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vstafevakv\Desktop\Проект КПКР\"/>
    </mc:Choice>
  </mc:AlternateContent>
  <bookViews>
    <workbookView xWindow="0" yWindow="0" windowWidth="28800" windowHeight="12300"/>
  </bookViews>
  <sheets>
    <sheet name="Приложение №1" sheetId="1" r:id="rId1"/>
    <sheet name="Приложение №2" sheetId="10" r:id="rId2"/>
    <sheet name="Приложение №3" sheetId="6" r:id="rId3"/>
  </sheets>
  <externalReferences>
    <externalReference r:id="rId4"/>
  </externalReferences>
  <definedNames>
    <definedName name="_xlnm._FilterDatabase" localSheetId="0" hidden="1">'Приложение №1'!$A$12:$AH$1773</definedName>
    <definedName name="_xlnm._FilterDatabase" localSheetId="1" hidden="1">'Приложение №2'!$A$12:$M$1773</definedName>
    <definedName name="_xlnm.Print_Titles" localSheetId="0">'Приложение №1'!$9:$12</definedName>
    <definedName name="_xlnm.Print_Titles" localSheetId="1">'Приложение №2'!$9:$12</definedName>
    <definedName name="_xlnm.Print_Area" localSheetId="0">'Приложение №1'!$A$1:$W$1777</definedName>
    <definedName name="_xlnm.Print_Area" localSheetId="1">'Приложение №2'!$A$1:$U$1773</definedName>
    <definedName name="_xlnm.Print_Area" localSheetId="2">'Приложение №3'!$A$1:$AK$26</definedName>
    <definedName name="_xlnm.Print_Area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90" i="10" l="1"/>
  <c r="A289" i="10"/>
  <c r="B289" i="10"/>
  <c r="B290" i="10" s="1"/>
  <c r="A19" i="6" l="1"/>
  <c r="AA1773" i="1" l="1"/>
  <c r="AA1772" i="1"/>
  <c r="AA1771" i="1"/>
  <c r="AA1770" i="1"/>
  <c r="AA1769" i="1"/>
  <c r="AA1768" i="1"/>
  <c r="AA1767" i="1"/>
  <c r="AA1766" i="1"/>
  <c r="AA1765" i="1"/>
  <c r="AA1764" i="1"/>
  <c r="AA1763" i="1"/>
  <c r="AA1762" i="1"/>
  <c r="AA1761" i="1"/>
  <c r="AA1760" i="1"/>
  <c r="AA1759" i="1"/>
  <c r="AA1758" i="1"/>
  <c r="AA1757" i="1"/>
  <c r="AA1756" i="1"/>
  <c r="AA1755" i="1"/>
  <c r="AA1754" i="1"/>
  <c r="AA1753" i="1"/>
  <c r="AA1752" i="1"/>
  <c r="AA1751" i="1"/>
  <c r="AA1750" i="1"/>
  <c r="AA1749" i="1"/>
  <c r="AA1748" i="1"/>
  <c r="AA1747" i="1"/>
  <c r="AA1746" i="1"/>
  <c r="AA1745" i="1"/>
  <c r="AA1744" i="1"/>
  <c r="AA1743" i="1"/>
  <c r="AA1742" i="1"/>
  <c r="AA1741" i="1"/>
  <c r="AA1740" i="1"/>
  <c r="AA1739" i="1"/>
  <c r="AA1738" i="1"/>
  <c r="AA1737" i="1"/>
  <c r="AA1736" i="1"/>
  <c r="AA1735" i="1"/>
  <c r="AA1733" i="1"/>
  <c r="AA1732" i="1"/>
  <c r="AA1731" i="1"/>
  <c r="AA1730" i="1"/>
  <c r="AA1729" i="1"/>
  <c r="AA1728" i="1"/>
  <c r="AA1727" i="1"/>
  <c r="AA1726" i="1"/>
  <c r="AA1725" i="1"/>
  <c r="AA1724" i="1"/>
  <c r="AA1723" i="1"/>
  <c r="AA1722" i="1"/>
  <c r="AA1721" i="1"/>
  <c r="AA1720" i="1"/>
  <c r="AA1719" i="1"/>
  <c r="AA1718" i="1"/>
  <c r="AA1717" i="1"/>
  <c r="AA1716" i="1"/>
  <c r="AA1715" i="1"/>
  <c r="AA1714" i="1"/>
  <c r="AA1713" i="1"/>
  <c r="AA1712" i="1"/>
  <c r="AA1711" i="1"/>
  <c r="AA1710" i="1"/>
  <c r="AA1709" i="1"/>
  <c r="AA1708" i="1"/>
  <c r="AA1707" i="1"/>
  <c r="AA1706" i="1"/>
  <c r="AA1705" i="1"/>
  <c r="AA1704" i="1"/>
  <c r="AA1703" i="1"/>
  <c r="AA1702" i="1"/>
  <c r="AA1701" i="1"/>
  <c r="AA1700" i="1"/>
  <c r="AA1699" i="1"/>
  <c r="AA1698" i="1"/>
  <c r="AA1697" i="1"/>
  <c r="AA1696" i="1"/>
  <c r="AA1695" i="1"/>
  <c r="AA1694" i="1"/>
  <c r="AA1693" i="1"/>
  <c r="AA1692" i="1"/>
  <c r="AA1691" i="1"/>
  <c r="AA1690" i="1"/>
  <c r="AA1689" i="1"/>
  <c r="AA1688" i="1"/>
  <c r="AA1687" i="1"/>
  <c r="AA1686" i="1"/>
  <c r="AA1685" i="1"/>
  <c r="AA1684" i="1"/>
  <c r="AA1683" i="1"/>
  <c r="AA1682" i="1"/>
  <c r="AA1681" i="1"/>
  <c r="AA1680" i="1"/>
  <c r="AA1679" i="1"/>
  <c r="AA1678" i="1"/>
  <c r="AA1677" i="1"/>
  <c r="AA1676" i="1"/>
  <c r="AA1675" i="1"/>
  <c r="AA1674" i="1"/>
  <c r="AA1673" i="1"/>
  <c r="AA1672" i="1"/>
  <c r="AA1671" i="1"/>
  <c r="AA1670" i="1"/>
  <c r="AA1669" i="1"/>
  <c r="AA1668" i="1"/>
  <c r="AA1667" i="1"/>
  <c r="AA1666" i="1"/>
  <c r="AA1665" i="1"/>
  <c r="AA1664" i="1"/>
  <c r="AA1663" i="1"/>
  <c r="AA1662" i="1"/>
  <c r="AA1661" i="1"/>
  <c r="AA1660" i="1"/>
  <c r="AA1659" i="1"/>
  <c r="AA1658" i="1"/>
  <c r="AA1657" i="1"/>
  <c r="AA1656" i="1"/>
  <c r="AA1655" i="1"/>
  <c r="AA1654" i="1"/>
  <c r="AA1653" i="1"/>
  <c r="AA1652" i="1"/>
  <c r="AA1651" i="1"/>
  <c r="AA1650" i="1"/>
  <c r="AA1649" i="1"/>
  <c r="AA1648" i="1"/>
  <c r="AA1647" i="1"/>
  <c r="AA1646" i="1"/>
  <c r="AA1645" i="1"/>
  <c r="AA1644" i="1"/>
  <c r="AA1643" i="1"/>
  <c r="AA1642" i="1"/>
  <c r="AA1641" i="1"/>
  <c r="AA1640" i="1"/>
  <c r="AA1639" i="1"/>
  <c r="AA1638" i="1"/>
  <c r="AA1637" i="1"/>
  <c r="AA1636" i="1"/>
  <c r="AA1635" i="1"/>
  <c r="AA1634" i="1"/>
  <c r="AA1633" i="1"/>
  <c r="AA1632" i="1"/>
  <c r="AA1631" i="1"/>
  <c r="AA1630" i="1"/>
  <c r="AA1629" i="1"/>
  <c r="AA1628" i="1"/>
  <c r="AA1627" i="1"/>
  <c r="AA1626" i="1"/>
  <c r="AA1625" i="1"/>
  <c r="AA1624" i="1"/>
  <c r="AA1623" i="1"/>
  <c r="AA1622" i="1"/>
  <c r="AA1621" i="1"/>
  <c r="AA1620" i="1"/>
  <c r="AA1619" i="1"/>
  <c r="AA1618" i="1"/>
  <c r="AA1617" i="1"/>
  <c r="AA1616" i="1"/>
  <c r="AA1615" i="1"/>
  <c r="AA1614" i="1"/>
  <c r="AA1613" i="1"/>
  <c r="AA1612" i="1"/>
  <c r="AA1611" i="1"/>
  <c r="AA1610" i="1"/>
  <c r="AA1609" i="1"/>
  <c r="AA1608" i="1"/>
  <c r="AA1607" i="1"/>
  <c r="AA1606" i="1"/>
  <c r="AA1605" i="1"/>
  <c r="AA1604" i="1"/>
  <c r="AA1603" i="1"/>
  <c r="AA1602" i="1"/>
  <c r="AA1601" i="1"/>
  <c r="AA1600" i="1"/>
  <c r="AA1599" i="1"/>
  <c r="AA1598" i="1"/>
  <c r="AA1597" i="1"/>
  <c r="AA1596" i="1"/>
  <c r="AA1595" i="1"/>
  <c r="AA1594" i="1"/>
  <c r="AA1593" i="1"/>
  <c r="AA1592" i="1"/>
  <c r="AA1591" i="1"/>
  <c r="AA1590" i="1"/>
  <c r="AA1589" i="1"/>
  <c r="AA1588" i="1"/>
  <c r="AA1587" i="1"/>
  <c r="AA1586" i="1"/>
  <c r="AA1585" i="1"/>
  <c r="AA1584" i="1"/>
  <c r="AA1583" i="1"/>
  <c r="AA1582" i="1"/>
  <c r="AA1581" i="1"/>
  <c r="AA1580" i="1"/>
  <c r="AA1579" i="1"/>
  <c r="AA1578" i="1"/>
  <c r="AA1577" i="1"/>
  <c r="AA1576" i="1"/>
  <c r="AA1575" i="1"/>
  <c r="AA1574" i="1"/>
  <c r="AA1573" i="1"/>
  <c r="AA1572" i="1"/>
  <c r="AA1571" i="1"/>
  <c r="AA1570" i="1"/>
  <c r="AA1569" i="1"/>
  <c r="AA1568" i="1"/>
  <c r="AA1567" i="1"/>
  <c r="AA1566" i="1"/>
  <c r="AA1565" i="1"/>
  <c r="AA1564" i="1"/>
  <c r="AA1563" i="1"/>
  <c r="AA1562" i="1"/>
  <c r="AA1561" i="1"/>
  <c r="AA1560" i="1"/>
  <c r="AA1559" i="1"/>
  <c r="AA1558" i="1"/>
  <c r="AA1557" i="1"/>
  <c r="AA1556" i="1"/>
  <c r="AA1555" i="1"/>
  <c r="AA1554" i="1"/>
  <c r="AA1553" i="1"/>
  <c r="AA1552" i="1"/>
  <c r="AA1551" i="1"/>
  <c r="AA1550" i="1"/>
  <c r="AA1549" i="1"/>
  <c r="AA1548" i="1"/>
  <c r="AA1547" i="1"/>
  <c r="AA1546" i="1"/>
  <c r="AA1545" i="1"/>
  <c r="AA1544" i="1"/>
  <c r="AA1543" i="1"/>
  <c r="AA1542" i="1"/>
  <c r="AA1541" i="1"/>
  <c r="AA1540" i="1"/>
  <c r="AA1539" i="1"/>
  <c r="AA1538" i="1"/>
  <c r="AA1537" i="1"/>
  <c r="AA1536" i="1"/>
  <c r="AA1535" i="1"/>
  <c r="AA1534" i="1"/>
  <c r="AA1533" i="1"/>
  <c r="AA1532" i="1"/>
  <c r="AA1531" i="1"/>
  <c r="AA1530" i="1"/>
  <c r="AA1529" i="1"/>
  <c r="AA1528" i="1"/>
  <c r="AA1527" i="1"/>
  <c r="AA1526" i="1"/>
  <c r="AA1525" i="1"/>
  <c r="AA1524" i="1"/>
  <c r="AA1523" i="1"/>
  <c r="AA1522" i="1"/>
  <c r="AA1521" i="1"/>
  <c r="AA1520" i="1"/>
  <c r="AA1519" i="1"/>
  <c r="AA1518" i="1"/>
  <c r="AA1517" i="1"/>
  <c r="AA1516" i="1"/>
  <c r="AA1515" i="1"/>
  <c r="AA1514" i="1"/>
  <c r="AA1513" i="1"/>
  <c r="AA1512" i="1"/>
  <c r="AA1511" i="1"/>
  <c r="AA1510" i="1"/>
  <c r="AA1509" i="1"/>
  <c r="AA1508" i="1"/>
  <c r="AA1507" i="1"/>
  <c r="AA1506" i="1"/>
  <c r="AA1505" i="1"/>
  <c r="AA1504" i="1"/>
  <c r="AA1503" i="1"/>
  <c r="AA1502" i="1"/>
  <c r="AA1501" i="1"/>
  <c r="AA1500" i="1"/>
  <c r="AA1499" i="1"/>
  <c r="AA1498" i="1"/>
  <c r="AA1497" i="1"/>
  <c r="AA1496" i="1"/>
  <c r="AA1495" i="1"/>
  <c r="AA1494" i="1"/>
  <c r="AA1493" i="1"/>
  <c r="AA1492" i="1"/>
  <c r="AA1491" i="1"/>
  <c r="AA1490" i="1"/>
  <c r="AA1489" i="1"/>
  <c r="AA1488" i="1"/>
  <c r="AA1487" i="1"/>
  <c r="AA1486" i="1"/>
  <c r="AA1485" i="1"/>
  <c r="AA1484" i="1"/>
  <c r="AA1483" i="1"/>
  <c r="AA1482" i="1"/>
  <c r="AA1481" i="1"/>
  <c r="AA1480" i="1"/>
  <c r="AA1479" i="1"/>
  <c r="AA1478" i="1"/>
  <c r="AA1477" i="1"/>
  <c r="AA1476" i="1"/>
  <c r="AA1475" i="1"/>
  <c r="AA1474" i="1"/>
  <c r="AA1473" i="1"/>
  <c r="AA1472" i="1"/>
  <c r="AA1471" i="1"/>
  <c r="AA1470" i="1"/>
  <c r="AA1469" i="1"/>
  <c r="AA1468" i="1"/>
  <c r="AA1467" i="1"/>
  <c r="AA1466" i="1"/>
  <c r="AA1465" i="1"/>
  <c r="AA1464" i="1"/>
  <c r="AA1463" i="1"/>
  <c r="AA1462" i="1"/>
  <c r="AA1461" i="1"/>
  <c r="AA1460" i="1"/>
  <c r="AA1459" i="1"/>
  <c r="AA1458" i="1"/>
  <c r="AA1457" i="1"/>
  <c r="AA1456" i="1"/>
  <c r="AA1455" i="1"/>
  <c r="AA1454" i="1"/>
  <c r="AA1453" i="1"/>
  <c r="AA1452" i="1"/>
  <c r="AA1451" i="1"/>
  <c r="AA1450" i="1"/>
  <c r="AA1449" i="1"/>
  <c r="AA1448" i="1"/>
  <c r="AA1447" i="1"/>
  <c r="AA1446" i="1"/>
  <c r="AA1445" i="1"/>
  <c r="AA1444" i="1"/>
  <c r="AA1443" i="1"/>
  <c r="AA1442" i="1"/>
  <c r="AA1441" i="1"/>
  <c r="AA1440" i="1"/>
  <c r="AA1439" i="1"/>
  <c r="AA1438" i="1"/>
  <c r="AA1437" i="1"/>
  <c r="AA1436" i="1"/>
  <c r="AA1435" i="1"/>
  <c r="AA1434" i="1"/>
  <c r="AA1433" i="1"/>
  <c r="AA1432" i="1"/>
  <c r="AA1431" i="1"/>
  <c r="AA1430" i="1"/>
  <c r="AA1429" i="1"/>
  <c r="AA1428" i="1"/>
  <c r="AA1427" i="1"/>
  <c r="AA1426" i="1"/>
  <c r="AA1425" i="1"/>
  <c r="AA1424" i="1"/>
  <c r="AA1423" i="1"/>
  <c r="AA1422" i="1"/>
  <c r="AA1421" i="1"/>
  <c r="AA1420" i="1"/>
  <c r="AA1419" i="1"/>
  <c r="AA1418" i="1"/>
  <c r="AA1417" i="1"/>
  <c r="AA1416" i="1"/>
  <c r="AA1415" i="1"/>
  <c r="AA1414" i="1"/>
  <c r="AA1413" i="1"/>
  <c r="AA1412" i="1"/>
  <c r="AA1411" i="1"/>
  <c r="AA1410" i="1"/>
  <c r="AA1409" i="1"/>
  <c r="AA1408" i="1"/>
  <c r="AA1407" i="1"/>
  <c r="AA1406" i="1"/>
  <c r="AA1405" i="1"/>
  <c r="AA1404" i="1"/>
  <c r="AA1403" i="1"/>
  <c r="AA1402" i="1"/>
  <c r="AA1401" i="1"/>
  <c r="AA1400" i="1"/>
  <c r="AA1399" i="1"/>
  <c r="AA1398" i="1"/>
  <c r="AA1397" i="1"/>
  <c r="AA1396" i="1"/>
  <c r="AA1395" i="1"/>
  <c r="AA1394" i="1"/>
  <c r="AA1393" i="1"/>
  <c r="AA1392" i="1"/>
  <c r="AA1391" i="1"/>
  <c r="AA1390" i="1"/>
  <c r="AA1389" i="1"/>
  <c r="AA1388" i="1"/>
  <c r="AA1387" i="1"/>
  <c r="AA1386" i="1"/>
  <c r="AA1385" i="1"/>
  <c r="AA1384" i="1"/>
  <c r="AA1383" i="1"/>
  <c r="AA1382" i="1"/>
  <c r="AA1381" i="1"/>
  <c r="AA1380" i="1"/>
  <c r="AA1379" i="1"/>
  <c r="AA1378" i="1"/>
  <c r="AA1377" i="1"/>
  <c r="AA1376" i="1"/>
  <c r="AA1375" i="1"/>
  <c r="AA1374" i="1"/>
  <c r="AA1373" i="1"/>
  <c r="AA1372" i="1"/>
  <c r="AA1371" i="1"/>
  <c r="AA1370" i="1"/>
  <c r="AA1369" i="1"/>
  <c r="AA1368" i="1"/>
  <c r="AA1367" i="1"/>
  <c r="AA1366" i="1"/>
  <c r="AA1365" i="1"/>
  <c r="AA1364" i="1"/>
  <c r="AA1363" i="1"/>
  <c r="AA1362" i="1"/>
  <c r="AA1361" i="1"/>
  <c r="AA1360" i="1"/>
  <c r="AA1359" i="1"/>
  <c r="AA1358" i="1"/>
  <c r="AA1357" i="1"/>
  <c r="AA1356" i="1"/>
  <c r="AA1355" i="1"/>
  <c r="AA1354" i="1"/>
  <c r="AA1353" i="1"/>
  <c r="AA1352" i="1"/>
  <c r="AA1351" i="1"/>
  <c r="AA1350" i="1"/>
  <c r="AA1349" i="1"/>
  <c r="AA1348" i="1"/>
  <c r="AA1347" i="1"/>
  <c r="AA1346" i="1"/>
  <c r="AA1344" i="1"/>
  <c r="AA1343" i="1"/>
  <c r="N1343" i="1" s="1"/>
  <c r="AA1342" i="1"/>
  <c r="AA1341" i="1"/>
  <c r="AA1340" i="1"/>
  <c r="AA1339" i="1"/>
  <c r="N1339" i="1" s="1"/>
  <c r="P1339" i="1" s="1"/>
  <c r="AA1338" i="1"/>
  <c r="AA1337" i="1"/>
  <c r="AA1336" i="1"/>
  <c r="AA1335" i="1"/>
  <c r="N1335" i="1" s="1"/>
  <c r="P1335" i="1" s="1"/>
  <c r="AA1334" i="1"/>
  <c r="AA1333" i="1"/>
  <c r="AA1332" i="1"/>
  <c r="AA1331" i="1"/>
  <c r="N1331" i="1" s="1"/>
  <c r="P1331" i="1" s="1"/>
  <c r="AA1330" i="1"/>
  <c r="AA1329" i="1"/>
  <c r="N1329" i="1" s="1"/>
  <c r="P1329" i="1" s="1"/>
  <c r="AA1328" i="1"/>
  <c r="AA1327" i="1"/>
  <c r="N1327" i="1" s="1"/>
  <c r="P1327" i="1" s="1"/>
  <c r="AA1326" i="1"/>
  <c r="AA1325" i="1"/>
  <c r="N1325" i="1" s="1"/>
  <c r="P1325" i="1" s="1"/>
  <c r="AA1324" i="1"/>
  <c r="AA1323" i="1"/>
  <c r="N1323" i="1" s="1"/>
  <c r="P1323" i="1" s="1"/>
  <c r="AA1322" i="1"/>
  <c r="AA1321" i="1"/>
  <c r="AA1320" i="1"/>
  <c r="AA1319" i="1"/>
  <c r="AA1318" i="1"/>
  <c r="N1318" i="1" s="1"/>
  <c r="AA1317" i="1"/>
  <c r="N1317" i="1" s="1"/>
  <c r="P1317" i="1" s="1"/>
  <c r="AA1316" i="1"/>
  <c r="AA1315" i="1"/>
  <c r="AA1314" i="1"/>
  <c r="AA1313" i="1"/>
  <c r="AA1312" i="1"/>
  <c r="AA1311" i="1"/>
  <c r="AA1310" i="1"/>
  <c r="AA1309" i="1"/>
  <c r="N1309" i="1" s="1"/>
  <c r="P1309" i="1" s="1"/>
  <c r="AA1308" i="1"/>
  <c r="AA1307" i="1"/>
  <c r="N1307" i="1" s="1"/>
  <c r="P1307" i="1" s="1"/>
  <c r="AA1306" i="1"/>
  <c r="N1306" i="1" s="1"/>
  <c r="AA1305" i="1"/>
  <c r="N1305" i="1" s="1"/>
  <c r="P1305" i="1" s="1"/>
  <c r="AA1304" i="1"/>
  <c r="AA1303" i="1"/>
  <c r="N1303" i="1" s="1"/>
  <c r="P1303" i="1" s="1"/>
  <c r="AA1302" i="1"/>
  <c r="AA1301" i="1"/>
  <c r="N1301" i="1" s="1"/>
  <c r="AA1300" i="1"/>
  <c r="AA1299" i="1"/>
  <c r="N1299" i="1" s="1"/>
  <c r="AA1298" i="1"/>
  <c r="AA1297" i="1"/>
  <c r="N1297" i="1" s="1"/>
  <c r="P1297" i="1" s="1"/>
  <c r="AA1296" i="1"/>
  <c r="AA1295" i="1"/>
  <c r="N1295" i="1" s="1"/>
  <c r="P1295" i="1" s="1"/>
  <c r="AA1294" i="1"/>
  <c r="N1294" i="1" s="1"/>
  <c r="AA1293" i="1"/>
  <c r="N1293" i="1" s="1"/>
  <c r="P1293" i="1" s="1"/>
  <c r="AA1292" i="1"/>
  <c r="AA1291" i="1"/>
  <c r="N1291" i="1" s="1"/>
  <c r="P1291" i="1" s="1"/>
  <c r="AA1290" i="1"/>
  <c r="AA1289" i="1"/>
  <c r="N1289" i="1" s="1"/>
  <c r="P1289" i="1" s="1"/>
  <c r="AA1288" i="1"/>
  <c r="AA1287" i="1"/>
  <c r="N1287" i="1" s="1"/>
  <c r="AA1286" i="1"/>
  <c r="AA1285" i="1"/>
  <c r="N1285" i="1" s="1"/>
  <c r="P1285" i="1" s="1"/>
  <c r="AA1284" i="1"/>
  <c r="AA1283" i="1"/>
  <c r="N1283" i="1" s="1"/>
  <c r="P1283" i="1" s="1"/>
  <c r="AA1282" i="1"/>
  <c r="N1282" i="1" s="1"/>
  <c r="AA1281" i="1"/>
  <c r="N1281" i="1" s="1"/>
  <c r="P1281" i="1" s="1"/>
  <c r="AA1280" i="1"/>
  <c r="AA1279" i="1"/>
  <c r="N1279" i="1" s="1"/>
  <c r="P1279" i="1" s="1"/>
  <c r="AA1278" i="1"/>
  <c r="AA1277" i="1"/>
  <c r="N1277" i="1" s="1"/>
  <c r="P1277" i="1" s="1"/>
  <c r="AA1276" i="1"/>
  <c r="AA1275" i="1"/>
  <c r="N1275" i="1" s="1"/>
  <c r="AA1274" i="1"/>
  <c r="AA1273" i="1"/>
  <c r="N1273" i="1" s="1"/>
  <c r="P1273" i="1" s="1"/>
  <c r="AA1272" i="1"/>
  <c r="AA1271" i="1"/>
  <c r="N1271" i="1" s="1"/>
  <c r="P1271" i="1" s="1"/>
  <c r="AA1270" i="1"/>
  <c r="N1270" i="1" s="1"/>
  <c r="AA1269" i="1"/>
  <c r="N1269" i="1" s="1"/>
  <c r="P1269" i="1" s="1"/>
  <c r="AA1268" i="1"/>
  <c r="AA1267" i="1"/>
  <c r="N1267" i="1" s="1"/>
  <c r="P1267" i="1" s="1"/>
  <c r="AA1266" i="1"/>
  <c r="AA1265" i="1"/>
  <c r="N1265" i="1" s="1"/>
  <c r="P1265" i="1" s="1"/>
  <c r="AA1264" i="1"/>
  <c r="AA1263" i="1"/>
  <c r="N1263" i="1" s="1"/>
  <c r="AA1262" i="1"/>
  <c r="AA1261" i="1"/>
  <c r="N1261" i="1" s="1"/>
  <c r="P1261" i="1" s="1"/>
  <c r="AA1260" i="1"/>
  <c r="AA1259" i="1"/>
  <c r="N1259" i="1" s="1"/>
  <c r="P1259" i="1" s="1"/>
  <c r="AA1258" i="1"/>
  <c r="AA1257" i="1"/>
  <c r="N1257" i="1" s="1"/>
  <c r="P1257" i="1" s="1"/>
  <c r="AA1256" i="1"/>
  <c r="AA1255" i="1"/>
  <c r="AA1254" i="1"/>
  <c r="AA1253" i="1"/>
  <c r="N1253" i="1" s="1"/>
  <c r="P1253" i="1" s="1"/>
  <c r="AA1252" i="1"/>
  <c r="AA1251" i="1"/>
  <c r="N1251" i="1" s="1"/>
  <c r="P1251" i="1" s="1"/>
  <c r="AA1250" i="1"/>
  <c r="AA1249" i="1"/>
  <c r="N1249" i="1" s="1"/>
  <c r="P1249" i="1" s="1"/>
  <c r="AA1248" i="1"/>
  <c r="AA1247" i="1"/>
  <c r="N1247" i="1" s="1"/>
  <c r="P1247" i="1" s="1"/>
  <c r="AA1246" i="1"/>
  <c r="N1246" i="1" s="1"/>
  <c r="AA1245" i="1"/>
  <c r="AA1244" i="1"/>
  <c r="AA1243" i="1"/>
  <c r="AA1242" i="1"/>
  <c r="AA1241" i="1"/>
  <c r="N1241" i="1" s="1"/>
  <c r="P1241" i="1" s="1"/>
  <c r="AA1240" i="1"/>
  <c r="AA1239" i="1"/>
  <c r="N1239" i="1" s="1"/>
  <c r="P1239" i="1" s="1"/>
  <c r="AA1238" i="1"/>
  <c r="AA1237" i="1"/>
  <c r="N1237" i="1" s="1"/>
  <c r="P1237" i="1" s="1"/>
  <c r="AA1236" i="1"/>
  <c r="AA1235" i="1"/>
  <c r="N1235" i="1" s="1"/>
  <c r="P1235" i="1" s="1"/>
  <c r="AA1234" i="1"/>
  <c r="N1234" i="1" s="1"/>
  <c r="AA1233" i="1"/>
  <c r="N1233" i="1" s="1"/>
  <c r="P1233" i="1" s="1"/>
  <c r="AA1232" i="1"/>
  <c r="AA1231" i="1"/>
  <c r="N1231" i="1" s="1"/>
  <c r="P1231" i="1" s="1"/>
  <c r="AA1230" i="1"/>
  <c r="AA1229" i="1"/>
  <c r="N1229" i="1" s="1"/>
  <c r="P1229" i="1" s="1"/>
  <c r="AA1228" i="1"/>
  <c r="AA1227" i="1"/>
  <c r="N1227" i="1" s="1"/>
  <c r="P1227" i="1" s="1"/>
  <c r="AA1226" i="1"/>
  <c r="AA1225" i="1"/>
  <c r="N1225" i="1" s="1"/>
  <c r="P1225" i="1" s="1"/>
  <c r="AA1224" i="1"/>
  <c r="AA1223" i="1"/>
  <c r="N1223" i="1" s="1"/>
  <c r="P1223" i="1" s="1"/>
  <c r="AA1222" i="1"/>
  <c r="N1222" i="1" s="1"/>
  <c r="AA1221" i="1"/>
  <c r="N1221" i="1" s="1"/>
  <c r="P1221" i="1" s="1"/>
  <c r="AA1220" i="1"/>
  <c r="AA1219" i="1"/>
  <c r="N1219" i="1" s="1"/>
  <c r="P1219" i="1" s="1"/>
  <c r="AA1218" i="1"/>
  <c r="AA1217" i="1"/>
  <c r="N1217" i="1" s="1"/>
  <c r="P1217" i="1" s="1"/>
  <c r="AA1216" i="1"/>
  <c r="AA1215" i="1"/>
  <c r="AA1214" i="1"/>
  <c r="AA1213" i="1"/>
  <c r="AA1212" i="1"/>
  <c r="AA1211" i="1"/>
  <c r="AA1210" i="1"/>
  <c r="N1210" i="1" s="1"/>
  <c r="AA1209" i="1"/>
  <c r="N1209" i="1" s="1"/>
  <c r="AA1208" i="1"/>
  <c r="AA1207" i="1"/>
  <c r="AA1206" i="1"/>
  <c r="AA1205" i="1"/>
  <c r="AA1204" i="1"/>
  <c r="AA1203" i="1"/>
  <c r="AA1202" i="1"/>
  <c r="AA1201" i="1"/>
  <c r="AA1200" i="1"/>
  <c r="AA1199" i="1"/>
  <c r="AA1198" i="1"/>
  <c r="N1198" i="1" s="1"/>
  <c r="AA1197" i="1"/>
  <c r="N1197" i="1" s="1"/>
  <c r="AA1196" i="1"/>
  <c r="AA1195" i="1"/>
  <c r="AA1194" i="1"/>
  <c r="AA1193" i="1"/>
  <c r="N1193" i="1" s="1"/>
  <c r="P1193" i="1" s="1"/>
  <c r="AA1192" i="1"/>
  <c r="AA1191" i="1"/>
  <c r="N1191" i="1" s="1"/>
  <c r="P1191" i="1" s="1"/>
  <c r="AA1190" i="1"/>
  <c r="AA1189" i="1"/>
  <c r="N1189" i="1" s="1"/>
  <c r="P1189" i="1" s="1"/>
  <c r="AA1188" i="1"/>
  <c r="AA1187" i="1"/>
  <c r="N1187" i="1" s="1"/>
  <c r="P1187" i="1" s="1"/>
  <c r="AA1186" i="1"/>
  <c r="N1186" i="1" s="1"/>
  <c r="AA1185" i="1"/>
  <c r="N1185" i="1" s="1"/>
  <c r="P1185" i="1" s="1"/>
  <c r="AA1184" i="1"/>
  <c r="AA1183" i="1"/>
  <c r="N1183" i="1" s="1"/>
  <c r="P1183" i="1" s="1"/>
  <c r="AA1182" i="1"/>
  <c r="AA1181" i="1"/>
  <c r="N1181" i="1" s="1"/>
  <c r="P1181" i="1" s="1"/>
  <c r="AA1180" i="1"/>
  <c r="AA1179" i="1"/>
  <c r="N1179" i="1" s="1"/>
  <c r="P1179" i="1" s="1"/>
  <c r="AA1178" i="1"/>
  <c r="AA1177" i="1"/>
  <c r="N1177" i="1" s="1"/>
  <c r="P1177" i="1" s="1"/>
  <c r="AA1176" i="1"/>
  <c r="AA1175" i="1"/>
  <c r="N1175" i="1" s="1"/>
  <c r="P1175" i="1" s="1"/>
  <c r="AA1174" i="1"/>
  <c r="N1174" i="1" s="1"/>
  <c r="AA1173" i="1"/>
  <c r="N1173" i="1" s="1"/>
  <c r="P1173" i="1" s="1"/>
  <c r="AA1172" i="1"/>
  <c r="AA1171" i="1"/>
  <c r="N1171" i="1" s="1"/>
  <c r="P1171" i="1" s="1"/>
  <c r="AA1170" i="1"/>
  <c r="AA1169" i="1"/>
  <c r="N1169" i="1" s="1"/>
  <c r="P1169" i="1" s="1"/>
  <c r="AA1168" i="1"/>
  <c r="AA1167" i="1"/>
  <c r="AA1166" i="1"/>
  <c r="AA1165" i="1"/>
  <c r="AA1164" i="1"/>
  <c r="AA1163" i="1"/>
  <c r="N1163" i="1" s="1"/>
  <c r="P1163" i="1" s="1"/>
  <c r="AA1162" i="1"/>
  <c r="N1162" i="1" s="1"/>
  <c r="AA1161" i="1"/>
  <c r="N1161" i="1" s="1"/>
  <c r="P1161" i="1" s="1"/>
  <c r="AA1160" i="1"/>
  <c r="AA1159" i="1"/>
  <c r="N1159" i="1" s="1"/>
  <c r="AA1158" i="1"/>
  <c r="AA1157" i="1"/>
  <c r="N1157" i="1" s="1"/>
  <c r="AA1156" i="1"/>
  <c r="AA1155" i="1"/>
  <c r="N1155" i="1" s="1"/>
  <c r="P1155" i="1" s="1"/>
  <c r="AA1154" i="1"/>
  <c r="AA1153" i="1"/>
  <c r="N1153" i="1" s="1"/>
  <c r="P1153" i="1" s="1"/>
  <c r="AA1152" i="1"/>
  <c r="AA1151" i="1"/>
  <c r="N1151" i="1" s="1"/>
  <c r="P1151" i="1" s="1"/>
  <c r="AA1150" i="1"/>
  <c r="N1150" i="1" s="1"/>
  <c r="AA1149" i="1"/>
  <c r="N1149" i="1" s="1"/>
  <c r="P1149" i="1" s="1"/>
  <c r="AA1148" i="1"/>
  <c r="AA1147" i="1"/>
  <c r="N1147" i="1" s="1"/>
  <c r="P1147" i="1" s="1"/>
  <c r="AA1146" i="1"/>
  <c r="AA1145" i="1"/>
  <c r="N1145" i="1" s="1"/>
  <c r="AA1144" i="1"/>
  <c r="AA1143" i="1"/>
  <c r="N1143" i="1" s="1"/>
  <c r="P1143" i="1" s="1"/>
  <c r="AA1142" i="1"/>
  <c r="AA1141" i="1"/>
  <c r="N1141" i="1" s="1"/>
  <c r="P1141" i="1" s="1"/>
  <c r="AA1140" i="1"/>
  <c r="AA1139" i="1"/>
  <c r="N1139" i="1" s="1"/>
  <c r="P1139" i="1" s="1"/>
  <c r="AA1138" i="1"/>
  <c r="N1138" i="1" s="1"/>
  <c r="AA1137" i="1"/>
  <c r="N1137" i="1" s="1"/>
  <c r="P1137" i="1" s="1"/>
  <c r="AA1136" i="1"/>
  <c r="AA1135" i="1"/>
  <c r="N1135" i="1" s="1"/>
  <c r="P1135" i="1" s="1"/>
  <c r="AA1134" i="1"/>
  <c r="AA1133" i="1"/>
  <c r="N1133" i="1" s="1"/>
  <c r="AA1132" i="1"/>
  <c r="AA1131" i="1"/>
  <c r="N1131" i="1" s="1"/>
  <c r="P1131" i="1" s="1"/>
  <c r="AA1130" i="1"/>
  <c r="AA1129" i="1"/>
  <c r="N1129" i="1" s="1"/>
  <c r="P1129" i="1" s="1"/>
  <c r="AA1128" i="1"/>
  <c r="AA1127" i="1"/>
  <c r="N1127" i="1" s="1"/>
  <c r="P1127" i="1" s="1"/>
  <c r="AA1126" i="1"/>
  <c r="N1126" i="1" s="1"/>
  <c r="AA1125" i="1"/>
  <c r="N1125" i="1" s="1"/>
  <c r="P1125" i="1" s="1"/>
  <c r="AA1124" i="1"/>
  <c r="AA1123" i="1"/>
  <c r="N1123" i="1" s="1"/>
  <c r="P1123" i="1" s="1"/>
  <c r="AA1122" i="1"/>
  <c r="AA1121" i="1"/>
  <c r="N1121" i="1" s="1"/>
  <c r="AA1120" i="1"/>
  <c r="AA1119" i="1"/>
  <c r="N1119" i="1" s="1"/>
  <c r="P1119" i="1" s="1"/>
  <c r="AA1118" i="1"/>
  <c r="AA1117" i="1"/>
  <c r="AA1116" i="1"/>
  <c r="AA1115" i="1"/>
  <c r="N1115" i="1" s="1"/>
  <c r="P1115" i="1" s="1"/>
  <c r="AA1114" i="1"/>
  <c r="N1114" i="1" s="1"/>
  <c r="AA1113" i="1"/>
  <c r="N1113" i="1" s="1"/>
  <c r="P1113" i="1" s="1"/>
  <c r="AA1112" i="1"/>
  <c r="AA1111" i="1"/>
  <c r="AA1110" i="1"/>
  <c r="AA1109" i="1"/>
  <c r="AA1108" i="1"/>
  <c r="AA1107" i="1"/>
  <c r="AA1106" i="1"/>
  <c r="AA1105" i="1"/>
  <c r="AA1104" i="1"/>
  <c r="AA1103" i="1"/>
  <c r="AA1102" i="1"/>
  <c r="N1102" i="1" s="1"/>
  <c r="AA1101" i="1"/>
  <c r="N1101" i="1" s="1"/>
  <c r="P1101" i="1" s="1"/>
  <c r="AA1100" i="1"/>
  <c r="AA1099" i="1"/>
  <c r="AA1098" i="1"/>
  <c r="AA1097" i="1"/>
  <c r="AA1096" i="1"/>
  <c r="AA1095" i="1"/>
  <c r="AA1094" i="1"/>
  <c r="AA1093" i="1"/>
  <c r="AA1092" i="1"/>
  <c r="AA1091" i="1"/>
  <c r="N1091" i="1" s="1"/>
  <c r="P1091" i="1" s="1"/>
  <c r="AA1090" i="1"/>
  <c r="N1090" i="1" s="1"/>
  <c r="AA1089" i="1"/>
  <c r="N1089" i="1" s="1"/>
  <c r="P1089" i="1" s="1"/>
  <c r="AA1088" i="1"/>
  <c r="AA1087" i="1"/>
  <c r="AA1086" i="1"/>
  <c r="AA1085" i="1"/>
  <c r="N1085" i="1" s="1"/>
  <c r="P1085" i="1" s="1"/>
  <c r="AA1084" i="1"/>
  <c r="AA1083" i="1"/>
  <c r="AA1082" i="1"/>
  <c r="AA1081" i="1"/>
  <c r="N1081" i="1" s="1"/>
  <c r="P1081" i="1" s="1"/>
  <c r="AA1080" i="1"/>
  <c r="AA1079" i="1"/>
  <c r="N1079" i="1" s="1"/>
  <c r="AA1078" i="1"/>
  <c r="N1078" i="1" s="1"/>
  <c r="P1078" i="1" s="1"/>
  <c r="AA1077" i="1"/>
  <c r="N1077" i="1" s="1"/>
  <c r="P1077" i="1" s="1"/>
  <c r="AA1076" i="1"/>
  <c r="AA1075" i="1"/>
  <c r="N1075" i="1" s="1"/>
  <c r="P1075" i="1" s="1"/>
  <c r="AA1074" i="1"/>
  <c r="AA1073" i="1"/>
  <c r="N1073" i="1" s="1"/>
  <c r="P1073" i="1" s="1"/>
  <c r="AA1072" i="1"/>
  <c r="AA1071" i="1"/>
  <c r="N1071" i="1" s="1"/>
  <c r="P1071" i="1" s="1"/>
  <c r="AA1070" i="1"/>
  <c r="AA1069" i="1"/>
  <c r="N1069" i="1" s="1"/>
  <c r="P1069" i="1" s="1"/>
  <c r="AA1068" i="1"/>
  <c r="AA1067" i="1"/>
  <c r="N1067" i="1" s="1"/>
  <c r="P1067" i="1" s="1"/>
  <c r="AA1066" i="1"/>
  <c r="N1066" i="1" s="1"/>
  <c r="AA1065" i="1"/>
  <c r="N1065" i="1" s="1"/>
  <c r="P1065" i="1" s="1"/>
  <c r="AA1064" i="1"/>
  <c r="AA1063" i="1"/>
  <c r="N1063" i="1" s="1"/>
  <c r="P1063" i="1" s="1"/>
  <c r="AA1062" i="1"/>
  <c r="AA1061" i="1"/>
  <c r="N1061" i="1" s="1"/>
  <c r="P1061" i="1" s="1"/>
  <c r="AA1060" i="1"/>
  <c r="AA1059" i="1"/>
  <c r="N1059" i="1" s="1"/>
  <c r="P1059" i="1" s="1"/>
  <c r="AA1058" i="1"/>
  <c r="AA1057" i="1"/>
  <c r="N1057" i="1" s="1"/>
  <c r="P1057" i="1" s="1"/>
  <c r="AA1056" i="1"/>
  <c r="AA1055" i="1"/>
  <c r="N1055" i="1" s="1"/>
  <c r="P1055" i="1" s="1"/>
  <c r="AA1054" i="1"/>
  <c r="N1054" i="1" s="1"/>
  <c r="AA1053" i="1"/>
  <c r="N1053" i="1" s="1"/>
  <c r="P1053" i="1" s="1"/>
  <c r="AA1052" i="1"/>
  <c r="AA1051" i="1"/>
  <c r="N1051" i="1" s="1"/>
  <c r="P1051" i="1" s="1"/>
  <c r="AA1050" i="1"/>
  <c r="AA1049" i="1"/>
  <c r="N1049" i="1" s="1"/>
  <c r="P1049" i="1" s="1"/>
  <c r="AA1048" i="1"/>
  <c r="AA1047" i="1"/>
  <c r="N1047" i="1" s="1"/>
  <c r="P1047" i="1" s="1"/>
  <c r="AA1046" i="1"/>
  <c r="AA1045" i="1"/>
  <c r="N1045" i="1" s="1"/>
  <c r="P1045" i="1" s="1"/>
  <c r="AA1044" i="1"/>
  <c r="AA1043" i="1"/>
  <c r="AA1042" i="1"/>
  <c r="N1042" i="1" s="1"/>
  <c r="AA1041" i="1"/>
  <c r="N1041" i="1" s="1"/>
  <c r="P1041" i="1" s="1"/>
  <c r="AA1040" i="1"/>
  <c r="AA1039" i="1"/>
  <c r="AA1038" i="1"/>
  <c r="AA1037" i="1"/>
  <c r="AA1036" i="1"/>
  <c r="AA1035" i="1"/>
  <c r="AA1034" i="1"/>
  <c r="AA1033" i="1"/>
  <c r="AA1032" i="1"/>
  <c r="AA1031" i="1"/>
  <c r="AA1030" i="1"/>
  <c r="N1030" i="1" s="1"/>
  <c r="AA1029" i="1"/>
  <c r="N1029" i="1" s="1"/>
  <c r="P1029" i="1" s="1"/>
  <c r="AA1028" i="1"/>
  <c r="AA1027" i="1"/>
  <c r="AA1026" i="1"/>
  <c r="AA1025" i="1"/>
  <c r="AA1024" i="1"/>
  <c r="AA1023" i="1"/>
  <c r="AA1022" i="1"/>
  <c r="AA1021" i="1"/>
  <c r="AA1020" i="1"/>
  <c r="AA1019" i="1"/>
  <c r="AA1018" i="1"/>
  <c r="N1018" i="1" s="1"/>
  <c r="AA1017" i="1"/>
  <c r="N1017" i="1" s="1"/>
  <c r="P1017" i="1" s="1"/>
  <c r="AA1016" i="1"/>
  <c r="AA1015" i="1"/>
  <c r="AA1014" i="1"/>
  <c r="AA1013" i="1"/>
  <c r="AA1012" i="1"/>
  <c r="AA1011" i="1"/>
  <c r="AA1010" i="1"/>
  <c r="AA1009" i="1"/>
  <c r="AA1008" i="1"/>
  <c r="AA1007" i="1"/>
  <c r="AA1006" i="1"/>
  <c r="N1006" i="1" s="1"/>
  <c r="AA1005" i="1"/>
  <c r="N1005" i="1" s="1"/>
  <c r="P1005" i="1" s="1"/>
  <c r="AA1004" i="1"/>
  <c r="AA1003" i="1"/>
  <c r="AA1002" i="1"/>
  <c r="AA1001" i="1"/>
  <c r="AA1000" i="1"/>
  <c r="AA999" i="1"/>
  <c r="N999" i="1" s="1"/>
  <c r="P999" i="1" s="1"/>
  <c r="AA998" i="1"/>
  <c r="AA997" i="1"/>
  <c r="N997" i="1" s="1"/>
  <c r="P997" i="1" s="1"/>
  <c r="AA996" i="1"/>
  <c r="AA995" i="1"/>
  <c r="AA994" i="1"/>
  <c r="AA993" i="1"/>
  <c r="N993" i="1" s="1"/>
  <c r="P993" i="1" s="1"/>
  <c r="AA992" i="1"/>
  <c r="AA991" i="1"/>
  <c r="AA990" i="1"/>
  <c r="AA989" i="1"/>
  <c r="AA988" i="1"/>
  <c r="AA987" i="1"/>
  <c r="AA986" i="1"/>
  <c r="AA985" i="1"/>
  <c r="AA984" i="1"/>
  <c r="AA983" i="1"/>
  <c r="N983" i="1" s="1"/>
  <c r="P983" i="1" s="1"/>
  <c r="AA982" i="1"/>
  <c r="AA981" i="1"/>
  <c r="AA980" i="1"/>
  <c r="AA979" i="1"/>
  <c r="N979" i="1" s="1"/>
  <c r="P979" i="1" s="1"/>
  <c r="AA978" i="1"/>
  <c r="AA977" i="1"/>
  <c r="N977" i="1" s="1"/>
  <c r="P977" i="1" s="1"/>
  <c r="AA976" i="1"/>
  <c r="AA975" i="1"/>
  <c r="AA974" i="1"/>
  <c r="AA973" i="1"/>
  <c r="N973" i="1" s="1"/>
  <c r="P973" i="1" s="1"/>
  <c r="AA971" i="1"/>
  <c r="AA970" i="1"/>
  <c r="AA969" i="1"/>
  <c r="AA968" i="1"/>
  <c r="AA967" i="1"/>
  <c r="AA966" i="1"/>
  <c r="AA965" i="1"/>
  <c r="AA964" i="1"/>
  <c r="AA963" i="1"/>
  <c r="AA962" i="1"/>
  <c r="AA961" i="1"/>
  <c r="AA960" i="1"/>
  <c r="AA959" i="1"/>
  <c r="AA958" i="1"/>
  <c r="AA957" i="1"/>
  <c r="AA956" i="1"/>
  <c r="AA955" i="1"/>
  <c r="AA954" i="1"/>
  <c r="AA953" i="1"/>
  <c r="AA952" i="1"/>
  <c r="AA951" i="1"/>
  <c r="AA950" i="1"/>
  <c r="AA949" i="1"/>
  <c r="AA948" i="1"/>
  <c r="AA947" i="1"/>
  <c r="AA946" i="1"/>
  <c r="AA945" i="1"/>
  <c r="AA944" i="1"/>
  <c r="AA943" i="1"/>
  <c r="AA942" i="1"/>
  <c r="AA941" i="1"/>
  <c r="AA940" i="1"/>
  <c r="AA939" i="1"/>
  <c r="AA938" i="1"/>
  <c r="AA937" i="1"/>
  <c r="AA936" i="1"/>
  <c r="AA935" i="1"/>
  <c r="AA934" i="1"/>
  <c r="AA933" i="1"/>
  <c r="AA932" i="1"/>
  <c r="AA931" i="1"/>
  <c r="AA930" i="1"/>
  <c r="AA929" i="1"/>
  <c r="AA928" i="1"/>
  <c r="AA927" i="1"/>
  <c r="AA926" i="1"/>
  <c r="AA925" i="1"/>
  <c r="AA924" i="1"/>
  <c r="AA923" i="1"/>
  <c r="AA922" i="1"/>
  <c r="AA921" i="1"/>
  <c r="AA920" i="1"/>
  <c r="AA919" i="1"/>
  <c r="AA918" i="1"/>
  <c r="AA917" i="1"/>
  <c r="AA916" i="1"/>
  <c r="AA915" i="1"/>
  <c r="AA914" i="1"/>
  <c r="AA913" i="1"/>
  <c r="AA912" i="1"/>
  <c r="AA911" i="1"/>
  <c r="AA910" i="1"/>
  <c r="AA909" i="1"/>
  <c r="AA908" i="1"/>
  <c r="AA907" i="1"/>
  <c r="AA906" i="1"/>
  <c r="AA905" i="1"/>
  <c r="AA904" i="1"/>
  <c r="AA903" i="1"/>
  <c r="AA902" i="1"/>
  <c r="AA901" i="1"/>
  <c r="AA900" i="1"/>
  <c r="AA899" i="1"/>
  <c r="AA898" i="1"/>
  <c r="AA897" i="1"/>
  <c r="AA896" i="1"/>
  <c r="AA895" i="1"/>
  <c r="AA894" i="1"/>
  <c r="AA893" i="1"/>
  <c r="AA892" i="1"/>
  <c r="AA891" i="1"/>
  <c r="AA890" i="1"/>
  <c r="AA889" i="1"/>
  <c r="AA888" i="1"/>
  <c r="AA887" i="1"/>
  <c r="AA886" i="1"/>
  <c r="AA885" i="1"/>
  <c r="AA884" i="1"/>
  <c r="AA883" i="1"/>
  <c r="AA882" i="1"/>
  <c r="AA881" i="1"/>
  <c r="AA880" i="1"/>
  <c r="AA879" i="1"/>
  <c r="AA878" i="1"/>
  <c r="AA877" i="1"/>
  <c r="AA876" i="1"/>
  <c r="AA875" i="1"/>
  <c r="AA874" i="1"/>
  <c r="AA873" i="1"/>
  <c r="AA872" i="1"/>
  <c r="AA871" i="1"/>
  <c r="AA870" i="1"/>
  <c r="AA869" i="1"/>
  <c r="AA868" i="1"/>
  <c r="AA867" i="1"/>
  <c r="AA866" i="1"/>
  <c r="AA865" i="1"/>
  <c r="AA864" i="1"/>
  <c r="AA863" i="1"/>
  <c r="AA862" i="1"/>
  <c r="AA861" i="1"/>
  <c r="AA860" i="1"/>
  <c r="AA859" i="1"/>
  <c r="AA858" i="1"/>
  <c r="AA857" i="1"/>
  <c r="AA856" i="1"/>
  <c r="AA855" i="1"/>
  <c r="AA854" i="1"/>
  <c r="AA853" i="1"/>
  <c r="AA852" i="1"/>
  <c r="AA851" i="1"/>
  <c r="AA850" i="1"/>
  <c r="AA849" i="1"/>
  <c r="AA848" i="1"/>
  <c r="AA847" i="1"/>
  <c r="AA846" i="1"/>
  <c r="AA845" i="1"/>
  <c r="AA844" i="1"/>
  <c r="AA843" i="1"/>
  <c r="AA842" i="1"/>
  <c r="AA841" i="1"/>
  <c r="AA840" i="1"/>
  <c r="AA839" i="1"/>
  <c r="AA838" i="1"/>
  <c r="AA837" i="1"/>
  <c r="AA836" i="1"/>
  <c r="AA835" i="1"/>
  <c r="AA834" i="1"/>
  <c r="AA833" i="1"/>
  <c r="AA832" i="1"/>
  <c r="AA831" i="1"/>
  <c r="AA830" i="1"/>
  <c r="AA829" i="1"/>
  <c r="AA828" i="1"/>
  <c r="AA827" i="1"/>
  <c r="AA826" i="1"/>
  <c r="AA825" i="1"/>
  <c r="AA824" i="1"/>
  <c r="AA823" i="1"/>
  <c r="AA822" i="1"/>
  <c r="AA821" i="1"/>
  <c r="AA820" i="1"/>
  <c r="AA819" i="1"/>
  <c r="AA818" i="1"/>
  <c r="AA817" i="1"/>
  <c r="AA816" i="1"/>
  <c r="AA815" i="1"/>
  <c r="AA814" i="1"/>
  <c r="AA813" i="1"/>
  <c r="AA812" i="1"/>
  <c r="AA811" i="1"/>
  <c r="AA810" i="1"/>
  <c r="AA809" i="1"/>
  <c r="AA808" i="1"/>
  <c r="AA807" i="1"/>
  <c r="AA806" i="1"/>
  <c r="AA805" i="1"/>
  <c r="AA804" i="1"/>
  <c r="AA803" i="1"/>
  <c r="AA802" i="1"/>
  <c r="AA801" i="1"/>
  <c r="AA800" i="1"/>
  <c r="AA799" i="1"/>
  <c r="AA798" i="1"/>
  <c r="AA797" i="1"/>
  <c r="AA796" i="1"/>
  <c r="AA795" i="1"/>
  <c r="AA794" i="1"/>
  <c r="AA793" i="1"/>
  <c r="AA792" i="1"/>
  <c r="AA791" i="1"/>
  <c r="AA790" i="1"/>
  <c r="AA789" i="1"/>
  <c r="AA788" i="1"/>
  <c r="AA787" i="1"/>
  <c r="AA786" i="1"/>
  <c r="AA785" i="1"/>
  <c r="AA784" i="1"/>
  <c r="AA783" i="1"/>
  <c r="AA782" i="1"/>
  <c r="AA781" i="1"/>
  <c r="AA780" i="1"/>
  <c r="AA779" i="1"/>
  <c r="AA778" i="1"/>
  <c r="AA777" i="1"/>
  <c r="AA776" i="1"/>
  <c r="AA775" i="1"/>
  <c r="AA774" i="1"/>
  <c r="AA773" i="1"/>
  <c r="AA772" i="1"/>
  <c r="AA771" i="1"/>
  <c r="AA770" i="1"/>
  <c r="AA769" i="1"/>
  <c r="AA768" i="1"/>
  <c r="AA767" i="1"/>
  <c r="AA766" i="1"/>
  <c r="AA765" i="1"/>
  <c r="AA764" i="1"/>
  <c r="AA763" i="1"/>
  <c r="AA762" i="1"/>
  <c r="AA761" i="1"/>
  <c r="AA760" i="1"/>
  <c r="AA759" i="1"/>
  <c r="AA758" i="1"/>
  <c r="AA757" i="1"/>
  <c r="AA756" i="1"/>
  <c r="AA755" i="1"/>
  <c r="AA754" i="1"/>
  <c r="AA753" i="1"/>
  <c r="AA752" i="1"/>
  <c r="AA751" i="1"/>
  <c r="AA750" i="1"/>
  <c r="AA749" i="1"/>
  <c r="AA748" i="1"/>
  <c r="AA747" i="1"/>
  <c r="AA746" i="1"/>
  <c r="AA745" i="1"/>
  <c r="AA744" i="1"/>
  <c r="AA743" i="1"/>
  <c r="AA742" i="1"/>
  <c r="AA741" i="1"/>
  <c r="AA740" i="1"/>
  <c r="AA739" i="1"/>
  <c r="AA738" i="1"/>
  <c r="AA737" i="1"/>
  <c r="AA736" i="1"/>
  <c r="AA735" i="1"/>
  <c r="AA734" i="1"/>
  <c r="AA733" i="1"/>
  <c r="AA732" i="1"/>
  <c r="AA731" i="1"/>
  <c r="AA730" i="1"/>
  <c r="AA729" i="1"/>
  <c r="AA728" i="1"/>
  <c r="AA727" i="1"/>
  <c r="AA726" i="1"/>
  <c r="AA725" i="1"/>
  <c r="AA724" i="1"/>
  <c r="AA723" i="1"/>
  <c r="AA722" i="1"/>
  <c r="AA721" i="1"/>
  <c r="AA720" i="1"/>
  <c r="AA719" i="1"/>
  <c r="AA718" i="1"/>
  <c r="AA717" i="1"/>
  <c r="AA716" i="1"/>
  <c r="AA715" i="1"/>
  <c r="AA714" i="1"/>
  <c r="AA713" i="1"/>
  <c r="AA712" i="1"/>
  <c r="AA711" i="1"/>
  <c r="AA710" i="1"/>
  <c r="AA709" i="1"/>
  <c r="AA708" i="1"/>
  <c r="AA707" i="1"/>
  <c r="AA706" i="1"/>
  <c r="AA705" i="1"/>
  <c r="AA704" i="1"/>
  <c r="AA703" i="1"/>
  <c r="AA702" i="1"/>
  <c r="AA701" i="1"/>
  <c r="AA700" i="1"/>
  <c r="AA699" i="1"/>
  <c r="AA698" i="1"/>
  <c r="AA697" i="1"/>
  <c r="AA696" i="1"/>
  <c r="AA695" i="1"/>
  <c r="AA694" i="1"/>
  <c r="AA693" i="1"/>
  <c r="AA692" i="1"/>
  <c r="AA691" i="1"/>
  <c r="AA690" i="1"/>
  <c r="AA689" i="1"/>
  <c r="AA688" i="1"/>
  <c r="AA687" i="1"/>
  <c r="AA686" i="1"/>
  <c r="AA685" i="1"/>
  <c r="AA684" i="1"/>
  <c r="AA683" i="1"/>
  <c r="AA682" i="1"/>
  <c r="AA681" i="1"/>
  <c r="AA680" i="1"/>
  <c r="AA679" i="1"/>
  <c r="AA678" i="1"/>
  <c r="AA677" i="1"/>
  <c r="AA676" i="1"/>
  <c r="AA675" i="1"/>
  <c r="AA674" i="1"/>
  <c r="AA673" i="1"/>
  <c r="AA672" i="1"/>
  <c r="AA671" i="1"/>
  <c r="AA670" i="1"/>
  <c r="AA669" i="1"/>
  <c r="AA668" i="1"/>
  <c r="AA667" i="1"/>
  <c r="AA666" i="1"/>
  <c r="AA665" i="1"/>
  <c r="AA664" i="1"/>
  <c r="AA663" i="1"/>
  <c r="AA662" i="1"/>
  <c r="AA661" i="1"/>
  <c r="AA660" i="1"/>
  <c r="AA659" i="1"/>
  <c r="AA658" i="1"/>
  <c r="AA657" i="1"/>
  <c r="AA656" i="1"/>
  <c r="AA655" i="1"/>
  <c r="AA654" i="1"/>
  <c r="AA653" i="1"/>
  <c r="AA652" i="1"/>
  <c r="AA651" i="1"/>
  <c r="AA650" i="1"/>
  <c r="AA649" i="1"/>
  <c r="AA648" i="1"/>
  <c r="AA647" i="1"/>
  <c r="AA646" i="1"/>
  <c r="AA645" i="1"/>
  <c r="AA644" i="1"/>
  <c r="AA643" i="1"/>
  <c r="AA642" i="1"/>
  <c r="AA641" i="1"/>
  <c r="AA640" i="1"/>
  <c r="AA639" i="1"/>
  <c r="AA638" i="1"/>
  <c r="AA637" i="1"/>
  <c r="AA635" i="1"/>
  <c r="N635" i="1" s="1"/>
  <c r="AA634" i="1"/>
  <c r="AA633" i="1"/>
  <c r="N633" i="1" s="1"/>
  <c r="P633" i="1" s="1"/>
  <c r="AA632" i="1"/>
  <c r="N632" i="1" s="1"/>
  <c r="AA631" i="1"/>
  <c r="N631" i="1" s="1"/>
  <c r="P631" i="1" s="1"/>
  <c r="AA630" i="1"/>
  <c r="AA629" i="1"/>
  <c r="N629" i="1" s="1"/>
  <c r="P629" i="1" s="1"/>
  <c r="AA628" i="1"/>
  <c r="AA627" i="1"/>
  <c r="N627" i="1" s="1"/>
  <c r="AA626" i="1"/>
  <c r="AA625" i="1"/>
  <c r="N625" i="1" s="1"/>
  <c r="P625" i="1" s="1"/>
  <c r="AA624" i="1"/>
  <c r="AA623" i="1"/>
  <c r="N623" i="1" s="1"/>
  <c r="AA622" i="1"/>
  <c r="AA621" i="1"/>
  <c r="N621" i="1" s="1"/>
  <c r="P621" i="1" s="1"/>
  <c r="AA620" i="1"/>
  <c r="N620" i="1" s="1"/>
  <c r="AA619" i="1"/>
  <c r="N619" i="1" s="1"/>
  <c r="P619" i="1" s="1"/>
  <c r="AA618" i="1"/>
  <c r="AA617" i="1"/>
  <c r="N617" i="1" s="1"/>
  <c r="P617" i="1" s="1"/>
  <c r="AA616" i="1"/>
  <c r="AA615" i="1"/>
  <c r="N615" i="1" s="1"/>
  <c r="AA614" i="1"/>
  <c r="AA613" i="1"/>
  <c r="N613" i="1" s="1"/>
  <c r="AA612" i="1"/>
  <c r="AA611" i="1"/>
  <c r="N611" i="1" s="1"/>
  <c r="AA610" i="1"/>
  <c r="AA609" i="1"/>
  <c r="N609" i="1" s="1"/>
  <c r="P609" i="1" s="1"/>
  <c r="AA608" i="1"/>
  <c r="N608" i="1" s="1"/>
  <c r="AA607" i="1"/>
  <c r="N607" i="1" s="1"/>
  <c r="P607" i="1" s="1"/>
  <c r="AA606" i="1"/>
  <c r="AA605" i="1"/>
  <c r="N605" i="1" s="1"/>
  <c r="P605" i="1" s="1"/>
  <c r="AA604" i="1"/>
  <c r="AA603" i="1"/>
  <c r="N603" i="1" s="1"/>
  <c r="AA602" i="1"/>
  <c r="AA601" i="1"/>
  <c r="N601" i="1" s="1"/>
  <c r="AA600" i="1"/>
  <c r="AA599" i="1"/>
  <c r="N599" i="1" s="1"/>
  <c r="AA598" i="1"/>
  <c r="AA597" i="1"/>
  <c r="N597" i="1" s="1"/>
  <c r="P597" i="1" s="1"/>
  <c r="AA596" i="1"/>
  <c r="N596" i="1" s="1"/>
  <c r="AA595" i="1"/>
  <c r="N595" i="1" s="1"/>
  <c r="P595" i="1" s="1"/>
  <c r="AA594" i="1"/>
  <c r="AA593" i="1"/>
  <c r="N593" i="1" s="1"/>
  <c r="P593" i="1" s="1"/>
  <c r="AA592" i="1"/>
  <c r="AA591" i="1"/>
  <c r="AA590" i="1"/>
  <c r="AA589" i="1"/>
  <c r="N589" i="1" s="1"/>
  <c r="P589" i="1" s="1"/>
  <c r="AA588" i="1"/>
  <c r="AA587" i="1"/>
  <c r="N587" i="1" s="1"/>
  <c r="AA586" i="1"/>
  <c r="AA585" i="1"/>
  <c r="N585" i="1" s="1"/>
  <c r="AA584" i="1"/>
  <c r="AA583" i="1"/>
  <c r="N583" i="1" s="1"/>
  <c r="P583" i="1" s="1"/>
  <c r="AA582" i="1"/>
  <c r="AA581" i="1"/>
  <c r="N581" i="1" s="1"/>
  <c r="P581" i="1" s="1"/>
  <c r="AA580" i="1"/>
  <c r="AA579" i="1"/>
  <c r="N579" i="1" s="1"/>
  <c r="P579" i="1" s="1"/>
  <c r="AA578" i="1"/>
  <c r="AA577" i="1"/>
  <c r="N577" i="1" s="1"/>
  <c r="P577" i="1" s="1"/>
  <c r="AA576" i="1"/>
  <c r="AA575" i="1"/>
  <c r="N575" i="1" s="1"/>
  <c r="P575" i="1" s="1"/>
  <c r="AA574" i="1"/>
  <c r="AA573" i="1"/>
  <c r="N573" i="1" s="1"/>
  <c r="P573" i="1" s="1"/>
  <c r="AA572" i="1"/>
  <c r="N572" i="1" s="1"/>
  <c r="AA571" i="1"/>
  <c r="N571" i="1" s="1"/>
  <c r="P571" i="1" s="1"/>
  <c r="AA570" i="1"/>
  <c r="AA569" i="1"/>
  <c r="N569" i="1" s="1"/>
  <c r="P569" i="1" s="1"/>
  <c r="AA568" i="1"/>
  <c r="AA567" i="1"/>
  <c r="N567" i="1" s="1"/>
  <c r="P567" i="1" s="1"/>
  <c r="AA566" i="1"/>
  <c r="AA565" i="1"/>
  <c r="N565" i="1" s="1"/>
  <c r="P565" i="1" s="1"/>
  <c r="AA564" i="1"/>
  <c r="AA563" i="1"/>
  <c r="N563" i="1" s="1"/>
  <c r="P563" i="1" s="1"/>
  <c r="AA562" i="1"/>
  <c r="AA561" i="1"/>
  <c r="N561" i="1" s="1"/>
  <c r="P561" i="1" s="1"/>
  <c r="AA560" i="1"/>
  <c r="AA559" i="1"/>
  <c r="AA558" i="1"/>
  <c r="AA557" i="1"/>
  <c r="N557" i="1" s="1"/>
  <c r="P557" i="1" s="1"/>
  <c r="AA556" i="1"/>
  <c r="AA555" i="1"/>
  <c r="N555" i="1" s="1"/>
  <c r="AA554" i="1"/>
  <c r="AA553" i="1"/>
  <c r="N553" i="1" s="1"/>
  <c r="P553" i="1" s="1"/>
  <c r="AA552" i="1"/>
  <c r="AA551" i="1"/>
  <c r="N551" i="1" s="1"/>
  <c r="P551" i="1" s="1"/>
  <c r="AA550" i="1"/>
  <c r="AA549" i="1"/>
  <c r="N549" i="1" s="1"/>
  <c r="P549" i="1" s="1"/>
  <c r="AA548" i="1"/>
  <c r="N548" i="1" s="1"/>
  <c r="AA547" i="1"/>
  <c r="N547" i="1" s="1"/>
  <c r="P547" i="1" s="1"/>
  <c r="AA546" i="1"/>
  <c r="AA545" i="1"/>
  <c r="N545" i="1" s="1"/>
  <c r="P545" i="1" s="1"/>
  <c r="AA544" i="1"/>
  <c r="AA543" i="1"/>
  <c r="N543" i="1" s="1"/>
  <c r="AA542" i="1"/>
  <c r="AA541" i="1"/>
  <c r="N541" i="1" s="1"/>
  <c r="P541" i="1" s="1"/>
  <c r="AA540" i="1"/>
  <c r="AA539" i="1"/>
  <c r="N539" i="1" s="1"/>
  <c r="P539" i="1" s="1"/>
  <c r="AA538" i="1"/>
  <c r="AA537" i="1"/>
  <c r="AA536" i="1"/>
  <c r="N536" i="1" s="1"/>
  <c r="AA535" i="1"/>
  <c r="N535" i="1" s="1"/>
  <c r="P535" i="1" s="1"/>
  <c r="AA534" i="1"/>
  <c r="AA533" i="1"/>
  <c r="AA532" i="1"/>
  <c r="AA531" i="1"/>
  <c r="AA530" i="1"/>
  <c r="AA529" i="1"/>
  <c r="AA528" i="1"/>
  <c r="AA527" i="1"/>
  <c r="N527" i="1" s="1"/>
  <c r="P527" i="1" s="1"/>
  <c r="AA526" i="1"/>
  <c r="AA525" i="1"/>
  <c r="N525" i="1" s="1"/>
  <c r="P525" i="1" s="1"/>
  <c r="AA524" i="1"/>
  <c r="N524" i="1" s="1"/>
  <c r="AA523" i="1"/>
  <c r="N523" i="1" s="1"/>
  <c r="AA522" i="1"/>
  <c r="AA521" i="1"/>
  <c r="N521" i="1" s="1"/>
  <c r="AA520" i="1"/>
  <c r="AA519" i="1"/>
  <c r="N519" i="1" s="1"/>
  <c r="P519" i="1" s="1"/>
  <c r="AA518" i="1"/>
  <c r="AA517" i="1"/>
  <c r="N517" i="1" s="1"/>
  <c r="P517" i="1" s="1"/>
  <c r="AA516" i="1"/>
  <c r="AA515" i="1"/>
  <c r="AA514" i="1"/>
  <c r="AA513" i="1"/>
  <c r="AA512" i="1"/>
  <c r="N512" i="1" s="1"/>
  <c r="AA511" i="1"/>
  <c r="N511" i="1" s="1"/>
  <c r="P511" i="1" s="1"/>
  <c r="AA510" i="1"/>
  <c r="AA509" i="1"/>
  <c r="N509" i="1" s="1"/>
  <c r="AA508" i="1"/>
  <c r="AA507" i="1"/>
  <c r="N507" i="1" s="1"/>
  <c r="AA506" i="1"/>
  <c r="AA505" i="1"/>
  <c r="N505" i="1" s="1"/>
  <c r="P505" i="1" s="1"/>
  <c r="AA504" i="1"/>
  <c r="AA503" i="1"/>
  <c r="N503" i="1" s="1"/>
  <c r="P503" i="1" s="1"/>
  <c r="AA502" i="1"/>
  <c r="AA501" i="1"/>
  <c r="N501" i="1" s="1"/>
  <c r="P501" i="1" s="1"/>
  <c r="AA500" i="1"/>
  <c r="N500" i="1" s="1"/>
  <c r="P500" i="1" s="1"/>
  <c r="AA499" i="1"/>
  <c r="N499" i="1" s="1"/>
  <c r="P499" i="1" s="1"/>
  <c r="AA498" i="1"/>
  <c r="AA497" i="1"/>
  <c r="N497" i="1" s="1"/>
  <c r="AA496" i="1"/>
  <c r="AA495" i="1"/>
  <c r="N495" i="1" s="1"/>
  <c r="AA494" i="1"/>
  <c r="AA493" i="1"/>
  <c r="N493" i="1" s="1"/>
  <c r="P493" i="1" s="1"/>
  <c r="AA492" i="1"/>
  <c r="AA491" i="1"/>
  <c r="N491" i="1" s="1"/>
  <c r="P491" i="1" s="1"/>
  <c r="AA490" i="1"/>
  <c r="AA489" i="1"/>
  <c r="N489" i="1" s="1"/>
  <c r="P489" i="1" s="1"/>
  <c r="AA488" i="1"/>
  <c r="N488" i="1" s="1"/>
  <c r="P488" i="1" s="1"/>
  <c r="AA487" i="1"/>
  <c r="N487" i="1" s="1"/>
  <c r="P487" i="1" s="1"/>
  <c r="AA486" i="1"/>
  <c r="AA485" i="1"/>
  <c r="N485" i="1" s="1"/>
  <c r="AA484" i="1"/>
  <c r="AA483" i="1"/>
  <c r="N483" i="1" s="1"/>
  <c r="AA482" i="1"/>
  <c r="AA481" i="1"/>
  <c r="N481" i="1" s="1"/>
  <c r="P481" i="1" s="1"/>
  <c r="AA480" i="1"/>
  <c r="AA479" i="1"/>
  <c r="N479" i="1" s="1"/>
  <c r="P479" i="1" s="1"/>
  <c r="AA478" i="1"/>
  <c r="AA477" i="1"/>
  <c r="N477" i="1" s="1"/>
  <c r="P477" i="1" s="1"/>
  <c r="AA476" i="1"/>
  <c r="N476" i="1" s="1"/>
  <c r="P476" i="1" s="1"/>
  <c r="AA475" i="1"/>
  <c r="N475" i="1" s="1"/>
  <c r="P475" i="1" s="1"/>
  <c r="AA474" i="1"/>
  <c r="AA473" i="1"/>
  <c r="N473" i="1" s="1"/>
  <c r="P473" i="1" s="1"/>
  <c r="AA472" i="1"/>
  <c r="AA471" i="1"/>
  <c r="N471" i="1" s="1"/>
  <c r="AA470" i="1"/>
  <c r="AA469" i="1"/>
  <c r="N469" i="1" s="1"/>
  <c r="P469" i="1" s="1"/>
  <c r="AA468" i="1"/>
  <c r="AA467" i="1"/>
  <c r="N467" i="1" s="1"/>
  <c r="AA466" i="1"/>
  <c r="AA465" i="1"/>
  <c r="AA464" i="1"/>
  <c r="AA463" i="1"/>
  <c r="N463" i="1" s="1"/>
  <c r="P463" i="1" s="1"/>
  <c r="AA461" i="1"/>
  <c r="AA460" i="1"/>
  <c r="N460" i="1" s="1"/>
  <c r="P460" i="1" s="1"/>
  <c r="AA459" i="1"/>
  <c r="AA458" i="1"/>
  <c r="N458" i="1" s="1"/>
  <c r="P458" i="1" s="1"/>
  <c r="AA457" i="1"/>
  <c r="AA456" i="1"/>
  <c r="N456" i="1" s="1"/>
  <c r="P456" i="1" s="1"/>
  <c r="AA455" i="1"/>
  <c r="AA454" i="1"/>
  <c r="N454" i="1" s="1"/>
  <c r="P454" i="1" s="1"/>
  <c r="AA453" i="1"/>
  <c r="AA452" i="1"/>
  <c r="N452" i="1" s="1"/>
  <c r="P452" i="1" s="1"/>
  <c r="AA449" i="1"/>
  <c r="AA448" i="1"/>
  <c r="AA447" i="1"/>
  <c r="AA446" i="1"/>
  <c r="AA445" i="1"/>
  <c r="AA444" i="1"/>
  <c r="AA443" i="1"/>
  <c r="AA442" i="1"/>
  <c r="AA441" i="1"/>
  <c r="AA440" i="1"/>
  <c r="AA439" i="1"/>
  <c r="AA438" i="1"/>
  <c r="AA437" i="1"/>
  <c r="AA436" i="1"/>
  <c r="AA435" i="1"/>
  <c r="AA434" i="1"/>
  <c r="AA433" i="1"/>
  <c r="AA432" i="1"/>
  <c r="AA431" i="1"/>
  <c r="AA430" i="1"/>
  <c r="AA429" i="1"/>
  <c r="AA428" i="1"/>
  <c r="AA427" i="1"/>
  <c r="AA426" i="1"/>
  <c r="AA425" i="1"/>
  <c r="AA424" i="1"/>
  <c r="AA423" i="1"/>
  <c r="AA422" i="1"/>
  <c r="AA421" i="1"/>
  <c r="AA420" i="1"/>
  <c r="AA419" i="1"/>
  <c r="AA418" i="1"/>
  <c r="AA417" i="1"/>
  <c r="AA416" i="1"/>
  <c r="AA415" i="1"/>
  <c r="AA414" i="1"/>
  <c r="AA413" i="1"/>
  <c r="AA412" i="1"/>
  <c r="AA411" i="1"/>
  <c r="AA410" i="1"/>
  <c r="AA409" i="1"/>
  <c r="AA408" i="1"/>
  <c r="AA407" i="1"/>
  <c r="AA406" i="1"/>
  <c r="AA405" i="1"/>
  <c r="AA404" i="1"/>
  <c r="AA403" i="1"/>
  <c r="AA402" i="1"/>
  <c r="AA401" i="1"/>
  <c r="AA400" i="1"/>
  <c r="AA399" i="1"/>
  <c r="AA398" i="1"/>
  <c r="AA397" i="1"/>
  <c r="AA396" i="1"/>
  <c r="AA395" i="1"/>
  <c r="AA394" i="1"/>
  <c r="AA393" i="1"/>
  <c r="AA392" i="1"/>
  <c r="AA391" i="1"/>
  <c r="AA390" i="1"/>
  <c r="AA389" i="1"/>
  <c r="AA388" i="1"/>
  <c r="AA387" i="1"/>
  <c r="AA386" i="1"/>
  <c r="AA385" i="1"/>
  <c r="AA384" i="1"/>
  <c r="AA383" i="1"/>
  <c r="AA382" i="1"/>
  <c r="AA381" i="1"/>
  <c r="AA380" i="1"/>
  <c r="AA379" i="1"/>
  <c r="AA378" i="1"/>
  <c r="AA377" i="1"/>
  <c r="AA376" i="1"/>
  <c r="AA375" i="1"/>
  <c r="AA374" i="1"/>
  <c r="AA373" i="1"/>
  <c r="AA372" i="1"/>
  <c r="AA371" i="1"/>
  <c r="AA370" i="1"/>
  <c r="AA369" i="1"/>
  <c r="AA368" i="1"/>
  <c r="AA367" i="1"/>
  <c r="AA366" i="1"/>
  <c r="AA365" i="1"/>
  <c r="AA364" i="1"/>
  <c r="AA363" i="1"/>
  <c r="AA362" i="1"/>
  <c r="AA361" i="1"/>
  <c r="AA360" i="1"/>
  <c r="AA359" i="1"/>
  <c r="AA358" i="1"/>
  <c r="AA357" i="1"/>
  <c r="AA356" i="1"/>
  <c r="AA355" i="1"/>
  <c r="AA354" i="1"/>
  <c r="AA353" i="1"/>
  <c r="AA352" i="1"/>
  <c r="AA351" i="1"/>
  <c r="AA350" i="1"/>
  <c r="AA349" i="1"/>
  <c r="AA348" i="1"/>
  <c r="AA347" i="1"/>
  <c r="AA346" i="1"/>
  <c r="AA345" i="1"/>
  <c r="AA344" i="1"/>
  <c r="AA343" i="1"/>
  <c r="AA340" i="1"/>
  <c r="AA339" i="1"/>
  <c r="N339" i="1" s="1"/>
  <c r="AA338" i="1"/>
  <c r="N338" i="1" s="1"/>
  <c r="AA337" i="1"/>
  <c r="AA336" i="1"/>
  <c r="N336" i="1" s="1"/>
  <c r="AA335" i="1"/>
  <c r="AA334" i="1"/>
  <c r="N334" i="1" s="1"/>
  <c r="AA333" i="1"/>
  <c r="AA332" i="1"/>
  <c r="N332" i="1" s="1"/>
  <c r="AA331" i="1"/>
  <c r="AA330" i="1"/>
  <c r="N330" i="1" s="1"/>
  <c r="S330" i="1" s="1"/>
  <c r="AA329" i="1"/>
  <c r="AA328" i="1"/>
  <c r="N328" i="1" s="1"/>
  <c r="S328" i="1" s="1"/>
  <c r="AA327" i="1"/>
  <c r="N327" i="1" s="1"/>
  <c r="AA325" i="1"/>
  <c r="N325" i="1" s="1"/>
  <c r="AA324" i="1"/>
  <c r="AA323" i="1"/>
  <c r="N323" i="1" s="1"/>
  <c r="AA322" i="1"/>
  <c r="AA321" i="1"/>
  <c r="N321" i="1" s="1"/>
  <c r="AA320" i="1"/>
  <c r="AA319" i="1"/>
  <c r="N319" i="1" s="1"/>
  <c r="AA318" i="1"/>
  <c r="AA317" i="1"/>
  <c r="N317" i="1" s="1"/>
  <c r="P317" i="1" s="1"/>
  <c r="AA316" i="1"/>
  <c r="AA315" i="1"/>
  <c r="N315" i="1" s="1"/>
  <c r="S315" i="1" s="1"/>
  <c r="AA314" i="1"/>
  <c r="N314" i="1" s="1"/>
  <c r="AA313" i="1"/>
  <c r="N313" i="1" s="1"/>
  <c r="AA312" i="1"/>
  <c r="AA311" i="1"/>
  <c r="N311" i="1" s="1"/>
  <c r="AA310" i="1"/>
  <c r="AA309" i="1"/>
  <c r="N309" i="1" s="1"/>
  <c r="AA308" i="1"/>
  <c r="AA307" i="1"/>
  <c r="N307" i="1" s="1"/>
  <c r="AA306" i="1"/>
  <c r="AA305" i="1"/>
  <c r="N305" i="1" s="1"/>
  <c r="S305" i="1" s="1"/>
  <c r="AA304" i="1"/>
  <c r="AA303" i="1"/>
  <c r="N303" i="1" s="1"/>
  <c r="S303" i="1" s="1"/>
  <c r="AA302" i="1"/>
  <c r="N302" i="1" s="1"/>
  <c r="AA301" i="1"/>
  <c r="N301" i="1" s="1"/>
  <c r="AA300" i="1"/>
  <c r="AA299" i="1"/>
  <c r="N299" i="1" s="1"/>
  <c r="AA298" i="1"/>
  <c r="AA297" i="1"/>
  <c r="N297" i="1" s="1"/>
  <c r="P297" i="1" s="1"/>
  <c r="AA296" i="1"/>
  <c r="AA295" i="1"/>
  <c r="N295" i="1" s="1"/>
  <c r="P295" i="1" s="1"/>
  <c r="AA294" i="1"/>
  <c r="AA293" i="1"/>
  <c r="N293" i="1" s="1"/>
  <c r="P293" i="1" s="1"/>
  <c r="AA292" i="1"/>
  <c r="AA291" i="1"/>
  <c r="N291" i="1" s="1"/>
  <c r="P291" i="1" s="1"/>
  <c r="AA290" i="1"/>
  <c r="N290" i="1" s="1"/>
  <c r="AA289" i="1"/>
  <c r="AA288" i="1"/>
  <c r="AA287" i="1"/>
  <c r="N287" i="1" s="1"/>
  <c r="AA285" i="1"/>
  <c r="AA284" i="1"/>
  <c r="N284" i="1" s="1"/>
  <c r="P284" i="1" s="1"/>
  <c r="AA283" i="1"/>
  <c r="AA282" i="1"/>
  <c r="AA281" i="1"/>
  <c r="AA280" i="1"/>
  <c r="AA279" i="1"/>
  <c r="AA278" i="1"/>
  <c r="AA277" i="1"/>
  <c r="N277" i="1" s="1"/>
  <c r="AA276" i="1"/>
  <c r="N276" i="1" s="1"/>
  <c r="P276" i="1" s="1"/>
  <c r="AA275" i="1"/>
  <c r="AA274" i="1"/>
  <c r="AA273" i="1"/>
  <c r="AA272" i="1"/>
  <c r="AA271" i="1"/>
  <c r="AA270" i="1"/>
  <c r="AA269" i="1"/>
  <c r="AA268" i="1"/>
  <c r="AA267" i="1"/>
  <c r="AA266" i="1"/>
  <c r="AA265" i="1"/>
  <c r="N265" i="1" s="1"/>
  <c r="AA264" i="1"/>
  <c r="N264" i="1" s="1"/>
  <c r="P264" i="1" s="1"/>
  <c r="AA263" i="1"/>
  <c r="AA262" i="1"/>
  <c r="AA261" i="1"/>
  <c r="AA260" i="1"/>
  <c r="AA259" i="1"/>
  <c r="AA258" i="1"/>
  <c r="AA257" i="1"/>
  <c r="AA256" i="1"/>
  <c r="AA255" i="1"/>
  <c r="AA254" i="1"/>
  <c r="AA253" i="1"/>
  <c r="AA252" i="1"/>
  <c r="N252" i="1" s="1"/>
  <c r="AA251" i="1"/>
  <c r="AA250" i="1"/>
  <c r="AA249" i="1"/>
  <c r="AA248" i="1"/>
  <c r="AA247" i="1"/>
  <c r="AA246" i="1"/>
  <c r="AA245" i="1"/>
  <c r="AA244" i="1"/>
  <c r="AA243" i="1"/>
  <c r="AA242" i="1"/>
  <c r="AA241" i="1"/>
  <c r="N241" i="1" s="1"/>
  <c r="S241" i="1" s="1"/>
  <c r="AA240" i="1"/>
  <c r="N240" i="1" s="1"/>
  <c r="AA239" i="1"/>
  <c r="AA238" i="1"/>
  <c r="AA237" i="1"/>
  <c r="AA236" i="1"/>
  <c r="AA235" i="1"/>
  <c r="AA234" i="1"/>
  <c r="AA233" i="1"/>
  <c r="AA232" i="1"/>
  <c r="AA231" i="1"/>
  <c r="AA230" i="1"/>
  <c r="AA229" i="1"/>
  <c r="AA228" i="1"/>
  <c r="N228" i="1" s="1"/>
  <c r="AA227" i="1"/>
  <c r="AA226" i="1"/>
  <c r="AA225" i="1"/>
  <c r="AA224" i="1"/>
  <c r="AA223" i="1"/>
  <c r="AA222" i="1"/>
  <c r="AA221" i="1"/>
  <c r="AA220" i="1"/>
  <c r="AA219" i="1"/>
  <c r="AA218" i="1"/>
  <c r="AA217" i="1"/>
  <c r="N217" i="1" s="1"/>
  <c r="AA216" i="1"/>
  <c r="N216" i="1" s="1"/>
  <c r="AA215" i="1"/>
  <c r="AA214" i="1"/>
  <c r="AA213" i="1"/>
  <c r="AA212" i="1"/>
  <c r="AA211" i="1"/>
  <c r="AA210" i="1"/>
  <c r="AA209" i="1"/>
  <c r="AA208" i="1"/>
  <c r="AA207" i="1"/>
  <c r="AA206" i="1"/>
  <c r="AA205" i="1"/>
  <c r="N205" i="1" s="1"/>
  <c r="AA204" i="1"/>
  <c r="N204" i="1" s="1"/>
  <c r="AA203" i="1"/>
  <c r="AA202" i="1"/>
  <c r="AA201" i="1"/>
  <c r="AA200" i="1"/>
  <c r="AA199" i="1"/>
  <c r="AA198" i="1"/>
  <c r="AA197" i="1"/>
  <c r="AA196" i="1"/>
  <c r="AA195" i="1"/>
  <c r="AA194" i="1"/>
  <c r="AA193" i="1"/>
  <c r="N193" i="1" s="1"/>
  <c r="AA191" i="1"/>
  <c r="N191" i="1" s="1"/>
  <c r="AA190" i="1"/>
  <c r="AA189" i="1"/>
  <c r="AA188" i="1"/>
  <c r="AA187" i="1"/>
  <c r="AA186" i="1"/>
  <c r="AA185" i="1"/>
  <c r="AA184" i="1"/>
  <c r="AA183" i="1"/>
  <c r="AA182" i="1"/>
  <c r="AA181" i="1"/>
  <c r="AA180" i="1"/>
  <c r="N180" i="1" s="1"/>
  <c r="AA179" i="1"/>
  <c r="N179" i="1" s="1"/>
  <c r="AA178" i="1"/>
  <c r="AA177" i="1"/>
  <c r="AA176" i="1"/>
  <c r="AA175" i="1"/>
  <c r="AA174" i="1"/>
  <c r="AA173" i="1"/>
  <c r="AA172" i="1"/>
  <c r="AA171" i="1"/>
  <c r="AA170" i="1"/>
  <c r="AA169" i="1"/>
  <c r="AA168" i="1"/>
  <c r="N168" i="1" s="1"/>
  <c r="AA167" i="1"/>
  <c r="N167" i="1" s="1"/>
  <c r="AA166" i="1"/>
  <c r="AA165" i="1"/>
  <c r="AA164" i="1"/>
  <c r="AA163" i="1"/>
  <c r="N163" i="1" s="1"/>
  <c r="P163" i="1" s="1"/>
  <c r="AA162" i="1"/>
  <c r="AA161" i="1"/>
  <c r="N161" i="1" s="1"/>
  <c r="AA160" i="1"/>
  <c r="AA159" i="1"/>
  <c r="N159" i="1" s="1"/>
  <c r="AA158" i="1"/>
  <c r="AA157" i="1"/>
  <c r="N157" i="1" s="1"/>
  <c r="P157" i="1" s="1"/>
  <c r="AA156" i="1"/>
  <c r="N156" i="1" s="1"/>
  <c r="AA155" i="1"/>
  <c r="N155" i="1" s="1"/>
  <c r="AA154" i="1"/>
  <c r="AA153" i="1"/>
  <c r="N153" i="1" s="1"/>
  <c r="AA152" i="1"/>
  <c r="AA151" i="1"/>
  <c r="N151" i="1" s="1"/>
  <c r="AA150" i="1"/>
  <c r="AA149" i="1"/>
  <c r="N149" i="1" s="1"/>
  <c r="AA148" i="1"/>
  <c r="AA145" i="1"/>
  <c r="N145" i="1" s="1"/>
  <c r="S145" i="1" s="1"/>
  <c r="AA144" i="1"/>
  <c r="AA143" i="1"/>
  <c r="N143" i="1" s="1"/>
  <c r="AA142" i="1"/>
  <c r="N142" i="1" s="1"/>
  <c r="AA141" i="1"/>
  <c r="N141" i="1" s="1"/>
  <c r="AA140" i="1"/>
  <c r="AA139" i="1"/>
  <c r="N139" i="1" s="1"/>
  <c r="AA138" i="1"/>
  <c r="AA137" i="1"/>
  <c r="N137" i="1" s="1"/>
  <c r="AA136" i="1"/>
  <c r="AA135" i="1"/>
  <c r="N135" i="1" s="1"/>
  <c r="P135" i="1" s="1"/>
  <c r="AA134" i="1"/>
  <c r="AA133" i="1"/>
  <c r="N133" i="1" s="1"/>
  <c r="AA132" i="1"/>
  <c r="AA131" i="1"/>
  <c r="N131" i="1" s="1"/>
  <c r="P131" i="1" s="1"/>
  <c r="AA130" i="1"/>
  <c r="N130" i="1" s="1"/>
  <c r="AA129" i="1"/>
  <c r="N129" i="1" s="1"/>
  <c r="AA128" i="1"/>
  <c r="AA127" i="1"/>
  <c r="N127" i="1" s="1"/>
  <c r="AA126" i="1"/>
  <c r="AA125" i="1"/>
  <c r="N125" i="1" s="1"/>
  <c r="AA124" i="1"/>
  <c r="AA123" i="1"/>
  <c r="N123" i="1" s="1"/>
  <c r="P123" i="1" s="1"/>
  <c r="AA122" i="1"/>
  <c r="AA121" i="1"/>
  <c r="N121" i="1" s="1"/>
  <c r="AA120" i="1"/>
  <c r="AA119" i="1"/>
  <c r="N119" i="1" s="1"/>
  <c r="AA118" i="1"/>
  <c r="N118" i="1" s="1"/>
  <c r="AA117" i="1"/>
  <c r="N117" i="1" s="1"/>
  <c r="AA116" i="1"/>
  <c r="AA115" i="1"/>
  <c r="N115" i="1" s="1"/>
  <c r="AA114" i="1"/>
  <c r="AA113" i="1"/>
  <c r="N113" i="1" s="1"/>
  <c r="P113" i="1" s="1"/>
  <c r="AA112" i="1"/>
  <c r="AA111" i="1"/>
  <c r="N111" i="1" s="1"/>
  <c r="AA110" i="1"/>
  <c r="AA109" i="1"/>
  <c r="N109" i="1" s="1"/>
  <c r="AA108" i="1"/>
  <c r="AA107" i="1"/>
  <c r="N107" i="1" s="1"/>
  <c r="AA106" i="1"/>
  <c r="AA105" i="1"/>
  <c r="N105" i="1" s="1"/>
  <c r="S105" i="1" s="1"/>
  <c r="AA104" i="1"/>
  <c r="AA103" i="1"/>
  <c r="AA102" i="1"/>
  <c r="AA101" i="1"/>
  <c r="AA100" i="1"/>
  <c r="AA99" i="1"/>
  <c r="AA98" i="1"/>
  <c r="AA97" i="1"/>
  <c r="AA96" i="1"/>
  <c r="AA95" i="1"/>
  <c r="AA94" i="1"/>
  <c r="AA93" i="1"/>
  <c r="N93" i="1" s="1"/>
  <c r="AA92" i="1"/>
  <c r="AA91" i="1"/>
  <c r="N91" i="1" s="1"/>
  <c r="AA90" i="1"/>
  <c r="AA89" i="1"/>
  <c r="N89" i="1" s="1"/>
  <c r="AA88" i="1"/>
  <c r="AA87" i="1"/>
  <c r="N87" i="1" s="1"/>
  <c r="S87" i="1" s="1"/>
  <c r="AA86" i="1"/>
  <c r="AA85" i="1"/>
  <c r="N85" i="1" s="1"/>
  <c r="AA84" i="1"/>
  <c r="AA83" i="1"/>
  <c r="N83" i="1" s="1"/>
  <c r="AA82" i="1"/>
  <c r="N82" i="1" s="1"/>
  <c r="AA81" i="1"/>
  <c r="AA80" i="1"/>
  <c r="AA79" i="1"/>
  <c r="N79" i="1" s="1"/>
  <c r="AA78" i="1"/>
  <c r="AA76" i="1"/>
  <c r="N76" i="1" s="1"/>
  <c r="AA75" i="1"/>
  <c r="AA74" i="1"/>
  <c r="N74" i="1" s="1"/>
  <c r="AA73" i="1"/>
  <c r="AA72" i="1"/>
  <c r="N72" i="1" s="1"/>
  <c r="AA71" i="1"/>
  <c r="AA70" i="1"/>
  <c r="N70" i="1" s="1"/>
  <c r="AA69" i="1"/>
  <c r="N69" i="1" s="1"/>
  <c r="AA68" i="1"/>
  <c r="N68" i="1" s="1"/>
  <c r="AA67" i="1"/>
  <c r="AA66" i="1"/>
  <c r="N66" i="1" s="1"/>
  <c r="AA65" i="1"/>
  <c r="AA64" i="1"/>
  <c r="N64" i="1" s="1"/>
  <c r="AA63" i="1"/>
  <c r="AA62" i="1"/>
  <c r="N62" i="1" s="1"/>
  <c r="AA61" i="1"/>
  <c r="AA60" i="1"/>
  <c r="N60" i="1" s="1"/>
  <c r="AA59" i="1"/>
  <c r="AA58" i="1"/>
  <c r="N58" i="1" s="1"/>
  <c r="S58" i="1" s="1"/>
  <c r="AA57" i="1"/>
  <c r="N57" i="1" s="1"/>
  <c r="AA56" i="1"/>
  <c r="N56" i="1" s="1"/>
  <c r="AA55" i="1"/>
  <c r="AA54" i="1"/>
  <c r="N54" i="1" s="1"/>
  <c r="AA53" i="1"/>
  <c r="AA52" i="1"/>
  <c r="N52" i="1" s="1"/>
  <c r="AA51" i="1"/>
  <c r="AA50" i="1"/>
  <c r="AA49" i="1"/>
  <c r="AA48" i="1"/>
  <c r="N48" i="1" s="1"/>
  <c r="P48" i="1" s="1"/>
  <c r="AA47" i="1"/>
  <c r="AA46" i="1"/>
  <c r="N46" i="1" s="1"/>
  <c r="AA45" i="1"/>
  <c r="N45" i="1" s="1"/>
  <c r="AA44" i="1"/>
  <c r="N44" i="1" s="1"/>
  <c r="AA43" i="1"/>
  <c r="AA42" i="1"/>
  <c r="N42" i="1" s="1"/>
  <c r="AA41" i="1"/>
  <c r="AA40" i="1"/>
  <c r="N40" i="1" s="1"/>
  <c r="AA39" i="1"/>
  <c r="AA38" i="1"/>
  <c r="N38" i="1" s="1"/>
  <c r="AA37" i="1"/>
  <c r="AA36" i="1"/>
  <c r="N36" i="1" s="1"/>
  <c r="AA35" i="1"/>
  <c r="AA34" i="1"/>
  <c r="N34" i="1" s="1"/>
  <c r="P34" i="1" s="1"/>
  <c r="AA33" i="1"/>
  <c r="N33" i="1" s="1"/>
  <c r="AA32" i="1"/>
  <c r="N32" i="1" s="1"/>
  <c r="AA31" i="1"/>
  <c r="AA30" i="1"/>
  <c r="N30" i="1" s="1"/>
  <c r="AA29" i="1"/>
  <c r="AA28" i="1"/>
  <c r="N28" i="1" s="1"/>
  <c r="AA27" i="1"/>
  <c r="AA26" i="1"/>
  <c r="N26" i="1" s="1"/>
  <c r="AA25" i="1"/>
  <c r="AA24" i="1"/>
  <c r="N24" i="1" s="1"/>
  <c r="P24" i="1" s="1"/>
  <c r="AA23" i="1"/>
  <c r="AA22" i="1"/>
  <c r="AA21" i="1"/>
  <c r="N21" i="1" s="1"/>
  <c r="AA20" i="1"/>
  <c r="N20" i="1" s="1"/>
  <c r="AA18" i="1"/>
  <c r="AA17" i="1"/>
  <c r="AA16" i="1"/>
  <c r="AA15" i="1"/>
  <c r="AA14" i="1" s="1"/>
  <c r="J342" i="1"/>
  <c r="K342" i="1"/>
  <c r="L342" i="1"/>
  <c r="M342" i="1"/>
  <c r="O1734" i="1"/>
  <c r="Q1734" i="1"/>
  <c r="R1734" i="1"/>
  <c r="T1734" i="1"/>
  <c r="X1734" i="1"/>
  <c r="Y1734" i="1"/>
  <c r="Z1734" i="1"/>
  <c r="AB1734" i="1"/>
  <c r="AC1734" i="1"/>
  <c r="AD1734" i="1"/>
  <c r="AE1734" i="1"/>
  <c r="AF1734" i="1"/>
  <c r="AG1734" i="1"/>
  <c r="AH1734" i="1"/>
  <c r="AI1734" i="1"/>
  <c r="AJ1734" i="1"/>
  <c r="AK1734" i="1"/>
  <c r="AL1734" i="1"/>
  <c r="AM1734" i="1"/>
  <c r="AN1734" i="1"/>
  <c r="AO1734" i="1"/>
  <c r="AP1734" i="1"/>
  <c r="O1345" i="1"/>
  <c r="Q1345" i="1"/>
  <c r="R1345" i="1"/>
  <c r="T1345" i="1"/>
  <c r="X1345" i="1"/>
  <c r="AB1345" i="1"/>
  <c r="AC1345" i="1"/>
  <c r="AD1345" i="1"/>
  <c r="AE1345" i="1"/>
  <c r="AF1345" i="1"/>
  <c r="AG1345" i="1"/>
  <c r="AH1345" i="1"/>
  <c r="AI1345" i="1"/>
  <c r="AJ1345" i="1"/>
  <c r="AK1345" i="1"/>
  <c r="AL1345" i="1"/>
  <c r="AM1345" i="1"/>
  <c r="AP1345" i="1"/>
  <c r="O972" i="1"/>
  <c r="Q972" i="1"/>
  <c r="R972" i="1"/>
  <c r="T972" i="1"/>
  <c r="X972" i="1"/>
  <c r="AB972" i="1"/>
  <c r="AC972" i="1"/>
  <c r="AD972" i="1"/>
  <c r="AE972" i="1"/>
  <c r="AF972" i="1"/>
  <c r="AG972" i="1"/>
  <c r="AH972" i="1"/>
  <c r="AI972" i="1"/>
  <c r="AJ972" i="1"/>
  <c r="AK972" i="1"/>
  <c r="AL972" i="1"/>
  <c r="AM972" i="1"/>
  <c r="O636" i="1"/>
  <c r="Q636" i="1"/>
  <c r="T636" i="1"/>
  <c r="X636" i="1"/>
  <c r="AB636" i="1"/>
  <c r="AC636" i="1"/>
  <c r="AD636" i="1"/>
  <c r="AE636" i="1"/>
  <c r="AF636" i="1"/>
  <c r="AG636" i="1"/>
  <c r="AH636" i="1"/>
  <c r="AI636" i="1"/>
  <c r="AJ636" i="1"/>
  <c r="AK636" i="1"/>
  <c r="AL636" i="1"/>
  <c r="AM636" i="1"/>
  <c r="AO636" i="1"/>
  <c r="AP636" i="1"/>
  <c r="O462" i="1"/>
  <c r="Q462" i="1"/>
  <c r="R462" i="1"/>
  <c r="T462" i="1"/>
  <c r="X462" i="1"/>
  <c r="Z462" i="1"/>
  <c r="AB462" i="1"/>
  <c r="AC462" i="1"/>
  <c r="AD462" i="1"/>
  <c r="AE462" i="1"/>
  <c r="AF462" i="1"/>
  <c r="AG462" i="1"/>
  <c r="AH462" i="1"/>
  <c r="AI462" i="1"/>
  <c r="AJ462" i="1"/>
  <c r="AK462" i="1"/>
  <c r="AL462" i="1"/>
  <c r="AM462" i="1"/>
  <c r="AN462" i="1"/>
  <c r="AO462" i="1"/>
  <c r="AP462" i="1"/>
  <c r="O451" i="1"/>
  <c r="Q451" i="1"/>
  <c r="R451" i="1"/>
  <c r="S451" i="1"/>
  <c r="T451" i="1"/>
  <c r="X451" i="1"/>
  <c r="X450" i="1" s="1"/>
  <c r="Z451" i="1"/>
  <c r="AA451" i="1"/>
  <c r="AB451" i="1"/>
  <c r="AC451" i="1"/>
  <c r="AD451" i="1"/>
  <c r="AE451" i="1"/>
  <c r="AF451" i="1"/>
  <c r="AG451" i="1"/>
  <c r="AG450" i="1" s="1"/>
  <c r="AH451" i="1"/>
  <c r="AI451" i="1"/>
  <c r="AJ451" i="1"/>
  <c r="AK451" i="1"/>
  <c r="AL451" i="1"/>
  <c r="AM451" i="1"/>
  <c r="AM450" i="1" s="1"/>
  <c r="AN451" i="1"/>
  <c r="AO451" i="1"/>
  <c r="AP451" i="1"/>
  <c r="O342" i="1"/>
  <c r="Q342" i="1"/>
  <c r="T342" i="1"/>
  <c r="X342" i="1"/>
  <c r="Z342" i="1"/>
  <c r="AB342" i="1"/>
  <c r="AC342" i="1"/>
  <c r="AD342" i="1"/>
  <c r="AE342" i="1"/>
  <c r="AF342" i="1"/>
  <c r="AG342" i="1"/>
  <c r="AH342" i="1"/>
  <c r="AI342" i="1"/>
  <c r="AJ342" i="1"/>
  <c r="AK342" i="1"/>
  <c r="AL342" i="1"/>
  <c r="AM342" i="1"/>
  <c r="AN342" i="1"/>
  <c r="AO342" i="1"/>
  <c r="AP342" i="1"/>
  <c r="O326" i="1"/>
  <c r="Q326" i="1"/>
  <c r="R326" i="1"/>
  <c r="T326" i="1"/>
  <c r="X326" i="1"/>
  <c r="Z326" i="1"/>
  <c r="AB326" i="1"/>
  <c r="AC326" i="1"/>
  <c r="AD326" i="1"/>
  <c r="AE326" i="1"/>
  <c r="AF326" i="1"/>
  <c r="AG326" i="1"/>
  <c r="AH326" i="1"/>
  <c r="AI326" i="1"/>
  <c r="AJ326" i="1"/>
  <c r="AK326" i="1"/>
  <c r="AL326" i="1"/>
  <c r="AM326" i="1"/>
  <c r="AN326" i="1"/>
  <c r="AO326" i="1"/>
  <c r="AP326" i="1"/>
  <c r="O286" i="1"/>
  <c r="Q286" i="1"/>
  <c r="T286" i="1"/>
  <c r="X286" i="1"/>
  <c r="Y286" i="1"/>
  <c r="Z286" i="1"/>
  <c r="AB286" i="1"/>
  <c r="AC286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AP286" i="1"/>
  <c r="O192" i="1"/>
  <c r="Q192" i="1"/>
  <c r="R192" i="1"/>
  <c r="T192" i="1"/>
  <c r="X192" i="1"/>
  <c r="Y192" i="1"/>
  <c r="Z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K147" i="1"/>
  <c r="L147" i="1"/>
  <c r="M147" i="1"/>
  <c r="O147" i="1"/>
  <c r="Q147" i="1"/>
  <c r="T147" i="1"/>
  <c r="X147" i="1"/>
  <c r="Y147" i="1"/>
  <c r="Z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J147" i="1"/>
  <c r="K77" i="1"/>
  <c r="L77" i="1"/>
  <c r="M77" i="1"/>
  <c r="O77" i="1"/>
  <c r="Q77" i="1"/>
  <c r="T77" i="1"/>
  <c r="X77" i="1"/>
  <c r="Y77" i="1"/>
  <c r="Z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J77" i="1"/>
  <c r="K19" i="1"/>
  <c r="L19" i="1"/>
  <c r="M19" i="1"/>
  <c r="O19" i="1"/>
  <c r="Q19" i="1"/>
  <c r="T19" i="1"/>
  <c r="X19" i="1"/>
  <c r="Y19" i="1"/>
  <c r="Z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J19" i="1"/>
  <c r="K14" i="1"/>
  <c r="L14" i="1"/>
  <c r="M14" i="1"/>
  <c r="O14" i="1"/>
  <c r="Q14" i="1"/>
  <c r="S14" i="1"/>
  <c r="T14" i="1"/>
  <c r="X14" i="1"/>
  <c r="Y14" i="1"/>
  <c r="Z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N1344" i="1"/>
  <c r="N1340" i="1"/>
  <c r="P1340" i="1" s="1"/>
  <c r="N1338" i="1"/>
  <c r="P1338" i="1" s="1"/>
  <c r="N1336" i="1"/>
  <c r="P1336" i="1" s="1"/>
  <c r="N1333" i="1"/>
  <c r="P1333" i="1" s="1"/>
  <c r="N1328" i="1"/>
  <c r="N1326" i="1"/>
  <c r="N1324" i="1"/>
  <c r="P1324" i="1" s="1"/>
  <c r="N1321" i="1"/>
  <c r="P1321" i="1" s="1"/>
  <c r="N1320" i="1"/>
  <c r="P1320" i="1" s="1"/>
  <c r="N1319" i="1"/>
  <c r="P1319" i="1" s="1"/>
  <c r="N1316" i="1"/>
  <c r="N1315" i="1"/>
  <c r="N1314" i="1"/>
  <c r="P1314" i="1" s="1"/>
  <c r="N1313" i="1"/>
  <c r="P1313" i="1" s="1"/>
  <c r="N1312" i="1"/>
  <c r="P1312" i="1" s="1"/>
  <c r="N1311" i="1"/>
  <c r="P1311" i="1" s="1"/>
  <c r="N1304" i="1"/>
  <c r="N1302" i="1"/>
  <c r="P1302" i="1" s="1"/>
  <c r="N1300" i="1"/>
  <c r="P1300" i="1" s="1"/>
  <c r="N1298" i="1"/>
  <c r="P1298" i="1" s="1"/>
  <c r="N1296" i="1"/>
  <c r="P1296" i="1" s="1"/>
  <c r="N1292" i="1"/>
  <c r="N1290" i="1"/>
  <c r="P1290" i="1" s="1"/>
  <c r="N1288" i="1"/>
  <c r="P1288" i="1" s="1"/>
  <c r="N1286" i="1"/>
  <c r="P1286" i="1" s="1"/>
  <c r="N1284" i="1"/>
  <c r="P1284" i="1" s="1"/>
  <c r="N1280" i="1"/>
  <c r="N1278" i="1"/>
  <c r="P1278" i="1" s="1"/>
  <c r="N1276" i="1"/>
  <c r="P1276" i="1" s="1"/>
  <c r="N1274" i="1"/>
  <c r="P1274" i="1" s="1"/>
  <c r="N1272" i="1"/>
  <c r="P1272" i="1" s="1"/>
  <c r="N1268" i="1"/>
  <c r="N1266" i="1"/>
  <c r="P1266" i="1" s="1"/>
  <c r="N1264" i="1"/>
  <c r="P1264" i="1" s="1"/>
  <c r="N1262" i="1"/>
  <c r="P1262" i="1" s="1"/>
  <c r="N1260" i="1"/>
  <c r="P1260" i="1" s="1"/>
  <c r="N1256" i="1"/>
  <c r="P1256" i="1" s="1"/>
  <c r="N1252" i="1"/>
  <c r="P1252" i="1" s="1"/>
  <c r="N1250" i="1"/>
  <c r="P1250" i="1" s="1"/>
  <c r="N1248" i="1"/>
  <c r="N1244" i="1"/>
  <c r="P1244" i="1" s="1"/>
  <c r="N1242" i="1"/>
  <c r="P1242" i="1" s="1"/>
  <c r="N1240" i="1"/>
  <c r="P1240" i="1" s="1"/>
  <c r="N1238" i="1"/>
  <c r="P1238" i="1" s="1"/>
  <c r="N1236" i="1"/>
  <c r="P1236" i="1" s="1"/>
  <c r="N1232" i="1"/>
  <c r="N1230" i="1"/>
  <c r="P1230" i="1" s="1"/>
  <c r="N1228" i="1"/>
  <c r="P1228" i="1" s="1"/>
  <c r="N1226" i="1"/>
  <c r="P1226" i="1" s="1"/>
  <c r="N1224" i="1"/>
  <c r="P1224" i="1" s="1"/>
  <c r="N1220" i="1"/>
  <c r="N1218" i="1"/>
  <c r="P1218" i="1" s="1"/>
  <c r="N1215" i="1"/>
  <c r="P1215" i="1" s="1"/>
  <c r="N1214" i="1"/>
  <c r="P1214" i="1" s="1"/>
  <c r="N1213" i="1"/>
  <c r="P1213" i="1" s="1"/>
  <c r="N1212" i="1"/>
  <c r="P1212" i="1" s="1"/>
  <c r="N1211" i="1"/>
  <c r="P1211" i="1" s="1"/>
  <c r="N1208" i="1"/>
  <c r="N1207" i="1"/>
  <c r="P1207" i="1" s="1"/>
  <c r="N1206" i="1"/>
  <c r="P1206" i="1" s="1"/>
  <c r="N1205" i="1"/>
  <c r="P1205" i="1" s="1"/>
  <c r="N1204" i="1"/>
  <c r="P1204" i="1" s="1"/>
  <c r="N1203" i="1"/>
  <c r="P1203" i="1" s="1"/>
  <c r="N1202" i="1"/>
  <c r="P1202" i="1" s="1"/>
  <c r="N1201" i="1"/>
  <c r="P1201" i="1" s="1"/>
  <c r="N1200" i="1"/>
  <c r="P1200" i="1" s="1"/>
  <c r="N1199" i="1"/>
  <c r="P1199" i="1" s="1"/>
  <c r="N1196" i="1"/>
  <c r="P1196" i="1" s="1"/>
  <c r="N1195" i="1"/>
  <c r="P1195" i="1" s="1"/>
  <c r="N1192" i="1"/>
  <c r="P1192" i="1" s="1"/>
  <c r="N1190" i="1"/>
  <c r="P1190" i="1" s="1"/>
  <c r="N1188" i="1"/>
  <c r="P1188" i="1" s="1"/>
  <c r="N1184" i="1"/>
  <c r="N1182" i="1"/>
  <c r="P1182" i="1" s="1"/>
  <c r="N1180" i="1"/>
  <c r="P1180" i="1" s="1"/>
  <c r="N1178" i="1"/>
  <c r="P1178" i="1" s="1"/>
  <c r="N1176" i="1"/>
  <c r="P1176" i="1" s="1"/>
  <c r="N1172" i="1"/>
  <c r="N1170" i="1"/>
  <c r="P1170" i="1" s="1"/>
  <c r="N1168" i="1"/>
  <c r="P1168" i="1" s="1"/>
  <c r="N1166" i="1"/>
  <c r="P1166" i="1" s="1"/>
  <c r="N1160" i="1"/>
  <c r="N1158" i="1"/>
  <c r="P1158" i="1" s="1"/>
  <c r="N1156" i="1"/>
  <c r="P1156" i="1" s="1"/>
  <c r="N1154" i="1"/>
  <c r="P1154" i="1" s="1"/>
  <c r="N1152" i="1"/>
  <c r="P1152" i="1" s="1"/>
  <c r="N1148" i="1"/>
  <c r="N1146" i="1"/>
  <c r="P1146" i="1" s="1"/>
  <c r="N1144" i="1"/>
  <c r="P1144" i="1" s="1"/>
  <c r="N1142" i="1"/>
  <c r="P1142" i="1" s="1"/>
  <c r="N1140" i="1"/>
  <c r="P1140" i="1" s="1"/>
  <c r="N1136" i="1"/>
  <c r="N1134" i="1"/>
  <c r="P1134" i="1" s="1"/>
  <c r="N1132" i="1"/>
  <c r="P1132" i="1" s="1"/>
  <c r="N1130" i="1"/>
  <c r="P1130" i="1" s="1"/>
  <c r="N1128" i="1"/>
  <c r="P1128" i="1" s="1"/>
  <c r="N1124" i="1"/>
  <c r="N1122" i="1"/>
  <c r="P1122" i="1" s="1"/>
  <c r="N1120" i="1"/>
  <c r="P1120" i="1" s="1"/>
  <c r="N1118" i="1"/>
  <c r="P1118" i="1" s="1"/>
  <c r="N1116" i="1"/>
  <c r="P1116" i="1" s="1"/>
  <c r="N1112" i="1"/>
  <c r="N1110" i="1"/>
  <c r="P1110" i="1" s="1"/>
  <c r="N1109" i="1"/>
  <c r="P1109" i="1" s="1"/>
  <c r="N1108" i="1"/>
  <c r="P1108" i="1" s="1"/>
  <c r="N1107" i="1"/>
  <c r="P1107" i="1" s="1"/>
  <c r="N1106" i="1"/>
  <c r="P1106" i="1" s="1"/>
  <c r="N1105" i="1"/>
  <c r="P1105" i="1" s="1"/>
  <c r="N1104" i="1"/>
  <c r="P1104" i="1" s="1"/>
  <c r="N1103" i="1"/>
  <c r="P1103" i="1" s="1"/>
  <c r="N1100" i="1"/>
  <c r="N1099" i="1"/>
  <c r="P1099" i="1" s="1"/>
  <c r="N1098" i="1"/>
  <c r="P1098" i="1" s="1"/>
  <c r="N1097" i="1"/>
  <c r="N1096" i="1"/>
  <c r="P1096" i="1" s="1"/>
  <c r="N1095" i="1"/>
  <c r="P1095" i="1" s="1"/>
  <c r="N1094" i="1"/>
  <c r="P1094" i="1" s="1"/>
  <c r="N1093" i="1"/>
  <c r="P1093" i="1" s="1"/>
  <c r="N1088" i="1"/>
  <c r="N1086" i="1"/>
  <c r="P1086" i="1" s="1"/>
  <c r="N1082" i="1"/>
  <c r="P1082" i="1" s="1"/>
  <c r="N1080" i="1"/>
  <c r="P1080" i="1" s="1"/>
  <c r="N1076" i="1"/>
  <c r="N1074" i="1"/>
  <c r="P1074" i="1" s="1"/>
  <c r="N1072" i="1"/>
  <c r="P1072" i="1" s="1"/>
  <c r="N1070" i="1"/>
  <c r="P1070" i="1" s="1"/>
  <c r="N1064" i="1"/>
  <c r="N1058" i="1"/>
  <c r="P1058" i="1" s="1"/>
  <c r="N1056" i="1"/>
  <c r="P1056" i="1" s="1"/>
  <c r="N1052" i="1"/>
  <c r="N1050" i="1"/>
  <c r="P1050" i="1" s="1"/>
  <c r="N1048" i="1"/>
  <c r="P1048" i="1" s="1"/>
  <c r="N1046" i="1"/>
  <c r="P1046" i="1" s="1"/>
  <c r="N1044" i="1"/>
  <c r="P1044" i="1" s="1"/>
  <c r="N1040" i="1"/>
  <c r="P1040" i="1" s="1"/>
  <c r="N1039" i="1"/>
  <c r="N1038" i="1"/>
  <c r="P1038" i="1" s="1"/>
  <c r="N1037" i="1"/>
  <c r="P1037" i="1" s="1"/>
  <c r="N1036" i="1"/>
  <c r="P1036" i="1" s="1"/>
  <c r="N1035" i="1"/>
  <c r="P1035" i="1" s="1"/>
  <c r="N1034" i="1"/>
  <c r="P1034" i="1" s="1"/>
  <c r="N1033" i="1"/>
  <c r="P1033" i="1" s="1"/>
  <c r="N1032" i="1"/>
  <c r="P1032" i="1" s="1"/>
  <c r="N1031" i="1"/>
  <c r="P1031" i="1" s="1"/>
  <c r="N1028" i="1"/>
  <c r="P1028" i="1" s="1"/>
  <c r="N1027" i="1"/>
  <c r="N1026" i="1"/>
  <c r="P1026" i="1" s="1"/>
  <c r="N1025" i="1"/>
  <c r="P1025" i="1" s="1"/>
  <c r="N1024" i="1"/>
  <c r="P1024" i="1" s="1"/>
  <c r="N1023" i="1"/>
  <c r="P1023" i="1" s="1"/>
  <c r="N1022" i="1"/>
  <c r="P1022" i="1" s="1"/>
  <c r="N1021" i="1"/>
  <c r="P1021" i="1" s="1"/>
  <c r="N1020" i="1"/>
  <c r="P1020" i="1" s="1"/>
  <c r="N1019" i="1"/>
  <c r="P1019" i="1" s="1"/>
  <c r="N1016" i="1"/>
  <c r="P1016" i="1" s="1"/>
  <c r="N1015" i="1"/>
  <c r="P1015" i="1" s="1"/>
  <c r="N1014" i="1"/>
  <c r="P1014" i="1" s="1"/>
  <c r="N1013" i="1"/>
  <c r="P1013" i="1" s="1"/>
  <c r="N1012" i="1"/>
  <c r="P1012" i="1" s="1"/>
  <c r="N1011" i="1"/>
  <c r="P1011" i="1" s="1"/>
  <c r="N1010" i="1"/>
  <c r="P1010" i="1" s="1"/>
  <c r="N1009" i="1"/>
  <c r="P1009" i="1" s="1"/>
  <c r="N1008" i="1"/>
  <c r="P1008" i="1" s="1"/>
  <c r="N1007" i="1"/>
  <c r="P1007" i="1" s="1"/>
  <c r="N1004" i="1"/>
  <c r="P1004" i="1" s="1"/>
  <c r="N1003" i="1"/>
  <c r="N1002" i="1"/>
  <c r="P1002" i="1" s="1"/>
  <c r="N1001" i="1"/>
  <c r="P1001" i="1" s="1"/>
  <c r="N998" i="1"/>
  <c r="P998" i="1" s="1"/>
  <c r="N996" i="1"/>
  <c r="P996" i="1" s="1"/>
  <c r="N994" i="1"/>
  <c r="N991" i="1"/>
  <c r="P991" i="1" s="1"/>
  <c r="N990" i="1"/>
  <c r="P990" i="1" s="1"/>
  <c r="N989" i="1"/>
  <c r="P989" i="1" s="1"/>
  <c r="N988" i="1"/>
  <c r="P988" i="1" s="1"/>
  <c r="N987" i="1"/>
  <c r="P987" i="1" s="1"/>
  <c r="N986" i="1"/>
  <c r="P986" i="1" s="1"/>
  <c r="N985" i="1"/>
  <c r="P985" i="1" s="1"/>
  <c r="N980" i="1"/>
  <c r="N978" i="1"/>
  <c r="P978" i="1" s="1"/>
  <c r="N976" i="1"/>
  <c r="P976" i="1" s="1"/>
  <c r="N974" i="1"/>
  <c r="P974" i="1" s="1"/>
  <c r="N634" i="1"/>
  <c r="P634" i="1" s="1"/>
  <c r="N630" i="1"/>
  <c r="P630" i="1" s="1"/>
  <c r="N628" i="1"/>
  <c r="P628" i="1" s="1"/>
  <c r="N626" i="1"/>
  <c r="P626" i="1" s="1"/>
  <c r="N624" i="1"/>
  <c r="P624" i="1" s="1"/>
  <c r="N622" i="1"/>
  <c r="P622" i="1" s="1"/>
  <c r="N618" i="1"/>
  <c r="P618" i="1" s="1"/>
  <c r="N616" i="1"/>
  <c r="P616" i="1" s="1"/>
  <c r="N614" i="1"/>
  <c r="P614" i="1" s="1"/>
  <c r="N612" i="1"/>
  <c r="P612" i="1" s="1"/>
  <c r="N610" i="1"/>
  <c r="P610" i="1" s="1"/>
  <c r="N606" i="1"/>
  <c r="P606" i="1" s="1"/>
  <c r="N604" i="1"/>
  <c r="P604" i="1" s="1"/>
  <c r="N602" i="1"/>
  <c r="P602" i="1" s="1"/>
  <c r="N600" i="1"/>
  <c r="P600" i="1" s="1"/>
  <c r="N598" i="1"/>
  <c r="P598" i="1" s="1"/>
  <c r="N594" i="1"/>
  <c r="P594" i="1" s="1"/>
  <c r="N590" i="1"/>
  <c r="P590" i="1" s="1"/>
  <c r="N588" i="1"/>
  <c r="P588" i="1" s="1"/>
  <c r="N586" i="1"/>
  <c r="P586" i="1" s="1"/>
  <c r="N582" i="1"/>
  <c r="N580" i="1"/>
  <c r="P580" i="1" s="1"/>
  <c r="N578" i="1"/>
  <c r="P578" i="1" s="1"/>
  <c r="N576" i="1"/>
  <c r="P576" i="1" s="1"/>
  <c r="N574" i="1"/>
  <c r="N570" i="1"/>
  <c r="N568" i="1"/>
  <c r="P568" i="1" s="1"/>
  <c r="N566" i="1"/>
  <c r="P566" i="1" s="1"/>
  <c r="N564" i="1"/>
  <c r="P564" i="1" s="1"/>
  <c r="N562" i="1"/>
  <c r="N558" i="1"/>
  <c r="N556" i="1"/>
  <c r="P556" i="1" s="1"/>
  <c r="N554" i="1"/>
  <c r="P554" i="1" s="1"/>
  <c r="N552" i="1"/>
  <c r="P552" i="1" s="1"/>
  <c r="N550" i="1"/>
  <c r="P550" i="1" s="1"/>
  <c r="N546" i="1"/>
  <c r="N544" i="1"/>
  <c r="P544" i="1" s="1"/>
  <c r="N542" i="1"/>
  <c r="P542" i="1" s="1"/>
  <c r="N540" i="1"/>
  <c r="P540" i="1" s="1"/>
  <c r="N538" i="1"/>
  <c r="P538" i="1" s="1"/>
  <c r="N537" i="1"/>
  <c r="P537" i="1" s="1"/>
  <c r="N534" i="1"/>
  <c r="N533" i="1"/>
  <c r="P533" i="1" s="1"/>
  <c r="N532" i="1"/>
  <c r="P532" i="1" s="1"/>
  <c r="N531" i="1"/>
  <c r="N530" i="1"/>
  <c r="P530" i="1" s="1"/>
  <c r="N529" i="1"/>
  <c r="P529" i="1" s="1"/>
  <c r="N526" i="1"/>
  <c r="P526" i="1" s="1"/>
  <c r="N522" i="1"/>
  <c r="N520" i="1"/>
  <c r="P520" i="1" s="1"/>
  <c r="N518" i="1"/>
  <c r="N515" i="1"/>
  <c r="P515" i="1" s="1"/>
  <c r="N514" i="1"/>
  <c r="P514" i="1" s="1"/>
  <c r="N513" i="1"/>
  <c r="P513" i="1" s="1"/>
  <c r="N508" i="1"/>
  <c r="P508" i="1" s="1"/>
  <c r="N506" i="1"/>
  <c r="P506" i="1" s="1"/>
  <c r="N504" i="1"/>
  <c r="P504" i="1" s="1"/>
  <c r="N502" i="1"/>
  <c r="P502" i="1" s="1"/>
  <c r="N498" i="1"/>
  <c r="N496" i="1"/>
  <c r="P496" i="1" s="1"/>
  <c r="N494" i="1"/>
  <c r="P494" i="1" s="1"/>
  <c r="N492" i="1"/>
  <c r="P492" i="1" s="1"/>
  <c r="N490" i="1"/>
  <c r="P490" i="1" s="1"/>
  <c r="N486" i="1"/>
  <c r="N484" i="1"/>
  <c r="P484" i="1" s="1"/>
  <c r="N482" i="1"/>
  <c r="P482" i="1" s="1"/>
  <c r="N480" i="1"/>
  <c r="P480" i="1" s="1"/>
  <c r="N478" i="1"/>
  <c r="P478" i="1" s="1"/>
  <c r="N474" i="1"/>
  <c r="N472" i="1"/>
  <c r="P472" i="1" s="1"/>
  <c r="N470" i="1"/>
  <c r="P470" i="1" s="1"/>
  <c r="N468" i="1"/>
  <c r="P468" i="1" s="1"/>
  <c r="N466" i="1"/>
  <c r="P466" i="1" s="1"/>
  <c r="N464" i="1"/>
  <c r="N461" i="1"/>
  <c r="N459" i="1"/>
  <c r="P459" i="1" s="1"/>
  <c r="N457" i="1"/>
  <c r="N455" i="1"/>
  <c r="P455" i="1" s="1"/>
  <c r="N453" i="1"/>
  <c r="N337" i="1"/>
  <c r="N335" i="1"/>
  <c r="N333" i="1"/>
  <c r="N331" i="1"/>
  <c r="S331" i="1" s="1"/>
  <c r="N329" i="1"/>
  <c r="S329" i="1" s="1"/>
  <c r="N324" i="1"/>
  <c r="N322" i="1"/>
  <c r="N320" i="1"/>
  <c r="N318" i="1"/>
  <c r="S318" i="1" s="1"/>
  <c r="N316" i="1"/>
  <c r="S316" i="1" s="1"/>
  <c r="N312" i="1"/>
  <c r="N310" i="1"/>
  <c r="S310" i="1" s="1"/>
  <c r="N308" i="1"/>
  <c r="P308" i="1" s="1"/>
  <c r="N306" i="1"/>
  <c r="P306" i="1" s="1"/>
  <c r="N304" i="1"/>
  <c r="N300" i="1"/>
  <c r="N298" i="1"/>
  <c r="N296" i="1"/>
  <c r="N294" i="1"/>
  <c r="P294" i="1" s="1"/>
  <c r="N292" i="1"/>
  <c r="N288" i="1"/>
  <c r="N285" i="1"/>
  <c r="N283" i="1"/>
  <c r="N281" i="1"/>
  <c r="N278" i="1"/>
  <c r="S278" i="1" s="1"/>
  <c r="N275" i="1"/>
  <c r="N274" i="1"/>
  <c r="N273" i="1"/>
  <c r="P273" i="1" s="1"/>
  <c r="N272" i="1"/>
  <c r="P272" i="1" s="1"/>
  <c r="N271" i="1"/>
  <c r="S271" i="1" s="1"/>
  <c r="N270" i="1"/>
  <c r="N269" i="1"/>
  <c r="N268" i="1"/>
  <c r="N267" i="1"/>
  <c r="P267" i="1" s="1"/>
  <c r="N266" i="1"/>
  <c r="P266" i="1" s="1"/>
  <c r="N263" i="1"/>
  <c r="N260" i="1"/>
  <c r="S260" i="1" s="1"/>
  <c r="N259" i="1"/>
  <c r="S259" i="1" s="1"/>
  <c r="N257" i="1"/>
  <c r="S257" i="1" s="1"/>
  <c r="N251" i="1"/>
  <c r="N250" i="1"/>
  <c r="N249" i="1"/>
  <c r="P249" i="1" s="1"/>
  <c r="N248" i="1"/>
  <c r="N247" i="1"/>
  <c r="P247" i="1" s="1"/>
  <c r="N246" i="1"/>
  <c r="P246" i="1" s="1"/>
  <c r="N245" i="1"/>
  <c r="P245" i="1" s="1"/>
  <c r="N244" i="1"/>
  <c r="P244" i="1" s="1"/>
  <c r="N243" i="1"/>
  <c r="P243" i="1" s="1"/>
  <c r="N242" i="1"/>
  <c r="P242" i="1" s="1"/>
  <c r="N239" i="1"/>
  <c r="N238" i="1"/>
  <c r="N237" i="1"/>
  <c r="N236" i="1"/>
  <c r="P236" i="1" s="1"/>
  <c r="N235" i="1"/>
  <c r="P235" i="1" s="1"/>
  <c r="N234" i="1"/>
  <c r="P234" i="1" s="1"/>
  <c r="N233" i="1"/>
  <c r="P233" i="1" s="1"/>
  <c r="N232" i="1"/>
  <c r="P232" i="1" s="1"/>
  <c r="N231" i="1"/>
  <c r="P231" i="1" s="1"/>
  <c r="N230" i="1"/>
  <c r="P230" i="1" s="1"/>
  <c r="N227" i="1"/>
  <c r="N226" i="1"/>
  <c r="N225" i="1"/>
  <c r="P225" i="1" s="1"/>
  <c r="N224" i="1"/>
  <c r="N223" i="1"/>
  <c r="P223" i="1" s="1"/>
  <c r="N222" i="1"/>
  <c r="S222" i="1" s="1"/>
  <c r="N221" i="1"/>
  <c r="P221" i="1" s="1"/>
  <c r="N220" i="1"/>
  <c r="P220" i="1" s="1"/>
  <c r="N219" i="1"/>
  <c r="P219" i="1" s="1"/>
  <c r="N218" i="1"/>
  <c r="P218" i="1" s="1"/>
  <c r="N215" i="1"/>
  <c r="N214" i="1"/>
  <c r="N213" i="1"/>
  <c r="N212" i="1"/>
  <c r="N211" i="1"/>
  <c r="P211" i="1" s="1"/>
  <c r="N210" i="1"/>
  <c r="S210" i="1" s="1"/>
  <c r="N209" i="1"/>
  <c r="P209" i="1" s="1"/>
  <c r="N208" i="1"/>
  <c r="P208" i="1" s="1"/>
  <c r="N207" i="1"/>
  <c r="P207" i="1" s="1"/>
  <c r="N206" i="1"/>
  <c r="P206" i="1" s="1"/>
  <c r="N203" i="1"/>
  <c r="N202" i="1"/>
  <c r="N201" i="1"/>
  <c r="N200" i="1"/>
  <c r="N199" i="1"/>
  <c r="S199" i="1" s="1"/>
  <c r="N198" i="1"/>
  <c r="S198" i="1" s="1"/>
  <c r="N197" i="1"/>
  <c r="S197" i="1" s="1"/>
  <c r="N196" i="1"/>
  <c r="S196" i="1" s="1"/>
  <c r="N195" i="1"/>
  <c r="S195" i="1" s="1"/>
  <c r="N194" i="1"/>
  <c r="P194" i="1" s="1"/>
  <c r="N190" i="1"/>
  <c r="P190" i="1" s="1"/>
  <c r="N189" i="1"/>
  <c r="N188" i="1"/>
  <c r="N187" i="1"/>
  <c r="N186" i="1"/>
  <c r="N185" i="1"/>
  <c r="P185" i="1" s="1"/>
  <c r="N184" i="1"/>
  <c r="P184" i="1" s="1"/>
  <c r="N183" i="1"/>
  <c r="P183" i="1" s="1"/>
  <c r="N182" i="1"/>
  <c r="N181" i="1"/>
  <c r="N178" i="1"/>
  <c r="P178" i="1" s="1"/>
  <c r="N177" i="1"/>
  <c r="N176" i="1"/>
  <c r="P176" i="1" s="1"/>
  <c r="N175" i="1"/>
  <c r="P175" i="1" s="1"/>
  <c r="N174" i="1"/>
  <c r="P174" i="1" s="1"/>
  <c r="N173" i="1"/>
  <c r="N172" i="1"/>
  <c r="P172" i="1" s="1"/>
  <c r="N171" i="1"/>
  <c r="N170" i="1"/>
  <c r="N169" i="1"/>
  <c r="N166" i="1"/>
  <c r="N164" i="1"/>
  <c r="N162" i="1"/>
  <c r="N160" i="1"/>
  <c r="P160" i="1" s="1"/>
  <c r="N158" i="1"/>
  <c r="P158" i="1" s="1"/>
  <c r="N154" i="1"/>
  <c r="N152" i="1"/>
  <c r="N150" i="1"/>
  <c r="P150" i="1" s="1"/>
  <c r="N148" i="1"/>
  <c r="P148" i="1" s="1"/>
  <c r="N144" i="1"/>
  <c r="N140" i="1"/>
  <c r="N138" i="1"/>
  <c r="N136" i="1"/>
  <c r="N134" i="1"/>
  <c r="N132" i="1"/>
  <c r="N128" i="1"/>
  <c r="N126" i="1"/>
  <c r="N124" i="1"/>
  <c r="N122" i="1"/>
  <c r="P122" i="1" s="1"/>
  <c r="N120" i="1"/>
  <c r="N116" i="1"/>
  <c r="N114" i="1"/>
  <c r="N112" i="1"/>
  <c r="N110" i="1"/>
  <c r="P110" i="1" s="1"/>
  <c r="N108" i="1"/>
  <c r="N106" i="1"/>
  <c r="N104" i="1"/>
  <c r="N103" i="1"/>
  <c r="N102" i="1"/>
  <c r="N101" i="1"/>
  <c r="N100" i="1"/>
  <c r="N99" i="1"/>
  <c r="N98" i="1"/>
  <c r="P98" i="1" s="1"/>
  <c r="N97" i="1"/>
  <c r="P97" i="1" s="1"/>
  <c r="N96" i="1"/>
  <c r="N95" i="1"/>
  <c r="P95" i="1" s="1"/>
  <c r="N94" i="1"/>
  <c r="N92" i="1"/>
  <c r="N90" i="1"/>
  <c r="N88" i="1"/>
  <c r="R88" i="1" s="1"/>
  <c r="N86" i="1"/>
  <c r="P86" i="1" s="1"/>
  <c r="N84" i="1"/>
  <c r="N80" i="1"/>
  <c r="N78" i="1"/>
  <c r="N75" i="1"/>
  <c r="N73" i="1"/>
  <c r="P73" i="1" s="1"/>
  <c r="N71" i="1"/>
  <c r="N67" i="1"/>
  <c r="N65" i="1"/>
  <c r="N63" i="1"/>
  <c r="N61" i="1"/>
  <c r="P61" i="1" s="1"/>
  <c r="N59" i="1"/>
  <c r="N55" i="1"/>
  <c r="N53" i="1"/>
  <c r="P53" i="1" s="1"/>
  <c r="N49" i="1"/>
  <c r="N47" i="1"/>
  <c r="P47" i="1" s="1"/>
  <c r="N43" i="1"/>
  <c r="N41" i="1"/>
  <c r="N39" i="1"/>
  <c r="N37" i="1"/>
  <c r="N35" i="1"/>
  <c r="N31" i="1"/>
  <c r="N29" i="1"/>
  <c r="N27" i="1"/>
  <c r="N25" i="1"/>
  <c r="N22" i="1"/>
  <c r="N18" i="1"/>
  <c r="N17" i="1"/>
  <c r="N16" i="1"/>
  <c r="N15" i="1"/>
  <c r="AA77" i="1" l="1"/>
  <c r="AA286" i="1"/>
  <c r="N81" i="1"/>
  <c r="N289" i="1"/>
  <c r="AE146" i="1"/>
  <c r="AJ450" i="1"/>
  <c r="AI450" i="1"/>
  <c r="AI341" i="1" s="1"/>
  <c r="AE450" i="1"/>
  <c r="AE341" i="1" s="1"/>
  <c r="O450" i="1"/>
  <c r="O341" i="1" s="1"/>
  <c r="AF450" i="1"/>
  <c r="AF341" i="1" s="1"/>
  <c r="AM341" i="1"/>
  <c r="AL450" i="1"/>
  <c r="AL341" i="1" s="1"/>
  <c r="AJ341" i="1"/>
  <c r="AC450" i="1"/>
  <c r="AC341" i="1" s="1"/>
  <c r="O146" i="1"/>
  <c r="AK450" i="1"/>
  <c r="AK341" i="1" s="1"/>
  <c r="T450" i="1"/>
  <c r="T341" i="1" s="1"/>
  <c r="AH450" i="1"/>
  <c r="AH341" i="1" s="1"/>
  <c r="AG341" i="1"/>
  <c r="Q450" i="1"/>
  <c r="AB450" i="1"/>
  <c r="AB341" i="1" s="1"/>
  <c r="AD450" i="1"/>
  <c r="AD341" i="1" s="1"/>
  <c r="AF146" i="1"/>
  <c r="AO146" i="1"/>
  <c r="AC146" i="1"/>
  <c r="Q13" i="1"/>
  <c r="O13" i="1"/>
  <c r="AL146" i="1"/>
  <c r="N77" i="1"/>
  <c r="AM146" i="1"/>
  <c r="N451" i="1"/>
  <c r="T146" i="1"/>
  <c r="AN146" i="1"/>
  <c r="AB146" i="1"/>
  <c r="Q146" i="1"/>
  <c r="N14" i="1"/>
  <c r="N286" i="1"/>
  <c r="AK146" i="1"/>
  <c r="Z146" i="1"/>
  <c r="AJ146" i="1"/>
  <c r="AI146" i="1"/>
  <c r="X146" i="1"/>
  <c r="AH146" i="1"/>
  <c r="AG146" i="1"/>
  <c r="AP146" i="1"/>
  <c r="AD146" i="1"/>
  <c r="S72" i="1"/>
  <c r="S119" i="1"/>
  <c r="S269" i="1"/>
  <c r="R84" i="1"/>
  <c r="R137" i="1"/>
  <c r="S75" i="1"/>
  <c r="S298" i="1"/>
  <c r="S121" i="1"/>
  <c r="S141" i="1"/>
  <c r="S333" i="1"/>
  <c r="R287" i="1"/>
  <c r="S143" i="1"/>
  <c r="R15" i="1"/>
  <c r="R322" i="1"/>
  <c r="S168" i="1"/>
  <c r="S170" i="1"/>
  <c r="R16" i="1"/>
  <c r="S301" i="1"/>
  <c r="S200" i="1"/>
  <c r="R29" i="1"/>
  <c r="S202" i="1"/>
  <c r="R33" i="1"/>
  <c r="S224" i="1"/>
  <c r="R46" i="1"/>
  <c r="R60" i="1"/>
  <c r="S314" i="1"/>
  <c r="S74" i="1"/>
  <c r="S120" i="1"/>
  <c r="S142" i="1"/>
  <c r="S169" i="1"/>
  <c r="S201" i="1"/>
  <c r="S300" i="1"/>
  <c r="S332" i="1"/>
  <c r="S26" i="1"/>
  <c r="S81" i="1"/>
  <c r="S129" i="1"/>
  <c r="S144" i="1"/>
  <c r="S171" i="1"/>
  <c r="S203" i="1"/>
  <c r="S248" i="1"/>
  <c r="S270" i="1"/>
  <c r="S302" i="1"/>
  <c r="S334" i="1"/>
  <c r="S30" i="1"/>
  <c r="S82" i="1"/>
  <c r="S130" i="1"/>
  <c r="S181" i="1"/>
  <c r="S205" i="1"/>
  <c r="S252" i="1"/>
  <c r="S319" i="1"/>
  <c r="S335" i="1"/>
  <c r="S32" i="1"/>
  <c r="S83" i="1"/>
  <c r="S132" i="1"/>
  <c r="S155" i="1"/>
  <c r="S188" i="1"/>
  <c r="S274" i="1"/>
  <c r="S304" i="1"/>
  <c r="S323" i="1"/>
  <c r="S336" i="1"/>
  <c r="S57" i="1"/>
  <c r="S133" i="1"/>
  <c r="S156" i="1"/>
  <c r="S189" i="1"/>
  <c r="S212" i="1"/>
  <c r="S324" i="1"/>
  <c r="S337" i="1"/>
  <c r="P18" i="1"/>
  <c r="S89" i="1"/>
  <c r="S134" i="1"/>
  <c r="S159" i="1"/>
  <c r="S213" i="1"/>
  <c r="S281" i="1"/>
  <c r="S307" i="1"/>
  <c r="S325" i="1"/>
  <c r="S338" i="1"/>
  <c r="P116" i="1"/>
  <c r="S63" i="1"/>
  <c r="S99" i="1"/>
  <c r="S136" i="1"/>
  <c r="S161" i="1"/>
  <c r="S214" i="1"/>
  <c r="S309" i="1"/>
  <c r="S327" i="1"/>
  <c r="S339" i="1"/>
  <c r="S65" i="1"/>
  <c r="S138" i="1"/>
  <c r="S162" i="1"/>
  <c r="S215" i="1"/>
  <c r="S285" i="1"/>
  <c r="S1343" i="1"/>
  <c r="S66" i="1"/>
  <c r="S111" i="1"/>
  <c r="S139" i="1"/>
  <c r="S166" i="1"/>
  <c r="S216" i="1"/>
  <c r="S288" i="1"/>
  <c r="S312" i="1"/>
  <c r="S70" i="1"/>
  <c r="S118" i="1"/>
  <c r="S140" i="1"/>
  <c r="S167" i="1"/>
  <c r="S296" i="1"/>
  <c r="S313" i="1"/>
  <c r="P151" i="1"/>
  <c r="P149" i="1"/>
  <c r="P36" i="1"/>
  <c r="P173" i="1"/>
  <c r="P321" i="1"/>
  <c r="P599" i="1"/>
  <c r="P186" i="1"/>
  <c r="P453" i="1"/>
  <c r="P623" i="1"/>
  <c r="P62" i="1"/>
  <c r="P67" i="1"/>
  <c r="P217" i="1"/>
  <c r="P467" i="1"/>
  <c r="P91" i="1"/>
  <c r="P102" i="1"/>
  <c r="P104" i="1"/>
  <c r="P611" i="1"/>
  <c r="P25" i="1"/>
  <c r="P37" i="1"/>
  <c r="P49" i="1"/>
  <c r="P187" i="1"/>
  <c r="P237" i="1"/>
  <c r="P283" i="1"/>
  <c r="P320" i="1"/>
  <c r="P457" i="1"/>
  <c r="P471" i="1"/>
  <c r="P483" i="1"/>
  <c r="P495" i="1"/>
  <c r="P507" i="1"/>
  <c r="P521" i="1"/>
  <c r="P534" i="1"/>
  <c r="P546" i="1"/>
  <c r="P558" i="1"/>
  <c r="P572" i="1"/>
  <c r="P585" i="1"/>
  <c r="P1003" i="1"/>
  <c r="P1027" i="1"/>
  <c r="P1039" i="1"/>
  <c r="P1052" i="1"/>
  <c r="P1066" i="1"/>
  <c r="P1079" i="1"/>
  <c r="P1121" i="1"/>
  <c r="P1133" i="1"/>
  <c r="P1145" i="1"/>
  <c r="P1157" i="1"/>
  <c r="P1172" i="1"/>
  <c r="P1184" i="1"/>
  <c r="P1197" i="1"/>
  <c r="P1209" i="1"/>
  <c r="P1222" i="1"/>
  <c r="P1234" i="1"/>
  <c r="P1248" i="1"/>
  <c r="P1263" i="1"/>
  <c r="P1275" i="1"/>
  <c r="P1287" i="1"/>
  <c r="P1299" i="1"/>
  <c r="P1326" i="1"/>
  <c r="P1344" i="1"/>
  <c r="P268" i="1"/>
  <c r="P635" i="1"/>
  <c r="P78" i="1"/>
  <c r="P90" i="1"/>
  <c r="P114" i="1"/>
  <c r="P152" i="1"/>
  <c r="P226" i="1"/>
  <c r="P239" i="1"/>
  <c r="P251" i="1"/>
  <c r="P485" i="1"/>
  <c r="P497" i="1"/>
  <c r="P509" i="1"/>
  <c r="P523" i="1"/>
  <c r="P536" i="1"/>
  <c r="P548" i="1"/>
  <c r="P562" i="1"/>
  <c r="P574" i="1"/>
  <c r="P601" i="1"/>
  <c r="P124" i="1"/>
  <c r="P27" i="1"/>
  <c r="P39" i="1"/>
  <c r="P177" i="1"/>
  <c r="P126" i="1"/>
  <c r="P100" i="1"/>
  <c r="P164" i="1"/>
  <c r="P112" i="1"/>
  <c r="P587" i="1"/>
  <c r="P1301" i="1"/>
  <c r="P1198" i="1"/>
  <c r="P1210" i="1"/>
  <c r="P17" i="1"/>
  <c r="P14" i="1" s="1"/>
  <c r="P35" i="1"/>
  <c r="P64" i="1"/>
  <c r="P103" i="1"/>
  <c r="P117" i="1"/>
  <c r="P292" i="1"/>
  <c r="P1159" i="1"/>
  <c r="P1174" i="1"/>
  <c r="P613" i="1"/>
  <c r="P1006" i="1"/>
  <c r="P1018" i="1"/>
  <c r="P1030" i="1"/>
  <c r="P1042" i="1"/>
  <c r="P1124" i="1"/>
  <c r="P1136" i="1"/>
  <c r="P1148" i="1"/>
  <c r="P1160" i="1"/>
  <c r="P1316" i="1"/>
  <c r="P20" i="1"/>
  <c r="P68" i="1"/>
  <c r="P92" i="1"/>
  <c r="P106" i="1"/>
  <c r="P191" i="1"/>
  <c r="P275" i="1"/>
  <c r="P518" i="1"/>
  <c r="P1315" i="1"/>
  <c r="P1097" i="1"/>
  <c r="P1112" i="1"/>
  <c r="P21" i="1"/>
  <c r="P38" i="1"/>
  <c r="P69" i="1"/>
  <c r="P93" i="1"/>
  <c r="P107" i="1"/>
  <c r="P153" i="1"/>
  <c r="P193" i="1"/>
  <c r="P250" i="1"/>
  <c r="P531" i="1"/>
  <c r="P543" i="1"/>
  <c r="P555" i="1"/>
  <c r="P603" i="1"/>
  <c r="P615" i="1"/>
  <c r="P627" i="1"/>
  <c r="P994" i="1"/>
  <c r="P1100" i="1"/>
  <c r="P1126" i="1"/>
  <c r="P1138" i="1"/>
  <c r="P1150" i="1"/>
  <c r="P1162" i="1"/>
  <c r="P1268" i="1"/>
  <c r="P1280" i="1"/>
  <c r="P1292" i="1"/>
  <c r="P1304" i="1"/>
  <c r="P1318" i="1"/>
  <c r="P22" i="1"/>
  <c r="P52" i="1"/>
  <c r="P71" i="1"/>
  <c r="P94" i="1"/>
  <c r="P108" i="1"/>
  <c r="P125" i="1"/>
  <c r="P154" i="1"/>
  <c r="P277" i="1"/>
  <c r="P1088" i="1"/>
  <c r="P1114" i="1"/>
  <c r="P40" i="1"/>
  <c r="P109" i="1"/>
  <c r="P179" i="1"/>
  <c r="P204" i="1"/>
  <c r="P238" i="1"/>
  <c r="P299" i="1"/>
  <c r="P1186" i="1"/>
  <c r="P980" i="1"/>
  <c r="P1102" i="1"/>
  <c r="P1270" i="1"/>
  <c r="P1282" i="1"/>
  <c r="P1294" i="1"/>
  <c r="P1306" i="1"/>
  <c r="P41" i="1"/>
  <c r="P54" i="1"/>
  <c r="P76" i="1"/>
  <c r="P96" i="1"/>
  <c r="P127" i="1"/>
  <c r="P180" i="1"/>
  <c r="P263" i="1"/>
  <c r="P474" i="1"/>
  <c r="P486" i="1"/>
  <c r="P498" i="1"/>
  <c r="P522" i="1"/>
  <c r="P570" i="1"/>
  <c r="P582" i="1"/>
  <c r="P1328" i="1"/>
  <c r="P1090" i="1"/>
  <c r="P42" i="1"/>
  <c r="P55" i="1"/>
  <c r="P128" i="1"/>
  <c r="P182" i="1"/>
  <c r="P227" i="1"/>
  <c r="P240" i="1"/>
  <c r="P461" i="1"/>
  <c r="P1054" i="1"/>
  <c r="P1076" i="1"/>
  <c r="P43" i="1"/>
  <c r="P56" i="1"/>
  <c r="P79" i="1"/>
  <c r="P228" i="1"/>
  <c r="P265" i="1"/>
  <c r="P311" i="1"/>
  <c r="P512" i="1"/>
  <c r="P524" i="1"/>
  <c r="P596" i="1"/>
  <c r="P608" i="1"/>
  <c r="P620" i="1"/>
  <c r="P632" i="1"/>
  <c r="P1064" i="1"/>
  <c r="P1220" i="1"/>
  <c r="P1232" i="1"/>
  <c r="P1246" i="1"/>
  <c r="P28" i="1"/>
  <c r="P44" i="1"/>
  <c r="P59" i="1"/>
  <c r="P80" i="1"/>
  <c r="P289" i="1"/>
  <c r="P464" i="1"/>
  <c r="P1208" i="1"/>
  <c r="P31" i="1"/>
  <c r="P45" i="1"/>
  <c r="P85" i="1"/>
  <c r="P101" i="1"/>
  <c r="P115" i="1"/>
  <c r="P290" i="1"/>
  <c r="Q341" i="1"/>
  <c r="T13" i="1"/>
  <c r="B1736" i="10"/>
  <c r="B1737" i="10" s="1"/>
  <c r="B1738" i="10" s="1"/>
  <c r="B1739" i="10" s="1"/>
  <c r="B1740" i="10" s="1"/>
  <c r="B1741" i="10" s="1"/>
  <c r="B1742" i="10" s="1"/>
  <c r="B1743" i="10" s="1"/>
  <c r="B1744" i="10" s="1"/>
  <c r="B1745" i="10" s="1"/>
  <c r="B1746" i="10" s="1"/>
  <c r="B1747" i="10" s="1"/>
  <c r="B1748" i="10" s="1"/>
  <c r="B1749" i="10" s="1"/>
  <c r="B1750" i="10" s="1"/>
  <c r="B1751" i="10" s="1"/>
  <c r="B1752" i="10" s="1"/>
  <c r="B1753" i="10" s="1"/>
  <c r="B1754" i="10" s="1"/>
  <c r="B1755" i="10" s="1"/>
  <c r="B1756" i="10" s="1"/>
  <c r="B1757" i="10" s="1"/>
  <c r="B1758" i="10" s="1"/>
  <c r="B1759" i="10" s="1"/>
  <c r="B1760" i="10" s="1"/>
  <c r="B1761" i="10" s="1"/>
  <c r="B1762" i="10" s="1"/>
  <c r="B1763" i="10" s="1"/>
  <c r="B1764" i="10" s="1"/>
  <c r="B1765" i="10" s="1"/>
  <c r="B1766" i="10" s="1"/>
  <c r="B1767" i="10" s="1"/>
  <c r="B1768" i="10" s="1"/>
  <c r="B1769" i="10" s="1"/>
  <c r="B1770" i="10" s="1"/>
  <c r="B1771" i="10" s="1"/>
  <c r="B1772" i="10" s="1"/>
  <c r="B1773" i="10" s="1"/>
  <c r="B1346" i="10"/>
  <c r="B1347" i="10" s="1"/>
  <c r="B1348" i="10" s="1"/>
  <c r="B1349" i="10" s="1"/>
  <c r="B1350" i="10" s="1"/>
  <c r="B1351" i="10" s="1"/>
  <c r="B1352" i="10" s="1"/>
  <c r="B1353" i="10" s="1"/>
  <c r="B1354" i="10" s="1"/>
  <c r="B1355" i="10" s="1"/>
  <c r="B1356" i="10" s="1"/>
  <c r="B1357" i="10" s="1"/>
  <c r="B1358" i="10" s="1"/>
  <c r="B1359" i="10" s="1"/>
  <c r="B1360" i="10" s="1"/>
  <c r="B1361" i="10" s="1"/>
  <c r="B1362" i="10" s="1"/>
  <c r="B1363" i="10" s="1"/>
  <c r="B1364" i="10" s="1"/>
  <c r="B1365" i="10" s="1"/>
  <c r="B1366" i="10" s="1"/>
  <c r="B1367" i="10" s="1"/>
  <c r="B1368" i="10" s="1"/>
  <c r="B1369" i="10" s="1"/>
  <c r="B1370" i="10" s="1"/>
  <c r="B1371" i="10" s="1"/>
  <c r="B1372" i="10" s="1"/>
  <c r="B1373" i="10" s="1"/>
  <c r="B1374" i="10" s="1"/>
  <c r="B1375" i="10" s="1"/>
  <c r="B1376" i="10" s="1"/>
  <c r="B1377" i="10" s="1"/>
  <c r="B1378" i="10" s="1"/>
  <c r="B1379" i="10" s="1"/>
  <c r="B1380" i="10" s="1"/>
  <c r="B1381" i="10" s="1"/>
  <c r="B1382" i="10" s="1"/>
  <c r="B1383" i="10" s="1"/>
  <c r="B1384" i="10" s="1"/>
  <c r="B1385" i="10" s="1"/>
  <c r="B1386" i="10" s="1"/>
  <c r="B1387" i="10" s="1"/>
  <c r="B1388" i="10" s="1"/>
  <c r="B1389" i="10" s="1"/>
  <c r="B1390" i="10" s="1"/>
  <c r="B1391" i="10" s="1"/>
  <c r="B1392" i="10" s="1"/>
  <c r="B1393" i="10" s="1"/>
  <c r="B1394" i="10" s="1"/>
  <c r="B1395" i="10" s="1"/>
  <c r="B1396" i="10" s="1"/>
  <c r="B1397" i="10" s="1"/>
  <c r="B1398" i="10" s="1"/>
  <c r="B1399" i="10" s="1"/>
  <c r="B1400" i="10" s="1"/>
  <c r="B1401" i="10" s="1"/>
  <c r="B1402" i="10" s="1"/>
  <c r="B1403" i="10" s="1"/>
  <c r="B1404" i="10" s="1"/>
  <c r="B1405" i="10" s="1"/>
  <c r="B1406" i="10" s="1"/>
  <c r="B1407" i="10" s="1"/>
  <c r="B1408" i="10" s="1"/>
  <c r="B1409" i="10" s="1"/>
  <c r="B1410" i="10" s="1"/>
  <c r="B1411" i="10" s="1"/>
  <c r="B1412" i="10" s="1"/>
  <c r="B1413" i="10" s="1"/>
  <c r="B1414" i="10" s="1"/>
  <c r="B1415" i="10" s="1"/>
  <c r="B1416" i="10" s="1"/>
  <c r="B1417" i="10" s="1"/>
  <c r="B1418" i="10" s="1"/>
  <c r="B1419" i="10" s="1"/>
  <c r="B1420" i="10" s="1"/>
  <c r="B1421" i="10" s="1"/>
  <c r="B1422" i="10" s="1"/>
  <c r="B1423" i="10" s="1"/>
  <c r="B1424" i="10" s="1"/>
  <c r="B1425" i="10" s="1"/>
  <c r="B1426" i="10" s="1"/>
  <c r="B1427" i="10" s="1"/>
  <c r="B1428" i="10" s="1"/>
  <c r="B1429" i="10" s="1"/>
  <c r="B1430" i="10" s="1"/>
  <c r="B1431" i="10" s="1"/>
  <c r="B1432" i="10" s="1"/>
  <c r="B1433" i="10" s="1"/>
  <c r="B1434" i="10" s="1"/>
  <c r="B1435" i="10" s="1"/>
  <c r="B1436" i="10" s="1"/>
  <c r="B1437" i="10" s="1"/>
  <c r="B1438" i="10" s="1"/>
  <c r="B1439" i="10" s="1"/>
  <c r="B1440" i="10" s="1"/>
  <c r="B1441" i="10" s="1"/>
  <c r="B1442" i="10" s="1"/>
  <c r="B1443" i="10" s="1"/>
  <c r="B1444" i="10" s="1"/>
  <c r="B1445" i="10" s="1"/>
  <c r="B1446" i="10" s="1"/>
  <c r="B1447" i="10" s="1"/>
  <c r="B1448" i="10" s="1"/>
  <c r="B1449" i="10" s="1"/>
  <c r="B1450" i="10" s="1"/>
  <c r="B1451" i="10" s="1"/>
  <c r="B1452" i="10" s="1"/>
  <c r="B1453" i="10" s="1"/>
  <c r="B1454" i="10" s="1"/>
  <c r="B1455" i="10" s="1"/>
  <c r="B1456" i="10" s="1"/>
  <c r="B1457" i="10" s="1"/>
  <c r="B1458" i="10" s="1"/>
  <c r="B1459" i="10" s="1"/>
  <c r="B1460" i="10" s="1"/>
  <c r="B1461" i="10" s="1"/>
  <c r="B1462" i="10" s="1"/>
  <c r="B1463" i="10" s="1"/>
  <c r="B1464" i="10" s="1"/>
  <c r="B1465" i="10" s="1"/>
  <c r="B1466" i="10" s="1"/>
  <c r="B1467" i="10" s="1"/>
  <c r="B1468" i="10" s="1"/>
  <c r="B1469" i="10" s="1"/>
  <c r="B1470" i="10" s="1"/>
  <c r="B1471" i="10" s="1"/>
  <c r="B1472" i="10" s="1"/>
  <c r="B1473" i="10" s="1"/>
  <c r="B1474" i="10" s="1"/>
  <c r="B1475" i="10" s="1"/>
  <c r="B1476" i="10" s="1"/>
  <c r="B1477" i="10" s="1"/>
  <c r="B1478" i="10" s="1"/>
  <c r="B1479" i="10" s="1"/>
  <c r="B1480" i="10" s="1"/>
  <c r="B1481" i="10" s="1"/>
  <c r="B1482" i="10" s="1"/>
  <c r="B1483" i="10" s="1"/>
  <c r="B1484" i="10" s="1"/>
  <c r="B1485" i="10" s="1"/>
  <c r="B1486" i="10" s="1"/>
  <c r="B1487" i="10" s="1"/>
  <c r="B1488" i="10" s="1"/>
  <c r="B1489" i="10" s="1"/>
  <c r="B1490" i="10" s="1"/>
  <c r="B1491" i="10" s="1"/>
  <c r="B1492" i="10" s="1"/>
  <c r="B1493" i="10" s="1"/>
  <c r="B1494" i="10" s="1"/>
  <c r="B1495" i="10" s="1"/>
  <c r="B1496" i="10" s="1"/>
  <c r="B1497" i="10" s="1"/>
  <c r="B1498" i="10" s="1"/>
  <c r="B1499" i="10" s="1"/>
  <c r="B1500" i="10" s="1"/>
  <c r="B1501" i="10" s="1"/>
  <c r="B1502" i="10" s="1"/>
  <c r="B1503" i="10" s="1"/>
  <c r="B1504" i="10" s="1"/>
  <c r="B1505" i="10" s="1"/>
  <c r="B1506" i="10" s="1"/>
  <c r="B1507" i="10" s="1"/>
  <c r="B1508" i="10" s="1"/>
  <c r="B1509" i="10" s="1"/>
  <c r="B1510" i="10" s="1"/>
  <c r="B1511" i="10" s="1"/>
  <c r="B1512" i="10" s="1"/>
  <c r="B1513" i="10" s="1"/>
  <c r="B1514" i="10" s="1"/>
  <c r="B1515" i="10" s="1"/>
  <c r="B1516" i="10" s="1"/>
  <c r="B1517" i="10" s="1"/>
  <c r="B1518" i="10" s="1"/>
  <c r="B1519" i="10" s="1"/>
  <c r="B1520" i="10" s="1"/>
  <c r="B1521" i="10" s="1"/>
  <c r="B1522" i="10" s="1"/>
  <c r="B1523" i="10" s="1"/>
  <c r="B1524" i="10" s="1"/>
  <c r="B1525" i="10" s="1"/>
  <c r="B1526" i="10" s="1"/>
  <c r="B1527" i="10" s="1"/>
  <c r="B1528" i="10" s="1"/>
  <c r="B1529" i="10" s="1"/>
  <c r="B1530" i="10" s="1"/>
  <c r="B1531" i="10" s="1"/>
  <c r="B1532" i="10" s="1"/>
  <c r="B1533" i="10" s="1"/>
  <c r="B1534" i="10" s="1"/>
  <c r="B1535" i="10" s="1"/>
  <c r="B1536" i="10" s="1"/>
  <c r="B1537" i="10" s="1"/>
  <c r="B1538" i="10" s="1"/>
  <c r="B1539" i="10" s="1"/>
  <c r="B1540" i="10" s="1"/>
  <c r="B1541" i="10" s="1"/>
  <c r="B1542" i="10" s="1"/>
  <c r="B1543" i="10" s="1"/>
  <c r="B1544" i="10" s="1"/>
  <c r="B1545" i="10" s="1"/>
  <c r="B1546" i="10" s="1"/>
  <c r="B1547" i="10" s="1"/>
  <c r="B1548" i="10" s="1"/>
  <c r="B1549" i="10" s="1"/>
  <c r="B1550" i="10" s="1"/>
  <c r="B1551" i="10" s="1"/>
  <c r="B1552" i="10" s="1"/>
  <c r="B1553" i="10" s="1"/>
  <c r="B1554" i="10" s="1"/>
  <c r="B1555" i="10" s="1"/>
  <c r="B1556" i="10" s="1"/>
  <c r="B1557" i="10" s="1"/>
  <c r="B1558" i="10" s="1"/>
  <c r="B1559" i="10" s="1"/>
  <c r="B1560" i="10" s="1"/>
  <c r="B1561" i="10" s="1"/>
  <c r="B1562" i="10" s="1"/>
  <c r="B1563" i="10" s="1"/>
  <c r="B1564" i="10" s="1"/>
  <c r="B1565" i="10" s="1"/>
  <c r="B1566" i="10" s="1"/>
  <c r="B1567" i="10" s="1"/>
  <c r="B1568" i="10" s="1"/>
  <c r="B1569" i="10" s="1"/>
  <c r="B1570" i="10" s="1"/>
  <c r="B1571" i="10" s="1"/>
  <c r="B1572" i="10" s="1"/>
  <c r="B1573" i="10" s="1"/>
  <c r="B1574" i="10" s="1"/>
  <c r="B1575" i="10" s="1"/>
  <c r="B1576" i="10" s="1"/>
  <c r="B1577" i="10" s="1"/>
  <c r="B1578" i="10" s="1"/>
  <c r="B1579" i="10" s="1"/>
  <c r="B1580" i="10" s="1"/>
  <c r="B1581" i="10" s="1"/>
  <c r="B1582" i="10" s="1"/>
  <c r="B1583" i="10" s="1"/>
  <c r="B1584" i="10" s="1"/>
  <c r="B1585" i="10" s="1"/>
  <c r="B1586" i="10" s="1"/>
  <c r="B1587" i="10" s="1"/>
  <c r="B1588" i="10" s="1"/>
  <c r="B1589" i="10" s="1"/>
  <c r="B1590" i="10" s="1"/>
  <c r="B1591" i="10" s="1"/>
  <c r="B1592" i="10" s="1"/>
  <c r="B1593" i="10" s="1"/>
  <c r="B1594" i="10" s="1"/>
  <c r="B1595" i="10" s="1"/>
  <c r="B1596" i="10" s="1"/>
  <c r="B1597" i="10" s="1"/>
  <c r="B1598" i="10" s="1"/>
  <c r="B1599" i="10" s="1"/>
  <c r="B1600" i="10" s="1"/>
  <c r="B1601" i="10" s="1"/>
  <c r="B1602" i="10" s="1"/>
  <c r="B1603" i="10" s="1"/>
  <c r="B1604" i="10" s="1"/>
  <c r="B1605" i="10" s="1"/>
  <c r="B1606" i="10" s="1"/>
  <c r="B1607" i="10" s="1"/>
  <c r="B1608" i="10" s="1"/>
  <c r="B1609" i="10" s="1"/>
  <c r="B1610" i="10" s="1"/>
  <c r="B1611" i="10" s="1"/>
  <c r="B1612" i="10" s="1"/>
  <c r="B1613" i="10" s="1"/>
  <c r="B1614" i="10" s="1"/>
  <c r="B1615" i="10" s="1"/>
  <c r="B1616" i="10" s="1"/>
  <c r="B1617" i="10" s="1"/>
  <c r="B1618" i="10" s="1"/>
  <c r="B1619" i="10" s="1"/>
  <c r="B1620" i="10" s="1"/>
  <c r="B1621" i="10" s="1"/>
  <c r="B1622" i="10" s="1"/>
  <c r="B1623" i="10" s="1"/>
  <c r="B1624" i="10" s="1"/>
  <c r="B1625" i="10" s="1"/>
  <c r="B1626" i="10" s="1"/>
  <c r="B1627" i="10" s="1"/>
  <c r="B1628" i="10" s="1"/>
  <c r="B1629" i="10" s="1"/>
  <c r="B1630" i="10" s="1"/>
  <c r="B1631" i="10" s="1"/>
  <c r="B1632" i="10" s="1"/>
  <c r="B1633" i="10" s="1"/>
  <c r="B1634" i="10" s="1"/>
  <c r="B1635" i="10" s="1"/>
  <c r="B1636" i="10" s="1"/>
  <c r="B1637" i="10" s="1"/>
  <c r="B1638" i="10" s="1"/>
  <c r="B1639" i="10" s="1"/>
  <c r="B1640" i="10" s="1"/>
  <c r="B1641" i="10" s="1"/>
  <c r="B1642" i="10" s="1"/>
  <c r="B1643" i="10" s="1"/>
  <c r="B1644" i="10" s="1"/>
  <c r="B1645" i="10" s="1"/>
  <c r="B1646" i="10" s="1"/>
  <c r="B1647" i="10" s="1"/>
  <c r="B1648" i="10" s="1"/>
  <c r="B1649" i="10" s="1"/>
  <c r="B1650" i="10" s="1"/>
  <c r="B1651" i="10" s="1"/>
  <c r="B1652" i="10" s="1"/>
  <c r="B1653" i="10" s="1"/>
  <c r="B1654" i="10" s="1"/>
  <c r="B1655" i="10" s="1"/>
  <c r="B1656" i="10" s="1"/>
  <c r="B1657" i="10" s="1"/>
  <c r="B1658" i="10" s="1"/>
  <c r="B1659" i="10" s="1"/>
  <c r="B1660" i="10" s="1"/>
  <c r="B1661" i="10" s="1"/>
  <c r="B1662" i="10" s="1"/>
  <c r="B1663" i="10" s="1"/>
  <c r="B1664" i="10" s="1"/>
  <c r="B1665" i="10" s="1"/>
  <c r="B1666" i="10" s="1"/>
  <c r="B1667" i="10" s="1"/>
  <c r="B1668" i="10" s="1"/>
  <c r="B1669" i="10" s="1"/>
  <c r="B1670" i="10" s="1"/>
  <c r="B1671" i="10" s="1"/>
  <c r="B1672" i="10" s="1"/>
  <c r="B1673" i="10" s="1"/>
  <c r="B1674" i="10" s="1"/>
  <c r="B1675" i="10" s="1"/>
  <c r="B1676" i="10" s="1"/>
  <c r="B1677" i="10" s="1"/>
  <c r="B1678" i="10" s="1"/>
  <c r="B1679" i="10" s="1"/>
  <c r="B1680" i="10" s="1"/>
  <c r="B1681" i="10" s="1"/>
  <c r="B1682" i="10" s="1"/>
  <c r="B1683" i="10" s="1"/>
  <c r="B1684" i="10" s="1"/>
  <c r="B1685" i="10" s="1"/>
  <c r="B1686" i="10" s="1"/>
  <c r="B1687" i="10" s="1"/>
  <c r="B1688" i="10" s="1"/>
  <c r="B1689" i="10" s="1"/>
  <c r="B1690" i="10" s="1"/>
  <c r="B1691" i="10" s="1"/>
  <c r="B1692" i="10" s="1"/>
  <c r="B1693" i="10" s="1"/>
  <c r="B1694" i="10" s="1"/>
  <c r="B1695" i="10" s="1"/>
  <c r="B1696" i="10" s="1"/>
  <c r="B1697" i="10" s="1"/>
  <c r="B1698" i="10" s="1"/>
  <c r="B1699" i="10" s="1"/>
  <c r="B1700" i="10" s="1"/>
  <c r="B1701" i="10" s="1"/>
  <c r="B1702" i="10" s="1"/>
  <c r="B1703" i="10" s="1"/>
  <c r="B1704" i="10" s="1"/>
  <c r="B1705" i="10" s="1"/>
  <c r="B1706" i="10" s="1"/>
  <c r="B1707" i="10" s="1"/>
  <c r="B1708" i="10" s="1"/>
  <c r="B1709" i="10" s="1"/>
  <c r="B1710" i="10" s="1"/>
  <c r="B1711" i="10" s="1"/>
  <c r="B1712" i="10" s="1"/>
  <c r="B1713" i="10" s="1"/>
  <c r="B1714" i="10" s="1"/>
  <c r="B1715" i="10" s="1"/>
  <c r="B1716" i="10" s="1"/>
  <c r="B1717" i="10" s="1"/>
  <c r="B1718" i="10" s="1"/>
  <c r="B1719" i="10" s="1"/>
  <c r="B1720" i="10" s="1"/>
  <c r="B1721" i="10" s="1"/>
  <c r="B1722" i="10" s="1"/>
  <c r="B1723" i="10" s="1"/>
  <c r="B1724" i="10" s="1"/>
  <c r="B1725" i="10" s="1"/>
  <c r="B1726" i="10" s="1"/>
  <c r="B1727" i="10" s="1"/>
  <c r="B1728" i="10" s="1"/>
  <c r="B1729" i="10" s="1"/>
  <c r="B1730" i="10" s="1"/>
  <c r="B1731" i="10" s="1"/>
  <c r="B1732" i="10" s="1"/>
  <c r="B1733" i="10" s="1"/>
  <c r="B974" i="10"/>
  <c r="B975" i="10" s="1"/>
  <c r="B976" i="10" s="1"/>
  <c r="B977" i="10" s="1"/>
  <c r="B978" i="10" s="1"/>
  <c r="B979" i="10" s="1"/>
  <c r="B980" i="10" s="1"/>
  <c r="B981" i="10" s="1"/>
  <c r="B982" i="10" s="1"/>
  <c r="B983" i="10" s="1"/>
  <c r="B984" i="10" s="1"/>
  <c r="B985" i="10" s="1"/>
  <c r="B986" i="10" s="1"/>
  <c r="B987" i="10" s="1"/>
  <c r="B988" i="10" s="1"/>
  <c r="B989" i="10" s="1"/>
  <c r="B990" i="10" s="1"/>
  <c r="B991" i="10" s="1"/>
  <c r="B992" i="10" s="1"/>
  <c r="B993" i="10" s="1"/>
  <c r="B994" i="10" s="1"/>
  <c r="B995" i="10" s="1"/>
  <c r="B996" i="10" s="1"/>
  <c r="B997" i="10" s="1"/>
  <c r="B998" i="10" s="1"/>
  <c r="B999" i="10" s="1"/>
  <c r="B1000" i="10" s="1"/>
  <c r="B1001" i="10" s="1"/>
  <c r="B1002" i="10" s="1"/>
  <c r="B1003" i="10" s="1"/>
  <c r="B1004" i="10" s="1"/>
  <c r="B1005" i="10" s="1"/>
  <c r="B1006" i="10" s="1"/>
  <c r="B1007" i="10" s="1"/>
  <c r="B1008" i="10" s="1"/>
  <c r="B1009" i="10" s="1"/>
  <c r="B1010" i="10" s="1"/>
  <c r="B1011" i="10" s="1"/>
  <c r="B1012" i="10" s="1"/>
  <c r="B1013" i="10" s="1"/>
  <c r="B1014" i="10" s="1"/>
  <c r="B1015" i="10" s="1"/>
  <c r="B1016" i="10" s="1"/>
  <c r="B1017" i="10" s="1"/>
  <c r="B1018" i="10" s="1"/>
  <c r="B1019" i="10" s="1"/>
  <c r="B1020" i="10" s="1"/>
  <c r="B1021" i="10" s="1"/>
  <c r="B1022" i="10" s="1"/>
  <c r="B1023" i="10" s="1"/>
  <c r="B1024" i="10" s="1"/>
  <c r="B1025" i="10" s="1"/>
  <c r="B1026" i="10" s="1"/>
  <c r="B1027" i="10" s="1"/>
  <c r="B1028" i="10" s="1"/>
  <c r="B1029" i="10" s="1"/>
  <c r="B1030" i="10" s="1"/>
  <c r="B1031" i="10" s="1"/>
  <c r="B1032" i="10" s="1"/>
  <c r="B1033" i="10" s="1"/>
  <c r="B1034" i="10" s="1"/>
  <c r="B1035" i="10" s="1"/>
  <c r="B1036" i="10" s="1"/>
  <c r="B1037" i="10" s="1"/>
  <c r="B1038" i="10" s="1"/>
  <c r="B1039" i="10" s="1"/>
  <c r="B1040" i="10" s="1"/>
  <c r="B1041" i="10" s="1"/>
  <c r="B1042" i="10" s="1"/>
  <c r="B1043" i="10" s="1"/>
  <c r="B1044" i="10" s="1"/>
  <c r="B1045" i="10" s="1"/>
  <c r="B1046" i="10" s="1"/>
  <c r="B1047" i="10" s="1"/>
  <c r="B1048" i="10" s="1"/>
  <c r="B1049" i="10" s="1"/>
  <c r="B1050" i="10" s="1"/>
  <c r="B1051" i="10" s="1"/>
  <c r="B1052" i="10" s="1"/>
  <c r="B1053" i="10" s="1"/>
  <c r="B1054" i="10" s="1"/>
  <c r="B1055" i="10" s="1"/>
  <c r="B1056" i="10" s="1"/>
  <c r="B1057" i="10" s="1"/>
  <c r="B1058" i="10" s="1"/>
  <c r="B1059" i="10" s="1"/>
  <c r="B1060" i="10" s="1"/>
  <c r="B1061" i="10" s="1"/>
  <c r="B1062" i="10" s="1"/>
  <c r="B1063" i="10" s="1"/>
  <c r="B1064" i="10" s="1"/>
  <c r="B1065" i="10" s="1"/>
  <c r="B1066" i="10" s="1"/>
  <c r="B1067" i="10" s="1"/>
  <c r="B1068" i="10" s="1"/>
  <c r="B1069" i="10" s="1"/>
  <c r="B1070" i="10" s="1"/>
  <c r="B1071" i="10" s="1"/>
  <c r="B1072" i="10" s="1"/>
  <c r="B1073" i="10" s="1"/>
  <c r="B1074" i="10" s="1"/>
  <c r="B1075" i="10" s="1"/>
  <c r="B1076" i="10" s="1"/>
  <c r="B1077" i="10" s="1"/>
  <c r="B1078" i="10" s="1"/>
  <c r="B1079" i="10" s="1"/>
  <c r="B1080" i="10" s="1"/>
  <c r="B1081" i="10" s="1"/>
  <c r="B1082" i="10" s="1"/>
  <c r="B1083" i="10" s="1"/>
  <c r="B1084" i="10" s="1"/>
  <c r="B1085" i="10" s="1"/>
  <c r="B1086" i="10" s="1"/>
  <c r="B1087" i="10" s="1"/>
  <c r="B1088" i="10" s="1"/>
  <c r="B1089" i="10" s="1"/>
  <c r="B1090" i="10" s="1"/>
  <c r="B1091" i="10" s="1"/>
  <c r="B1092" i="10" s="1"/>
  <c r="B1093" i="10" s="1"/>
  <c r="B1094" i="10" s="1"/>
  <c r="B1095" i="10" s="1"/>
  <c r="B1096" i="10" s="1"/>
  <c r="B1097" i="10" s="1"/>
  <c r="B1098" i="10" s="1"/>
  <c r="B1099" i="10" s="1"/>
  <c r="B1100" i="10" s="1"/>
  <c r="B1101" i="10" s="1"/>
  <c r="B1102" i="10" s="1"/>
  <c r="B1103" i="10" s="1"/>
  <c r="B1104" i="10" s="1"/>
  <c r="B1105" i="10" s="1"/>
  <c r="B1106" i="10" s="1"/>
  <c r="B1107" i="10" s="1"/>
  <c r="B1108" i="10" s="1"/>
  <c r="B1109" i="10" s="1"/>
  <c r="B1110" i="10" s="1"/>
  <c r="B1111" i="10" s="1"/>
  <c r="B1112" i="10" s="1"/>
  <c r="B1113" i="10" s="1"/>
  <c r="B1114" i="10" s="1"/>
  <c r="B1115" i="10" s="1"/>
  <c r="B1116" i="10" s="1"/>
  <c r="B1117" i="10" s="1"/>
  <c r="B1118" i="10" s="1"/>
  <c r="B1119" i="10" s="1"/>
  <c r="B1120" i="10" s="1"/>
  <c r="B1121" i="10" s="1"/>
  <c r="B1122" i="10" s="1"/>
  <c r="B1123" i="10" s="1"/>
  <c r="B1124" i="10" s="1"/>
  <c r="B1125" i="10" s="1"/>
  <c r="B1126" i="10" s="1"/>
  <c r="B1127" i="10" s="1"/>
  <c r="B1128" i="10" s="1"/>
  <c r="B1129" i="10" s="1"/>
  <c r="B1130" i="10" s="1"/>
  <c r="B1131" i="10" s="1"/>
  <c r="B1132" i="10" s="1"/>
  <c r="B1133" i="10" s="1"/>
  <c r="B1134" i="10" s="1"/>
  <c r="B1135" i="10" s="1"/>
  <c r="B1136" i="10" s="1"/>
  <c r="B1137" i="10" s="1"/>
  <c r="B1138" i="10" s="1"/>
  <c r="B1139" i="10" s="1"/>
  <c r="B1140" i="10" s="1"/>
  <c r="B1141" i="10" s="1"/>
  <c r="B1142" i="10" s="1"/>
  <c r="B1143" i="10" s="1"/>
  <c r="B1144" i="10" s="1"/>
  <c r="B1145" i="10" s="1"/>
  <c r="B1146" i="10" s="1"/>
  <c r="B1147" i="10" s="1"/>
  <c r="B1148" i="10" s="1"/>
  <c r="B1149" i="10" s="1"/>
  <c r="B1150" i="10" s="1"/>
  <c r="B1151" i="10" s="1"/>
  <c r="B1152" i="10" s="1"/>
  <c r="B1153" i="10" s="1"/>
  <c r="B1154" i="10" s="1"/>
  <c r="B1155" i="10" s="1"/>
  <c r="B1156" i="10" s="1"/>
  <c r="B1157" i="10" s="1"/>
  <c r="B1158" i="10" s="1"/>
  <c r="B1159" i="10" s="1"/>
  <c r="B1160" i="10" s="1"/>
  <c r="B1161" i="10" s="1"/>
  <c r="B1162" i="10" s="1"/>
  <c r="B1163" i="10" s="1"/>
  <c r="B1164" i="10" s="1"/>
  <c r="B1165" i="10" s="1"/>
  <c r="B1166" i="10" s="1"/>
  <c r="B1167" i="10" s="1"/>
  <c r="B1168" i="10" s="1"/>
  <c r="B1169" i="10" s="1"/>
  <c r="B1170" i="10" s="1"/>
  <c r="B1171" i="10" s="1"/>
  <c r="B1172" i="10" s="1"/>
  <c r="B1173" i="10" s="1"/>
  <c r="B1174" i="10" s="1"/>
  <c r="B1175" i="10" s="1"/>
  <c r="B1176" i="10" s="1"/>
  <c r="B1177" i="10" s="1"/>
  <c r="B1178" i="10" s="1"/>
  <c r="B1179" i="10" s="1"/>
  <c r="B1180" i="10" s="1"/>
  <c r="B1181" i="10" s="1"/>
  <c r="B1182" i="10" s="1"/>
  <c r="B1183" i="10" s="1"/>
  <c r="B1184" i="10" s="1"/>
  <c r="B1185" i="10" s="1"/>
  <c r="B1186" i="10" s="1"/>
  <c r="B1187" i="10" s="1"/>
  <c r="B1188" i="10" s="1"/>
  <c r="B1189" i="10" s="1"/>
  <c r="B1190" i="10" s="1"/>
  <c r="B1191" i="10" s="1"/>
  <c r="B1192" i="10" s="1"/>
  <c r="B1193" i="10" s="1"/>
  <c r="B1194" i="10" s="1"/>
  <c r="B1195" i="10" s="1"/>
  <c r="B1196" i="10" s="1"/>
  <c r="B1197" i="10" s="1"/>
  <c r="B1198" i="10" s="1"/>
  <c r="B1199" i="10" s="1"/>
  <c r="B1200" i="10" s="1"/>
  <c r="B1201" i="10" s="1"/>
  <c r="B1202" i="10" s="1"/>
  <c r="B1203" i="10" s="1"/>
  <c r="B1204" i="10" s="1"/>
  <c r="B1205" i="10" s="1"/>
  <c r="B1206" i="10" s="1"/>
  <c r="B1207" i="10" s="1"/>
  <c r="B1208" i="10" s="1"/>
  <c r="B1209" i="10" s="1"/>
  <c r="B1210" i="10" s="1"/>
  <c r="B1211" i="10" s="1"/>
  <c r="B1212" i="10" s="1"/>
  <c r="B1213" i="10" s="1"/>
  <c r="B1214" i="10" s="1"/>
  <c r="B1215" i="10" s="1"/>
  <c r="B1216" i="10" s="1"/>
  <c r="B1217" i="10" s="1"/>
  <c r="B1218" i="10" s="1"/>
  <c r="B1219" i="10" s="1"/>
  <c r="B1220" i="10" s="1"/>
  <c r="B1221" i="10" s="1"/>
  <c r="B1222" i="10" s="1"/>
  <c r="B1223" i="10" s="1"/>
  <c r="B1224" i="10" s="1"/>
  <c r="B1225" i="10" s="1"/>
  <c r="B1226" i="10" s="1"/>
  <c r="B1227" i="10" s="1"/>
  <c r="B1228" i="10" s="1"/>
  <c r="B1229" i="10" s="1"/>
  <c r="B1230" i="10" s="1"/>
  <c r="B1231" i="10" s="1"/>
  <c r="B1232" i="10" s="1"/>
  <c r="B1233" i="10" s="1"/>
  <c r="B1234" i="10" s="1"/>
  <c r="B1235" i="10" s="1"/>
  <c r="B1236" i="10" s="1"/>
  <c r="B1237" i="10" s="1"/>
  <c r="B1238" i="10" s="1"/>
  <c r="B1239" i="10" s="1"/>
  <c r="B1240" i="10" s="1"/>
  <c r="B1241" i="10" s="1"/>
  <c r="B1242" i="10" s="1"/>
  <c r="B1243" i="10" s="1"/>
  <c r="B1244" i="10" s="1"/>
  <c r="B1245" i="10" s="1"/>
  <c r="B1246" i="10" s="1"/>
  <c r="B1247" i="10" s="1"/>
  <c r="B1248" i="10" s="1"/>
  <c r="B1249" i="10" s="1"/>
  <c r="B1250" i="10" s="1"/>
  <c r="B1251" i="10" s="1"/>
  <c r="B1252" i="10" s="1"/>
  <c r="B1253" i="10" s="1"/>
  <c r="B1254" i="10" s="1"/>
  <c r="B1255" i="10" s="1"/>
  <c r="B1256" i="10" s="1"/>
  <c r="B1257" i="10" s="1"/>
  <c r="B1258" i="10" s="1"/>
  <c r="B1259" i="10" s="1"/>
  <c r="B1260" i="10" s="1"/>
  <c r="B1261" i="10" s="1"/>
  <c r="B1262" i="10" s="1"/>
  <c r="B1263" i="10" s="1"/>
  <c r="B1264" i="10" s="1"/>
  <c r="B1265" i="10" s="1"/>
  <c r="B1266" i="10" s="1"/>
  <c r="B1267" i="10" s="1"/>
  <c r="B1268" i="10" s="1"/>
  <c r="B1269" i="10" s="1"/>
  <c r="B1270" i="10" s="1"/>
  <c r="B1271" i="10" s="1"/>
  <c r="B1272" i="10" s="1"/>
  <c r="B1273" i="10" s="1"/>
  <c r="B1274" i="10" s="1"/>
  <c r="B1275" i="10" s="1"/>
  <c r="B1276" i="10" s="1"/>
  <c r="B1277" i="10" s="1"/>
  <c r="B1278" i="10" s="1"/>
  <c r="B1279" i="10" s="1"/>
  <c r="B1280" i="10" s="1"/>
  <c r="B1281" i="10" s="1"/>
  <c r="B1282" i="10" s="1"/>
  <c r="B1283" i="10" s="1"/>
  <c r="B1284" i="10" s="1"/>
  <c r="B1285" i="10" s="1"/>
  <c r="B1286" i="10" s="1"/>
  <c r="B1287" i="10" s="1"/>
  <c r="B1288" i="10" s="1"/>
  <c r="B1289" i="10" s="1"/>
  <c r="B1290" i="10" s="1"/>
  <c r="B1291" i="10" s="1"/>
  <c r="B1292" i="10" s="1"/>
  <c r="B1293" i="10" s="1"/>
  <c r="B1294" i="10" s="1"/>
  <c r="B1295" i="10" s="1"/>
  <c r="B1296" i="10" s="1"/>
  <c r="B1297" i="10" s="1"/>
  <c r="B1298" i="10" s="1"/>
  <c r="B1299" i="10" s="1"/>
  <c r="B1300" i="10" s="1"/>
  <c r="B1301" i="10" s="1"/>
  <c r="B1302" i="10" s="1"/>
  <c r="B1303" i="10" s="1"/>
  <c r="B1304" i="10" s="1"/>
  <c r="B1305" i="10" s="1"/>
  <c r="B1306" i="10" s="1"/>
  <c r="B1307" i="10" s="1"/>
  <c r="B1308" i="10" s="1"/>
  <c r="B1309" i="10" s="1"/>
  <c r="B1310" i="10" s="1"/>
  <c r="B1311" i="10" s="1"/>
  <c r="B1312" i="10" s="1"/>
  <c r="B1313" i="10" s="1"/>
  <c r="B1314" i="10" s="1"/>
  <c r="B1315" i="10" s="1"/>
  <c r="B1316" i="10" s="1"/>
  <c r="B1317" i="10" s="1"/>
  <c r="B1318" i="10" s="1"/>
  <c r="B1319" i="10" s="1"/>
  <c r="B1320" i="10" s="1"/>
  <c r="B1321" i="10" s="1"/>
  <c r="B1322" i="10" s="1"/>
  <c r="B1323" i="10" s="1"/>
  <c r="B1324" i="10" s="1"/>
  <c r="B1325" i="10" s="1"/>
  <c r="B1326" i="10" s="1"/>
  <c r="B1327" i="10" s="1"/>
  <c r="B1328" i="10" s="1"/>
  <c r="B1329" i="10" s="1"/>
  <c r="B1330" i="10" s="1"/>
  <c r="B1331" i="10" s="1"/>
  <c r="B1332" i="10" s="1"/>
  <c r="B1333" i="10" s="1"/>
  <c r="B1334" i="10" s="1"/>
  <c r="B1335" i="10" s="1"/>
  <c r="B1336" i="10" s="1"/>
  <c r="B1337" i="10" s="1"/>
  <c r="B1338" i="10" s="1"/>
  <c r="B1339" i="10" s="1"/>
  <c r="B1340" i="10" s="1"/>
  <c r="B1341" i="10" s="1"/>
  <c r="B1342" i="10" s="1"/>
  <c r="B1343" i="10" s="1"/>
  <c r="B1344" i="10" s="1"/>
  <c r="B638" i="10"/>
  <c r="B639" i="10" s="1"/>
  <c r="B640" i="10" s="1"/>
  <c r="B641" i="10" s="1"/>
  <c r="B642" i="10" s="1"/>
  <c r="B643" i="10" s="1"/>
  <c r="B644" i="10" s="1"/>
  <c r="B645" i="10" s="1"/>
  <c r="B646" i="10" s="1"/>
  <c r="B647" i="10" s="1"/>
  <c r="B648" i="10" s="1"/>
  <c r="B649" i="10" s="1"/>
  <c r="B650" i="10" s="1"/>
  <c r="B651" i="10" s="1"/>
  <c r="B652" i="10" s="1"/>
  <c r="B653" i="10" s="1"/>
  <c r="B654" i="10" s="1"/>
  <c r="B655" i="10" s="1"/>
  <c r="B656" i="10" s="1"/>
  <c r="B657" i="10" s="1"/>
  <c r="B658" i="10" s="1"/>
  <c r="B659" i="10" s="1"/>
  <c r="B660" i="10" s="1"/>
  <c r="B661" i="10" s="1"/>
  <c r="B662" i="10" s="1"/>
  <c r="B663" i="10" s="1"/>
  <c r="B664" i="10" s="1"/>
  <c r="B665" i="10" s="1"/>
  <c r="B666" i="10" s="1"/>
  <c r="B667" i="10" s="1"/>
  <c r="B668" i="10" s="1"/>
  <c r="B669" i="10" s="1"/>
  <c r="B670" i="10" s="1"/>
  <c r="B671" i="10" s="1"/>
  <c r="B672" i="10" s="1"/>
  <c r="B673" i="10" s="1"/>
  <c r="B674" i="10" s="1"/>
  <c r="B675" i="10" s="1"/>
  <c r="B676" i="10" s="1"/>
  <c r="B677" i="10" s="1"/>
  <c r="B678" i="10" s="1"/>
  <c r="B679" i="10" s="1"/>
  <c r="B680" i="10" s="1"/>
  <c r="B681" i="10" s="1"/>
  <c r="B682" i="10" s="1"/>
  <c r="B683" i="10" s="1"/>
  <c r="B684" i="10" s="1"/>
  <c r="B685" i="10" s="1"/>
  <c r="B686" i="10" s="1"/>
  <c r="B687" i="10" s="1"/>
  <c r="B688" i="10" s="1"/>
  <c r="B689" i="10" s="1"/>
  <c r="B690" i="10" s="1"/>
  <c r="B691" i="10" s="1"/>
  <c r="B692" i="10" s="1"/>
  <c r="B693" i="10" s="1"/>
  <c r="B694" i="10" s="1"/>
  <c r="B695" i="10" s="1"/>
  <c r="B696" i="10" s="1"/>
  <c r="B697" i="10" s="1"/>
  <c r="B698" i="10" s="1"/>
  <c r="B699" i="10" s="1"/>
  <c r="B700" i="10" s="1"/>
  <c r="B701" i="10" s="1"/>
  <c r="B702" i="10" s="1"/>
  <c r="B703" i="10" s="1"/>
  <c r="B704" i="10" s="1"/>
  <c r="B705" i="10" s="1"/>
  <c r="B706" i="10" s="1"/>
  <c r="B707" i="10" s="1"/>
  <c r="B708" i="10" s="1"/>
  <c r="B709" i="10" s="1"/>
  <c r="B710" i="10" s="1"/>
  <c r="B711" i="10" s="1"/>
  <c r="B712" i="10" s="1"/>
  <c r="B713" i="10" s="1"/>
  <c r="B714" i="10" s="1"/>
  <c r="B715" i="10" s="1"/>
  <c r="B716" i="10" s="1"/>
  <c r="B717" i="10" s="1"/>
  <c r="B718" i="10" s="1"/>
  <c r="B719" i="10" s="1"/>
  <c r="B720" i="10" s="1"/>
  <c r="B721" i="10" s="1"/>
  <c r="B722" i="10" s="1"/>
  <c r="B723" i="10" s="1"/>
  <c r="B724" i="10" s="1"/>
  <c r="B725" i="10" s="1"/>
  <c r="B726" i="10" s="1"/>
  <c r="B727" i="10" s="1"/>
  <c r="B728" i="10" s="1"/>
  <c r="B729" i="10" s="1"/>
  <c r="B730" i="10" s="1"/>
  <c r="B731" i="10" s="1"/>
  <c r="B732" i="10" s="1"/>
  <c r="B733" i="10" s="1"/>
  <c r="B734" i="10" s="1"/>
  <c r="B735" i="10" s="1"/>
  <c r="B736" i="10" s="1"/>
  <c r="B737" i="10" s="1"/>
  <c r="B738" i="10" s="1"/>
  <c r="B739" i="10" s="1"/>
  <c r="B740" i="10" s="1"/>
  <c r="B741" i="10" s="1"/>
  <c r="B742" i="10" s="1"/>
  <c r="B743" i="10" s="1"/>
  <c r="B744" i="10" s="1"/>
  <c r="B745" i="10" s="1"/>
  <c r="B746" i="10" s="1"/>
  <c r="B747" i="10" s="1"/>
  <c r="B748" i="10" s="1"/>
  <c r="B749" i="10" s="1"/>
  <c r="B750" i="10" s="1"/>
  <c r="B751" i="10" s="1"/>
  <c r="B752" i="10" s="1"/>
  <c r="B753" i="10" s="1"/>
  <c r="B754" i="10" s="1"/>
  <c r="B755" i="10" s="1"/>
  <c r="B756" i="10" s="1"/>
  <c r="B757" i="10" s="1"/>
  <c r="B758" i="10" s="1"/>
  <c r="B759" i="10" s="1"/>
  <c r="B760" i="10" s="1"/>
  <c r="B761" i="10" s="1"/>
  <c r="B762" i="10" s="1"/>
  <c r="B763" i="10" s="1"/>
  <c r="B764" i="10" s="1"/>
  <c r="B765" i="10" s="1"/>
  <c r="B766" i="10" s="1"/>
  <c r="B767" i="10" s="1"/>
  <c r="B768" i="10" s="1"/>
  <c r="B769" i="10" s="1"/>
  <c r="B770" i="10" s="1"/>
  <c r="B771" i="10" s="1"/>
  <c r="B772" i="10" s="1"/>
  <c r="B773" i="10" s="1"/>
  <c r="B774" i="10" s="1"/>
  <c r="B775" i="10" s="1"/>
  <c r="B776" i="10" s="1"/>
  <c r="B777" i="10" s="1"/>
  <c r="B778" i="10" s="1"/>
  <c r="B779" i="10" s="1"/>
  <c r="B780" i="10" s="1"/>
  <c r="B781" i="10" s="1"/>
  <c r="B782" i="10" s="1"/>
  <c r="B783" i="10" s="1"/>
  <c r="B784" i="10" s="1"/>
  <c r="B785" i="10" s="1"/>
  <c r="B786" i="10" s="1"/>
  <c r="B787" i="10" s="1"/>
  <c r="B788" i="10" s="1"/>
  <c r="B789" i="10" s="1"/>
  <c r="B790" i="10" s="1"/>
  <c r="B791" i="10" s="1"/>
  <c r="B792" i="10" s="1"/>
  <c r="B793" i="10" s="1"/>
  <c r="B794" i="10" s="1"/>
  <c r="B795" i="10" s="1"/>
  <c r="B796" i="10" s="1"/>
  <c r="B797" i="10" s="1"/>
  <c r="B798" i="10" s="1"/>
  <c r="B799" i="10" s="1"/>
  <c r="B800" i="10" s="1"/>
  <c r="B801" i="10" s="1"/>
  <c r="B802" i="10" s="1"/>
  <c r="B803" i="10" s="1"/>
  <c r="B804" i="10" s="1"/>
  <c r="B805" i="10" s="1"/>
  <c r="B806" i="10" s="1"/>
  <c r="B807" i="10" s="1"/>
  <c r="B808" i="10" s="1"/>
  <c r="B809" i="10" s="1"/>
  <c r="B810" i="10" s="1"/>
  <c r="B811" i="10" s="1"/>
  <c r="B812" i="10" s="1"/>
  <c r="B813" i="10" s="1"/>
  <c r="B814" i="10" s="1"/>
  <c r="B815" i="10" s="1"/>
  <c r="B816" i="10" s="1"/>
  <c r="B817" i="10" s="1"/>
  <c r="B818" i="10" s="1"/>
  <c r="B819" i="10" s="1"/>
  <c r="B820" i="10" s="1"/>
  <c r="B821" i="10" s="1"/>
  <c r="B822" i="10" s="1"/>
  <c r="B823" i="10" s="1"/>
  <c r="B824" i="10" s="1"/>
  <c r="B825" i="10" s="1"/>
  <c r="B826" i="10" s="1"/>
  <c r="B827" i="10" s="1"/>
  <c r="B828" i="10" s="1"/>
  <c r="B829" i="10" s="1"/>
  <c r="B830" i="10" s="1"/>
  <c r="B831" i="10" s="1"/>
  <c r="B832" i="10" s="1"/>
  <c r="B833" i="10" s="1"/>
  <c r="B834" i="10" s="1"/>
  <c r="B835" i="10" s="1"/>
  <c r="B836" i="10" s="1"/>
  <c r="B837" i="10" s="1"/>
  <c r="B838" i="10" s="1"/>
  <c r="B839" i="10" s="1"/>
  <c r="B840" i="10" s="1"/>
  <c r="B841" i="10" s="1"/>
  <c r="B842" i="10" s="1"/>
  <c r="B843" i="10" s="1"/>
  <c r="B844" i="10" s="1"/>
  <c r="B845" i="10" s="1"/>
  <c r="B846" i="10" s="1"/>
  <c r="B847" i="10" s="1"/>
  <c r="B848" i="10" s="1"/>
  <c r="B849" i="10" s="1"/>
  <c r="B850" i="10" s="1"/>
  <c r="B851" i="10" s="1"/>
  <c r="B852" i="10" s="1"/>
  <c r="B853" i="10" s="1"/>
  <c r="B854" i="10" s="1"/>
  <c r="B855" i="10" s="1"/>
  <c r="B856" i="10" s="1"/>
  <c r="B857" i="10" s="1"/>
  <c r="B858" i="10" s="1"/>
  <c r="B859" i="10" s="1"/>
  <c r="B860" i="10" s="1"/>
  <c r="B861" i="10" s="1"/>
  <c r="B862" i="10" s="1"/>
  <c r="B863" i="10" s="1"/>
  <c r="B864" i="10" s="1"/>
  <c r="B865" i="10" s="1"/>
  <c r="B866" i="10" s="1"/>
  <c r="B867" i="10" s="1"/>
  <c r="B868" i="10" s="1"/>
  <c r="B869" i="10" s="1"/>
  <c r="B870" i="10" s="1"/>
  <c r="B871" i="10" s="1"/>
  <c r="B872" i="10" s="1"/>
  <c r="B873" i="10" s="1"/>
  <c r="B874" i="10" s="1"/>
  <c r="B875" i="10" s="1"/>
  <c r="B876" i="10" s="1"/>
  <c r="B877" i="10" s="1"/>
  <c r="B878" i="10" s="1"/>
  <c r="B879" i="10" s="1"/>
  <c r="B880" i="10" s="1"/>
  <c r="B881" i="10" s="1"/>
  <c r="B882" i="10" s="1"/>
  <c r="B883" i="10" s="1"/>
  <c r="B884" i="10" s="1"/>
  <c r="B885" i="10" s="1"/>
  <c r="B886" i="10" s="1"/>
  <c r="B887" i="10" s="1"/>
  <c r="B888" i="10" s="1"/>
  <c r="B889" i="10" s="1"/>
  <c r="B890" i="10" s="1"/>
  <c r="B891" i="10" s="1"/>
  <c r="B892" i="10" s="1"/>
  <c r="B893" i="10" s="1"/>
  <c r="B894" i="10" s="1"/>
  <c r="B895" i="10" s="1"/>
  <c r="B896" i="10" s="1"/>
  <c r="B897" i="10" s="1"/>
  <c r="B898" i="10" s="1"/>
  <c r="B899" i="10" s="1"/>
  <c r="B900" i="10" s="1"/>
  <c r="B901" i="10" s="1"/>
  <c r="B902" i="10" s="1"/>
  <c r="B903" i="10" s="1"/>
  <c r="B904" i="10" s="1"/>
  <c r="B905" i="10" s="1"/>
  <c r="B906" i="10" s="1"/>
  <c r="B907" i="10" s="1"/>
  <c r="B908" i="10" s="1"/>
  <c r="B909" i="10" s="1"/>
  <c r="B910" i="10" s="1"/>
  <c r="B911" i="10" s="1"/>
  <c r="B912" i="10" s="1"/>
  <c r="B913" i="10" s="1"/>
  <c r="B914" i="10" s="1"/>
  <c r="B915" i="10" s="1"/>
  <c r="B916" i="10" s="1"/>
  <c r="B917" i="10" s="1"/>
  <c r="B918" i="10" s="1"/>
  <c r="B919" i="10" s="1"/>
  <c r="B920" i="10" s="1"/>
  <c r="B921" i="10" s="1"/>
  <c r="B922" i="10" s="1"/>
  <c r="B923" i="10" s="1"/>
  <c r="B924" i="10" s="1"/>
  <c r="B925" i="10" s="1"/>
  <c r="B926" i="10" s="1"/>
  <c r="B927" i="10" s="1"/>
  <c r="B928" i="10" s="1"/>
  <c r="B929" i="10" s="1"/>
  <c r="B930" i="10" s="1"/>
  <c r="B931" i="10" s="1"/>
  <c r="B932" i="10" s="1"/>
  <c r="B933" i="10" s="1"/>
  <c r="B934" i="10" s="1"/>
  <c r="B935" i="10" s="1"/>
  <c r="B936" i="10" s="1"/>
  <c r="B937" i="10" s="1"/>
  <c r="B938" i="10" s="1"/>
  <c r="B939" i="10" s="1"/>
  <c r="B940" i="10" s="1"/>
  <c r="B941" i="10" s="1"/>
  <c r="B942" i="10" s="1"/>
  <c r="B943" i="10" s="1"/>
  <c r="B944" i="10" s="1"/>
  <c r="B945" i="10" s="1"/>
  <c r="B946" i="10" s="1"/>
  <c r="B947" i="10" s="1"/>
  <c r="B948" i="10" s="1"/>
  <c r="B949" i="10" s="1"/>
  <c r="B950" i="10" s="1"/>
  <c r="B951" i="10" s="1"/>
  <c r="B952" i="10" s="1"/>
  <c r="B953" i="10" s="1"/>
  <c r="B954" i="10" s="1"/>
  <c r="B955" i="10" s="1"/>
  <c r="B956" i="10" s="1"/>
  <c r="B957" i="10" s="1"/>
  <c r="B958" i="10" s="1"/>
  <c r="B959" i="10" s="1"/>
  <c r="B960" i="10" s="1"/>
  <c r="B961" i="10" s="1"/>
  <c r="B962" i="10" s="1"/>
  <c r="B963" i="10" s="1"/>
  <c r="B964" i="10" s="1"/>
  <c r="B965" i="10" s="1"/>
  <c r="B966" i="10" s="1"/>
  <c r="B967" i="10" s="1"/>
  <c r="B968" i="10" s="1"/>
  <c r="B969" i="10" s="1"/>
  <c r="B970" i="10" s="1"/>
  <c r="B971" i="10" s="1"/>
  <c r="B464" i="10"/>
  <c r="B465" i="10" s="1"/>
  <c r="B466" i="10" s="1"/>
  <c r="B467" i="10" s="1"/>
  <c r="B468" i="10" s="1"/>
  <c r="B469" i="10" s="1"/>
  <c r="B470" i="10" s="1"/>
  <c r="B471" i="10" s="1"/>
  <c r="B472" i="10" s="1"/>
  <c r="B473" i="10" s="1"/>
  <c r="B474" i="10" s="1"/>
  <c r="B475" i="10" s="1"/>
  <c r="B476" i="10" s="1"/>
  <c r="B477" i="10" s="1"/>
  <c r="B478" i="10" s="1"/>
  <c r="B479" i="10" s="1"/>
  <c r="B480" i="10" s="1"/>
  <c r="B481" i="10" s="1"/>
  <c r="B482" i="10" s="1"/>
  <c r="B483" i="10" s="1"/>
  <c r="B484" i="10" s="1"/>
  <c r="B485" i="10" s="1"/>
  <c r="B486" i="10" s="1"/>
  <c r="B487" i="10" s="1"/>
  <c r="B488" i="10" s="1"/>
  <c r="B489" i="10" s="1"/>
  <c r="B490" i="10" s="1"/>
  <c r="B491" i="10" s="1"/>
  <c r="B492" i="10" s="1"/>
  <c r="B493" i="10" s="1"/>
  <c r="B494" i="10" s="1"/>
  <c r="B495" i="10" s="1"/>
  <c r="B496" i="10" s="1"/>
  <c r="B497" i="10" s="1"/>
  <c r="B498" i="10" s="1"/>
  <c r="B499" i="10" s="1"/>
  <c r="B500" i="10" s="1"/>
  <c r="B501" i="10" s="1"/>
  <c r="B502" i="10" s="1"/>
  <c r="B503" i="10" s="1"/>
  <c r="B504" i="10" s="1"/>
  <c r="B505" i="10" s="1"/>
  <c r="B506" i="10" s="1"/>
  <c r="B507" i="10" s="1"/>
  <c r="B508" i="10" s="1"/>
  <c r="B509" i="10" s="1"/>
  <c r="B510" i="10" s="1"/>
  <c r="B511" i="10" s="1"/>
  <c r="B512" i="10" s="1"/>
  <c r="B513" i="10" s="1"/>
  <c r="B514" i="10" s="1"/>
  <c r="B515" i="10" s="1"/>
  <c r="B516" i="10" s="1"/>
  <c r="B517" i="10" s="1"/>
  <c r="B518" i="10" s="1"/>
  <c r="B519" i="10" s="1"/>
  <c r="B520" i="10" s="1"/>
  <c r="B521" i="10" s="1"/>
  <c r="B522" i="10" s="1"/>
  <c r="B523" i="10" s="1"/>
  <c r="B524" i="10" s="1"/>
  <c r="B525" i="10" s="1"/>
  <c r="B526" i="10" s="1"/>
  <c r="B527" i="10" s="1"/>
  <c r="B528" i="10" s="1"/>
  <c r="B529" i="10" s="1"/>
  <c r="B530" i="10" s="1"/>
  <c r="B531" i="10" s="1"/>
  <c r="B532" i="10" s="1"/>
  <c r="B533" i="10" s="1"/>
  <c r="B534" i="10" s="1"/>
  <c r="B535" i="10" s="1"/>
  <c r="B536" i="10" s="1"/>
  <c r="B537" i="10" s="1"/>
  <c r="B538" i="10" s="1"/>
  <c r="B539" i="10" s="1"/>
  <c r="B540" i="10" s="1"/>
  <c r="B541" i="10" s="1"/>
  <c r="B542" i="10" s="1"/>
  <c r="B543" i="10" s="1"/>
  <c r="B544" i="10" s="1"/>
  <c r="B545" i="10" s="1"/>
  <c r="B546" i="10" s="1"/>
  <c r="B547" i="10" s="1"/>
  <c r="B548" i="10" s="1"/>
  <c r="B549" i="10" s="1"/>
  <c r="B550" i="10" s="1"/>
  <c r="B551" i="10" s="1"/>
  <c r="B552" i="10" s="1"/>
  <c r="B553" i="10" s="1"/>
  <c r="B554" i="10" s="1"/>
  <c r="B555" i="10" s="1"/>
  <c r="B556" i="10" s="1"/>
  <c r="B557" i="10" s="1"/>
  <c r="B558" i="10" s="1"/>
  <c r="B559" i="10" s="1"/>
  <c r="B560" i="10" s="1"/>
  <c r="B561" i="10" s="1"/>
  <c r="B562" i="10" s="1"/>
  <c r="B563" i="10" s="1"/>
  <c r="B564" i="10" s="1"/>
  <c r="B565" i="10" s="1"/>
  <c r="B566" i="10" s="1"/>
  <c r="B567" i="10" s="1"/>
  <c r="B568" i="10" s="1"/>
  <c r="B569" i="10" s="1"/>
  <c r="B570" i="10" s="1"/>
  <c r="B571" i="10" s="1"/>
  <c r="B572" i="10" s="1"/>
  <c r="B573" i="10" s="1"/>
  <c r="B574" i="10" s="1"/>
  <c r="B575" i="10" s="1"/>
  <c r="B576" i="10" s="1"/>
  <c r="B577" i="10" s="1"/>
  <c r="B578" i="10" s="1"/>
  <c r="B579" i="10" s="1"/>
  <c r="B580" i="10" s="1"/>
  <c r="B581" i="10" s="1"/>
  <c r="B582" i="10" s="1"/>
  <c r="B583" i="10" s="1"/>
  <c r="B584" i="10" s="1"/>
  <c r="B585" i="10" s="1"/>
  <c r="B586" i="10" s="1"/>
  <c r="B587" i="10" s="1"/>
  <c r="B588" i="10" s="1"/>
  <c r="B589" i="10" s="1"/>
  <c r="B590" i="10" s="1"/>
  <c r="B591" i="10" s="1"/>
  <c r="B592" i="10" s="1"/>
  <c r="B593" i="10" s="1"/>
  <c r="B594" i="10" s="1"/>
  <c r="B595" i="10" s="1"/>
  <c r="B596" i="10" s="1"/>
  <c r="B597" i="10" s="1"/>
  <c r="B598" i="10" s="1"/>
  <c r="B599" i="10" s="1"/>
  <c r="B600" i="10" s="1"/>
  <c r="B601" i="10" s="1"/>
  <c r="B602" i="10" s="1"/>
  <c r="B603" i="10" s="1"/>
  <c r="B604" i="10" s="1"/>
  <c r="B605" i="10" s="1"/>
  <c r="B606" i="10" s="1"/>
  <c r="B607" i="10" s="1"/>
  <c r="B608" i="10" s="1"/>
  <c r="B609" i="10" s="1"/>
  <c r="B610" i="10" s="1"/>
  <c r="B611" i="10" s="1"/>
  <c r="B612" i="10" s="1"/>
  <c r="B613" i="10" s="1"/>
  <c r="B614" i="10" s="1"/>
  <c r="B615" i="10" s="1"/>
  <c r="B616" i="10" s="1"/>
  <c r="B617" i="10" s="1"/>
  <c r="B618" i="10" s="1"/>
  <c r="B619" i="10" s="1"/>
  <c r="B620" i="10" s="1"/>
  <c r="B621" i="10" s="1"/>
  <c r="B622" i="10" s="1"/>
  <c r="B623" i="10" s="1"/>
  <c r="B624" i="10" s="1"/>
  <c r="B625" i="10" s="1"/>
  <c r="B626" i="10" s="1"/>
  <c r="B627" i="10" s="1"/>
  <c r="B628" i="10" s="1"/>
  <c r="B629" i="10" s="1"/>
  <c r="B630" i="10" s="1"/>
  <c r="B631" i="10" s="1"/>
  <c r="B632" i="10" s="1"/>
  <c r="B633" i="10" s="1"/>
  <c r="B634" i="10" s="1"/>
  <c r="B635" i="10" s="1"/>
  <c r="B452" i="10"/>
  <c r="B453" i="10" s="1"/>
  <c r="B454" i="10" s="1"/>
  <c r="B455" i="10" s="1"/>
  <c r="B456" i="10" s="1"/>
  <c r="B457" i="10" s="1"/>
  <c r="B458" i="10" s="1"/>
  <c r="B459" i="10" s="1"/>
  <c r="B460" i="10" s="1"/>
  <c r="B461" i="10" s="1"/>
  <c r="B343" i="10"/>
  <c r="B344" i="10" s="1"/>
  <c r="B345" i="10" s="1"/>
  <c r="B346" i="10" s="1"/>
  <c r="B347" i="10" s="1"/>
  <c r="B348" i="10" s="1"/>
  <c r="B349" i="10" s="1"/>
  <c r="B350" i="10" s="1"/>
  <c r="B351" i="10" s="1"/>
  <c r="B352" i="10" s="1"/>
  <c r="B353" i="10" s="1"/>
  <c r="B354" i="10" s="1"/>
  <c r="B355" i="10" s="1"/>
  <c r="B356" i="10" s="1"/>
  <c r="B357" i="10" s="1"/>
  <c r="B358" i="10" s="1"/>
  <c r="B359" i="10" s="1"/>
  <c r="B360" i="10" s="1"/>
  <c r="B361" i="10" s="1"/>
  <c r="B362" i="10" s="1"/>
  <c r="B363" i="10" s="1"/>
  <c r="B364" i="10" s="1"/>
  <c r="B365" i="10" s="1"/>
  <c r="B366" i="10" s="1"/>
  <c r="B367" i="10" s="1"/>
  <c r="B368" i="10" s="1"/>
  <c r="B369" i="10" s="1"/>
  <c r="B370" i="10" s="1"/>
  <c r="B371" i="10" s="1"/>
  <c r="B372" i="10" s="1"/>
  <c r="B373" i="10" s="1"/>
  <c r="B374" i="10" s="1"/>
  <c r="B375" i="10" s="1"/>
  <c r="B376" i="10" s="1"/>
  <c r="B377" i="10" s="1"/>
  <c r="B378" i="10" s="1"/>
  <c r="B379" i="10" s="1"/>
  <c r="B380" i="10" s="1"/>
  <c r="B381" i="10" s="1"/>
  <c r="B382" i="10" s="1"/>
  <c r="B383" i="10" s="1"/>
  <c r="B384" i="10" s="1"/>
  <c r="B385" i="10" s="1"/>
  <c r="B386" i="10" s="1"/>
  <c r="B387" i="10" s="1"/>
  <c r="B388" i="10" s="1"/>
  <c r="B389" i="10" s="1"/>
  <c r="B390" i="10" s="1"/>
  <c r="B391" i="10" s="1"/>
  <c r="B392" i="10" s="1"/>
  <c r="B393" i="10" s="1"/>
  <c r="B394" i="10" s="1"/>
  <c r="B395" i="10" s="1"/>
  <c r="B396" i="10" s="1"/>
  <c r="B397" i="10" s="1"/>
  <c r="B398" i="10" s="1"/>
  <c r="B399" i="10" s="1"/>
  <c r="B400" i="10" s="1"/>
  <c r="B401" i="10" s="1"/>
  <c r="B402" i="10" s="1"/>
  <c r="B403" i="10" s="1"/>
  <c r="B404" i="10" s="1"/>
  <c r="B405" i="10" s="1"/>
  <c r="B406" i="10" s="1"/>
  <c r="B407" i="10" s="1"/>
  <c r="B408" i="10" s="1"/>
  <c r="B409" i="10" s="1"/>
  <c r="B410" i="10" s="1"/>
  <c r="B411" i="10" s="1"/>
  <c r="B412" i="10" s="1"/>
  <c r="B413" i="10" s="1"/>
  <c r="B414" i="10" s="1"/>
  <c r="B415" i="10" s="1"/>
  <c r="B416" i="10" s="1"/>
  <c r="B417" i="10" s="1"/>
  <c r="B418" i="10" s="1"/>
  <c r="B419" i="10" s="1"/>
  <c r="B420" i="10" s="1"/>
  <c r="B421" i="10" s="1"/>
  <c r="B422" i="10" s="1"/>
  <c r="B423" i="10" s="1"/>
  <c r="B424" i="10" s="1"/>
  <c r="B425" i="10" s="1"/>
  <c r="B426" i="10" s="1"/>
  <c r="B427" i="10" s="1"/>
  <c r="B428" i="10" s="1"/>
  <c r="B429" i="10" s="1"/>
  <c r="B430" i="10" s="1"/>
  <c r="B431" i="10" s="1"/>
  <c r="B432" i="10" s="1"/>
  <c r="B433" i="10" s="1"/>
  <c r="B434" i="10" s="1"/>
  <c r="B435" i="10" s="1"/>
  <c r="B436" i="10" s="1"/>
  <c r="B437" i="10" s="1"/>
  <c r="B438" i="10" s="1"/>
  <c r="B439" i="10" s="1"/>
  <c r="B440" i="10" s="1"/>
  <c r="B441" i="10" s="1"/>
  <c r="B442" i="10" s="1"/>
  <c r="B443" i="10" s="1"/>
  <c r="B444" i="10" s="1"/>
  <c r="B445" i="10" s="1"/>
  <c r="B446" i="10" s="1"/>
  <c r="B447" i="10" s="1"/>
  <c r="B448" i="10" s="1"/>
  <c r="B449" i="10" s="1"/>
  <c r="B328" i="10"/>
  <c r="B329" i="10" s="1"/>
  <c r="B330" i="10" s="1"/>
  <c r="B331" i="10" s="1"/>
  <c r="B332" i="10" s="1"/>
  <c r="B333" i="10" s="1"/>
  <c r="B334" i="10" s="1"/>
  <c r="B335" i="10" s="1"/>
  <c r="B336" i="10" s="1"/>
  <c r="B337" i="10" s="1"/>
  <c r="B338" i="10" s="1"/>
  <c r="B339" i="10" s="1"/>
  <c r="B340" i="10" s="1"/>
  <c r="B288" i="10"/>
  <c r="B193" i="10"/>
  <c r="B194" i="10" s="1"/>
  <c r="B195" i="10" s="1"/>
  <c r="B196" i="10" s="1"/>
  <c r="B197" i="10" s="1"/>
  <c r="B198" i="10" s="1"/>
  <c r="B199" i="10" s="1"/>
  <c r="B200" i="10" s="1"/>
  <c r="B201" i="10" s="1"/>
  <c r="B202" i="10" s="1"/>
  <c r="B203" i="10" s="1"/>
  <c r="B204" i="10" s="1"/>
  <c r="B205" i="10" s="1"/>
  <c r="B206" i="10" s="1"/>
  <c r="B207" i="10" s="1"/>
  <c r="B208" i="10" s="1"/>
  <c r="B209" i="10" s="1"/>
  <c r="B210" i="10" s="1"/>
  <c r="B211" i="10" s="1"/>
  <c r="B212" i="10" s="1"/>
  <c r="B213" i="10" s="1"/>
  <c r="B214" i="10" s="1"/>
  <c r="B215" i="10" s="1"/>
  <c r="B216" i="10" s="1"/>
  <c r="B217" i="10" s="1"/>
  <c r="B218" i="10" s="1"/>
  <c r="B219" i="10" s="1"/>
  <c r="B220" i="10" s="1"/>
  <c r="B221" i="10" s="1"/>
  <c r="B222" i="10" s="1"/>
  <c r="B223" i="10" s="1"/>
  <c r="B224" i="10" s="1"/>
  <c r="B225" i="10" s="1"/>
  <c r="B226" i="10" s="1"/>
  <c r="B227" i="10" s="1"/>
  <c r="B228" i="10" s="1"/>
  <c r="B229" i="10" s="1"/>
  <c r="B230" i="10" s="1"/>
  <c r="B231" i="10" s="1"/>
  <c r="B232" i="10" s="1"/>
  <c r="B233" i="10" s="1"/>
  <c r="B234" i="10" s="1"/>
  <c r="B235" i="10" s="1"/>
  <c r="B236" i="10" s="1"/>
  <c r="B237" i="10" s="1"/>
  <c r="B238" i="10" s="1"/>
  <c r="B239" i="10" s="1"/>
  <c r="B240" i="10" s="1"/>
  <c r="B241" i="10" s="1"/>
  <c r="B242" i="10" s="1"/>
  <c r="B243" i="10" s="1"/>
  <c r="B244" i="10" s="1"/>
  <c r="B245" i="10" s="1"/>
  <c r="B246" i="10" s="1"/>
  <c r="B247" i="10" s="1"/>
  <c r="B248" i="10" s="1"/>
  <c r="B249" i="10" s="1"/>
  <c r="B250" i="10" s="1"/>
  <c r="B251" i="10" s="1"/>
  <c r="B252" i="10" s="1"/>
  <c r="B253" i="10" s="1"/>
  <c r="B254" i="10" s="1"/>
  <c r="B255" i="10" s="1"/>
  <c r="B256" i="10" s="1"/>
  <c r="B257" i="10" s="1"/>
  <c r="B258" i="10" s="1"/>
  <c r="B259" i="10" s="1"/>
  <c r="B260" i="10" s="1"/>
  <c r="B261" i="10" s="1"/>
  <c r="B262" i="10" s="1"/>
  <c r="B263" i="10" s="1"/>
  <c r="B264" i="10" s="1"/>
  <c r="B265" i="10" s="1"/>
  <c r="B266" i="10" s="1"/>
  <c r="B267" i="10" s="1"/>
  <c r="B268" i="10" s="1"/>
  <c r="B269" i="10" s="1"/>
  <c r="B270" i="10" s="1"/>
  <c r="B271" i="10" s="1"/>
  <c r="B272" i="10" s="1"/>
  <c r="B273" i="10" s="1"/>
  <c r="B274" i="10" s="1"/>
  <c r="B275" i="10" s="1"/>
  <c r="B276" i="10" s="1"/>
  <c r="B277" i="10" s="1"/>
  <c r="B278" i="10" s="1"/>
  <c r="B279" i="10" s="1"/>
  <c r="B280" i="10" s="1"/>
  <c r="B281" i="10" s="1"/>
  <c r="B282" i="10" s="1"/>
  <c r="B283" i="10" s="1"/>
  <c r="B284" i="10" s="1"/>
  <c r="B285" i="10" s="1"/>
  <c r="B149" i="10"/>
  <c r="B150" i="10" s="1"/>
  <c r="B151" i="10" s="1"/>
  <c r="B152" i="10" s="1"/>
  <c r="B153" i="10" s="1"/>
  <c r="B154" i="10" s="1"/>
  <c r="B155" i="10" s="1"/>
  <c r="B156" i="10" s="1"/>
  <c r="B157" i="10" s="1"/>
  <c r="B158" i="10" s="1"/>
  <c r="B159" i="10" s="1"/>
  <c r="B160" i="10" s="1"/>
  <c r="B161" i="10" s="1"/>
  <c r="B162" i="10" s="1"/>
  <c r="B163" i="10" s="1"/>
  <c r="B164" i="10" s="1"/>
  <c r="B165" i="10" s="1"/>
  <c r="B166" i="10" s="1"/>
  <c r="B167" i="10" s="1"/>
  <c r="B168" i="10" s="1"/>
  <c r="B169" i="10" s="1"/>
  <c r="B170" i="10" s="1"/>
  <c r="B171" i="10" s="1"/>
  <c r="B172" i="10" s="1"/>
  <c r="B173" i="10" s="1"/>
  <c r="B174" i="10" s="1"/>
  <c r="B175" i="10" s="1"/>
  <c r="B176" i="10" s="1"/>
  <c r="B177" i="10" s="1"/>
  <c r="B178" i="10" s="1"/>
  <c r="B179" i="10" s="1"/>
  <c r="B180" i="10" s="1"/>
  <c r="B181" i="10" s="1"/>
  <c r="B182" i="10" s="1"/>
  <c r="B183" i="10" s="1"/>
  <c r="B184" i="10" s="1"/>
  <c r="B185" i="10" s="1"/>
  <c r="B186" i="10" s="1"/>
  <c r="B187" i="10" s="1"/>
  <c r="B188" i="10" s="1"/>
  <c r="B189" i="10" s="1"/>
  <c r="B190" i="10" s="1"/>
  <c r="B191" i="10" s="1"/>
  <c r="B79" i="10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B100" i="10" s="1"/>
  <c r="B101" i="10" s="1"/>
  <c r="B102" i="10" s="1"/>
  <c r="B103" i="10" s="1"/>
  <c r="B104" i="10" s="1"/>
  <c r="B105" i="10" s="1"/>
  <c r="B106" i="10" s="1"/>
  <c r="B107" i="10" s="1"/>
  <c r="B108" i="10" s="1"/>
  <c r="B109" i="10" s="1"/>
  <c r="B110" i="10" s="1"/>
  <c r="B111" i="10" s="1"/>
  <c r="B112" i="10" s="1"/>
  <c r="B113" i="10" s="1"/>
  <c r="B114" i="10" s="1"/>
  <c r="B115" i="10" s="1"/>
  <c r="B116" i="10" s="1"/>
  <c r="B117" i="10" s="1"/>
  <c r="B118" i="10" s="1"/>
  <c r="B119" i="10" s="1"/>
  <c r="B120" i="10" s="1"/>
  <c r="B121" i="10" s="1"/>
  <c r="B122" i="10" s="1"/>
  <c r="B123" i="10" s="1"/>
  <c r="B124" i="10" s="1"/>
  <c r="B125" i="10" s="1"/>
  <c r="B126" i="10" s="1"/>
  <c r="B127" i="10" s="1"/>
  <c r="B128" i="10" s="1"/>
  <c r="B129" i="10" s="1"/>
  <c r="B130" i="10" s="1"/>
  <c r="B131" i="10" s="1"/>
  <c r="B132" i="10" s="1"/>
  <c r="B133" i="10" s="1"/>
  <c r="B134" i="10" s="1"/>
  <c r="B135" i="10" s="1"/>
  <c r="B136" i="10" s="1"/>
  <c r="B137" i="10" s="1"/>
  <c r="B138" i="10" s="1"/>
  <c r="B139" i="10" s="1"/>
  <c r="B140" i="10" s="1"/>
  <c r="B141" i="10" s="1"/>
  <c r="B142" i="10" s="1"/>
  <c r="B143" i="10" s="1"/>
  <c r="B144" i="10" s="1"/>
  <c r="B145" i="10" s="1"/>
  <c r="B21" i="10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16" i="10"/>
  <c r="B17" i="10" s="1"/>
  <c r="B18" i="10" s="1"/>
  <c r="A16" i="10"/>
  <c r="A17" i="10" s="1"/>
  <c r="A18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7" i="10" s="1"/>
  <c r="R77" i="1" l="1"/>
  <c r="P147" i="1"/>
  <c r="P451" i="1"/>
  <c r="S77" i="1"/>
  <c r="R14" i="1"/>
  <c r="S19" i="1"/>
  <c r="R19" i="1"/>
  <c r="P77" i="1"/>
  <c r="P286" i="1"/>
  <c r="S286" i="1"/>
  <c r="S326" i="1"/>
  <c r="R286" i="1"/>
  <c r="S147" i="1"/>
  <c r="A288" i="10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B291" i="10"/>
  <c r="B292" i="10" s="1"/>
  <c r="B293" i="10" s="1"/>
  <c r="B294" i="10" s="1"/>
  <c r="B295" i="10" s="1"/>
  <c r="B296" i="10" s="1"/>
  <c r="B297" i="10" s="1"/>
  <c r="B298" i="10" s="1"/>
  <c r="B299" i="10" s="1"/>
  <c r="B300" i="10" s="1"/>
  <c r="B301" i="10" s="1"/>
  <c r="B302" i="10" s="1"/>
  <c r="B303" i="10" s="1"/>
  <c r="B304" i="10" s="1"/>
  <c r="B305" i="10" s="1"/>
  <c r="B306" i="10" s="1"/>
  <c r="B307" i="10" s="1"/>
  <c r="B308" i="10" s="1"/>
  <c r="B309" i="10" s="1"/>
  <c r="B310" i="10" s="1"/>
  <c r="B311" i="10" s="1"/>
  <c r="B312" i="10" s="1"/>
  <c r="B313" i="10" s="1"/>
  <c r="B314" i="10" s="1"/>
  <c r="B315" i="10" s="1"/>
  <c r="B316" i="10" s="1"/>
  <c r="B317" i="10" s="1"/>
  <c r="B318" i="10" s="1"/>
  <c r="B319" i="10" s="1"/>
  <c r="B320" i="10" s="1"/>
  <c r="B321" i="10" s="1"/>
  <c r="B322" i="10" s="1"/>
  <c r="B323" i="10" s="1"/>
  <c r="B324" i="10" s="1"/>
  <c r="B325" i="10" s="1"/>
  <c r="N445" i="1" l="1"/>
  <c r="U445" i="1" s="1"/>
  <c r="N448" i="1"/>
  <c r="N446" i="1"/>
  <c r="U446" i="1" s="1"/>
  <c r="N447" i="1"/>
  <c r="N449" i="1"/>
  <c r="P449" i="1" l="1"/>
  <c r="P447" i="1"/>
  <c r="V446" i="1"/>
  <c r="P446" i="1"/>
  <c r="Y446" i="1" s="1"/>
  <c r="P448" i="1"/>
  <c r="V445" i="1"/>
  <c r="P445" i="1"/>
  <c r="Y445" i="1" s="1"/>
  <c r="N442" i="1" l="1"/>
  <c r="U442" i="1" s="1"/>
  <c r="N441" i="1"/>
  <c r="N443" i="1"/>
  <c r="U443" i="1" s="1"/>
  <c r="N444" i="1"/>
  <c r="U444" i="1" s="1"/>
  <c r="V441" i="1"/>
  <c r="V444" i="1" l="1"/>
  <c r="P444" i="1"/>
  <c r="Y444" i="1" s="1"/>
  <c r="V443" i="1"/>
  <c r="P443" i="1"/>
  <c r="Y443" i="1" s="1"/>
  <c r="U441" i="1"/>
  <c r="P441" i="1"/>
  <c r="Y441" i="1" s="1"/>
  <c r="V442" i="1"/>
  <c r="P442" i="1"/>
  <c r="Y442" i="1" s="1"/>
  <c r="N393" i="1" l="1"/>
  <c r="N431" i="1"/>
  <c r="N429" i="1"/>
  <c r="U429" i="1" s="1"/>
  <c r="N432" i="1"/>
  <c r="N392" i="1"/>
  <c r="N440" i="1"/>
  <c r="N430" i="1"/>
  <c r="U430" i="1" s="1"/>
  <c r="U431" i="1"/>
  <c r="V430" i="1" l="1"/>
  <c r="P430" i="1"/>
  <c r="P440" i="1"/>
  <c r="Y440" i="1" s="1"/>
  <c r="V392" i="1"/>
  <c r="P392" i="1"/>
  <c r="Y392" i="1" s="1"/>
  <c r="P432" i="1"/>
  <c r="V429" i="1"/>
  <c r="P429" i="1"/>
  <c r="V431" i="1"/>
  <c r="P431" i="1"/>
  <c r="P393" i="1"/>
  <c r="U392" i="1"/>
  <c r="U440" i="1"/>
  <c r="V440" i="1"/>
  <c r="N428" i="1" l="1"/>
  <c r="U428" i="1" s="1"/>
  <c r="V428" i="1" l="1"/>
  <c r="P428" i="1"/>
  <c r="Y428" i="1" s="1"/>
  <c r="Y389" i="1"/>
  <c r="Y398" i="1"/>
  <c r="N390" i="1" l="1"/>
  <c r="N420" i="1"/>
  <c r="N1111" i="1"/>
  <c r="N363" i="1"/>
  <c r="N389" i="1"/>
  <c r="N398" i="1"/>
  <c r="N364" i="1"/>
  <c r="N386" i="1"/>
  <c r="N345" i="1"/>
  <c r="U345" i="1" s="1"/>
  <c r="N359" i="1"/>
  <c r="N1322" i="1"/>
  <c r="N344" i="1"/>
  <c r="N413" i="1"/>
  <c r="N560" i="1"/>
  <c r="U413" i="1"/>
  <c r="Y364" i="1"/>
  <c r="R398" i="1" l="1"/>
  <c r="V389" i="1"/>
  <c r="S389" i="1"/>
  <c r="P1322" i="1"/>
  <c r="Y1322" i="1" s="1"/>
  <c r="V386" i="1"/>
  <c r="P386" i="1"/>
  <c r="Y386" i="1" s="1"/>
  <c r="U359" i="1"/>
  <c r="P359" i="1"/>
  <c r="Y359" i="1" s="1"/>
  <c r="U386" i="1"/>
  <c r="P344" i="1"/>
  <c r="V345" i="1"/>
  <c r="P345" i="1"/>
  <c r="Y345" i="1" s="1"/>
  <c r="P363" i="1"/>
  <c r="Y363" i="1" s="1"/>
  <c r="P1111" i="1"/>
  <c r="P560" i="1"/>
  <c r="P420" i="1"/>
  <c r="V413" i="1"/>
  <c r="P413" i="1"/>
  <c r="Y413" i="1" s="1"/>
  <c r="P390" i="1"/>
  <c r="Y390" i="1" s="1"/>
  <c r="N279" i="1"/>
  <c r="V359" i="1"/>
  <c r="U389" i="1"/>
  <c r="N362" i="1"/>
  <c r="V364" i="1"/>
  <c r="U364" i="1"/>
  <c r="U363" i="1"/>
  <c r="V363" i="1"/>
  <c r="V344" i="1"/>
  <c r="U344" i="1"/>
  <c r="Y344" i="1" l="1"/>
  <c r="V362" i="1"/>
  <c r="P362" i="1"/>
  <c r="Y362" i="1" s="1"/>
  <c r="P279" i="1"/>
  <c r="U362" i="1"/>
  <c r="U1322" i="1"/>
  <c r="V1322" i="1"/>
  <c r="AA326" i="1" l="1"/>
  <c r="N426" i="1" l="1"/>
  <c r="N340" i="1"/>
  <c r="AO1676" i="1"/>
  <c r="AO1672" i="1"/>
  <c r="AO1670" i="1"/>
  <c r="AO1669" i="1"/>
  <c r="AO1668" i="1"/>
  <c r="AO1667" i="1"/>
  <c r="AO1666" i="1"/>
  <c r="AO1665" i="1"/>
  <c r="AO1664" i="1"/>
  <c r="AN1510" i="1"/>
  <c r="AP1342" i="1"/>
  <c r="AP972" i="1" s="1"/>
  <c r="AP450" i="1" s="1"/>
  <c r="AP341" i="1" s="1"/>
  <c r="AO1342" i="1"/>
  <c r="AN1342" i="1"/>
  <c r="AO1308" i="1"/>
  <c r="AO1194" i="1"/>
  <c r="AN1167" i="1"/>
  <c r="AN712" i="1"/>
  <c r="AA147" i="1"/>
  <c r="Y343" i="1"/>
  <c r="Y342" i="1" s="1"/>
  <c r="Y346" i="1"/>
  <c r="Y347" i="1"/>
  <c r="Y348" i="1"/>
  <c r="Y350" i="1"/>
  <c r="Y351" i="1"/>
  <c r="Y352" i="1"/>
  <c r="Y353" i="1"/>
  <c r="AA19" i="1" l="1"/>
  <c r="AA636" i="1"/>
  <c r="AN636" i="1"/>
  <c r="AN972" i="1"/>
  <c r="AO1345" i="1"/>
  <c r="AO972" i="1"/>
  <c r="AA1345" i="1"/>
  <c r="AN1345" i="1"/>
  <c r="AA342" i="1"/>
  <c r="AA192" i="1"/>
  <c r="AA146" i="1" s="1"/>
  <c r="AA1734" i="1"/>
  <c r="AA462" i="1"/>
  <c r="P340" i="1"/>
  <c r="N326" i="1"/>
  <c r="N165" i="1"/>
  <c r="P426" i="1"/>
  <c r="N591" i="1"/>
  <c r="N755" i="1"/>
  <c r="N435" i="1"/>
  <c r="N792" i="1"/>
  <c r="N948" i="1"/>
  <c r="N1370" i="1"/>
  <c r="N1442" i="1"/>
  <c r="N1538" i="1"/>
  <c r="N1598" i="1"/>
  <c r="N1658" i="1"/>
  <c r="N404" i="1"/>
  <c r="N1659" i="1"/>
  <c r="N1671" i="1"/>
  <c r="N1683" i="1"/>
  <c r="N1695" i="1"/>
  <c r="N1707" i="1"/>
  <c r="N1719" i="1"/>
  <c r="N1731" i="1"/>
  <c r="N1743" i="1"/>
  <c r="N1755" i="1"/>
  <c r="N1767" i="1"/>
  <c r="N372" i="1"/>
  <c r="N695" i="1"/>
  <c r="N827" i="1"/>
  <c r="N373" i="1"/>
  <c r="N660" i="1"/>
  <c r="N756" i="1"/>
  <c r="N876" i="1"/>
  <c r="N1255" i="1"/>
  <c r="N1514" i="1"/>
  <c r="N1706" i="1"/>
  <c r="N387" i="1"/>
  <c r="N697" i="1"/>
  <c r="N793" i="1"/>
  <c r="N901" i="1"/>
  <c r="N937" i="1"/>
  <c r="N1359" i="1"/>
  <c r="N1407" i="1"/>
  <c r="N1467" i="1"/>
  <c r="N1515" i="1"/>
  <c r="N1563" i="1"/>
  <c r="N1623" i="1"/>
  <c r="P1623" i="1" s="1"/>
  <c r="N261" i="1"/>
  <c r="N347" i="1"/>
  <c r="N360" i="1"/>
  <c r="N375" i="1"/>
  <c r="N388" i="1"/>
  <c r="N405" i="1"/>
  <c r="N418" i="1"/>
  <c r="N437" i="1"/>
  <c r="N638" i="1"/>
  <c r="N650" i="1"/>
  <c r="N662" i="1"/>
  <c r="N674" i="1"/>
  <c r="N686" i="1"/>
  <c r="N698" i="1"/>
  <c r="N710" i="1"/>
  <c r="N722" i="1"/>
  <c r="N734" i="1"/>
  <c r="N746" i="1"/>
  <c r="P746" i="1" s="1"/>
  <c r="N758" i="1"/>
  <c r="N770" i="1"/>
  <c r="N782" i="1"/>
  <c r="N794" i="1"/>
  <c r="N806" i="1"/>
  <c r="N818" i="1"/>
  <c r="N830" i="1"/>
  <c r="N842" i="1"/>
  <c r="P842" i="1" s="1"/>
  <c r="N854" i="1"/>
  <c r="N866" i="1"/>
  <c r="N878" i="1"/>
  <c r="P878" i="1" s="1"/>
  <c r="N890" i="1"/>
  <c r="P890" i="1" s="1"/>
  <c r="N902" i="1"/>
  <c r="N914" i="1"/>
  <c r="P914" i="1" s="1"/>
  <c r="N926" i="1"/>
  <c r="P926" i="1" s="1"/>
  <c r="N938" i="1"/>
  <c r="N950" i="1"/>
  <c r="P950" i="1" s="1"/>
  <c r="N962" i="1"/>
  <c r="N982" i="1"/>
  <c r="N1092" i="1"/>
  <c r="P1092" i="1" s="1"/>
  <c r="N1308" i="1"/>
  <c r="P1308" i="1" s="1"/>
  <c r="N1348" i="1"/>
  <c r="N1360" i="1"/>
  <c r="P1360" i="1" s="1"/>
  <c r="N1372" i="1"/>
  <c r="N1384" i="1"/>
  <c r="N1396" i="1"/>
  <c r="P1396" i="1" s="1"/>
  <c r="N1408" i="1"/>
  <c r="P1408" i="1" s="1"/>
  <c r="N1420" i="1"/>
  <c r="N1432" i="1"/>
  <c r="P1432" i="1" s="1"/>
  <c r="N1444" i="1"/>
  <c r="N1456" i="1"/>
  <c r="N1468" i="1"/>
  <c r="P1468" i="1" s="1"/>
  <c r="N1480" i="1"/>
  <c r="P1480" i="1" s="1"/>
  <c r="N1492" i="1"/>
  <c r="N1504" i="1"/>
  <c r="P1504" i="1" s="1"/>
  <c r="N1516" i="1"/>
  <c r="N1528" i="1"/>
  <c r="N1540" i="1"/>
  <c r="P1540" i="1" s="1"/>
  <c r="N1552" i="1"/>
  <c r="P1552" i="1" s="1"/>
  <c r="N1564" i="1"/>
  <c r="N1576" i="1"/>
  <c r="P1576" i="1" s="1"/>
  <c r="N1588" i="1"/>
  <c r="N1600" i="1"/>
  <c r="N1612" i="1"/>
  <c r="P1612" i="1" s="1"/>
  <c r="N1624" i="1"/>
  <c r="P1624" i="1" s="1"/>
  <c r="N1636" i="1"/>
  <c r="N1648" i="1"/>
  <c r="P1648" i="1" s="1"/>
  <c r="N1660" i="1"/>
  <c r="P1660" i="1" s="1"/>
  <c r="N1672" i="1"/>
  <c r="N1684" i="1"/>
  <c r="P1684" i="1" s="1"/>
  <c r="N1696" i="1"/>
  <c r="P1696" i="1" s="1"/>
  <c r="N1708" i="1"/>
  <c r="N1720" i="1"/>
  <c r="P1720" i="1" s="1"/>
  <c r="N1732" i="1"/>
  <c r="N1744" i="1"/>
  <c r="N1756" i="1"/>
  <c r="N1768" i="1"/>
  <c r="P1768" i="1" s="1"/>
  <c r="N415" i="1"/>
  <c r="N731" i="1"/>
  <c r="P731" i="1" s="1"/>
  <c r="N863" i="1"/>
  <c r="N648" i="1"/>
  <c r="N768" i="1"/>
  <c r="P768" i="1" s="1"/>
  <c r="N900" i="1"/>
  <c r="P900" i="1" s="1"/>
  <c r="N1346" i="1"/>
  <c r="N1418" i="1"/>
  <c r="P1418" i="1" s="1"/>
  <c r="N1526" i="1"/>
  <c r="P1526" i="1" s="1"/>
  <c r="N1586" i="1"/>
  <c r="N1634" i="1"/>
  <c r="P1634" i="1" s="1"/>
  <c r="N1694" i="1"/>
  <c r="P1694" i="1" s="1"/>
  <c r="N417" i="1"/>
  <c r="N721" i="1"/>
  <c r="P721" i="1" s="1"/>
  <c r="N805" i="1"/>
  <c r="N961" i="1"/>
  <c r="N1611" i="1"/>
  <c r="P1611" i="1" s="1"/>
  <c r="N262" i="1"/>
  <c r="N348" i="1"/>
  <c r="N361" i="1"/>
  <c r="P361" i="1" s="1"/>
  <c r="N376" i="1"/>
  <c r="N391" i="1"/>
  <c r="N406" i="1"/>
  <c r="P406" i="1" s="1"/>
  <c r="N419" i="1"/>
  <c r="N438" i="1"/>
  <c r="N639" i="1"/>
  <c r="P639" i="1" s="1"/>
  <c r="N651" i="1"/>
  <c r="P651" i="1" s="1"/>
  <c r="N663" i="1"/>
  <c r="N675" i="1"/>
  <c r="P675" i="1" s="1"/>
  <c r="N687" i="1"/>
  <c r="P687" i="1" s="1"/>
  <c r="N699" i="1"/>
  <c r="N711" i="1"/>
  <c r="P711" i="1" s="1"/>
  <c r="N723" i="1"/>
  <c r="N735" i="1"/>
  <c r="N747" i="1"/>
  <c r="P747" i="1" s="1"/>
  <c r="N759" i="1"/>
  <c r="P759" i="1" s="1"/>
  <c r="N771" i="1"/>
  <c r="N783" i="1"/>
  <c r="N795" i="1"/>
  <c r="N807" i="1"/>
  <c r="N819" i="1"/>
  <c r="P819" i="1" s="1"/>
  <c r="N831" i="1"/>
  <c r="P831" i="1" s="1"/>
  <c r="N843" i="1"/>
  <c r="N855" i="1"/>
  <c r="N867" i="1"/>
  <c r="P867" i="1" s="1"/>
  <c r="N879" i="1"/>
  <c r="N891" i="1"/>
  <c r="P891" i="1" s="1"/>
  <c r="N903" i="1"/>
  <c r="P903" i="1" s="1"/>
  <c r="N915" i="1"/>
  <c r="N927" i="1"/>
  <c r="P927" i="1" s="1"/>
  <c r="N939" i="1"/>
  <c r="N951" i="1"/>
  <c r="N963" i="1"/>
  <c r="P963" i="1" s="1"/>
  <c r="N984" i="1"/>
  <c r="N1117" i="1"/>
  <c r="N1310" i="1"/>
  <c r="P1310" i="1" s="1"/>
  <c r="N1349" i="1"/>
  <c r="N1361" i="1"/>
  <c r="N1373" i="1"/>
  <c r="P1373" i="1" s="1"/>
  <c r="N1385" i="1"/>
  <c r="P1385" i="1" s="1"/>
  <c r="N1397" i="1"/>
  <c r="N1409" i="1"/>
  <c r="P1409" i="1" s="1"/>
  <c r="N1421" i="1"/>
  <c r="P1421" i="1" s="1"/>
  <c r="N1433" i="1"/>
  <c r="N1445" i="1"/>
  <c r="P1445" i="1" s="1"/>
  <c r="N1457" i="1"/>
  <c r="P1457" i="1" s="1"/>
  <c r="N1469" i="1"/>
  <c r="N1481" i="1"/>
  <c r="P1481" i="1" s="1"/>
  <c r="N1493" i="1"/>
  <c r="N1505" i="1"/>
  <c r="N1517" i="1"/>
  <c r="P1517" i="1" s="1"/>
  <c r="N1529" i="1"/>
  <c r="P1529" i="1" s="1"/>
  <c r="N1541" i="1"/>
  <c r="N1553" i="1"/>
  <c r="P1553" i="1" s="1"/>
  <c r="N1565" i="1"/>
  <c r="N1577" i="1"/>
  <c r="N1589" i="1"/>
  <c r="P1589" i="1" s="1"/>
  <c r="N1601" i="1"/>
  <c r="P1601" i="1" s="1"/>
  <c r="N1613" i="1"/>
  <c r="N1625" i="1"/>
  <c r="P1625" i="1" s="1"/>
  <c r="N1637" i="1"/>
  <c r="P1637" i="1" s="1"/>
  <c r="N1649" i="1"/>
  <c r="N1661" i="1"/>
  <c r="P1661" i="1" s="1"/>
  <c r="N1673" i="1"/>
  <c r="P1673" i="1" s="1"/>
  <c r="N1685" i="1"/>
  <c r="N1697" i="1"/>
  <c r="P1697" i="1" s="1"/>
  <c r="N1709" i="1"/>
  <c r="N1721" i="1"/>
  <c r="N1733" i="1"/>
  <c r="P1733" i="1" s="1"/>
  <c r="N1745" i="1"/>
  <c r="N1757" i="1"/>
  <c r="N1769" i="1"/>
  <c r="N356" i="1"/>
  <c r="N671" i="1"/>
  <c r="N767" i="1"/>
  <c r="P767" i="1" s="1"/>
  <c r="N385" i="1"/>
  <c r="S385" i="1" s="1"/>
  <c r="N732" i="1"/>
  <c r="N828" i="1"/>
  <c r="N924" i="1"/>
  <c r="P924" i="1" s="1"/>
  <c r="N1394" i="1"/>
  <c r="N1550" i="1"/>
  <c r="P1550" i="1" s="1"/>
  <c r="N1730" i="1"/>
  <c r="P1730" i="1" s="1"/>
  <c r="N374" i="1"/>
  <c r="N673" i="1"/>
  <c r="P673" i="1" s="1"/>
  <c r="N757" i="1"/>
  <c r="N841" i="1"/>
  <c r="N913" i="1"/>
  <c r="P913" i="1" s="1"/>
  <c r="N1087" i="1"/>
  <c r="P1087" i="1" s="1"/>
  <c r="N1383" i="1"/>
  <c r="N1431" i="1"/>
  <c r="P1431" i="1" s="1"/>
  <c r="N1503" i="1"/>
  <c r="N1551" i="1"/>
  <c r="N1599" i="1"/>
  <c r="P1599" i="1" s="1"/>
  <c r="N280" i="1"/>
  <c r="P280" i="1" s="1"/>
  <c r="N349" i="1"/>
  <c r="N365" i="1"/>
  <c r="P365" i="1" s="1"/>
  <c r="N377" i="1"/>
  <c r="N394" i="1"/>
  <c r="N407" i="1"/>
  <c r="P407" i="1" s="1"/>
  <c r="N421" i="1"/>
  <c r="P421" i="1" s="1"/>
  <c r="N439" i="1"/>
  <c r="N640" i="1"/>
  <c r="P640" i="1" s="1"/>
  <c r="N652" i="1"/>
  <c r="P652" i="1" s="1"/>
  <c r="N664" i="1"/>
  <c r="N676" i="1"/>
  <c r="P676" i="1" s="1"/>
  <c r="N688" i="1"/>
  <c r="P688" i="1" s="1"/>
  <c r="N700" i="1"/>
  <c r="N712" i="1"/>
  <c r="P712" i="1" s="1"/>
  <c r="N724" i="1"/>
  <c r="P724" i="1" s="1"/>
  <c r="N736" i="1"/>
  <c r="N748" i="1"/>
  <c r="P748" i="1" s="1"/>
  <c r="N760" i="1"/>
  <c r="P760" i="1" s="1"/>
  <c r="N772" i="1"/>
  <c r="N784" i="1"/>
  <c r="P784" i="1" s="1"/>
  <c r="N796" i="1"/>
  <c r="P796" i="1" s="1"/>
  <c r="N808" i="1"/>
  <c r="N820" i="1"/>
  <c r="P820" i="1" s="1"/>
  <c r="N832" i="1"/>
  <c r="P832" i="1" s="1"/>
  <c r="N844" i="1"/>
  <c r="N856" i="1"/>
  <c r="P856" i="1" s="1"/>
  <c r="N868" i="1"/>
  <c r="N880" i="1"/>
  <c r="N892" i="1"/>
  <c r="P892" i="1" s="1"/>
  <c r="N904" i="1"/>
  <c r="P904" i="1" s="1"/>
  <c r="N916" i="1"/>
  <c r="N928" i="1"/>
  <c r="P928" i="1" s="1"/>
  <c r="N940" i="1"/>
  <c r="N952" i="1"/>
  <c r="N964" i="1"/>
  <c r="P964" i="1" s="1"/>
  <c r="N992" i="1"/>
  <c r="P992" i="1" s="1"/>
  <c r="N1164" i="1"/>
  <c r="N1330" i="1"/>
  <c r="P1330" i="1" s="1"/>
  <c r="N1350" i="1"/>
  <c r="P1350" i="1" s="1"/>
  <c r="N1362" i="1"/>
  <c r="N1374" i="1"/>
  <c r="P1374" i="1" s="1"/>
  <c r="N1386" i="1"/>
  <c r="P1386" i="1" s="1"/>
  <c r="N1398" i="1"/>
  <c r="N1410" i="1"/>
  <c r="P1410" i="1" s="1"/>
  <c r="N1422" i="1"/>
  <c r="P1422" i="1" s="1"/>
  <c r="N1434" i="1"/>
  <c r="N1446" i="1"/>
  <c r="P1446" i="1" s="1"/>
  <c r="N1458" i="1"/>
  <c r="P1458" i="1" s="1"/>
  <c r="N1470" i="1"/>
  <c r="N1482" i="1"/>
  <c r="P1482" i="1" s="1"/>
  <c r="N1494" i="1"/>
  <c r="P1494" i="1" s="1"/>
  <c r="N1506" i="1"/>
  <c r="N1518" i="1"/>
  <c r="P1518" i="1" s="1"/>
  <c r="N1530" i="1"/>
  <c r="P1530" i="1" s="1"/>
  <c r="N1542" i="1"/>
  <c r="N1554" i="1"/>
  <c r="N1566" i="1"/>
  <c r="P1566" i="1" s="1"/>
  <c r="N1578" i="1"/>
  <c r="N1590" i="1"/>
  <c r="P1590" i="1" s="1"/>
  <c r="N1602" i="1"/>
  <c r="P1602" i="1" s="1"/>
  <c r="N1614" i="1"/>
  <c r="P1614" i="1" s="1"/>
  <c r="N1626" i="1"/>
  <c r="P1626" i="1" s="1"/>
  <c r="N1638" i="1"/>
  <c r="N1650" i="1"/>
  <c r="N1662" i="1"/>
  <c r="P1662" i="1" s="1"/>
  <c r="N1674" i="1"/>
  <c r="P1674" i="1" s="1"/>
  <c r="N1686" i="1"/>
  <c r="P1686" i="1" s="1"/>
  <c r="N1698" i="1"/>
  <c r="N1710" i="1"/>
  <c r="N1722" i="1"/>
  <c r="N1746" i="1"/>
  <c r="N1758" i="1"/>
  <c r="N1770" i="1"/>
  <c r="N707" i="1"/>
  <c r="N815" i="1"/>
  <c r="P815" i="1" s="1"/>
  <c r="N256" i="1"/>
  <c r="N672" i="1"/>
  <c r="P672" i="1" s="1"/>
  <c r="N816" i="1"/>
  <c r="P816" i="1" s="1"/>
  <c r="N960" i="1"/>
  <c r="P960" i="1" s="1"/>
  <c r="N1466" i="1"/>
  <c r="P1466" i="1" s="1"/>
  <c r="N1766" i="1"/>
  <c r="N258" i="1"/>
  <c r="N436" i="1"/>
  <c r="P436" i="1" s="1"/>
  <c r="N709" i="1"/>
  <c r="P709" i="1" s="1"/>
  <c r="N769" i="1"/>
  <c r="N865" i="1"/>
  <c r="N925" i="1"/>
  <c r="N1347" i="1"/>
  <c r="N1395" i="1"/>
  <c r="P1395" i="1" s="1"/>
  <c r="N1443" i="1"/>
  <c r="P1443" i="1" s="1"/>
  <c r="N1479" i="1"/>
  <c r="P1479" i="1" s="1"/>
  <c r="N1527" i="1"/>
  <c r="P1527" i="1" s="1"/>
  <c r="N1647" i="1"/>
  <c r="P1647" i="1" s="1"/>
  <c r="N282" i="1"/>
  <c r="N350" i="1"/>
  <c r="N366" i="1"/>
  <c r="P366" i="1" s="1"/>
  <c r="N378" i="1"/>
  <c r="N395" i="1"/>
  <c r="N408" i="1"/>
  <c r="N422" i="1"/>
  <c r="N465" i="1"/>
  <c r="N641" i="1"/>
  <c r="P641" i="1" s="1"/>
  <c r="N653" i="1"/>
  <c r="P653" i="1" s="1"/>
  <c r="N665" i="1"/>
  <c r="P665" i="1" s="1"/>
  <c r="N677" i="1"/>
  <c r="P677" i="1" s="1"/>
  <c r="N689" i="1"/>
  <c r="N701" i="1"/>
  <c r="P701" i="1" s="1"/>
  <c r="N713" i="1"/>
  <c r="P713" i="1" s="1"/>
  <c r="N725" i="1"/>
  <c r="N737" i="1"/>
  <c r="N749" i="1"/>
  <c r="N761" i="1"/>
  <c r="N773" i="1"/>
  <c r="P773" i="1" s="1"/>
  <c r="N785" i="1"/>
  <c r="P785" i="1" s="1"/>
  <c r="N797" i="1"/>
  <c r="N809" i="1"/>
  <c r="P809" i="1" s="1"/>
  <c r="N821" i="1"/>
  <c r="P821" i="1" s="1"/>
  <c r="N833" i="1"/>
  <c r="N845" i="1"/>
  <c r="N857" i="1"/>
  <c r="P857" i="1" s="1"/>
  <c r="N869" i="1"/>
  <c r="P869" i="1" s="1"/>
  <c r="N881" i="1"/>
  <c r="N893" i="1"/>
  <c r="N905" i="1"/>
  <c r="N917" i="1"/>
  <c r="P917" i="1" s="1"/>
  <c r="N929" i="1"/>
  <c r="P929" i="1" s="1"/>
  <c r="N941" i="1"/>
  <c r="N953" i="1"/>
  <c r="N965" i="1"/>
  <c r="P965" i="1" s="1"/>
  <c r="N995" i="1"/>
  <c r="N1165" i="1"/>
  <c r="P1165" i="1" s="1"/>
  <c r="N1332" i="1"/>
  <c r="P1332" i="1" s="1"/>
  <c r="N1351" i="1"/>
  <c r="N1363" i="1"/>
  <c r="P1363" i="1" s="1"/>
  <c r="N1375" i="1"/>
  <c r="N1387" i="1"/>
  <c r="N1399" i="1"/>
  <c r="P1399" i="1" s="1"/>
  <c r="N1411" i="1"/>
  <c r="P1411" i="1" s="1"/>
  <c r="N1423" i="1"/>
  <c r="P1423" i="1" s="1"/>
  <c r="N1435" i="1"/>
  <c r="N1447" i="1"/>
  <c r="N1459" i="1"/>
  <c r="N1471" i="1"/>
  <c r="N1483" i="1"/>
  <c r="P1483" i="1" s="1"/>
  <c r="N1495" i="1"/>
  <c r="N1507" i="1"/>
  <c r="N1519" i="1"/>
  <c r="P1519" i="1" s="1"/>
  <c r="N1531" i="1"/>
  <c r="N1543" i="1"/>
  <c r="P1543" i="1" s="1"/>
  <c r="N1555" i="1"/>
  <c r="P1555" i="1" s="1"/>
  <c r="N1567" i="1"/>
  <c r="P1567" i="1" s="1"/>
  <c r="N1579" i="1"/>
  <c r="P1579" i="1" s="1"/>
  <c r="N1591" i="1"/>
  <c r="N1603" i="1"/>
  <c r="N1615" i="1"/>
  <c r="N1627" i="1"/>
  <c r="P1627" i="1" s="1"/>
  <c r="N1639" i="1"/>
  <c r="N1651" i="1"/>
  <c r="N1663" i="1"/>
  <c r="N1675" i="1"/>
  <c r="N1687" i="1"/>
  <c r="N1699" i="1"/>
  <c r="P1699" i="1" s="1"/>
  <c r="N1711" i="1"/>
  <c r="P1711" i="1" s="1"/>
  <c r="N1723" i="1"/>
  <c r="P1723" i="1" s="1"/>
  <c r="N1735" i="1"/>
  <c r="N1747" i="1"/>
  <c r="N1759" i="1"/>
  <c r="N1771" i="1"/>
  <c r="N659" i="1"/>
  <c r="N779" i="1"/>
  <c r="N416" i="1"/>
  <c r="N720" i="1"/>
  <c r="N804" i="1"/>
  <c r="N912" i="1"/>
  <c r="P912" i="1" s="1"/>
  <c r="N1358" i="1"/>
  <c r="P1358" i="1" s="1"/>
  <c r="N1478" i="1"/>
  <c r="P1478" i="1" s="1"/>
  <c r="N1754" i="1"/>
  <c r="N358" i="1"/>
  <c r="N685" i="1"/>
  <c r="N781" i="1"/>
  <c r="P781" i="1" s="1"/>
  <c r="N889" i="1"/>
  <c r="N949" i="1"/>
  <c r="N1371" i="1"/>
  <c r="N1419" i="1"/>
  <c r="N1455" i="1"/>
  <c r="P1455" i="1" s="1"/>
  <c r="N1491" i="1"/>
  <c r="N1539" i="1"/>
  <c r="N1635" i="1"/>
  <c r="P1635" i="1" s="1"/>
  <c r="N351" i="1"/>
  <c r="N367" i="1"/>
  <c r="N379" i="1"/>
  <c r="N396" i="1"/>
  <c r="N409" i="1"/>
  <c r="N423" i="1"/>
  <c r="N510" i="1"/>
  <c r="N642" i="1"/>
  <c r="N654" i="1"/>
  <c r="P654" i="1" s="1"/>
  <c r="N666" i="1"/>
  <c r="P666" i="1" s="1"/>
  <c r="N678" i="1"/>
  <c r="N690" i="1"/>
  <c r="N702" i="1"/>
  <c r="P702" i="1" s="1"/>
  <c r="N714" i="1"/>
  <c r="N726" i="1"/>
  <c r="N738" i="1"/>
  <c r="N750" i="1"/>
  <c r="N762" i="1"/>
  <c r="P762" i="1" s="1"/>
  <c r="N774" i="1"/>
  <c r="N786" i="1"/>
  <c r="N798" i="1"/>
  <c r="P798" i="1" s="1"/>
  <c r="N810" i="1"/>
  <c r="N822" i="1"/>
  <c r="P822" i="1" s="1"/>
  <c r="N834" i="1"/>
  <c r="N846" i="1"/>
  <c r="N858" i="1"/>
  <c r="N870" i="1"/>
  <c r="N882" i="1"/>
  <c r="N894" i="1"/>
  <c r="N906" i="1"/>
  <c r="N918" i="1"/>
  <c r="P918" i="1" s="1"/>
  <c r="N930" i="1"/>
  <c r="N942" i="1"/>
  <c r="P942" i="1" s="1"/>
  <c r="N954" i="1"/>
  <c r="P954" i="1" s="1"/>
  <c r="N966" i="1"/>
  <c r="P966" i="1" s="1"/>
  <c r="N1000" i="1"/>
  <c r="P1000" i="1" s="1"/>
  <c r="N1167" i="1"/>
  <c r="N1334" i="1"/>
  <c r="N1352" i="1"/>
  <c r="N1364" i="1"/>
  <c r="N1376" i="1"/>
  <c r="N1388" i="1"/>
  <c r="N1400" i="1"/>
  <c r="N1412" i="1"/>
  <c r="N1424" i="1"/>
  <c r="N1436" i="1"/>
  <c r="P1436" i="1" s="1"/>
  <c r="N1448" i="1"/>
  <c r="P1448" i="1" s="1"/>
  <c r="N1460" i="1"/>
  <c r="N1472" i="1"/>
  <c r="P1472" i="1" s="1"/>
  <c r="N1484" i="1"/>
  <c r="N1496" i="1"/>
  <c r="P1496" i="1" s="1"/>
  <c r="N1508" i="1"/>
  <c r="N1520" i="1"/>
  <c r="N1532" i="1"/>
  <c r="N1544" i="1"/>
  <c r="N1556" i="1"/>
  <c r="N1568" i="1"/>
  <c r="N1580" i="1"/>
  <c r="N1592" i="1"/>
  <c r="P1592" i="1" s="1"/>
  <c r="N1604" i="1"/>
  <c r="P1604" i="1" s="1"/>
  <c r="N1616" i="1"/>
  <c r="N1628" i="1"/>
  <c r="N1640" i="1"/>
  <c r="N1652" i="1"/>
  <c r="P1652" i="1" s="1"/>
  <c r="N1664" i="1"/>
  <c r="N1676" i="1"/>
  <c r="N1688" i="1"/>
  <c r="N1700" i="1"/>
  <c r="N1712" i="1"/>
  <c r="P1712" i="1" s="1"/>
  <c r="N1724" i="1"/>
  <c r="N1736" i="1"/>
  <c r="N1748" i="1"/>
  <c r="N1760" i="1"/>
  <c r="N1772" i="1"/>
  <c r="N255" i="1"/>
  <c r="N647" i="1"/>
  <c r="N791" i="1"/>
  <c r="P791" i="1" s="1"/>
  <c r="N343" i="1"/>
  <c r="N684" i="1"/>
  <c r="N864" i="1"/>
  <c r="N1430" i="1"/>
  <c r="P1430" i="1" s="1"/>
  <c r="N1742" i="1"/>
  <c r="N346" i="1"/>
  <c r="N649" i="1"/>
  <c r="N745" i="1"/>
  <c r="P745" i="1" s="1"/>
  <c r="N877" i="1"/>
  <c r="N1258" i="1"/>
  <c r="N1575" i="1"/>
  <c r="N23" i="1"/>
  <c r="N352" i="1"/>
  <c r="N368" i="1"/>
  <c r="N380" i="1"/>
  <c r="N397" i="1"/>
  <c r="N410" i="1"/>
  <c r="N424" i="1"/>
  <c r="N516" i="1"/>
  <c r="P516" i="1" s="1"/>
  <c r="N643" i="1"/>
  <c r="N655" i="1"/>
  <c r="N667" i="1"/>
  <c r="N679" i="1"/>
  <c r="N691" i="1"/>
  <c r="N703" i="1"/>
  <c r="P703" i="1" s="1"/>
  <c r="N715" i="1"/>
  <c r="N727" i="1"/>
  <c r="N739" i="1"/>
  <c r="N751" i="1"/>
  <c r="N763" i="1"/>
  <c r="N775" i="1"/>
  <c r="P775" i="1" s="1"/>
  <c r="N787" i="1"/>
  <c r="N799" i="1"/>
  <c r="N811" i="1"/>
  <c r="N823" i="1"/>
  <c r="N835" i="1"/>
  <c r="N847" i="1"/>
  <c r="P847" i="1" s="1"/>
  <c r="N859" i="1"/>
  <c r="N871" i="1"/>
  <c r="N883" i="1"/>
  <c r="N895" i="1"/>
  <c r="N907" i="1"/>
  <c r="N919" i="1"/>
  <c r="P919" i="1" s="1"/>
  <c r="N931" i="1"/>
  <c r="N943" i="1"/>
  <c r="N955" i="1"/>
  <c r="N967" i="1"/>
  <c r="N1043" i="1"/>
  <c r="N1194" i="1"/>
  <c r="P1194" i="1" s="1"/>
  <c r="N1337" i="1"/>
  <c r="N1353" i="1"/>
  <c r="N1365" i="1"/>
  <c r="N1377" i="1"/>
  <c r="N1389" i="1"/>
  <c r="N1401" i="1"/>
  <c r="P1401" i="1" s="1"/>
  <c r="N1413" i="1"/>
  <c r="N1425" i="1"/>
  <c r="N1437" i="1"/>
  <c r="N1449" i="1"/>
  <c r="N1461" i="1"/>
  <c r="N1473" i="1"/>
  <c r="P1473" i="1" s="1"/>
  <c r="N1485" i="1"/>
  <c r="N1497" i="1"/>
  <c r="N1509" i="1"/>
  <c r="N1521" i="1"/>
  <c r="N1533" i="1"/>
  <c r="N1545" i="1"/>
  <c r="P1545" i="1" s="1"/>
  <c r="N1557" i="1"/>
  <c r="N1569" i="1"/>
  <c r="N1581" i="1"/>
  <c r="N1593" i="1"/>
  <c r="N1605" i="1"/>
  <c r="N1617" i="1"/>
  <c r="P1617" i="1" s="1"/>
  <c r="N1629" i="1"/>
  <c r="N1641" i="1"/>
  <c r="N1653" i="1"/>
  <c r="N1665" i="1"/>
  <c r="N1677" i="1"/>
  <c r="N1689" i="1"/>
  <c r="P1689" i="1" s="1"/>
  <c r="N1701" i="1"/>
  <c r="N1713" i="1"/>
  <c r="N1725" i="1"/>
  <c r="N1737" i="1"/>
  <c r="N1749" i="1"/>
  <c r="N1761" i="1"/>
  <c r="N1773" i="1"/>
  <c r="N434" i="1"/>
  <c r="N719" i="1"/>
  <c r="N839" i="1"/>
  <c r="N592" i="1"/>
  <c r="N744" i="1"/>
  <c r="P744" i="1" s="1"/>
  <c r="N852" i="1"/>
  <c r="N975" i="1"/>
  <c r="N1406" i="1"/>
  <c r="N1502" i="1"/>
  <c r="N1574" i="1"/>
  <c r="N1622" i="1"/>
  <c r="P1622" i="1" s="1"/>
  <c r="N1670" i="1"/>
  <c r="N637" i="1"/>
  <c r="N733" i="1"/>
  <c r="N829" i="1"/>
  <c r="N981" i="1"/>
  <c r="N1587" i="1"/>
  <c r="P1587" i="1" s="1"/>
  <c r="N50" i="1"/>
  <c r="N229" i="1"/>
  <c r="N353" i="1"/>
  <c r="N369" i="1"/>
  <c r="N381" i="1"/>
  <c r="N399" i="1"/>
  <c r="P399" i="1" s="1"/>
  <c r="N411" i="1"/>
  <c r="N425" i="1"/>
  <c r="N528" i="1"/>
  <c r="N644" i="1"/>
  <c r="N656" i="1"/>
  <c r="N668" i="1"/>
  <c r="P668" i="1" s="1"/>
  <c r="N680" i="1"/>
  <c r="N692" i="1"/>
  <c r="N704" i="1"/>
  <c r="N716" i="1"/>
  <c r="N728" i="1"/>
  <c r="N740" i="1"/>
  <c r="P740" i="1" s="1"/>
  <c r="N752" i="1"/>
  <c r="N764" i="1"/>
  <c r="N776" i="1"/>
  <c r="N788" i="1"/>
  <c r="N800" i="1"/>
  <c r="N812" i="1"/>
  <c r="P812" i="1" s="1"/>
  <c r="N824" i="1"/>
  <c r="N836" i="1"/>
  <c r="N848" i="1"/>
  <c r="N860" i="1"/>
  <c r="N872" i="1"/>
  <c r="N884" i="1"/>
  <c r="P884" i="1" s="1"/>
  <c r="N896" i="1"/>
  <c r="N908" i="1"/>
  <c r="N920" i="1"/>
  <c r="N932" i="1"/>
  <c r="N944" i="1"/>
  <c r="N956" i="1"/>
  <c r="P956" i="1" s="1"/>
  <c r="N968" i="1"/>
  <c r="N1060" i="1"/>
  <c r="N1216" i="1"/>
  <c r="N1341" i="1"/>
  <c r="N1354" i="1"/>
  <c r="N1366" i="1"/>
  <c r="P1366" i="1" s="1"/>
  <c r="N1378" i="1"/>
  <c r="N1390" i="1"/>
  <c r="N1402" i="1"/>
  <c r="N1414" i="1"/>
  <c r="N1426" i="1"/>
  <c r="N1438" i="1"/>
  <c r="P1438" i="1" s="1"/>
  <c r="N1450" i="1"/>
  <c r="N1462" i="1"/>
  <c r="N1474" i="1"/>
  <c r="N1486" i="1"/>
  <c r="N1498" i="1"/>
  <c r="N1510" i="1"/>
  <c r="P1510" i="1" s="1"/>
  <c r="N1522" i="1"/>
  <c r="N1534" i="1"/>
  <c r="N1546" i="1"/>
  <c r="N1558" i="1"/>
  <c r="N1570" i="1"/>
  <c r="N1582" i="1"/>
  <c r="P1582" i="1" s="1"/>
  <c r="N1594" i="1"/>
  <c r="N1606" i="1"/>
  <c r="N1618" i="1"/>
  <c r="N1630" i="1"/>
  <c r="N1642" i="1"/>
  <c r="N1654" i="1"/>
  <c r="P1654" i="1" s="1"/>
  <c r="N1666" i="1"/>
  <c r="N1678" i="1"/>
  <c r="N1690" i="1"/>
  <c r="N1702" i="1"/>
  <c r="N1714" i="1"/>
  <c r="N1726" i="1"/>
  <c r="P1726" i="1" s="1"/>
  <c r="N1738" i="1"/>
  <c r="N1750" i="1"/>
  <c r="N1762" i="1"/>
  <c r="U340" i="1"/>
  <c r="V340" i="1"/>
  <c r="N402" i="1"/>
  <c r="N743" i="1"/>
  <c r="P743" i="1" s="1"/>
  <c r="N851" i="1"/>
  <c r="P851" i="1" s="1"/>
  <c r="N357" i="1"/>
  <c r="N708" i="1"/>
  <c r="N840" i="1"/>
  <c r="N936" i="1"/>
  <c r="N1382" i="1"/>
  <c r="P1382" i="1" s="1"/>
  <c r="N1454" i="1"/>
  <c r="P1454" i="1" s="1"/>
  <c r="N1562" i="1"/>
  <c r="N1610" i="1"/>
  <c r="N1646" i="1"/>
  <c r="N1682" i="1"/>
  <c r="N853" i="1"/>
  <c r="P853" i="1" s="1"/>
  <c r="N354" i="1"/>
  <c r="N370" i="1"/>
  <c r="N382" i="1"/>
  <c r="N400" i="1"/>
  <c r="N412" i="1"/>
  <c r="N427" i="1"/>
  <c r="N559" i="1"/>
  <c r="P559" i="1" s="1"/>
  <c r="N645" i="1"/>
  <c r="N657" i="1"/>
  <c r="N669" i="1"/>
  <c r="N681" i="1"/>
  <c r="N693" i="1"/>
  <c r="P693" i="1" s="1"/>
  <c r="N705" i="1"/>
  <c r="P705" i="1" s="1"/>
  <c r="N717" i="1"/>
  <c r="N729" i="1"/>
  <c r="N741" i="1"/>
  <c r="N753" i="1"/>
  <c r="N765" i="1"/>
  <c r="P765" i="1" s="1"/>
  <c r="N777" i="1"/>
  <c r="P777" i="1" s="1"/>
  <c r="N789" i="1"/>
  <c r="N801" i="1"/>
  <c r="N813" i="1"/>
  <c r="N825" i="1"/>
  <c r="N837" i="1"/>
  <c r="P837" i="1" s="1"/>
  <c r="N849" i="1"/>
  <c r="P849" i="1" s="1"/>
  <c r="N861" i="1"/>
  <c r="N873" i="1"/>
  <c r="N885" i="1"/>
  <c r="N897" i="1"/>
  <c r="N909" i="1"/>
  <c r="P909" i="1" s="1"/>
  <c r="N921" i="1"/>
  <c r="P921" i="1" s="1"/>
  <c r="N933" i="1"/>
  <c r="N945" i="1"/>
  <c r="N957" i="1"/>
  <c r="N969" i="1"/>
  <c r="N1062" i="1"/>
  <c r="P1062" i="1" s="1"/>
  <c r="N1243" i="1"/>
  <c r="P1243" i="1" s="1"/>
  <c r="N1355" i="1"/>
  <c r="N1367" i="1"/>
  <c r="N1379" i="1"/>
  <c r="N1391" i="1"/>
  <c r="N1403" i="1"/>
  <c r="P1403" i="1" s="1"/>
  <c r="N1415" i="1"/>
  <c r="P1415" i="1" s="1"/>
  <c r="N1427" i="1"/>
  <c r="N1439" i="1"/>
  <c r="N1451" i="1"/>
  <c r="N1463" i="1"/>
  <c r="N1475" i="1"/>
  <c r="P1475" i="1" s="1"/>
  <c r="N1487" i="1"/>
  <c r="P1487" i="1" s="1"/>
  <c r="N1499" i="1"/>
  <c r="N1511" i="1"/>
  <c r="N1523" i="1"/>
  <c r="N1535" i="1"/>
  <c r="N1547" i="1"/>
  <c r="P1547" i="1" s="1"/>
  <c r="N1559" i="1"/>
  <c r="P1559" i="1" s="1"/>
  <c r="N1571" i="1"/>
  <c r="N1583" i="1"/>
  <c r="N1595" i="1"/>
  <c r="N1607" i="1"/>
  <c r="N1619" i="1"/>
  <c r="P1619" i="1" s="1"/>
  <c r="N1631" i="1"/>
  <c r="P1631" i="1" s="1"/>
  <c r="N1643" i="1"/>
  <c r="N1655" i="1"/>
  <c r="N1667" i="1"/>
  <c r="N1679" i="1"/>
  <c r="N1691" i="1"/>
  <c r="P1691" i="1" s="1"/>
  <c r="N1703" i="1"/>
  <c r="P1703" i="1" s="1"/>
  <c r="N1715" i="1"/>
  <c r="N1727" i="1"/>
  <c r="N1739" i="1"/>
  <c r="N1751" i="1"/>
  <c r="N1763" i="1"/>
  <c r="N384" i="1"/>
  <c r="P384" i="1" s="1"/>
  <c r="N683" i="1"/>
  <c r="P683" i="1" s="1"/>
  <c r="N803" i="1"/>
  <c r="N403" i="1"/>
  <c r="P403" i="1" s="1"/>
  <c r="N696" i="1"/>
  <c r="N780" i="1"/>
  <c r="N888" i="1"/>
  <c r="P888" i="1" s="1"/>
  <c r="N1084" i="1"/>
  <c r="P1084" i="1" s="1"/>
  <c r="N1490" i="1"/>
  <c r="N1718" i="1"/>
  <c r="P1718" i="1" s="1"/>
  <c r="N661" i="1"/>
  <c r="N817" i="1"/>
  <c r="N51" i="1"/>
  <c r="P51" i="1" s="1"/>
  <c r="N253" i="1"/>
  <c r="N254" i="1"/>
  <c r="N355" i="1"/>
  <c r="N371" i="1"/>
  <c r="N383" i="1"/>
  <c r="N401" i="1"/>
  <c r="P401" i="1" s="1"/>
  <c r="N414" i="1"/>
  <c r="P414" i="1" s="1"/>
  <c r="N433" i="1"/>
  <c r="N584" i="1"/>
  <c r="P584" i="1" s="1"/>
  <c r="N646" i="1"/>
  <c r="N658" i="1"/>
  <c r="N670" i="1"/>
  <c r="P670" i="1" s="1"/>
  <c r="N682" i="1"/>
  <c r="P682" i="1" s="1"/>
  <c r="N694" i="1"/>
  <c r="N706" i="1"/>
  <c r="P706" i="1" s="1"/>
  <c r="N718" i="1"/>
  <c r="N730" i="1"/>
  <c r="N742" i="1"/>
  <c r="P742" i="1" s="1"/>
  <c r="N754" i="1"/>
  <c r="P754" i="1" s="1"/>
  <c r="N766" i="1"/>
  <c r="N778" i="1"/>
  <c r="P778" i="1" s="1"/>
  <c r="N790" i="1"/>
  <c r="N802" i="1"/>
  <c r="N814" i="1"/>
  <c r="P814" i="1" s="1"/>
  <c r="N826" i="1"/>
  <c r="N838" i="1"/>
  <c r="N850" i="1"/>
  <c r="P850" i="1" s="1"/>
  <c r="N862" i="1"/>
  <c r="N874" i="1"/>
  <c r="N886" i="1"/>
  <c r="P886" i="1" s="1"/>
  <c r="N898" i="1"/>
  <c r="P898" i="1" s="1"/>
  <c r="N910" i="1"/>
  <c r="N922" i="1"/>
  <c r="P922" i="1" s="1"/>
  <c r="N934" i="1"/>
  <c r="N946" i="1"/>
  <c r="N958" i="1"/>
  <c r="S958" i="1" s="1"/>
  <c r="N970" i="1"/>
  <c r="P970" i="1" s="1"/>
  <c r="N1068" i="1"/>
  <c r="N1245" i="1"/>
  <c r="P1245" i="1" s="1"/>
  <c r="N1356" i="1"/>
  <c r="N1368" i="1"/>
  <c r="N1380" i="1"/>
  <c r="P1380" i="1" s="1"/>
  <c r="N1392" i="1"/>
  <c r="P1392" i="1" s="1"/>
  <c r="N1404" i="1"/>
  <c r="N1416" i="1"/>
  <c r="P1416" i="1" s="1"/>
  <c r="N1428" i="1"/>
  <c r="N1440" i="1"/>
  <c r="N1452" i="1"/>
  <c r="P1452" i="1" s="1"/>
  <c r="N1464" i="1"/>
  <c r="P1464" i="1" s="1"/>
  <c r="N1476" i="1"/>
  <c r="N1488" i="1"/>
  <c r="P1488" i="1" s="1"/>
  <c r="N1500" i="1"/>
  <c r="N1512" i="1"/>
  <c r="N1524" i="1"/>
  <c r="P1524" i="1" s="1"/>
  <c r="N1536" i="1"/>
  <c r="P1536" i="1" s="1"/>
  <c r="N1548" i="1"/>
  <c r="N1560" i="1"/>
  <c r="P1560" i="1" s="1"/>
  <c r="N1572" i="1"/>
  <c r="N1584" i="1"/>
  <c r="N1596" i="1"/>
  <c r="P1596" i="1" s="1"/>
  <c r="N1608" i="1"/>
  <c r="P1608" i="1" s="1"/>
  <c r="N1620" i="1"/>
  <c r="N1632" i="1"/>
  <c r="P1632" i="1" s="1"/>
  <c r="N1644" i="1"/>
  <c r="N1656" i="1"/>
  <c r="N1668" i="1"/>
  <c r="P1668" i="1" s="1"/>
  <c r="N1680" i="1"/>
  <c r="P1680" i="1" s="1"/>
  <c r="N1692" i="1"/>
  <c r="N1704" i="1"/>
  <c r="P1704" i="1" s="1"/>
  <c r="N1716" i="1"/>
  <c r="N1728" i="1"/>
  <c r="N1740" i="1"/>
  <c r="N1752" i="1"/>
  <c r="N1764" i="1"/>
  <c r="N875" i="1"/>
  <c r="P875" i="1" s="1"/>
  <c r="N887" i="1"/>
  <c r="N899" i="1"/>
  <c r="N911" i="1"/>
  <c r="P911" i="1" s="1"/>
  <c r="N923" i="1"/>
  <c r="P923" i="1" s="1"/>
  <c r="N935" i="1"/>
  <c r="N947" i="1"/>
  <c r="N959" i="1"/>
  <c r="N971" i="1"/>
  <c r="N1083" i="1"/>
  <c r="P1083" i="1" s="1"/>
  <c r="N1254" i="1"/>
  <c r="P1254" i="1" s="1"/>
  <c r="N1357" i="1"/>
  <c r="N1369" i="1"/>
  <c r="N1381" i="1"/>
  <c r="N1393" i="1"/>
  <c r="N1405" i="1"/>
  <c r="P1405" i="1" s="1"/>
  <c r="N1417" i="1"/>
  <c r="P1417" i="1" s="1"/>
  <c r="N1429" i="1"/>
  <c r="N1441" i="1"/>
  <c r="N1453" i="1"/>
  <c r="N1465" i="1"/>
  <c r="N1477" i="1"/>
  <c r="P1477" i="1" s="1"/>
  <c r="N1489" i="1"/>
  <c r="P1489" i="1" s="1"/>
  <c r="N1501" i="1"/>
  <c r="N1513" i="1"/>
  <c r="N1525" i="1"/>
  <c r="N1537" i="1"/>
  <c r="N1549" i="1"/>
  <c r="P1549" i="1" s="1"/>
  <c r="N1561" i="1"/>
  <c r="P1561" i="1" s="1"/>
  <c r="N1573" i="1"/>
  <c r="N1585" i="1"/>
  <c r="N1597" i="1"/>
  <c r="N1609" i="1"/>
  <c r="N1621" i="1"/>
  <c r="P1621" i="1" s="1"/>
  <c r="N1633" i="1"/>
  <c r="P1633" i="1" s="1"/>
  <c r="N1645" i="1"/>
  <c r="N1657" i="1"/>
  <c r="N1669" i="1"/>
  <c r="N1681" i="1"/>
  <c r="N1693" i="1"/>
  <c r="P1693" i="1" s="1"/>
  <c r="N1705" i="1"/>
  <c r="P1705" i="1" s="1"/>
  <c r="N1717" i="1"/>
  <c r="P1717" i="1" s="1"/>
  <c r="N1729" i="1"/>
  <c r="N1741" i="1"/>
  <c r="N1753" i="1"/>
  <c r="N1765" i="1"/>
  <c r="AN13" i="1"/>
  <c r="AP13" i="1"/>
  <c r="AA972" i="1"/>
  <c r="AO13" i="1"/>
  <c r="AD13" i="1"/>
  <c r="AB13" i="1"/>
  <c r="AC13" i="1"/>
  <c r="AH13" i="1"/>
  <c r="AI13" i="1"/>
  <c r="AJ13" i="1"/>
  <c r="AK13" i="1"/>
  <c r="AF13" i="1"/>
  <c r="AL13" i="1"/>
  <c r="AM13" i="1"/>
  <c r="AG13" i="1"/>
  <c r="AE13" i="1"/>
  <c r="AO450" i="1" l="1"/>
  <c r="AO341" i="1" s="1"/>
  <c r="AA450" i="1"/>
  <c r="AA341" i="1" s="1"/>
  <c r="AN450" i="1"/>
  <c r="AN341" i="1" s="1"/>
  <c r="N342" i="1"/>
  <c r="P637" i="1"/>
  <c r="N636" i="1"/>
  <c r="N462" i="1"/>
  <c r="Y340" i="1"/>
  <c r="Y326" i="1" s="1"/>
  <c r="Y146" i="1" s="1"/>
  <c r="P326" i="1"/>
  <c r="N19" i="1"/>
  <c r="N13" i="1" s="1"/>
  <c r="P1346" i="1"/>
  <c r="N1345" i="1"/>
  <c r="S229" i="1"/>
  <c r="N192" i="1"/>
  <c r="R165" i="1"/>
  <c r="R147" i="1" s="1"/>
  <c r="R146" i="1" s="1"/>
  <c r="N147" i="1"/>
  <c r="P975" i="1"/>
  <c r="N1734" i="1"/>
  <c r="AA13" i="1"/>
  <c r="R387" i="1"/>
  <c r="R350" i="1"/>
  <c r="R374" i="1"/>
  <c r="R351" i="1"/>
  <c r="R783" i="1"/>
  <c r="R636" i="1" s="1"/>
  <c r="R450" i="1" s="1"/>
  <c r="S372" i="1"/>
  <c r="S425" i="1"/>
  <c r="S394" i="1"/>
  <c r="S752" i="1"/>
  <c r="S1761" i="1"/>
  <c r="S368" i="1"/>
  <c r="S356" i="1"/>
  <c r="S261" i="1"/>
  <c r="S1743" i="1"/>
  <c r="S1742" i="1"/>
  <c r="S1735" i="1"/>
  <c r="S348" i="1"/>
  <c r="S826" i="1"/>
  <c r="S411" i="1"/>
  <c r="S1762" i="1"/>
  <c r="S1749" i="1"/>
  <c r="S352" i="1"/>
  <c r="S845" i="1"/>
  <c r="S395" i="1"/>
  <c r="S256" i="1"/>
  <c r="S1769" i="1"/>
  <c r="S780" i="1"/>
  <c r="S410" i="1"/>
  <c r="S397" i="1"/>
  <c r="S465" i="1"/>
  <c r="S462" i="1" s="1"/>
  <c r="S427" i="1"/>
  <c r="S1750" i="1"/>
  <c r="S369" i="1"/>
  <c r="S1737" i="1"/>
  <c r="S343" i="1"/>
  <c r="S378" i="1"/>
  <c r="S1757" i="1"/>
  <c r="S662" i="1"/>
  <c r="S984" i="1"/>
  <c r="S972" i="1" s="1"/>
  <c r="S360" i="1"/>
  <c r="S1752" i="1"/>
  <c r="S412" i="1"/>
  <c r="S1738" i="1"/>
  <c r="S353" i="1"/>
  <c r="S416" i="1"/>
  <c r="S769" i="1"/>
  <c r="S1745" i="1"/>
  <c r="S419" i="1"/>
  <c r="S417" i="1"/>
  <c r="S415" i="1"/>
  <c r="S1753" i="1"/>
  <c r="S1764" i="1"/>
  <c r="S1741" i="1"/>
  <c r="S1740" i="1"/>
  <c r="S1763" i="1"/>
  <c r="S955" i="1"/>
  <c r="S423" i="1"/>
  <c r="S1770" i="1"/>
  <c r="S1767" i="1"/>
  <c r="S422" i="1"/>
  <c r="S1765" i="1"/>
  <c r="S1751" i="1"/>
  <c r="S409" i="1"/>
  <c r="S1758" i="1"/>
  <c r="S391" i="1"/>
  <c r="S770" i="1"/>
  <c r="S1736" i="1"/>
  <c r="S1754" i="1"/>
  <c r="S355" i="1"/>
  <c r="S854" i="1"/>
  <c r="S1755" i="1"/>
  <c r="S1739" i="1"/>
  <c r="S370" i="1"/>
  <c r="S1772" i="1"/>
  <c r="S396" i="1"/>
  <c r="S1771" i="1"/>
  <c r="S282" i="1"/>
  <c r="S258" i="1"/>
  <c r="S1746" i="1"/>
  <c r="S439" i="1"/>
  <c r="S828" i="1"/>
  <c r="S376" i="1"/>
  <c r="S1756" i="1"/>
  <c r="S418" i="1"/>
  <c r="S373" i="1"/>
  <c r="S375" i="1"/>
  <c r="S377" i="1"/>
  <c r="S354" i="1"/>
  <c r="S1760" i="1"/>
  <c r="S379" i="1"/>
  <c r="S1759" i="1"/>
  <c r="S1766" i="1"/>
  <c r="S855" i="1"/>
  <c r="S1744" i="1"/>
  <c r="S1497" i="1"/>
  <c r="S1345" i="1" s="1"/>
  <c r="S262" i="1"/>
  <c r="S254" i="1"/>
  <c r="S347" i="1"/>
  <c r="S253" i="1"/>
  <c r="S424" i="1"/>
  <c r="S346" i="1"/>
  <c r="S1748" i="1"/>
  <c r="S846" i="1"/>
  <c r="S358" i="1"/>
  <c r="S1747" i="1"/>
  <c r="S736" i="1"/>
  <c r="S388" i="1"/>
  <c r="P1459" i="1"/>
  <c r="P1578" i="1"/>
  <c r="P880" i="1"/>
  <c r="P700" i="1"/>
  <c r="P732" i="1"/>
  <c r="P1636" i="1"/>
  <c r="P1444" i="1"/>
  <c r="P1348" i="1"/>
  <c r="P830" i="1"/>
  <c r="P710" i="1"/>
  <c r="P793" i="1"/>
  <c r="P1658" i="1"/>
  <c r="P1525" i="1"/>
  <c r="P959" i="1"/>
  <c r="P1643" i="1"/>
  <c r="P1427" i="1"/>
  <c r="P861" i="1"/>
  <c r="P645" i="1"/>
  <c r="P357" i="1"/>
  <c r="P1594" i="1"/>
  <c r="P1474" i="1"/>
  <c r="P1354" i="1"/>
  <c r="P764" i="1"/>
  <c r="P644" i="1"/>
  <c r="P852" i="1"/>
  <c r="P1725" i="1"/>
  <c r="P1605" i="1"/>
  <c r="P1353" i="1"/>
  <c r="P895" i="1"/>
  <c r="P643" i="1"/>
  <c r="P1258" i="1"/>
  <c r="P1484" i="1"/>
  <c r="P1376" i="1"/>
  <c r="P1419" i="1"/>
  <c r="P1651" i="1"/>
  <c r="P1447" i="1"/>
  <c r="P1351" i="1"/>
  <c r="P725" i="1"/>
  <c r="P925" i="1"/>
  <c r="P868" i="1"/>
  <c r="P1551" i="1"/>
  <c r="P1541" i="1"/>
  <c r="P1361" i="1"/>
  <c r="P648" i="1"/>
  <c r="P818" i="1"/>
  <c r="P698" i="1"/>
  <c r="P697" i="1"/>
  <c r="P1598" i="1"/>
  <c r="P684" i="1"/>
  <c r="P833" i="1"/>
  <c r="P730" i="1"/>
  <c r="P981" i="1"/>
  <c r="P1371" i="1"/>
  <c r="P863" i="1"/>
  <c r="P1528" i="1"/>
  <c r="P1644" i="1"/>
  <c r="P1548" i="1"/>
  <c r="P1356" i="1"/>
  <c r="P910" i="1"/>
  <c r="P718" i="1"/>
  <c r="P433" i="1"/>
  <c r="P696" i="1"/>
  <c r="P1523" i="1"/>
  <c r="P957" i="1"/>
  <c r="P741" i="1"/>
  <c r="P1646" i="1"/>
  <c r="P1702" i="1"/>
  <c r="P1450" i="1"/>
  <c r="P1216" i="1"/>
  <c r="P872" i="1"/>
  <c r="P829" i="1"/>
  <c r="P1701" i="1"/>
  <c r="P1581" i="1"/>
  <c r="P1461" i="1"/>
  <c r="P871" i="1"/>
  <c r="P751" i="1"/>
  <c r="P1700" i="1"/>
  <c r="P1352" i="1"/>
  <c r="P690" i="1"/>
  <c r="P949" i="1"/>
  <c r="P905" i="1"/>
  <c r="P1638" i="1"/>
  <c r="P1554" i="1"/>
  <c r="P952" i="1"/>
  <c r="P1709" i="1"/>
  <c r="P1433" i="1"/>
  <c r="P723" i="1"/>
  <c r="P1586" i="1"/>
  <c r="P1516" i="1"/>
  <c r="P1420" i="1"/>
  <c r="P794" i="1"/>
  <c r="P674" i="1"/>
  <c r="P1706" i="1"/>
  <c r="P1442" i="1"/>
  <c r="P971" i="1"/>
  <c r="P1572" i="1"/>
  <c r="P838" i="1"/>
  <c r="P1655" i="1"/>
  <c r="P708" i="1"/>
  <c r="P896" i="1"/>
  <c r="P1365" i="1"/>
  <c r="P1656" i="1"/>
  <c r="P1535" i="1"/>
  <c r="P1682" i="1"/>
  <c r="P1462" i="1"/>
  <c r="P1713" i="1"/>
  <c r="P930" i="1"/>
  <c r="P902" i="1"/>
  <c r="P1501" i="1"/>
  <c r="P935" i="1"/>
  <c r="P1609" i="1"/>
  <c r="P1393" i="1"/>
  <c r="P1727" i="1"/>
  <c r="P1511" i="1"/>
  <c r="P945" i="1"/>
  <c r="P729" i="1"/>
  <c r="P1610" i="1"/>
  <c r="P1690" i="1"/>
  <c r="P1570" i="1"/>
  <c r="P1060" i="1"/>
  <c r="P860" i="1"/>
  <c r="P733" i="1"/>
  <c r="P592" i="1"/>
  <c r="P1569" i="1"/>
  <c r="P1449" i="1"/>
  <c r="P859" i="1"/>
  <c r="P739" i="1"/>
  <c r="P647" i="1"/>
  <c r="P1688" i="1"/>
  <c r="P1580" i="1"/>
  <c r="P1460" i="1"/>
  <c r="P1334" i="1"/>
  <c r="P678" i="1"/>
  <c r="P367" i="1"/>
  <c r="P889" i="1"/>
  <c r="P804" i="1"/>
  <c r="P1531" i="1"/>
  <c r="P893" i="1"/>
  <c r="P1542" i="1"/>
  <c r="P940" i="1"/>
  <c r="P844" i="1"/>
  <c r="P1613" i="1"/>
  <c r="P438" i="1"/>
  <c r="P782" i="1"/>
  <c r="P1514" i="1"/>
  <c r="P1731" i="1"/>
  <c r="P1370" i="1"/>
  <c r="P934" i="1"/>
  <c r="P656" i="1"/>
  <c r="P737" i="1"/>
  <c r="P1364" i="1"/>
  <c r="P1721" i="1"/>
  <c r="P915" i="1"/>
  <c r="P1381" i="1"/>
  <c r="P1728" i="1"/>
  <c r="P1440" i="1"/>
  <c r="P802" i="1"/>
  <c r="P817" i="1"/>
  <c r="P1715" i="1"/>
  <c r="P1499" i="1"/>
  <c r="P933" i="1"/>
  <c r="P717" i="1"/>
  <c r="P1562" i="1"/>
  <c r="P1678" i="1"/>
  <c r="P1558" i="1"/>
  <c r="P968" i="1"/>
  <c r="P848" i="1"/>
  <c r="P728" i="1"/>
  <c r="P839" i="1"/>
  <c r="P1557" i="1"/>
  <c r="P1437" i="1"/>
  <c r="P1043" i="1"/>
  <c r="P727" i="1"/>
  <c r="P649" i="1"/>
  <c r="P255" i="1"/>
  <c r="P192" i="1" s="1"/>
  <c r="P1676" i="1"/>
  <c r="P1568" i="1"/>
  <c r="P1167" i="1"/>
  <c r="P906" i="1"/>
  <c r="P786" i="1"/>
  <c r="P720" i="1"/>
  <c r="P1615" i="1"/>
  <c r="P881" i="1"/>
  <c r="P797" i="1"/>
  <c r="P1722" i="1"/>
  <c r="P1362" i="1"/>
  <c r="P664" i="1"/>
  <c r="P1383" i="1"/>
  <c r="P671" i="1"/>
  <c r="P1117" i="1"/>
  <c r="P807" i="1"/>
  <c r="P1600" i="1"/>
  <c r="P982" i="1"/>
  <c r="P650" i="1"/>
  <c r="P1563" i="1"/>
  <c r="P1255" i="1"/>
  <c r="P1719" i="1"/>
  <c r="P948" i="1"/>
  <c r="P1537" i="1"/>
  <c r="P1476" i="1"/>
  <c r="P646" i="1"/>
  <c r="P657" i="1"/>
  <c r="P1388" i="1"/>
  <c r="P1729" i="1"/>
  <c r="P1714" i="1"/>
  <c r="P528" i="1"/>
  <c r="P1337" i="1"/>
  <c r="P865" i="1"/>
  <c r="P806" i="1"/>
  <c r="P1597" i="1"/>
  <c r="P1585" i="1"/>
  <c r="P1369" i="1"/>
  <c r="P1716" i="1"/>
  <c r="P1620" i="1"/>
  <c r="P1428" i="1"/>
  <c r="P1068" i="1"/>
  <c r="P790" i="1"/>
  <c r="P694" i="1"/>
  <c r="P661" i="1"/>
  <c r="P803" i="1"/>
  <c r="P1607" i="1"/>
  <c r="P1391" i="1"/>
  <c r="P825" i="1"/>
  <c r="P402" i="1"/>
  <c r="P1666" i="1"/>
  <c r="P1546" i="1"/>
  <c r="P1426" i="1"/>
  <c r="P836" i="1"/>
  <c r="P716" i="1"/>
  <c r="P1670" i="1"/>
  <c r="P719" i="1"/>
  <c r="P1677" i="1"/>
  <c r="P1425" i="1"/>
  <c r="P967" i="1"/>
  <c r="P715" i="1"/>
  <c r="P1664" i="1"/>
  <c r="P1556" i="1"/>
  <c r="P894" i="1"/>
  <c r="P774" i="1"/>
  <c r="P1603" i="1"/>
  <c r="P995" i="1"/>
  <c r="P689" i="1"/>
  <c r="P408" i="1"/>
  <c r="P1710" i="1"/>
  <c r="P1685" i="1"/>
  <c r="P1505" i="1"/>
  <c r="P795" i="1"/>
  <c r="P699" i="1"/>
  <c r="P961" i="1"/>
  <c r="P1588" i="1"/>
  <c r="P1492" i="1"/>
  <c r="P962" i="1"/>
  <c r="P638" i="1"/>
  <c r="P1515" i="1"/>
  <c r="P876" i="1"/>
  <c r="P1707" i="1"/>
  <c r="P792" i="1"/>
  <c r="P1439" i="1"/>
  <c r="P1606" i="1"/>
  <c r="P1575" i="1"/>
  <c r="P1398" i="1"/>
  <c r="P1435" i="1"/>
  <c r="P1595" i="1"/>
  <c r="P1379" i="1"/>
  <c r="P813" i="1"/>
  <c r="P400" i="1"/>
  <c r="P1534" i="1"/>
  <c r="P1414" i="1"/>
  <c r="P824" i="1"/>
  <c r="P704" i="1"/>
  <c r="P381" i="1"/>
  <c r="P434" i="1"/>
  <c r="P1665" i="1"/>
  <c r="P1413" i="1"/>
  <c r="P835" i="1"/>
  <c r="P380" i="1"/>
  <c r="P1544" i="1"/>
  <c r="P882" i="1"/>
  <c r="P685" i="1"/>
  <c r="P779" i="1"/>
  <c r="P1591" i="1"/>
  <c r="P1507" i="1"/>
  <c r="P1698" i="1"/>
  <c r="P1434" i="1"/>
  <c r="P916" i="1"/>
  <c r="P1394" i="1"/>
  <c r="P1493" i="1"/>
  <c r="P879" i="1"/>
  <c r="P805" i="1"/>
  <c r="P1672" i="1"/>
  <c r="P866" i="1"/>
  <c r="P758" i="1"/>
  <c r="P437" i="1"/>
  <c r="P1467" i="1"/>
  <c r="P756" i="1"/>
  <c r="P1695" i="1"/>
  <c r="P435" i="1"/>
  <c r="P873" i="1"/>
  <c r="P1486" i="1"/>
  <c r="P1485" i="1"/>
  <c r="P1347" i="1"/>
  <c r="P947" i="1"/>
  <c r="P1650" i="1"/>
  <c r="P1681" i="1"/>
  <c r="P1465" i="1"/>
  <c r="P899" i="1"/>
  <c r="P1512" i="1"/>
  <c r="P874" i="1"/>
  <c r="P383" i="1"/>
  <c r="P1583" i="1"/>
  <c r="P1367" i="1"/>
  <c r="P801" i="1"/>
  <c r="P382" i="1"/>
  <c r="P1522" i="1"/>
  <c r="P1402" i="1"/>
  <c r="P944" i="1"/>
  <c r="P692" i="1"/>
  <c r="P1773" i="1"/>
  <c r="P1734" i="1" s="1"/>
  <c r="P1653" i="1"/>
  <c r="P1533" i="1"/>
  <c r="P943" i="1"/>
  <c r="P823" i="1"/>
  <c r="P1532" i="1"/>
  <c r="P870" i="1"/>
  <c r="P659" i="1"/>
  <c r="P1495" i="1"/>
  <c r="P349" i="1"/>
  <c r="P1397" i="1"/>
  <c r="P1384" i="1"/>
  <c r="P1407" i="1"/>
  <c r="P660" i="1"/>
  <c r="P1683" i="1"/>
  <c r="P755" i="1"/>
  <c r="P1513" i="1"/>
  <c r="P877" i="1"/>
  <c r="P1470" i="1"/>
  <c r="P1503" i="1"/>
  <c r="P686" i="1"/>
  <c r="P1669" i="1"/>
  <c r="P1453" i="1"/>
  <c r="P887" i="1"/>
  <c r="P1692" i="1"/>
  <c r="P1500" i="1"/>
  <c r="P1404" i="1"/>
  <c r="P862" i="1"/>
  <c r="P766" i="1"/>
  <c r="P371" i="1"/>
  <c r="P1490" i="1"/>
  <c r="P1571" i="1"/>
  <c r="P1355" i="1"/>
  <c r="P789" i="1"/>
  <c r="P1642" i="1"/>
  <c r="P1390" i="1"/>
  <c r="P932" i="1"/>
  <c r="P680" i="1"/>
  <c r="P1574" i="1"/>
  <c r="P1641" i="1"/>
  <c r="P1521" i="1"/>
  <c r="P931" i="1"/>
  <c r="P811" i="1"/>
  <c r="P691" i="1"/>
  <c r="P1640" i="1"/>
  <c r="P1520" i="1"/>
  <c r="P1424" i="1"/>
  <c r="P858" i="1"/>
  <c r="P750" i="1"/>
  <c r="P642" i="1"/>
  <c r="P1539" i="1"/>
  <c r="P1387" i="1"/>
  <c r="P953" i="1"/>
  <c r="P1506" i="1"/>
  <c r="P808" i="1"/>
  <c r="P1577" i="1"/>
  <c r="P771" i="1"/>
  <c r="P1564" i="1"/>
  <c r="P1372" i="1"/>
  <c r="P938" i="1"/>
  <c r="P405" i="1"/>
  <c r="P1359" i="1"/>
  <c r="P1671" i="1"/>
  <c r="P591" i="1"/>
  <c r="P776" i="1"/>
  <c r="P907" i="1"/>
  <c r="P1724" i="1"/>
  <c r="P714" i="1"/>
  <c r="P1663" i="1"/>
  <c r="P843" i="1"/>
  <c r="P1368" i="1"/>
  <c r="P753" i="1"/>
  <c r="P1341" i="1"/>
  <c r="P763" i="1"/>
  <c r="P1357" i="1"/>
  <c r="P1657" i="1"/>
  <c r="P1441" i="1"/>
  <c r="P1679" i="1"/>
  <c r="P1463" i="1"/>
  <c r="P897" i="1"/>
  <c r="P681" i="1"/>
  <c r="P936" i="1"/>
  <c r="P1630" i="1"/>
  <c r="P1378" i="1"/>
  <c r="P920" i="1"/>
  <c r="P800" i="1"/>
  <c r="P1502" i="1"/>
  <c r="P1629" i="1"/>
  <c r="P1509" i="1"/>
  <c r="P1389" i="1"/>
  <c r="P799" i="1"/>
  <c r="P679" i="1"/>
  <c r="P1628" i="1"/>
  <c r="P1508" i="1"/>
  <c r="P1412" i="1"/>
  <c r="P738" i="1"/>
  <c r="P510" i="1"/>
  <c r="P1491" i="1"/>
  <c r="P1687" i="1"/>
  <c r="P1375" i="1"/>
  <c r="P941" i="1"/>
  <c r="P761" i="1"/>
  <c r="P707" i="1"/>
  <c r="P1164" i="1"/>
  <c r="P841" i="1"/>
  <c r="P1565" i="1"/>
  <c r="P1469" i="1"/>
  <c r="P951" i="1"/>
  <c r="P734" i="1"/>
  <c r="P937" i="1"/>
  <c r="P827" i="1"/>
  <c r="P1659" i="1"/>
  <c r="P655" i="1"/>
  <c r="P969" i="1"/>
  <c r="P1593" i="1"/>
  <c r="P883" i="1"/>
  <c r="P810" i="1"/>
  <c r="P1639" i="1"/>
  <c r="P772" i="1"/>
  <c r="P1349" i="1"/>
  <c r="P735" i="1"/>
  <c r="P1708" i="1"/>
  <c r="P1538" i="1"/>
  <c r="P1573" i="1"/>
  <c r="P1645" i="1"/>
  <c r="P1429" i="1"/>
  <c r="P1584" i="1"/>
  <c r="P946" i="1"/>
  <c r="P658" i="1"/>
  <c r="P1667" i="1"/>
  <c r="P1451" i="1"/>
  <c r="P885" i="1"/>
  <c r="P669" i="1"/>
  <c r="P840" i="1"/>
  <c r="P1618" i="1"/>
  <c r="P1498" i="1"/>
  <c r="P908" i="1"/>
  <c r="P788" i="1"/>
  <c r="P50" i="1"/>
  <c r="P1406" i="1"/>
  <c r="P1377" i="1"/>
  <c r="P787" i="1"/>
  <c r="P667" i="1"/>
  <c r="P23" i="1"/>
  <c r="P864" i="1"/>
  <c r="P1616" i="1"/>
  <c r="P1400" i="1"/>
  <c r="P834" i="1"/>
  <c r="P726" i="1"/>
  <c r="P1675" i="1"/>
  <c r="P1471" i="1"/>
  <c r="P749" i="1"/>
  <c r="P757" i="1"/>
  <c r="P1649" i="1"/>
  <c r="P939" i="1"/>
  <c r="P663" i="1"/>
  <c r="P1732" i="1"/>
  <c r="P1456" i="1"/>
  <c r="P722" i="1"/>
  <c r="P901" i="1"/>
  <c r="P695" i="1"/>
  <c r="P404" i="1"/>
  <c r="N1342" i="1"/>
  <c r="N972" i="1" s="1"/>
  <c r="AD18" i="6"/>
  <c r="AE18" i="6"/>
  <c r="AF18" i="6"/>
  <c r="AG18" i="6"/>
  <c r="AH18" i="6"/>
  <c r="AD15" i="6"/>
  <c r="AD14" i="6" s="1"/>
  <c r="AE15" i="6"/>
  <c r="AE14" i="6" s="1"/>
  <c r="AF15" i="6"/>
  <c r="AG15" i="6"/>
  <c r="AG14" i="6" s="1"/>
  <c r="AH15" i="6"/>
  <c r="AH14" i="6" s="1"/>
  <c r="AJ17" i="6"/>
  <c r="AI17" i="6"/>
  <c r="A17" i="6"/>
  <c r="P462" i="1" l="1"/>
  <c r="AF14" i="6"/>
  <c r="P19" i="1"/>
  <c r="P146" i="1"/>
  <c r="S192" i="1"/>
  <c r="S146" i="1" s="1"/>
  <c r="S636" i="1"/>
  <c r="N146" i="1"/>
  <c r="S1734" i="1"/>
  <c r="R342" i="1"/>
  <c r="R341" i="1" s="1"/>
  <c r="P1345" i="1"/>
  <c r="Y349" i="1"/>
  <c r="P342" i="1"/>
  <c r="S342" i="1"/>
  <c r="P636" i="1"/>
  <c r="P1342" i="1"/>
  <c r="P972" i="1" s="1"/>
  <c r="N450" i="1"/>
  <c r="U438" i="1"/>
  <c r="Y439" i="1"/>
  <c r="Y438" i="1"/>
  <c r="Y437" i="1"/>
  <c r="Y436" i="1"/>
  <c r="J451" i="1"/>
  <c r="K451" i="1"/>
  <c r="L451" i="1"/>
  <c r="M451" i="1"/>
  <c r="Y435" i="1"/>
  <c r="Y434" i="1"/>
  <c r="Y433" i="1"/>
  <c r="Y427" i="1"/>
  <c r="Y425" i="1"/>
  <c r="Y424" i="1"/>
  <c r="Y423" i="1"/>
  <c r="Y421" i="1"/>
  <c r="Y420" i="1"/>
  <c r="Y419" i="1"/>
  <c r="Y418" i="1"/>
  <c r="Y417" i="1"/>
  <c r="Y416" i="1"/>
  <c r="Y415" i="1"/>
  <c r="Y414" i="1"/>
  <c r="S450" i="1" l="1"/>
  <c r="P450" i="1"/>
  <c r="S341" i="1"/>
  <c r="P341" i="1"/>
  <c r="U439" i="1"/>
  <c r="V439" i="1"/>
  <c r="U437" i="1"/>
  <c r="U436" i="1"/>
  <c r="U434" i="1"/>
  <c r="V436" i="1"/>
  <c r="V437" i="1"/>
  <c r="V438" i="1"/>
  <c r="U433" i="1"/>
  <c r="U435" i="1"/>
  <c r="V433" i="1"/>
  <c r="V434" i="1"/>
  <c r="V435" i="1"/>
  <c r="V427" i="1"/>
  <c r="U427" i="1"/>
  <c r="U426" i="1"/>
  <c r="V426" i="1"/>
  <c r="Y426" i="1"/>
  <c r="V425" i="1"/>
  <c r="U425" i="1"/>
  <c r="U424" i="1"/>
  <c r="V424" i="1"/>
  <c r="U422" i="1"/>
  <c r="V422" i="1"/>
  <c r="Y422" i="1"/>
  <c r="V421" i="1"/>
  <c r="U421" i="1"/>
  <c r="V420" i="1"/>
  <c r="U420" i="1"/>
  <c r="V419" i="1"/>
  <c r="U419" i="1"/>
  <c r="U418" i="1"/>
  <c r="V418" i="1"/>
  <c r="U417" i="1"/>
  <c r="V417" i="1"/>
  <c r="U416" i="1"/>
  <c r="V416" i="1"/>
  <c r="U415" i="1"/>
  <c r="V415" i="1"/>
  <c r="U414" i="1"/>
  <c r="V414" i="1"/>
  <c r="Y412" i="1"/>
  <c r="Y411" i="1"/>
  <c r="Y410" i="1"/>
  <c r="Y409" i="1"/>
  <c r="Y408" i="1"/>
  <c r="Y407" i="1"/>
  <c r="Y406" i="1"/>
  <c r="N341" i="1" l="1"/>
  <c r="U412" i="1"/>
  <c r="U411" i="1"/>
  <c r="V412" i="1"/>
  <c r="U410" i="1"/>
  <c r="V411" i="1"/>
  <c r="V410" i="1"/>
  <c r="U409" i="1"/>
  <c r="V409" i="1"/>
  <c r="U408" i="1"/>
  <c r="U406" i="1"/>
  <c r="V407" i="1"/>
  <c r="V406" i="1"/>
  <c r="U407" i="1"/>
  <c r="V408" i="1"/>
  <c r="Y405" i="1" l="1"/>
  <c r="Y404" i="1"/>
  <c r="Y403" i="1"/>
  <c r="Y402" i="1"/>
  <c r="Y401" i="1"/>
  <c r="Y400" i="1"/>
  <c r="Y399" i="1"/>
  <c r="Y397" i="1"/>
  <c r="Y396" i="1"/>
  <c r="Y395" i="1"/>
  <c r="Y394" i="1"/>
  <c r="Y393" i="1"/>
  <c r="Y391" i="1"/>
  <c r="Y388" i="1"/>
  <c r="Y387" i="1"/>
  <c r="Y385" i="1"/>
  <c r="Y384" i="1"/>
  <c r="Y383" i="1"/>
  <c r="Y382" i="1"/>
  <c r="Y381" i="1"/>
  <c r="Y380" i="1"/>
  <c r="Y379" i="1"/>
  <c r="Y378" i="1"/>
  <c r="Y377" i="1"/>
  <c r="Y376" i="1"/>
  <c r="Y375" i="1"/>
  <c r="U375" i="1"/>
  <c r="Y374" i="1"/>
  <c r="Y373" i="1"/>
  <c r="Y372" i="1"/>
  <c r="Y371" i="1"/>
  <c r="Y370" i="1"/>
  <c r="Y369" i="1"/>
  <c r="U369" i="1"/>
  <c r="Y368" i="1"/>
  <c r="Y366" i="1"/>
  <c r="Y361" i="1"/>
  <c r="Y360" i="1"/>
  <c r="Y358" i="1"/>
  <c r="Y357" i="1"/>
  <c r="U357" i="1"/>
  <c r="Y356" i="1"/>
  <c r="Y355" i="1"/>
  <c r="Y354" i="1"/>
  <c r="B343" i="1"/>
  <c r="B344" i="1" l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U403" i="1"/>
  <c r="U405" i="1"/>
  <c r="U399" i="1"/>
  <c r="V404" i="1"/>
  <c r="U402" i="1"/>
  <c r="V403" i="1"/>
  <c r="U404" i="1"/>
  <c r="V405" i="1"/>
  <c r="U401" i="1"/>
  <c r="V402" i="1"/>
  <c r="V400" i="1"/>
  <c r="V399" i="1"/>
  <c r="U400" i="1"/>
  <c r="V401" i="1"/>
  <c r="U396" i="1"/>
  <c r="U397" i="1"/>
  <c r="U393" i="1"/>
  <c r="V396" i="1"/>
  <c r="V397" i="1"/>
  <c r="U395" i="1"/>
  <c r="V394" i="1"/>
  <c r="V393" i="1"/>
  <c r="U394" i="1"/>
  <c r="V395" i="1"/>
  <c r="U391" i="1"/>
  <c r="U390" i="1"/>
  <c r="V391" i="1"/>
  <c r="V390" i="1"/>
  <c r="U388" i="1"/>
  <c r="V388" i="1"/>
  <c r="U387" i="1"/>
  <c r="V387" i="1"/>
  <c r="U385" i="1"/>
  <c r="U378" i="1"/>
  <c r="U383" i="1"/>
  <c r="V385" i="1"/>
  <c r="U384" i="1"/>
  <c r="V384" i="1"/>
  <c r="V383" i="1"/>
  <c r="U382" i="1"/>
  <c r="V382" i="1"/>
  <c r="U381" i="1"/>
  <c r="V381" i="1"/>
  <c r="U380" i="1"/>
  <c r="V380" i="1"/>
  <c r="U379" i="1"/>
  <c r="V379" i="1"/>
  <c r="V378" i="1"/>
  <c r="U377" i="1"/>
  <c r="V377" i="1"/>
  <c r="U372" i="1"/>
  <c r="U376" i="1"/>
  <c r="V376" i="1"/>
  <c r="V375" i="1"/>
  <c r="U374" i="1"/>
  <c r="V374" i="1"/>
  <c r="U373" i="1"/>
  <c r="V373" i="1"/>
  <c r="V372" i="1"/>
  <c r="U371" i="1"/>
  <c r="V371" i="1"/>
  <c r="U370" i="1"/>
  <c r="V370" i="1"/>
  <c r="V369" i="1"/>
  <c r="U368" i="1"/>
  <c r="V368" i="1"/>
  <c r="U361" i="1"/>
  <c r="V361" i="1"/>
  <c r="V360" i="1"/>
  <c r="U360" i="1"/>
  <c r="U349" i="1"/>
  <c r="U358" i="1"/>
  <c r="V358" i="1"/>
  <c r="V357" i="1"/>
  <c r="U356" i="1"/>
  <c r="V356" i="1"/>
  <c r="U355" i="1"/>
  <c r="V354" i="1"/>
  <c r="U354" i="1"/>
  <c r="V355" i="1"/>
  <c r="U353" i="1"/>
  <c r="V353" i="1"/>
  <c r="U352" i="1"/>
  <c r="V352" i="1"/>
  <c r="V350" i="1"/>
  <c r="U351" i="1"/>
  <c r="U350" i="1"/>
  <c r="V351" i="1"/>
  <c r="V349" i="1"/>
  <c r="U348" i="1"/>
  <c r="V348" i="1"/>
  <c r="U347" i="1"/>
  <c r="V347" i="1"/>
  <c r="U346" i="1"/>
  <c r="V346" i="1"/>
  <c r="U343" i="1"/>
  <c r="V343" i="1"/>
  <c r="V365" i="1" l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Y365" i="1"/>
  <c r="Y367" i="1"/>
  <c r="V366" i="1"/>
  <c r="U366" i="1"/>
  <c r="B395" i="1" l="1"/>
  <c r="B396" i="1" s="1"/>
  <c r="B397" i="1" s="1"/>
  <c r="B398" i="1" s="1"/>
  <c r="B399" i="1" s="1"/>
  <c r="U365" i="1"/>
  <c r="U367" i="1"/>
  <c r="V367" i="1"/>
  <c r="B400" i="1" l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l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Z1167" i="1" l="1"/>
  <c r="Z1510" i="1"/>
  <c r="Z1194" i="1"/>
  <c r="Z712" i="1"/>
  <c r="Z636" i="1" s="1"/>
  <c r="Z1308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64" i="1"/>
  <c r="Z1345" i="1" l="1"/>
  <c r="Z972" i="1"/>
  <c r="U1646" i="1"/>
  <c r="Z450" i="1" l="1"/>
  <c r="V1646" i="1"/>
  <c r="U1645" i="1"/>
  <c r="V1645" i="1"/>
  <c r="U1643" i="1" l="1"/>
  <c r="V1644" i="1"/>
  <c r="V1643" i="1"/>
  <c r="U1644" i="1"/>
  <c r="Y463" i="1" l="1"/>
  <c r="Y464" i="1"/>
  <c r="Y465" i="1"/>
  <c r="Y466" i="1"/>
  <c r="Y467" i="1"/>
  <c r="Y468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6" i="1"/>
  <c r="Y597" i="1"/>
  <c r="Y598" i="1"/>
  <c r="Y599" i="1"/>
  <c r="Y600" i="1"/>
  <c r="Y601" i="1"/>
  <c r="Y602" i="1"/>
  <c r="Y603" i="1"/>
  <c r="Y605" i="1"/>
  <c r="Y606" i="1"/>
  <c r="Y607" i="1"/>
  <c r="Y608" i="1"/>
  <c r="Y609" i="1"/>
  <c r="Y610" i="1"/>
  <c r="Y611" i="1"/>
  <c r="Y612" i="1"/>
  <c r="Y615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4" i="1"/>
  <c r="Y635" i="1"/>
  <c r="Y638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8" i="1"/>
  <c r="Y760" i="1"/>
  <c r="Y761" i="1"/>
  <c r="Y762" i="1"/>
  <c r="Y763" i="1"/>
  <c r="Y764" i="1"/>
  <c r="Y765" i="1"/>
  <c r="Y766" i="1"/>
  <c r="Y767" i="1"/>
  <c r="Y768" i="1"/>
  <c r="Y769" i="1"/>
  <c r="Y770" i="1"/>
  <c r="Y772" i="1"/>
  <c r="Y773" i="1"/>
  <c r="Y774" i="1"/>
  <c r="Y775" i="1"/>
  <c r="Y776" i="1"/>
  <c r="Y777" i="1"/>
  <c r="Y778" i="1"/>
  <c r="Y779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8" i="1"/>
  <c r="Y929" i="1"/>
  <c r="Y930" i="1"/>
  <c r="Y931" i="1"/>
  <c r="Y932" i="1"/>
  <c r="Y933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6" i="1"/>
  <c r="Y1347" i="1"/>
  <c r="Y1348" i="1"/>
  <c r="Y1349" i="1"/>
  <c r="Y1350" i="1"/>
  <c r="Y1351" i="1"/>
  <c r="Y1352" i="1"/>
  <c r="Y1353" i="1"/>
  <c r="Y1354" i="1"/>
  <c r="Y1355" i="1"/>
  <c r="Y1356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3" i="1"/>
  <c r="Y1484" i="1"/>
  <c r="Y1486" i="1"/>
  <c r="Y1487" i="1"/>
  <c r="Y1488" i="1"/>
  <c r="Y1489" i="1"/>
  <c r="Y1490" i="1"/>
  <c r="Y1491" i="1"/>
  <c r="Y1492" i="1"/>
  <c r="Y1494" i="1"/>
  <c r="Y1495" i="1"/>
  <c r="Y1496" i="1"/>
  <c r="Y1497" i="1"/>
  <c r="Y1498" i="1"/>
  <c r="Y1499" i="1"/>
  <c r="Y1500" i="1"/>
  <c r="Y1501" i="1"/>
  <c r="Y1502" i="1"/>
  <c r="Y1503" i="1"/>
  <c r="Y1504" i="1"/>
  <c r="Y1506" i="1"/>
  <c r="Y1507" i="1"/>
  <c r="Y1508" i="1"/>
  <c r="Y1509" i="1"/>
  <c r="Y1510" i="1"/>
  <c r="Y1511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4" i="1"/>
  <c r="Y1535" i="1"/>
  <c r="Y1536" i="1"/>
  <c r="Y1537" i="1"/>
  <c r="Y1538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9" i="1"/>
  <c r="Y1560" i="1"/>
  <c r="Y1561" i="1"/>
  <c r="Y1562" i="1"/>
  <c r="Y1563" i="1"/>
  <c r="Y1564" i="1"/>
  <c r="Y1565" i="1"/>
  <c r="Y1566" i="1"/>
  <c r="Y1567" i="1"/>
  <c r="Y1569" i="1"/>
  <c r="Y1570" i="1"/>
  <c r="Y1571" i="1"/>
  <c r="Y1572" i="1"/>
  <c r="Y1573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5" i="1"/>
  <c r="Y1606" i="1"/>
  <c r="Y1607" i="1"/>
  <c r="Y1608" i="1"/>
  <c r="Y1609" i="1"/>
  <c r="Y1611" i="1"/>
  <c r="Y1612" i="1"/>
  <c r="Y1613" i="1"/>
  <c r="Y1614" i="1"/>
  <c r="Y1615" i="1"/>
  <c r="Y1616" i="1"/>
  <c r="Y1617" i="1"/>
  <c r="Y1618" i="1"/>
  <c r="Y1619" i="1"/>
  <c r="Y1620" i="1"/>
  <c r="Y1621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7" i="1"/>
  <c r="Y1728" i="1"/>
  <c r="Y1729" i="1"/>
  <c r="Y1730" i="1"/>
  <c r="Y1731" i="1"/>
  <c r="Y1732" i="1"/>
  <c r="Y1733" i="1"/>
  <c r="Y453" i="1"/>
  <c r="Y454" i="1"/>
  <c r="Y455" i="1"/>
  <c r="Y456" i="1"/>
  <c r="Y457" i="1"/>
  <c r="Y458" i="1"/>
  <c r="Y459" i="1"/>
  <c r="Y460" i="1"/>
  <c r="Y461" i="1"/>
  <c r="Y452" i="1"/>
  <c r="Y451" i="1" l="1"/>
  <c r="Y1558" i="1"/>
  <c r="Y927" i="1" l="1"/>
  <c r="Y948" i="1"/>
  <c r="Y1466" i="1" l="1"/>
  <c r="Y1482" i="1"/>
  <c r="Y1485" i="1"/>
  <c r="Y1493" i="1"/>
  <c r="Y1505" i="1"/>
  <c r="Y1512" i="1"/>
  <c r="Y1513" i="1"/>
  <c r="Y1622" i="1"/>
  <c r="Y1726" i="1"/>
  <c r="Y1357" i="1" l="1"/>
  <c r="Y1604" i="1"/>
  <c r="Y1610" i="1"/>
  <c r="Y1533" i="1"/>
  <c r="Y1539" i="1"/>
  <c r="Y617" i="1"/>
  <c r="Y616" i="1"/>
  <c r="Y614" i="1"/>
  <c r="Y613" i="1"/>
  <c r="Y934" i="1"/>
  <c r="Y771" i="1"/>
  <c r="Y759" i="1"/>
  <c r="Y757" i="1"/>
  <c r="Y633" i="1"/>
  <c r="Y618" i="1"/>
  <c r="Y604" i="1"/>
  <c r="Y595" i="1"/>
  <c r="Y469" i="1"/>
  <c r="Y1040" i="1" l="1"/>
  <c r="Y972" i="1" s="1"/>
  <c r="Y1574" i="1" l="1"/>
  <c r="Y1568" i="1" l="1"/>
  <c r="V1568" i="1" l="1"/>
  <c r="U1568" i="1"/>
  <c r="Y639" i="1" l="1"/>
  <c r="Y682" i="1"/>
  <c r="B1736" i="1" l="1"/>
  <c r="U1749" i="1" l="1"/>
  <c r="Y780" i="1"/>
  <c r="U1744" i="1"/>
  <c r="V1773" i="1"/>
  <c r="U1751" i="1"/>
  <c r="U1737" i="1"/>
  <c r="V1769" i="1"/>
  <c r="U1770" i="1"/>
  <c r="U1752" i="1"/>
  <c r="U1754" i="1"/>
  <c r="U1753" i="1"/>
  <c r="U1757" i="1"/>
  <c r="U1759" i="1"/>
  <c r="V1765" i="1"/>
  <c r="U1756" i="1"/>
  <c r="U1758" i="1"/>
  <c r="U1760" i="1"/>
  <c r="U1766" i="1"/>
  <c r="U1747" i="1"/>
  <c r="U1746" i="1"/>
  <c r="U1748" i="1"/>
  <c r="U1750" i="1"/>
  <c r="U1741" i="1"/>
  <c r="U1743" i="1"/>
  <c r="V1740" i="1"/>
  <c r="V1736" i="1"/>
  <c r="V1756" i="1"/>
  <c r="V1744" i="1"/>
  <c r="V1743" i="1"/>
  <c r="V1746" i="1"/>
  <c r="U1745" i="1"/>
  <c r="V1745" i="1"/>
  <c r="U1761" i="1"/>
  <c r="V1761" i="1"/>
  <c r="U1763" i="1"/>
  <c r="V1763" i="1"/>
  <c r="V1771" i="1"/>
  <c r="U1738" i="1"/>
  <c r="V1738" i="1"/>
  <c r="U1742" i="1"/>
  <c r="V1742" i="1"/>
  <c r="U1755" i="1"/>
  <c r="V1755" i="1"/>
  <c r="U1762" i="1"/>
  <c r="V1762" i="1"/>
  <c r="V1737" i="1"/>
  <c r="V1741" i="1"/>
  <c r="V1766" i="1"/>
  <c r="V1770" i="1"/>
  <c r="V1760" i="1"/>
  <c r="V1759" i="1"/>
  <c r="V1758" i="1"/>
  <c r="V1757" i="1"/>
  <c r="V1754" i="1"/>
  <c r="V1753" i="1"/>
  <c r="V1752" i="1"/>
  <c r="V1751" i="1"/>
  <c r="V1750" i="1"/>
  <c r="V1749" i="1"/>
  <c r="V1748" i="1"/>
  <c r="V1747" i="1"/>
  <c r="V1739" i="1"/>
  <c r="U1739" i="1"/>
  <c r="V1764" i="1"/>
  <c r="U1764" i="1"/>
  <c r="V1772" i="1"/>
  <c r="U1772" i="1"/>
  <c r="V1768" i="1"/>
  <c r="U1768" i="1"/>
  <c r="U1736" i="1"/>
  <c r="U1740" i="1"/>
  <c r="U1765" i="1"/>
  <c r="U1769" i="1"/>
  <c r="U1773" i="1"/>
  <c r="B638" i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U1735" i="1" l="1"/>
  <c r="U1771" i="1"/>
  <c r="U1767" i="1"/>
  <c r="V1767" i="1"/>
  <c r="V1735" i="1"/>
  <c r="Y1370" i="1" l="1"/>
  <c r="Y735" i="1"/>
  <c r="U1556" i="1" l="1"/>
  <c r="V1556" i="1"/>
  <c r="V1451" i="1"/>
  <c r="U1451" i="1"/>
  <c r="V1493" i="1" l="1"/>
  <c r="U1493" i="1"/>
  <c r="V1555" i="1"/>
  <c r="U1555" i="1"/>
  <c r="V1557" i="1"/>
  <c r="U1557" i="1"/>
  <c r="V1506" i="1"/>
  <c r="U1506" i="1"/>
  <c r="V1553" i="1"/>
  <c r="U1553" i="1"/>
  <c r="V1552" i="1"/>
  <c r="U1552" i="1"/>
  <c r="U1554" i="1"/>
  <c r="V1554" i="1"/>
  <c r="V1497" i="1" l="1"/>
  <c r="U1497" i="1"/>
  <c r="U867" i="1"/>
  <c r="V867" i="1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AJ25" i="6"/>
  <c r="AC25" i="6"/>
  <c r="AI25" i="6" s="1"/>
  <c r="AJ24" i="6"/>
  <c r="AC24" i="6"/>
  <c r="AI24" i="6" s="1"/>
  <c r="AJ23" i="6"/>
  <c r="AC23" i="6"/>
  <c r="AI23" i="6" s="1"/>
  <c r="AJ22" i="6"/>
  <c r="AC22" i="6"/>
  <c r="AI22" i="6" s="1"/>
  <c r="AJ21" i="6"/>
  <c r="AC21" i="6"/>
  <c r="AI21" i="6" s="1"/>
  <c r="AJ20" i="6"/>
  <c r="AC20" i="6"/>
  <c r="AI20" i="6" s="1"/>
  <c r="AJ19" i="6"/>
  <c r="AC19" i="6"/>
  <c r="A20" i="6"/>
  <c r="A21" i="6" s="1"/>
  <c r="A22" i="6" s="1"/>
  <c r="AJ16" i="6"/>
  <c r="AC16" i="6"/>
  <c r="AH26" i="6"/>
  <c r="AG26" i="6"/>
  <c r="AF26" i="6"/>
  <c r="AE26" i="6"/>
  <c r="AD26" i="6"/>
  <c r="M14" i="6"/>
  <c r="M26" i="6" s="1"/>
  <c r="L14" i="6"/>
  <c r="L26" i="6" s="1"/>
  <c r="K14" i="6"/>
  <c r="K26" i="6" s="1"/>
  <c r="J14" i="6"/>
  <c r="J26" i="6" s="1"/>
  <c r="I14" i="6"/>
  <c r="I26" i="6" s="1"/>
  <c r="AI16" i="6" l="1"/>
  <c r="AC15" i="6"/>
  <c r="AI19" i="6"/>
  <c r="AC18" i="6"/>
  <c r="A23" i="6"/>
  <c r="A24" i="6" s="1"/>
  <c r="A25" i="6" s="1"/>
  <c r="AC14" i="6" l="1"/>
  <c r="AC26" i="6" s="1"/>
  <c r="V1361" i="1" l="1"/>
  <c r="U1361" i="1"/>
  <c r="U1388" i="1" l="1"/>
  <c r="V1388" i="1"/>
  <c r="V289" i="1" l="1"/>
  <c r="U289" i="1"/>
  <c r="V1663" i="1" l="1"/>
  <c r="U1663" i="1"/>
  <c r="V1662" i="1"/>
  <c r="U1662" i="1"/>
  <c r="V1648" i="1" l="1"/>
  <c r="U1648" i="1"/>
  <c r="V1659" i="1"/>
  <c r="V1655" i="1"/>
  <c r="V1651" i="1"/>
  <c r="V1660" i="1"/>
  <c r="V1656" i="1"/>
  <c r="V1652" i="1"/>
  <c r="U1652" i="1"/>
  <c r="V1661" i="1"/>
  <c r="V1657" i="1"/>
  <c r="V1653" i="1"/>
  <c r="V1649" i="1"/>
  <c r="V1658" i="1"/>
  <c r="V1654" i="1"/>
  <c r="V1650" i="1"/>
  <c r="U1660" i="1"/>
  <c r="U1656" i="1"/>
  <c r="U1658" i="1"/>
  <c r="U1654" i="1"/>
  <c r="U1650" i="1"/>
  <c r="U1661" i="1"/>
  <c r="U1659" i="1"/>
  <c r="U1657" i="1"/>
  <c r="U1655" i="1"/>
  <c r="U1653" i="1"/>
  <c r="U1651" i="1"/>
  <c r="U1649" i="1"/>
  <c r="V317" i="1" l="1"/>
  <c r="U317" i="1"/>
  <c r="V295" i="1" l="1"/>
  <c r="U295" i="1"/>
  <c r="B288" i="1" l="1"/>
  <c r="B289" i="1" s="1"/>
  <c r="B290" i="1" s="1"/>
  <c r="B291" i="1" l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V1369" i="1"/>
  <c r="U1369" i="1" l="1"/>
  <c r="U1395" i="1"/>
  <c r="V1395" i="1"/>
  <c r="U1398" i="1"/>
  <c r="U1362" i="1"/>
  <c r="V1398" i="1"/>
  <c r="U1363" i="1"/>
  <c r="V1363" i="1"/>
  <c r="V1362" i="1"/>
  <c r="V1367" i="1" l="1"/>
  <c r="U1367" i="1"/>
  <c r="U1373" i="1"/>
  <c r="V1373" i="1"/>
  <c r="V1366" i="1"/>
  <c r="U1366" i="1"/>
  <c r="V1376" i="1"/>
  <c r="U1376" i="1"/>
  <c r="U1358" i="1"/>
  <c r="V1358" i="1"/>
  <c r="U293" i="1"/>
  <c r="V293" i="1"/>
  <c r="V279" i="1"/>
  <c r="U279" i="1"/>
  <c r="B313" i="1" l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U971" i="1" l="1"/>
  <c r="U967" i="1"/>
  <c r="U965" i="1"/>
  <c r="U963" i="1"/>
  <c r="U961" i="1"/>
  <c r="U959" i="1"/>
  <c r="U957" i="1"/>
  <c r="U954" i="1"/>
  <c r="U952" i="1"/>
  <c r="U950" i="1"/>
  <c r="U947" i="1"/>
  <c r="U945" i="1"/>
  <c r="U943" i="1"/>
  <c r="U941" i="1"/>
  <c r="U940" i="1"/>
  <c r="U938" i="1"/>
  <c r="U936" i="1"/>
  <c r="V935" i="1"/>
  <c r="U932" i="1"/>
  <c r="U929" i="1"/>
  <c r="U927" i="1"/>
  <c r="U926" i="1"/>
  <c r="U925" i="1"/>
  <c r="U924" i="1"/>
  <c r="U922" i="1"/>
  <c r="U921" i="1"/>
  <c r="U920" i="1"/>
  <c r="U919" i="1"/>
  <c r="V918" i="1"/>
  <c r="U917" i="1"/>
  <c r="U915" i="1"/>
  <c r="U913" i="1"/>
  <c r="U912" i="1"/>
  <c r="U911" i="1"/>
  <c r="V910" i="1"/>
  <c r="U909" i="1"/>
  <c r="U907" i="1"/>
  <c r="V903" i="1"/>
  <c r="U902" i="1"/>
  <c r="U900" i="1"/>
  <c r="U898" i="1"/>
  <c r="U894" i="1"/>
  <c r="U890" i="1"/>
  <c r="U888" i="1"/>
  <c r="U886" i="1"/>
  <c r="V885" i="1"/>
  <c r="U882" i="1"/>
  <c r="U880" i="1"/>
  <c r="U879" i="1"/>
  <c r="U878" i="1"/>
  <c r="V877" i="1"/>
  <c r="U876" i="1"/>
  <c r="U872" i="1"/>
  <c r="U868" i="1"/>
  <c r="V866" i="1"/>
  <c r="U865" i="1"/>
  <c r="U864" i="1"/>
  <c r="U856" i="1"/>
  <c r="U853" i="1"/>
  <c r="U848" i="1"/>
  <c r="U844" i="1"/>
  <c r="V843" i="1"/>
  <c r="U840" i="1"/>
  <c r="U836" i="1"/>
  <c r="V835" i="1"/>
  <c r="V827" i="1"/>
  <c r="V822" i="1"/>
  <c r="V820" i="1"/>
  <c r="V818" i="1"/>
  <c r="V816" i="1"/>
  <c r="V814" i="1"/>
  <c r="V812" i="1"/>
  <c r="V810" i="1"/>
  <c r="V808" i="1"/>
  <c r="V806" i="1"/>
  <c r="V804" i="1"/>
  <c r="V802" i="1"/>
  <c r="V800" i="1"/>
  <c r="V796" i="1"/>
  <c r="V794" i="1"/>
  <c r="U793" i="1"/>
  <c r="V971" i="1"/>
  <c r="V967" i="1"/>
  <c r="U964" i="1"/>
  <c r="V963" i="1"/>
  <c r="V962" i="1"/>
  <c r="V959" i="1"/>
  <c r="U956" i="1"/>
  <c r="V954" i="1"/>
  <c r="U951" i="1"/>
  <c r="V950" i="1"/>
  <c r="V947" i="1"/>
  <c r="U944" i="1"/>
  <c r="V943" i="1"/>
  <c r="V942" i="1"/>
  <c r="V940" i="1"/>
  <c r="U339" i="1"/>
  <c r="V338" i="1"/>
  <c r="V337" i="1"/>
  <c r="V336" i="1"/>
  <c r="U335" i="1"/>
  <c r="U334" i="1"/>
  <c r="U333" i="1"/>
  <c r="V332" i="1"/>
  <c r="U331" i="1"/>
  <c r="V331" i="1"/>
  <c r="U330" i="1"/>
  <c r="V329" i="1"/>
  <c r="U328" i="1"/>
  <c r="V327" i="1"/>
  <c r="B328" i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U324" i="1"/>
  <c r="V890" i="1" l="1"/>
  <c r="U816" i="1"/>
  <c r="V864" i="1"/>
  <c r="V915" i="1"/>
  <c r="U808" i="1"/>
  <c r="U822" i="1"/>
  <c r="V848" i="1"/>
  <c r="V900" i="1"/>
  <c r="V929" i="1"/>
  <c r="V793" i="1"/>
  <c r="U804" i="1"/>
  <c r="U812" i="1"/>
  <c r="V840" i="1"/>
  <c r="V856" i="1"/>
  <c r="V868" i="1"/>
  <c r="V882" i="1"/>
  <c r="V907" i="1"/>
  <c r="V922" i="1"/>
  <c r="V932" i="1"/>
  <c r="U794" i="1"/>
  <c r="U796" i="1"/>
  <c r="U800" i="1"/>
  <c r="U802" i="1"/>
  <c r="U806" i="1"/>
  <c r="U810" i="1"/>
  <c r="U814" i="1"/>
  <c r="U818" i="1"/>
  <c r="U820" i="1"/>
  <c r="V836" i="1"/>
  <c r="V844" i="1"/>
  <c r="V872" i="1"/>
  <c r="V878" i="1"/>
  <c r="V886" i="1"/>
  <c r="V894" i="1"/>
  <c r="V911" i="1"/>
  <c r="V919" i="1"/>
  <c r="V925" i="1"/>
  <c r="V936" i="1"/>
  <c r="V795" i="1"/>
  <c r="V797" i="1"/>
  <c r="U799" i="1"/>
  <c r="V803" i="1"/>
  <c r="U805" i="1"/>
  <c r="V807" i="1"/>
  <c r="U809" i="1"/>
  <c r="U813" i="1"/>
  <c r="V815" i="1"/>
  <c r="V819" i="1"/>
  <c r="V821" i="1"/>
  <c r="U823" i="1"/>
  <c r="V937" i="1"/>
  <c r="U937" i="1"/>
  <c r="U827" i="1"/>
  <c r="U835" i="1"/>
  <c r="U841" i="1"/>
  <c r="U843" i="1"/>
  <c r="V847" i="1"/>
  <c r="V853" i="1"/>
  <c r="V855" i="1"/>
  <c r="V863" i="1"/>
  <c r="U866" i="1"/>
  <c r="U877" i="1"/>
  <c r="V879" i="1"/>
  <c r="V881" i="1"/>
  <c r="U883" i="1"/>
  <c r="U885" i="1"/>
  <c r="V889" i="1"/>
  <c r="U891" i="1"/>
  <c r="U895" i="1"/>
  <c r="V899" i="1"/>
  <c r="U903" i="1"/>
  <c r="V906" i="1"/>
  <c r="U908" i="1"/>
  <c r="U910" i="1"/>
  <c r="V912" i="1"/>
  <c r="V914" i="1"/>
  <c r="U916" i="1"/>
  <c r="U918" i="1"/>
  <c r="V920" i="1"/>
  <c r="U923" i="1"/>
  <c r="V926" i="1"/>
  <c r="V928" i="1"/>
  <c r="U933" i="1"/>
  <c r="U935" i="1"/>
  <c r="V939" i="1"/>
  <c r="U942" i="1"/>
  <c r="V944" i="1"/>
  <c r="V946" i="1"/>
  <c r="U948" i="1"/>
  <c r="V951" i="1"/>
  <c r="V953" i="1"/>
  <c r="U955" i="1"/>
  <c r="V956" i="1"/>
  <c r="U960" i="1"/>
  <c r="U962" i="1"/>
  <c r="V964" i="1"/>
  <c r="V966" i="1"/>
  <c r="U968" i="1"/>
  <c r="U795" i="1"/>
  <c r="U797" i="1"/>
  <c r="V799" i="1"/>
  <c r="U803" i="1"/>
  <c r="V805" i="1"/>
  <c r="U807" i="1"/>
  <c r="V809" i="1"/>
  <c r="V813" i="1"/>
  <c r="U815" i="1"/>
  <c r="U819" i="1"/>
  <c r="U821" i="1"/>
  <c r="V823" i="1"/>
  <c r="V841" i="1"/>
  <c r="U847" i="1"/>
  <c r="U855" i="1"/>
  <c r="U863" i="1"/>
  <c r="U881" i="1"/>
  <c r="V883" i="1"/>
  <c r="U889" i="1"/>
  <c r="V891" i="1"/>
  <c r="V895" i="1"/>
  <c r="U899" i="1"/>
  <c r="U906" i="1"/>
  <c r="V908" i="1"/>
  <c r="U914" i="1"/>
  <c r="V916" i="1"/>
  <c r="V923" i="1"/>
  <c r="U928" i="1"/>
  <c r="V933" i="1"/>
  <c r="U939" i="1"/>
  <c r="U946" i="1"/>
  <c r="V948" i="1"/>
  <c r="U953" i="1"/>
  <c r="V955" i="1"/>
  <c r="V960" i="1"/>
  <c r="U966" i="1"/>
  <c r="V968" i="1"/>
  <c r="V865" i="1"/>
  <c r="V876" i="1"/>
  <c r="V880" i="1"/>
  <c r="V888" i="1"/>
  <c r="V898" i="1"/>
  <c r="V902" i="1"/>
  <c r="V909" i="1"/>
  <c r="V913" i="1"/>
  <c r="V917" i="1"/>
  <c r="V921" i="1"/>
  <c r="V924" i="1"/>
  <c r="V927" i="1"/>
  <c r="V938" i="1"/>
  <c r="V941" i="1"/>
  <c r="V945" i="1"/>
  <c r="V952" i="1"/>
  <c r="V957" i="1"/>
  <c r="V961" i="1"/>
  <c r="V965" i="1"/>
  <c r="U327" i="1"/>
  <c r="U337" i="1"/>
  <c r="U338" i="1"/>
  <c r="V339" i="1"/>
  <c r="U336" i="1"/>
  <c r="V335" i="1"/>
  <c r="V334" i="1"/>
  <c r="V333" i="1"/>
  <c r="U332" i="1"/>
  <c r="V330" i="1"/>
  <c r="U329" i="1"/>
  <c r="V328" i="1"/>
  <c r="V324" i="1"/>
  <c r="V1344" i="1" l="1"/>
  <c r="V1340" i="1"/>
  <c r="V1338" i="1"/>
  <c r="U1318" i="1"/>
  <c r="U1315" i="1"/>
  <c r="U1313" i="1"/>
  <c r="U1308" i="1"/>
  <c r="U1306" i="1"/>
  <c r="U1304" i="1"/>
  <c r="U1300" i="1"/>
  <c r="V1299" i="1"/>
  <c r="U1298" i="1"/>
  <c r="U1292" i="1"/>
  <c r="V1291" i="1"/>
  <c r="U1290" i="1"/>
  <c r="U1288" i="1"/>
  <c r="V1287" i="1"/>
  <c r="U1286" i="1"/>
  <c r="U1284" i="1"/>
  <c r="V1283" i="1"/>
  <c r="U1282" i="1"/>
  <c r="V1280" i="1"/>
  <c r="V1279" i="1"/>
  <c r="V1278" i="1"/>
  <c r="V1274" i="1"/>
  <c r="V1267" i="1"/>
  <c r="V1264" i="1"/>
  <c r="V1263" i="1"/>
  <c r="V1260" i="1"/>
  <c r="V1258" i="1"/>
  <c r="V1256" i="1"/>
  <c r="V1255" i="1"/>
  <c r="V1253" i="1"/>
  <c r="V1251" i="1"/>
  <c r="V1245" i="1"/>
  <c r="V1238" i="1"/>
  <c r="U1226" i="1"/>
  <c r="V1223" i="1"/>
  <c r="U1220" i="1"/>
  <c r="V1219" i="1"/>
  <c r="U1218" i="1"/>
  <c r="V1217" i="1"/>
  <c r="V1213" i="1"/>
  <c r="V1212" i="1"/>
  <c r="V1210" i="1"/>
  <c r="V1209" i="1"/>
  <c r="V1202" i="1"/>
  <c r="V1201" i="1"/>
  <c r="V1200" i="1"/>
  <c r="V1199" i="1"/>
  <c r="V1198" i="1"/>
  <c r="V1194" i="1"/>
  <c r="V1192" i="1"/>
  <c r="V1191" i="1"/>
  <c r="V1190" i="1"/>
  <c r="V1188" i="1"/>
  <c r="V1187" i="1"/>
  <c r="V1186" i="1"/>
  <c r="V1184" i="1"/>
  <c r="V1183" i="1"/>
  <c r="V1179" i="1"/>
  <c r="V1176" i="1"/>
  <c r="V1175" i="1"/>
  <c r="V1174" i="1"/>
  <c r="V1172" i="1"/>
  <c r="V1167" i="1"/>
  <c r="V1154" i="1"/>
  <c r="V1150" i="1"/>
  <c r="V1148" i="1"/>
  <c r="V1139" i="1"/>
  <c r="V1135" i="1"/>
  <c r="V1132" i="1"/>
  <c r="V1128" i="1"/>
  <c r="V1124" i="1"/>
  <c r="V1123" i="1"/>
  <c r="V1122" i="1"/>
  <c r="V1120" i="1"/>
  <c r="V1119" i="1"/>
  <c r="V1105" i="1"/>
  <c r="V1104" i="1"/>
  <c r="V1102" i="1"/>
  <c r="V1100" i="1"/>
  <c r="V1098" i="1"/>
  <c r="V1097" i="1"/>
  <c r="V1096" i="1"/>
  <c r="V1081" i="1"/>
  <c r="V1080" i="1"/>
  <c r="V1076" i="1"/>
  <c r="V1066" i="1"/>
  <c r="V1065" i="1"/>
  <c r="V1064" i="1"/>
  <c r="V1059" i="1"/>
  <c r="V1057" i="1"/>
  <c r="V1046" i="1"/>
  <c r="V1045" i="1"/>
  <c r="V1044" i="1"/>
  <c r="V1043" i="1"/>
  <c r="V1041" i="1"/>
  <c r="V1038" i="1"/>
  <c r="V1037" i="1"/>
  <c r="V1035" i="1"/>
  <c r="V1034" i="1"/>
  <c r="V1033" i="1"/>
  <c r="V1031" i="1"/>
  <c r="V1030" i="1"/>
  <c r="V1027" i="1"/>
  <c r="V1026" i="1"/>
  <c r="V1024" i="1"/>
  <c r="V1023" i="1"/>
  <c r="V1022" i="1"/>
  <c r="V1019" i="1"/>
  <c r="V1018" i="1"/>
  <c r="V1016" i="1"/>
  <c r="V1012" i="1"/>
  <c r="V1010" i="1"/>
  <c r="V1009" i="1"/>
  <c r="V1006" i="1"/>
  <c r="V1004" i="1"/>
  <c r="V1002" i="1"/>
  <c r="V1001" i="1"/>
  <c r="V1000" i="1"/>
  <c r="U995" i="1"/>
  <c r="V994" i="1"/>
  <c r="U993" i="1"/>
  <c r="U991" i="1"/>
  <c r="V987" i="1"/>
  <c r="U986" i="1"/>
  <c r="U983" i="1"/>
  <c r="V982" i="1"/>
  <c r="U981" i="1"/>
  <c r="V979" i="1"/>
  <c r="U974" i="1"/>
  <c r="V973" i="1"/>
  <c r="B974" i="1"/>
  <c r="B975" i="1" s="1"/>
  <c r="B976" i="1" s="1"/>
  <c r="B977" i="1" s="1"/>
  <c r="B978" i="1" s="1"/>
  <c r="B979" i="1" s="1"/>
  <c r="H626" i="1"/>
  <c r="B464" i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52" i="1"/>
  <c r="B453" i="1" s="1"/>
  <c r="B454" i="1" s="1"/>
  <c r="B455" i="1" s="1"/>
  <c r="B456" i="1" s="1"/>
  <c r="B457" i="1" s="1"/>
  <c r="B458" i="1" s="1"/>
  <c r="B459" i="1" s="1"/>
  <c r="B490" i="1" l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980" i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V1047" i="1"/>
  <c r="V1049" i="1"/>
  <c r="V1050" i="1"/>
  <c r="V1051" i="1"/>
  <c r="V1053" i="1"/>
  <c r="V1054" i="1"/>
  <c r="V1055" i="1"/>
  <c r="V1058" i="1"/>
  <c r="V1061" i="1"/>
  <c r="V1062" i="1"/>
  <c r="V1068" i="1"/>
  <c r="V1069" i="1"/>
  <c r="V1071" i="1"/>
  <c r="V1072" i="1"/>
  <c r="V1074" i="1"/>
  <c r="V1075" i="1"/>
  <c r="V1078" i="1"/>
  <c r="V1084" i="1"/>
  <c r="V1085" i="1"/>
  <c r="V1088" i="1"/>
  <c r="V1089" i="1"/>
  <c r="V1090" i="1"/>
  <c r="V1092" i="1"/>
  <c r="V1093" i="1"/>
  <c r="V1101" i="1"/>
  <c r="V1106" i="1"/>
  <c r="V1126" i="1"/>
  <c r="V1130" i="1"/>
  <c r="V1131" i="1"/>
  <c r="V1134" i="1"/>
  <c r="V1136" i="1"/>
  <c r="V1138" i="1"/>
  <c r="V1142" i="1"/>
  <c r="V1143" i="1"/>
  <c r="V1144" i="1"/>
  <c r="V1147" i="1"/>
  <c r="V1151" i="1"/>
  <c r="V1152" i="1"/>
  <c r="V1156" i="1"/>
  <c r="V1157" i="1"/>
  <c r="V1158" i="1"/>
  <c r="V1161" i="1"/>
  <c r="V1163" i="1"/>
  <c r="V1164" i="1"/>
  <c r="V1165" i="1"/>
  <c r="V1170" i="1"/>
  <c r="V1171" i="1"/>
  <c r="V1178" i="1"/>
  <c r="V1180" i="1"/>
  <c r="V1182" i="1"/>
  <c r="V1195" i="1"/>
  <c r="V1196" i="1"/>
  <c r="V1204" i="1"/>
  <c r="V1205" i="1"/>
  <c r="V1206" i="1"/>
  <c r="V1208" i="1"/>
  <c r="V1221" i="1"/>
  <c r="U1224" i="1"/>
  <c r="V1225" i="1"/>
  <c r="V1227" i="1"/>
  <c r="V1228" i="1"/>
  <c r="V1230" i="1"/>
  <c r="V1231" i="1"/>
  <c r="V1232" i="1"/>
  <c r="V1234" i="1"/>
  <c r="V1235" i="1"/>
  <c r="V1236" i="1"/>
  <c r="V1242" i="1"/>
  <c r="V1243" i="1"/>
  <c r="V1244" i="1"/>
  <c r="V1246" i="1"/>
  <c r="V1248" i="1"/>
  <c r="V1249" i="1"/>
  <c r="V1252" i="1"/>
  <c r="V1266" i="1"/>
  <c r="V1268" i="1"/>
  <c r="V1270" i="1"/>
  <c r="V1271" i="1"/>
  <c r="V1272" i="1"/>
  <c r="V1275" i="1"/>
  <c r="V1276" i="1"/>
  <c r="V1295" i="1"/>
  <c r="U1296" i="1"/>
  <c r="V1303" i="1"/>
  <c r="V1305" i="1"/>
  <c r="V1309" i="1"/>
  <c r="U1310" i="1"/>
  <c r="V1316" i="1"/>
  <c r="V1324" i="1"/>
  <c r="V1328" i="1"/>
  <c r="V1330" i="1"/>
  <c r="V1332" i="1"/>
  <c r="V1333" i="1"/>
  <c r="V1336" i="1"/>
  <c r="V1337" i="1"/>
  <c r="V970" i="1"/>
  <c r="U970" i="1"/>
  <c r="U825" i="1"/>
  <c r="V825" i="1"/>
  <c r="V811" i="1"/>
  <c r="U811" i="1"/>
  <c r="U837" i="1"/>
  <c r="V837" i="1"/>
  <c r="U838" i="1"/>
  <c r="V838" i="1"/>
  <c r="U839" i="1"/>
  <c r="V839" i="1"/>
  <c r="U842" i="1"/>
  <c r="V842" i="1"/>
  <c r="U846" i="1"/>
  <c r="V846" i="1"/>
  <c r="U849" i="1"/>
  <c r="V849" i="1"/>
  <c r="U850" i="1"/>
  <c r="V850" i="1"/>
  <c r="V851" i="1"/>
  <c r="U851" i="1"/>
  <c r="U852" i="1"/>
  <c r="V852" i="1"/>
  <c r="U854" i="1"/>
  <c r="V854" i="1"/>
  <c r="V859" i="1"/>
  <c r="U859" i="1"/>
  <c r="U860" i="1"/>
  <c r="V860" i="1"/>
  <c r="U904" i="1"/>
  <c r="V904" i="1"/>
  <c r="U934" i="1"/>
  <c r="V934" i="1"/>
  <c r="U1030" i="1"/>
  <c r="U1147" i="1"/>
  <c r="U1089" i="1"/>
  <c r="U1256" i="1"/>
  <c r="U1131" i="1"/>
  <c r="U1213" i="1"/>
  <c r="U1283" i="1"/>
  <c r="U1267" i="1"/>
  <c r="U1316" i="1"/>
  <c r="U987" i="1"/>
  <c r="U1018" i="1"/>
  <c r="U1105" i="1"/>
  <c r="U1022" i="1"/>
  <c r="U1023" i="1"/>
  <c r="U1043" i="1"/>
  <c r="U1054" i="1"/>
  <c r="U1081" i="1"/>
  <c r="U1097" i="1"/>
  <c r="U1123" i="1"/>
  <c r="U1139" i="1"/>
  <c r="U1164" i="1"/>
  <c r="U1205" i="1"/>
  <c r="U1243" i="1"/>
  <c r="U1275" i="1"/>
  <c r="U973" i="1"/>
  <c r="U979" i="1"/>
  <c r="U1001" i="1"/>
  <c r="U1009" i="1"/>
  <c r="U1034" i="1"/>
  <c r="U1050" i="1"/>
  <c r="U1058" i="1"/>
  <c r="U1069" i="1"/>
  <c r="U1075" i="1"/>
  <c r="U1085" i="1"/>
  <c r="U1093" i="1"/>
  <c r="U1101" i="1"/>
  <c r="U1119" i="1"/>
  <c r="U1135" i="1"/>
  <c r="U1143" i="1"/>
  <c r="U1151" i="1"/>
  <c r="U1157" i="1"/>
  <c r="U1171" i="1"/>
  <c r="U1179" i="1"/>
  <c r="U1187" i="1"/>
  <c r="U1195" i="1"/>
  <c r="U1231" i="1"/>
  <c r="U1252" i="1"/>
  <c r="U1258" i="1"/>
  <c r="U1263" i="1"/>
  <c r="U1271" i="1"/>
  <c r="U1279" i="1"/>
  <c r="U1287" i="1"/>
  <c r="U1295" i="1"/>
  <c r="U1303" i="1"/>
  <c r="U1309" i="1"/>
  <c r="U1333" i="1"/>
  <c r="U982" i="1"/>
  <c r="U994" i="1"/>
  <c r="U1038" i="1"/>
  <c r="U1161" i="1"/>
  <c r="U1175" i="1"/>
  <c r="U1183" i="1"/>
  <c r="U1191" i="1"/>
  <c r="U1202" i="1"/>
  <c r="U1209" i="1"/>
  <c r="U1217" i="1"/>
  <c r="V1218" i="1"/>
  <c r="U1219" i="1"/>
  <c r="V1220" i="1"/>
  <c r="U1221" i="1"/>
  <c r="U1223" i="1"/>
  <c r="V1224" i="1"/>
  <c r="U1225" i="1"/>
  <c r="V1226" i="1"/>
  <c r="U1227" i="1"/>
  <c r="U1235" i="1"/>
  <c r="U1291" i="1"/>
  <c r="U1299" i="1"/>
  <c r="U1305" i="1"/>
  <c r="U1337" i="1"/>
  <c r="V980" i="1"/>
  <c r="U980" i="1"/>
  <c r="V996" i="1"/>
  <c r="U996" i="1"/>
  <c r="V997" i="1"/>
  <c r="U997" i="1"/>
  <c r="V1007" i="1"/>
  <c r="U1007" i="1"/>
  <c r="V1015" i="1"/>
  <c r="U1015" i="1"/>
  <c r="V1025" i="1"/>
  <c r="U1025" i="1"/>
  <c r="V1032" i="1"/>
  <c r="U1032" i="1"/>
  <c r="V1040" i="1"/>
  <c r="U1040" i="1"/>
  <c r="V1056" i="1"/>
  <c r="U1056" i="1"/>
  <c r="V1063" i="1"/>
  <c r="U1063" i="1"/>
  <c r="V1067" i="1"/>
  <c r="U1067" i="1"/>
  <c r="V1073" i="1"/>
  <c r="U1073" i="1"/>
  <c r="V1083" i="1"/>
  <c r="U1083" i="1"/>
  <c r="V1091" i="1"/>
  <c r="U1091" i="1"/>
  <c r="V1099" i="1"/>
  <c r="U1099" i="1"/>
  <c r="V1107" i="1"/>
  <c r="U1107" i="1"/>
  <c r="V1109" i="1"/>
  <c r="U1109" i="1"/>
  <c r="V1111" i="1"/>
  <c r="U1111" i="1"/>
  <c r="V1112" i="1"/>
  <c r="U1112" i="1"/>
  <c r="V1114" i="1"/>
  <c r="U1114" i="1"/>
  <c r="V1116" i="1"/>
  <c r="U1116" i="1"/>
  <c r="V1133" i="1"/>
  <c r="U1133" i="1"/>
  <c r="V1141" i="1"/>
  <c r="U1141" i="1"/>
  <c r="V1149" i="1"/>
  <c r="U1149" i="1"/>
  <c r="V1162" i="1"/>
  <c r="U1162" i="1"/>
  <c r="V1169" i="1"/>
  <c r="U1169" i="1"/>
  <c r="V1177" i="1"/>
  <c r="U1177" i="1"/>
  <c r="V1185" i="1"/>
  <c r="U1185" i="1"/>
  <c r="V1193" i="1"/>
  <c r="U1193" i="1"/>
  <c r="V1203" i="1"/>
  <c r="U1203" i="1"/>
  <c r="V1211" i="1"/>
  <c r="U1211" i="1"/>
  <c r="V1229" i="1"/>
  <c r="U1229" i="1"/>
  <c r="V1250" i="1"/>
  <c r="U1250" i="1"/>
  <c r="V1257" i="1"/>
  <c r="U1257" i="1"/>
  <c r="V1261" i="1"/>
  <c r="U1261" i="1"/>
  <c r="V1269" i="1"/>
  <c r="U1269" i="1"/>
  <c r="V1277" i="1"/>
  <c r="U1277" i="1"/>
  <c r="V1285" i="1"/>
  <c r="U1285" i="1"/>
  <c r="V1293" i="1"/>
  <c r="U1293" i="1"/>
  <c r="V1301" i="1"/>
  <c r="U1301" i="1"/>
  <c r="V1307" i="1"/>
  <c r="U1307" i="1"/>
  <c r="V1312" i="1"/>
  <c r="U1312" i="1"/>
  <c r="V1326" i="1"/>
  <c r="U1326" i="1"/>
  <c r="V1331" i="1"/>
  <c r="U1331" i="1"/>
  <c r="V978" i="1"/>
  <c r="U978" i="1"/>
  <c r="V985" i="1"/>
  <c r="U985" i="1"/>
  <c r="V992" i="1"/>
  <c r="U992" i="1"/>
  <c r="V999" i="1"/>
  <c r="U999" i="1"/>
  <c r="V1003" i="1"/>
  <c r="U1003" i="1"/>
  <c r="V1011" i="1"/>
  <c r="U1011" i="1"/>
  <c r="V1020" i="1"/>
  <c r="U1020" i="1"/>
  <c r="V1028" i="1"/>
  <c r="U1028" i="1"/>
  <c r="V1036" i="1"/>
  <c r="U1036" i="1"/>
  <c r="V1052" i="1"/>
  <c r="U1052" i="1"/>
  <c r="V1060" i="1"/>
  <c r="U1060" i="1"/>
  <c r="V1070" i="1"/>
  <c r="U1070" i="1"/>
  <c r="V1077" i="1"/>
  <c r="U1077" i="1"/>
  <c r="V1079" i="1"/>
  <c r="U1079" i="1"/>
  <c r="V1087" i="1"/>
  <c r="U1087" i="1"/>
  <c r="V1095" i="1"/>
  <c r="U1095" i="1"/>
  <c r="V1103" i="1"/>
  <c r="U1103" i="1"/>
  <c r="U1110" i="1"/>
  <c r="V1110" i="1"/>
  <c r="U1113" i="1"/>
  <c r="V1113" i="1"/>
  <c r="U1115" i="1"/>
  <c r="V1115" i="1"/>
  <c r="U1117" i="1"/>
  <c r="V1117" i="1"/>
  <c r="V1129" i="1"/>
  <c r="U1129" i="1"/>
  <c r="V1137" i="1"/>
  <c r="U1137" i="1"/>
  <c r="V1145" i="1"/>
  <c r="U1145" i="1"/>
  <c r="V1153" i="1"/>
  <c r="U1153" i="1"/>
  <c r="V1159" i="1"/>
  <c r="U1159" i="1"/>
  <c r="V1166" i="1"/>
  <c r="U1166" i="1"/>
  <c r="V1181" i="1"/>
  <c r="U1181" i="1"/>
  <c r="V1189" i="1"/>
  <c r="U1189" i="1"/>
  <c r="V1197" i="1"/>
  <c r="U1197" i="1"/>
  <c r="V1207" i="1"/>
  <c r="U1207" i="1"/>
  <c r="V1233" i="1"/>
  <c r="U1233" i="1"/>
  <c r="V1241" i="1"/>
  <c r="U1241" i="1"/>
  <c r="V1247" i="1"/>
  <c r="U1247" i="1"/>
  <c r="V1254" i="1"/>
  <c r="U1254" i="1"/>
  <c r="V1259" i="1"/>
  <c r="U1259" i="1"/>
  <c r="V1265" i="1"/>
  <c r="U1265" i="1"/>
  <c r="V1273" i="1"/>
  <c r="U1273" i="1"/>
  <c r="V1289" i="1"/>
  <c r="U1289" i="1"/>
  <c r="V1297" i="1"/>
  <c r="U1297" i="1"/>
  <c r="V1314" i="1"/>
  <c r="U1314" i="1"/>
  <c r="V1321" i="1"/>
  <c r="U1321" i="1"/>
  <c r="V1325" i="1"/>
  <c r="U1325" i="1"/>
  <c r="V1327" i="1"/>
  <c r="U1327" i="1"/>
  <c r="V1335" i="1"/>
  <c r="U1335" i="1"/>
  <c r="V1343" i="1"/>
  <c r="U1343" i="1"/>
  <c r="V974" i="1"/>
  <c r="V981" i="1"/>
  <c r="V983" i="1"/>
  <c r="V986" i="1"/>
  <c r="V990" i="1"/>
  <c r="V991" i="1"/>
  <c r="V993" i="1"/>
  <c r="V995" i="1"/>
  <c r="V998" i="1"/>
  <c r="U998" i="1"/>
  <c r="U1000" i="1"/>
  <c r="U1002" i="1"/>
  <c r="U1004" i="1"/>
  <c r="U1006" i="1"/>
  <c r="U1010" i="1"/>
  <c r="U1012" i="1"/>
  <c r="U1016" i="1"/>
  <c r="U1019" i="1"/>
  <c r="U1024" i="1"/>
  <c r="U1026" i="1"/>
  <c r="U1027" i="1"/>
  <c r="U1029" i="1"/>
  <c r="U1031" i="1"/>
  <c r="U1033" i="1"/>
  <c r="U1035" i="1"/>
  <c r="U1037" i="1"/>
  <c r="U1041" i="1"/>
  <c r="U1044" i="1"/>
  <c r="U1045" i="1"/>
  <c r="U1046" i="1"/>
  <c r="U1047" i="1"/>
  <c r="U1049" i="1"/>
  <c r="U1051" i="1"/>
  <c r="U1053" i="1"/>
  <c r="U1055" i="1"/>
  <c r="U1057" i="1"/>
  <c r="U1059" i="1"/>
  <c r="U1061" i="1"/>
  <c r="U1062" i="1"/>
  <c r="U1064" i="1"/>
  <c r="U1065" i="1"/>
  <c r="U1066" i="1"/>
  <c r="U1068" i="1"/>
  <c r="U1071" i="1"/>
  <c r="U1072" i="1"/>
  <c r="U1074" i="1"/>
  <c r="U1076" i="1"/>
  <c r="U1078" i="1"/>
  <c r="U1080" i="1"/>
  <c r="U1084" i="1"/>
  <c r="U1088" i="1"/>
  <c r="U1090" i="1"/>
  <c r="U1092" i="1"/>
  <c r="U1096" i="1"/>
  <c r="U1098" i="1"/>
  <c r="U1100" i="1"/>
  <c r="U1102" i="1"/>
  <c r="U1104" i="1"/>
  <c r="U1106" i="1"/>
  <c r="U1120" i="1"/>
  <c r="U1122" i="1"/>
  <c r="U1124" i="1"/>
  <c r="U1126" i="1"/>
  <c r="U1128" i="1"/>
  <c r="U1130" i="1"/>
  <c r="U1132" i="1"/>
  <c r="U1134" i="1"/>
  <c r="U1136" i="1"/>
  <c r="U1138" i="1"/>
  <c r="U1142" i="1"/>
  <c r="U1144" i="1"/>
  <c r="U1148" i="1"/>
  <c r="U1150" i="1"/>
  <c r="U1152" i="1"/>
  <c r="U1154" i="1"/>
  <c r="U1156" i="1"/>
  <c r="U1158" i="1"/>
  <c r="U1163" i="1"/>
  <c r="U1165" i="1"/>
  <c r="U1167" i="1"/>
  <c r="U1170" i="1"/>
  <c r="U1172" i="1"/>
  <c r="U1174" i="1"/>
  <c r="U1176" i="1"/>
  <c r="U1178" i="1"/>
  <c r="U1180" i="1"/>
  <c r="U1182" i="1"/>
  <c r="U1184" i="1"/>
  <c r="U1186" i="1"/>
  <c r="U1188" i="1"/>
  <c r="U1190" i="1"/>
  <c r="U1192" i="1"/>
  <c r="U1194" i="1"/>
  <c r="U1196" i="1"/>
  <c r="U1198" i="1"/>
  <c r="U1199" i="1"/>
  <c r="U1200" i="1"/>
  <c r="U1201" i="1"/>
  <c r="U1204" i="1"/>
  <c r="U1206" i="1"/>
  <c r="U1208" i="1"/>
  <c r="U1210" i="1"/>
  <c r="U1212" i="1"/>
  <c r="U1228" i="1"/>
  <c r="U1230" i="1"/>
  <c r="U1232" i="1"/>
  <c r="U1234" i="1"/>
  <c r="U1236" i="1"/>
  <c r="U1238" i="1"/>
  <c r="U1242" i="1"/>
  <c r="U1244" i="1"/>
  <c r="U1245" i="1"/>
  <c r="U1246" i="1"/>
  <c r="U1248" i="1"/>
  <c r="U1249" i="1"/>
  <c r="U1251" i="1"/>
  <c r="U1253" i="1"/>
  <c r="U1255" i="1"/>
  <c r="U1260" i="1"/>
  <c r="U1264" i="1"/>
  <c r="U1266" i="1"/>
  <c r="U1268" i="1"/>
  <c r="U1270" i="1"/>
  <c r="U1272" i="1"/>
  <c r="U1274" i="1"/>
  <c r="U1276" i="1"/>
  <c r="U1278" i="1"/>
  <c r="U1280" i="1"/>
  <c r="V1282" i="1"/>
  <c r="V1284" i="1"/>
  <c r="V1286" i="1"/>
  <c r="V1288" i="1"/>
  <c r="V1290" i="1"/>
  <c r="V1292" i="1"/>
  <c r="V1296" i="1"/>
  <c r="V1298" i="1"/>
  <c r="V1300" i="1"/>
  <c r="V1304" i="1"/>
  <c r="V1306" i="1"/>
  <c r="V1308" i="1"/>
  <c r="V1310" i="1"/>
  <c r="V1313" i="1"/>
  <c r="V1315" i="1"/>
  <c r="V1318" i="1"/>
  <c r="U1324" i="1"/>
  <c r="U1328" i="1"/>
  <c r="U1330" i="1"/>
  <c r="U1332" i="1"/>
  <c r="U1336" i="1"/>
  <c r="U1338" i="1"/>
  <c r="U1340" i="1"/>
  <c r="U1344" i="1"/>
  <c r="B997" i="1" l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460" i="1"/>
  <c r="B461" i="1" s="1"/>
  <c r="B514" i="1"/>
  <c r="B515" i="1" s="1"/>
  <c r="V1048" i="1"/>
  <c r="U1329" i="1"/>
  <c r="U1005" i="1"/>
  <c r="V988" i="1"/>
  <c r="U1042" i="1"/>
  <c r="U1342" i="1"/>
  <c r="V1281" i="1"/>
  <c r="U1140" i="1"/>
  <c r="V989" i="1"/>
  <c r="U984" i="1"/>
  <c r="U1155" i="1"/>
  <c r="V1013" i="1"/>
  <c r="V1008" i="1"/>
  <c r="V1039" i="1"/>
  <c r="V1017" i="1"/>
  <c r="V1005" i="1"/>
  <c r="V1339" i="1"/>
  <c r="V1042" i="1"/>
  <c r="V1029" i="1"/>
  <c r="U990" i="1"/>
  <c r="U988" i="1"/>
  <c r="U1039" i="1"/>
  <c r="U989" i="1"/>
  <c r="V984" i="1"/>
  <c r="U930" i="1"/>
  <c r="V901" i="1"/>
  <c r="V892" i="1"/>
  <c r="V874" i="1"/>
  <c r="V870" i="1"/>
  <c r="V845" i="1"/>
  <c r="V833" i="1"/>
  <c r="U831" i="1"/>
  <c r="V829" i="1"/>
  <c r="V826" i="1"/>
  <c r="V798" i="1"/>
  <c r="V817" i="1"/>
  <c r="V861" i="1"/>
  <c r="U857" i="1"/>
  <c r="U976" i="1"/>
  <c r="V1215" i="1"/>
  <c r="V1094" i="1"/>
  <c r="V1127" i="1"/>
  <c r="V1146" i="1"/>
  <c r="V1086" i="1"/>
  <c r="V1160" i="1"/>
  <c r="V1341" i="1"/>
  <c r="V1334" i="1"/>
  <c r="V931" i="1"/>
  <c r="V905" i="1"/>
  <c r="U893" i="1"/>
  <c r="U875" i="1"/>
  <c r="U871" i="1"/>
  <c r="U869" i="1"/>
  <c r="V834" i="1"/>
  <c r="V832" i="1"/>
  <c r="V830" i="1"/>
  <c r="V828" i="1"/>
  <c r="V801" i="1"/>
  <c r="U958" i="1"/>
  <c r="V862" i="1"/>
  <c r="V858" i="1"/>
  <c r="V977" i="1"/>
  <c r="V1168" i="1"/>
  <c r="U1294" i="1"/>
  <c r="U1302" i="1"/>
  <c r="V1214" i="1"/>
  <c r="V1140" i="1"/>
  <c r="U1048" i="1"/>
  <c r="V1082" i="1"/>
  <c r="V1155" i="1"/>
  <c r="V1342" i="1"/>
  <c r="V1329" i="1"/>
  <c r="U1082" i="1"/>
  <c r="U1281" i="1"/>
  <c r="U1339" i="1"/>
  <c r="U1334" i="1"/>
  <c r="U975" i="1"/>
  <c r="U1127" i="1"/>
  <c r="U1341" i="1"/>
  <c r="U1086" i="1"/>
  <c r="U1008" i="1"/>
  <c r="V975" i="1"/>
  <c r="U1160" i="1"/>
  <c r="V1108" i="1"/>
  <c r="U1146" i="1"/>
  <c r="U1215" i="1"/>
  <c r="U1108" i="1"/>
  <c r="U1320" i="1"/>
  <c r="V1320" i="1"/>
  <c r="U1214" i="1"/>
  <c r="U1094" i="1"/>
  <c r="V857" i="1"/>
  <c r="V1294" i="1"/>
  <c r="V1302" i="1"/>
  <c r="U861" i="1"/>
  <c r="U858" i="1"/>
  <c r="U1168" i="1"/>
  <c r="V976" i="1"/>
  <c r="U977" i="1"/>
  <c r="U817" i="1"/>
  <c r="U862" i="1"/>
  <c r="V1323" i="1"/>
  <c r="U1323" i="1"/>
  <c r="U1125" i="1"/>
  <c r="V1125" i="1"/>
  <c r="V1118" i="1"/>
  <c r="U1118" i="1"/>
  <c r="U1013" i="1"/>
  <c r="V871" i="1"/>
  <c r="U834" i="1"/>
  <c r="U830" i="1"/>
  <c r="V893" i="1"/>
  <c r="U801" i="1"/>
  <c r="U905" i="1"/>
  <c r="V831" i="1"/>
  <c r="U1017" i="1"/>
  <c r="U845" i="1"/>
  <c r="U833" i="1"/>
  <c r="U798" i="1"/>
  <c r="U901" i="1"/>
  <c r="U874" i="1"/>
  <c r="V930" i="1"/>
  <c r="U826" i="1"/>
  <c r="V958" i="1"/>
  <c r="V869" i="1"/>
  <c r="U828" i="1"/>
  <c r="U931" i="1"/>
  <c r="U870" i="1"/>
  <c r="U829" i="1"/>
  <c r="U892" i="1"/>
  <c r="V875" i="1"/>
  <c r="U832" i="1"/>
  <c r="B516" i="1" l="1"/>
  <c r="B517" i="1" s="1"/>
  <c r="U1014" i="1"/>
  <c r="V1021" i="1"/>
  <c r="V1014" i="1"/>
  <c r="U1021" i="1"/>
  <c r="V1121" i="1"/>
  <c r="U1121" i="1"/>
  <c r="B518" i="1" l="1"/>
  <c r="B519" i="1" s="1"/>
  <c r="B520" i="1" s="1"/>
  <c r="B521" i="1" s="1"/>
  <c r="B522" i="1" s="1"/>
  <c r="B523" i="1" s="1"/>
  <c r="B524" i="1" s="1"/>
  <c r="B525" i="1" s="1"/>
  <c r="B526" i="1" s="1"/>
  <c r="B527" i="1" l="1"/>
  <c r="V474" i="1"/>
  <c r="U474" i="1"/>
  <c r="V473" i="1"/>
  <c r="U473" i="1"/>
  <c r="V1452" i="1"/>
  <c r="V1507" i="1" l="1"/>
  <c r="U1452" i="1"/>
  <c r="V1466" i="1"/>
  <c r="U1507" i="1"/>
  <c r="U1466" i="1"/>
  <c r="V479" i="1"/>
  <c r="U479" i="1"/>
  <c r="V588" i="1"/>
  <c r="U588" i="1"/>
  <c r="V544" i="1"/>
  <c r="U544" i="1"/>
  <c r="V592" i="1"/>
  <c r="U592" i="1"/>
  <c r="U1380" i="1"/>
  <c r="V1380" i="1"/>
  <c r="V587" i="1" l="1"/>
  <c r="U587" i="1"/>
  <c r="U1346" i="1" l="1"/>
  <c r="V292" i="1"/>
  <c r="U292" i="1"/>
  <c r="V475" i="1"/>
  <c r="U475" i="1"/>
  <c r="V589" i="1"/>
  <c r="U589" i="1"/>
  <c r="U1379" i="1" l="1"/>
  <c r="V1379" i="1"/>
  <c r="U306" i="1"/>
  <c r="U308" i="1"/>
  <c r="V297" i="1"/>
  <c r="V306" i="1"/>
  <c r="V308" i="1"/>
  <c r="U297" i="1"/>
  <c r="V294" i="1"/>
  <c r="U294" i="1"/>
  <c r="U291" i="1"/>
  <c r="V291" i="1"/>
  <c r="U790" i="1"/>
  <c r="V790" i="1"/>
  <c r="U788" i="1"/>
  <c r="V788" i="1"/>
  <c r="U785" i="1"/>
  <c r="V785" i="1"/>
  <c r="U784" i="1"/>
  <c r="V784" i="1"/>
  <c r="U783" i="1"/>
  <c r="V783" i="1"/>
  <c r="U781" i="1"/>
  <c r="V781" i="1"/>
  <c r="U779" i="1"/>
  <c r="V779" i="1"/>
  <c r="U778" i="1"/>
  <c r="V778" i="1"/>
  <c r="U776" i="1"/>
  <c r="V776" i="1"/>
  <c r="U774" i="1"/>
  <c r="V774" i="1"/>
  <c r="U772" i="1"/>
  <c r="V772" i="1"/>
  <c r="U770" i="1"/>
  <c r="V770" i="1"/>
  <c r="U768" i="1"/>
  <c r="V768" i="1"/>
  <c r="U766" i="1"/>
  <c r="V766" i="1"/>
  <c r="U764" i="1"/>
  <c r="V764" i="1"/>
  <c r="U762" i="1"/>
  <c r="V762" i="1"/>
  <c r="U760" i="1"/>
  <c r="V760" i="1"/>
  <c r="U758" i="1"/>
  <c r="V758" i="1"/>
  <c r="U756" i="1"/>
  <c r="V756" i="1"/>
  <c r="U754" i="1"/>
  <c r="V754" i="1"/>
  <c r="U752" i="1"/>
  <c r="V752" i="1"/>
  <c r="U750" i="1"/>
  <c r="V750" i="1"/>
  <c r="U748" i="1"/>
  <c r="V748" i="1"/>
  <c r="U746" i="1"/>
  <c r="V746" i="1"/>
  <c r="U744" i="1"/>
  <c r="V744" i="1"/>
  <c r="U742" i="1"/>
  <c r="V742" i="1"/>
  <c r="U739" i="1"/>
  <c r="V739" i="1"/>
  <c r="U737" i="1"/>
  <c r="V737" i="1"/>
  <c r="U735" i="1"/>
  <c r="V735" i="1"/>
  <c r="U733" i="1"/>
  <c r="V733" i="1"/>
  <c r="U730" i="1"/>
  <c r="V730" i="1"/>
  <c r="U728" i="1"/>
  <c r="V728" i="1"/>
  <c r="U727" i="1"/>
  <c r="V727" i="1"/>
  <c r="U725" i="1"/>
  <c r="V725" i="1"/>
  <c r="U723" i="1"/>
  <c r="V723" i="1"/>
  <c r="U721" i="1"/>
  <c r="V721" i="1"/>
  <c r="V719" i="1"/>
  <c r="U719" i="1"/>
  <c r="V717" i="1"/>
  <c r="U717" i="1"/>
  <c r="V715" i="1"/>
  <c r="U715" i="1"/>
  <c r="V713" i="1"/>
  <c r="U713" i="1"/>
  <c r="V711" i="1"/>
  <c r="U711" i="1"/>
  <c r="V709" i="1"/>
  <c r="U709" i="1"/>
  <c r="V707" i="1"/>
  <c r="U707" i="1"/>
  <c r="V706" i="1"/>
  <c r="U706" i="1"/>
  <c r="V703" i="1"/>
  <c r="U703" i="1"/>
  <c r="V701" i="1"/>
  <c r="U701" i="1"/>
  <c r="V698" i="1"/>
  <c r="U698" i="1"/>
  <c r="V696" i="1"/>
  <c r="U696" i="1"/>
  <c r="V694" i="1"/>
  <c r="U694" i="1"/>
  <c r="V692" i="1"/>
  <c r="U692" i="1"/>
  <c r="V690" i="1"/>
  <c r="U690" i="1"/>
  <c r="V688" i="1"/>
  <c r="U688" i="1"/>
  <c r="V685" i="1"/>
  <c r="U685" i="1"/>
  <c r="V683" i="1"/>
  <c r="U683" i="1"/>
  <c r="V681" i="1"/>
  <c r="U681" i="1"/>
  <c r="V679" i="1"/>
  <c r="U679" i="1"/>
  <c r="V676" i="1"/>
  <c r="U676" i="1"/>
  <c r="V675" i="1"/>
  <c r="U675" i="1"/>
  <c r="V673" i="1"/>
  <c r="U673" i="1"/>
  <c r="V671" i="1"/>
  <c r="U671" i="1"/>
  <c r="V669" i="1"/>
  <c r="U669" i="1"/>
  <c r="V667" i="1"/>
  <c r="U667" i="1"/>
  <c r="V665" i="1"/>
  <c r="U665" i="1"/>
  <c r="V663" i="1"/>
  <c r="U663" i="1"/>
  <c r="V661" i="1"/>
  <c r="U661" i="1"/>
  <c r="V659" i="1"/>
  <c r="U659" i="1"/>
  <c r="V657" i="1"/>
  <c r="U657" i="1"/>
  <c r="V654" i="1"/>
  <c r="U654" i="1"/>
  <c r="V652" i="1"/>
  <c r="U652" i="1"/>
  <c r="V650" i="1"/>
  <c r="U650" i="1"/>
  <c r="V648" i="1"/>
  <c r="U648" i="1"/>
  <c r="V647" i="1"/>
  <c r="U647" i="1"/>
  <c r="V645" i="1"/>
  <c r="U645" i="1"/>
  <c r="V643" i="1"/>
  <c r="U643" i="1"/>
  <c r="V640" i="1"/>
  <c r="U640" i="1"/>
  <c r="V638" i="1"/>
  <c r="U638" i="1"/>
  <c r="V634" i="1"/>
  <c r="U634" i="1"/>
  <c r="V632" i="1"/>
  <c r="U632" i="1"/>
  <c r="V630" i="1"/>
  <c r="U630" i="1"/>
  <c r="V629" i="1"/>
  <c r="U629" i="1"/>
  <c r="V627" i="1"/>
  <c r="U627" i="1"/>
  <c r="V625" i="1"/>
  <c r="U625" i="1"/>
  <c r="V623" i="1"/>
  <c r="U623" i="1"/>
  <c r="V620" i="1"/>
  <c r="U620" i="1"/>
  <c r="V618" i="1"/>
  <c r="U618" i="1"/>
  <c r="V616" i="1"/>
  <c r="U616" i="1"/>
  <c r="V614" i="1"/>
  <c r="U614" i="1"/>
  <c r="V612" i="1"/>
  <c r="U612" i="1"/>
  <c r="V610" i="1"/>
  <c r="U610" i="1"/>
  <c r="V608" i="1"/>
  <c r="U608" i="1"/>
  <c r="V606" i="1"/>
  <c r="U606" i="1"/>
  <c r="V603" i="1"/>
  <c r="U603" i="1"/>
  <c r="U601" i="1"/>
  <c r="V601" i="1"/>
  <c r="V599" i="1"/>
  <c r="U599" i="1"/>
  <c r="U597" i="1"/>
  <c r="V597" i="1"/>
  <c r="V594" i="1"/>
  <c r="U594" i="1"/>
  <c r="V591" i="1"/>
  <c r="U591" i="1"/>
  <c r="V585" i="1"/>
  <c r="U585" i="1"/>
  <c r="V583" i="1"/>
  <c r="U583" i="1"/>
  <c r="V581" i="1"/>
  <c r="U581" i="1"/>
  <c r="V580" i="1"/>
  <c r="U580" i="1"/>
  <c r="V578" i="1"/>
  <c r="U578" i="1"/>
  <c r="V577" i="1"/>
  <c r="U577" i="1"/>
  <c r="V575" i="1"/>
  <c r="U575" i="1"/>
  <c r="V573" i="1"/>
  <c r="U573" i="1"/>
  <c r="V571" i="1"/>
  <c r="U571" i="1"/>
  <c r="V569" i="1"/>
  <c r="U569" i="1"/>
  <c r="V567" i="1"/>
  <c r="U567" i="1"/>
  <c r="V564" i="1"/>
  <c r="U564" i="1"/>
  <c r="V563" i="1"/>
  <c r="U563" i="1"/>
  <c r="V561" i="1"/>
  <c r="U561" i="1"/>
  <c r="V560" i="1"/>
  <c r="U560" i="1"/>
  <c r="V558" i="1"/>
  <c r="U558" i="1"/>
  <c r="V556" i="1"/>
  <c r="U556" i="1"/>
  <c r="V554" i="1"/>
  <c r="U554" i="1"/>
  <c r="V552" i="1"/>
  <c r="U552" i="1"/>
  <c r="V550" i="1"/>
  <c r="U550" i="1"/>
  <c r="V548" i="1"/>
  <c r="U548" i="1"/>
  <c r="V546" i="1"/>
  <c r="U546" i="1"/>
  <c r="V543" i="1"/>
  <c r="U543" i="1"/>
  <c r="V541" i="1"/>
  <c r="U541" i="1"/>
  <c r="V539" i="1"/>
  <c r="U539" i="1"/>
  <c r="V538" i="1"/>
  <c r="U538" i="1"/>
  <c r="V536" i="1"/>
  <c r="U536" i="1"/>
  <c r="V534" i="1"/>
  <c r="U534" i="1"/>
  <c r="V533" i="1"/>
  <c r="U533" i="1"/>
  <c r="V530" i="1"/>
  <c r="U530" i="1"/>
  <c r="V527" i="1"/>
  <c r="U527" i="1"/>
  <c r="V525" i="1"/>
  <c r="U525" i="1"/>
  <c r="V523" i="1"/>
  <c r="U523" i="1"/>
  <c r="V521" i="1"/>
  <c r="U521" i="1"/>
  <c r="V519" i="1"/>
  <c r="U519" i="1"/>
  <c r="V516" i="1"/>
  <c r="U516" i="1"/>
  <c r="V514" i="1"/>
  <c r="U514" i="1"/>
  <c r="V513" i="1"/>
  <c r="U513" i="1"/>
  <c r="V511" i="1"/>
  <c r="U511" i="1"/>
  <c r="V509" i="1"/>
  <c r="U509" i="1"/>
  <c r="V507" i="1"/>
  <c r="U507" i="1"/>
  <c r="V505" i="1"/>
  <c r="U505" i="1"/>
  <c r="V503" i="1"/>
  <c r="U503" i="1"/>
  <c r="V501" i="1"/>
  <c r="U501" i="1"/>
  <c r="U499" i="1"/>
  <c r="V499" i="1"/>
  <c r="U497" i="1"/>
  <c r="V497" i="1"/>
  <c r="U495" i="1"/>
  <c r="V495" i="1"/>
  <c r="U493" i="1"/>
  <c r="V493" i="1"/>
  <c r="V491" i="1"/>
  <c r="U491" i="1"/>
  <c r="V489" i="1"/>
  <c r="U489" i="1"/>
  <c r="V486" i="1"/>
  <c r="U486" i="1"/>
  <c r="V484" i="1"/>
  <c r="U484" i="1"/>
  <c r="V482" i="1"/>
  <c r="U482" i="1"/>
  <c r="V481" i="1"/>
  <c r="U481" i="1"/>
  <c r="V478" i="1"/>
  <c r="U478" i="1"/>
  <c r="V477" i="1"/>
  <c r="U477" i="1"/>
  <c r="V471" i="1"/>
  <c r="U471" i="1"/>
  <c r="V469" i="1"/>
  <c r="U469" i="1"/>
  <c r="V465" i="1"/>
  <c r="U465" i="1"/>
  <c r="V463" i="1"/>
  <c r="U463" i="1"/>
  <c r="V460" i="1"/>
  <c r="U460" i="1"/>
  <c r="V458" i="1"/>
  <c r="U458" i="1"/>
  <c r="V456" i="1"/>
  <c r="U456" i="1"/>
  <c r="V454" i="1"/>
  <c r="U454" i="1"/>
  <c r="V452" i="1"/>
  <c r="U452" i="1"/>
  <c r="U791" i="1"/>
  <c r="V791" i="1"/>
  <c r="V789" i="1"/>
  <c r="U789" i="1"/>
  <c r="V787" i="1"/>
  <c r="U787" i="1"/>
  <c r="V786" i="1"/>
  <c r="U786" i="1"/>
  <c r="V782" i="1"/>
  <c r="U782" i="1"/>
  <c r="V780" i="1"/>
  <c r="U780" i="1"/>
  <c r="V777" i="1"/>
  <c r="U777" i="1"/>
  <c r="V775" i="1"/>
  <c r="U775" i="1"/>
  <c r="V773" i="1"/>
  <c r="U773" i="1"/>
  <c r="U771" i="1"/>
  <c r="V771" i="1"/>
  <c r="V769" i="1"/>
  <c r="U769" i="1"/>
  <c r="V767" i="1"/>
  <c r="U767" i="1"/>
  <c r="V765" i="1"/>
  <c r="U765" i="1"/>
  <c r="U763" i="1"/>
  <c r="V763" i="1"/>
  <c r="V761" i="1"/>
  <c r="U761" i="1"/>
  <c r="V759" i="1"/>
  <c r="U759" i="1"/>
  <c r="V757" i="1"/>
  <c r="U757" i="1"/>
  <c r="U755" i="1"/>
  <c r="V755" i="1"/>
  <c r="V753" i="1"/>
  <c r="U753" i="1"/>
  <c r="V751" i="1"/>
  <c r="U751" i="1"/>
  <c r="V749" i="1"/>
  <c r="U749" i="1"/>
  <c r="U747" i="1"/>
  <c r="V747" i="1"/>
  <c r="V745" i="1"/>
  <c r="U745" i="1"/>
  <c r="V743" i="1"/>
  <c r="U743" i="1"/>
  <c r="V741" i="1"/>
  <c r="U741" i="1"/>
  <c r="U740" i="1"/>
  <c r="V740" i="1"/>
  <c r="V738" i="1"/>
  <c r="U738" i="1"/>
  <c r="V736" i="1"/>
  <c r="U736" i="1"/>
  <c r="U734" i="1"/>
  <c r="V734" i="1"/>
  <c r="V732" i="1"/>
  <c r="U732" i="1"/>
  <c r="V731" i="1"/>
  <c r="U731" i="1"/>
  <c r="V729" i="1"/>
  <c r="U729" i="1"/>
  <c r="V726" i="1"/>
  <c r="U726" i="1"/>
  <c r="V724" i="1"/>
  <c r="U724" i="1"/>
  <c r="V722" i="1"/>
  <c r="U722" i="1"/>
  <c r="U720" i="1"/>
  <c r="V720" i="1"/>
  <c r="U718" i="1"/>
  <c r="V718" i="1"/>
  <c r="U716" i="1"/>
  <c r="V716" i="1"/>
  <c r="U714" i="1"/>
  <c r="V714" i="1"/>
  <c r="U712" i="1"/>
  <c r="V712" i="1"/>
  <c r="U710" i="1"/>
  <c r="V710" i="1"/>
  <c r="U708" i="1"/>
  <c r="V708" i="1"/>
  <c r="U705" i="1"/>
  <c r="V705" i="1"/>
  <c r="U704" i="1"/>
  <c r="V704" i="1"/>
  <c r="U702" i="1"/>
  <c r="V702" i="1"/>
  <c r="U700" i="1"/>
  <c r="V700" i="1"/>
  <c r="U699" i="1"/>
  <c r="V699" i="1"/>
  <c r="U697" i="1"/>
  <c r="V697" i="1"/>
  <c r="U695" i="1"/>
  <c r="V695" i="1"/>
  <c r="U693" i="1"/>
  <c r="V693" i="1"/>
  <c r="U691" i="1"/>
  <c r="V691" i="1"/>
  <c r="U689" i="1"/>
  <c r="V689" i="1"/>
  <c r="U687" i="1"/>
  <c r="V687" i="1"/>
  <c r="U686" i="1"/>
  <c r="V686" i="1"/>
  <c r="U684" i="1"/>
  <c r="V684" i="1"/>
  <c r="U682" i="1"/>
  <c r="V682" i="1"/>
  <c r="U680" i="1"/>
  <c r="V680" i="1"/>
  <c r="U678" i="1"/>
  <c r="V678" i="1"/>
  <c r="U677" i="1"/>
  <c r="V677" i="1"/>
  <c r="U674" i="1"/>
  <c r="V674" i="1"/>
  <c r="U672" i="1"/>
  <c r="V672" i="1"/>
  <c r="U670" i="1"/>
  <c r="V670" i="1"/>
  <c r="U668" i="1"/>
  <c r="V668" i="1"/>
  <c r="U666" i="1"/>
  <c r="V666" i="1"/>
  <c r="U664" i="1"/>
  <c r="V664" i="1"/>
  <c r="U660" i="1"/>
  <c r="V660" i="1"/>
  <c r="U658" i="1"/>
  <c r="V658" i="1"/>
  <c r="U656" i="1"/>
  <c r="V656" i="1"/>
  <c r="U655" i="1"/>
  <c r="V655" i="1"/>
  <c r="U653" i="1"/>
  <c r="V653" i="1"/>
  <c r="U651" i="1"/>
  <c r="V651" i="1"/>
  <c r="U649" i="1"/>
  <c r="V649" i="1"/>
  <c r="U646" i="1"/>
  <c r="V646" i="1"/>
  <c r="U644" i="1"/>
  <c r="V644" i="1"/>
  <c r="U642" i="1"/>
  <c r="V642" i="1"/>
  <c r="U641" i="1"/>
  <c r="V641" i="1"/>
  <c r="U639" i="1"/>
  <c r="V639" i="1"/>
  <c r="V635" i="1"/>
  <c r="U635" i="1"/>
  <c r="V631" i="1"/>
  <c r="U631" i="1"/>
  <c r="V628" i="1"/>
  <c r="U628" i="1"/>
  <c r="V626" i="1"/>
  <c r="U626" i="1"/>
  <c r="V624" i="1"/>
  <c r="U624" i="1"/>
  <c r="V622" i="1"/>
  <c r="U622" i="1"/>
  <c r="V621" i="1"/>
  <c r="U621" i="1"/>
  <c r="V619" i="1"/>
  <c r="U619" i="1"/>
  <c r="V617" i="1"/>
  <c r="U617" i="1"/>
  <c r="V615" i="1"/>
  <c r="U615" i="1"/>
  <c r="V613" i="1"/>
  <c r="U613" i="1"/>
  <c r="V611" i="1"/>
  <c r="U611" i="1"/>
  <c r="V609" i="1"/>
  <c r="U609" i="1"/>
  <c r="V607" i="1"/>
  <c r="U607" i="1"/>
  <c r="V605" i="1"/>
  <c r="U605" i="1"/>
  <c r="V604" i="1"/>
  <c r="U604" i="1"/>
  <c r="V602" i="1"/>
  <c r="U602" i="1"/>
  <c r="V600" i="1"/>
  <c r="U600" i="1"/>
  <c r="V598" i="1"/>
  <c r="U598" i="1"/>
  <c r="V596" i="1"/>
  <c r="U596" i="1"/>
  <c r="V595" i="1"/>
  <c r="U595" i="1"/>
  <c r="V593" i="1"/>
  <c r="U593" i="1"/>
  <c r="V590" i="1"/>
  <c r="U590" i="1"/>
  <c r="V586" i="1"/>
  <c r="U586" i="1"/>
  <c r="V584" i="1"/>
  <c r="U584" i="1"/>
  <c r="V582" i="1"/>
  <c r="U582" i="1"/>
  <c r="V579" i="1"/>
  <c r="U579" i="1"/>
  <c r="V576" i="1"/>
  <c r="U576" i="1"/>
  <c r="V574" i="1"/>
  <c r="U574" i="1"/>
  <c r="V572" i="1"/>
  <c r="U572" i="1"/>
  <c r="V570" i="1"/>
  <c r="U570" i="1"/>
  <c r="V568" i="1"/>
  <c r="U568" i="1"/>
  <c r="V566" i="1"/>
  <c r="U566" i="1"/>
  <c r="V565" i="1"/>
  <c r="U565" i="1"/>
  <c r="V562" i="1"/>
  <c r="U562" i="1"/>
  <c r="U559" i="1"/>
  <c r="V559" i="1"/>
  <c r="U557" i="1"/>
  <c r="V557" i="1"/>
  <c r="V555" i="1"/>
  <c r="U555" i="1"/>
  <c r="V553" i="1"/>
  <c r="U553" i="1"/>
  <c r="V551" i="1"/>
  <c r="U551" i="1"/>
  <c r="V549" i="1"/>
  <c r="U549" i="1"/>
  <c r="V547" i="1"/>
  <c r="U547" i="1"/>
  <c r="V545" i="1"/>
  <c r="U545" i="1"/>
  <c r="V542" i="1"/>
  <c r="U542" i="1"/>
  <c r="V540" i="1"/>
  <c r="U540" i="1"/>
  <c r="V537" i="1"/>
  <c r="U537" i="1"/>
  <c r="V535" i="1"/>
  <c r="U535" i="1"/>
  <c r="V532" i="1"/>
  <c r="U532" i="1"/>
  <c r="V531" i="1"/>
  <c r="U531" i="1"/>
  <c r="V529" i="1"/>
  <c r="U529" i="1"/>
  <c r="V528" i="1"/>
  <c r="U528" i="1"/>
  <c r="V526" i="1"/>
  <c r="U526" i="1"/>
  <c r="V524" i="1"/>
  <c r="U524" i="1"/>
  <c r="V522" i="1"/>
  <c r="U522" i="1"/>
  <c r="V520" i="1"/>
  <c r="U520" i="1"/>
  <c r="V518" i="1"/>
  <c r="U518" i="1"/>
  <c r="V517" i="1"/>
  <c r="U517" i="1"/>
  <c r="V515" i="1"/>
  <c r="U515" i="1"/>
  <c r="V512" i="1"/>
  <c r="U512" i="1"/>
  <c r="V510" i="1"/>
  <c r="U510" i="1"/>
  <c r="V508" i="1"/>
  <c r="U508" i="1"/>
  <c r="V506" i="1"/>
  <c r="U506" i="1"/>
  <c r="V504" i="1"/>
  <c r="U504" i="1"/>
  <c r="V502" i="1"/>
  <c r="U502" i="1"/>
  <c r="V500" i="1"/>
  <c r="U500" i="1"/>
  <c r="V498" i="1"/>
  <c r="U498" i="1"/>
  <c r="V496" i="1"/>
  <c r="U496" i="1"/>
  <c r="V494" i="1"/>
  <c r="U494" i="1"/>
  <c r="V492" i="1"/>
  <c r="U492" i="1"/>
  <c r="V490" i="1"/>
  <c r="U490" i="1"/>
  <c r="V488" i="1"/>
  <c r="U488" i="1"/>
  <c r="V487" i="1"/>
  <c r="U487" i="1"/>
  <c r="V485" i="1"/>
  <c r="U485" i="1"/>
  <c r="V483" i="1"/>
  <c r="U483" i="1"/>
  <c r="V480" i="1"/>
  <c r="U480" i="1"/>
  <c r="V476" i="1"/>
  <c r="U476" i="1"/>
  <c r="V472" i="1"/>
  <c r="U472" i="1"/>
  <c r="V470" i="1"/>
  <c r="U470" i="1"/>
  <c r="V468" i="1"/>
  <c r="U468" i="1"/>
  <c r="V466" i="1"/>
  <c r="U466" i="1"/>
  <c r="V464" i="1"/>
  <c r="U464" i="1"/>
  <c r="V461" i="1"/>
  <c r="U461" i="1"/>
  <c r="V459" i="1"/>
  <c r="U459" i="1"/>
  <c r="V457" i="1"/>
  <c r="U457" i="1"/>
  <c r="V455" i="1"/>
  <c r="U455" i="1"/>
  <c r="V453" i="1"/>
  <c r="U453" i="1"/>
  <c r="V299" i="1" l="1"/>
  <c r="U299" i="1"/>
  <c r="V290" i="1"/>
  <c r="U290" i="1"/>
  <c r="U1503" i="1"/>
  <c r="V1503" i="1"/>
  <c r="U1502" i="1"/>
  <c r="V1502" i="1"/>
  <c r="U1387" i="1" l="1"/>
  <c r="V1387" i="1"/>
  <c r="U1461" i="1" l="1"/>
  <c r="V1461" i="1"/>
  <c r="U164" i="1"/>
  <c r="U467" i="1" l="1"/>
  <c r="V467" i="1"/>
  <c r="V164" i="1"/>
  <c r="U1496" i="1" l="1"/>
  <c r="V1496" i="1"/>
  <c r="U1418" i="1" l="1"/>
  <c r="V1418" i="1"/>
  <c r="U149" i="1" l="1"/>
  <c r="U1449" i="1" l="1"/>
  <c r="V1449" i="1"/>
  <c r="V1450" i="1"/>
  <c r="U1450" i="1"/>
  <c r="K1345" i="1" l="1"/>
  <c r="L1345" i="1"/>
  <c r="L972" i="1" s="1"/>
  <c r="L636" i="1" s="1"/>
  <c r="L462" i="1" s="1"/>
  <c r="L450" i="1" s="1"/>
  <c r="M1345" i="1"/>
  <c r="M972" i="1" s="1"/>
  <c r="M636" i="1" s="1"/>
  <c r="M462" i="1" s="1"/>
  <c r="M450" i="1" s="1"/>
  <c r="J1345" i="1"/>
  <c r="J972" i="1" s="1"/>
  <c r="J636" i="1" s="1"/>
  <c r="J462" i="1" s="1"/>
  <c r="J14" i="1"/>
  <c r="J341" i="1" l="1"/>
  <c r="J450" i="1"/>
  <c r="J326" i="1"/>
  <c r="J286" i="1" s="1"/>
  <c r="J192" i="1" s="1"/>
  <c r="J146" i="1" s="1"/>
  <c r="M341" i="1"/>
  <c r="M326" i="1" s="1"/>
  <c r="M286" i="1" s="1"/>
  <c r="M192" i="1" s="1"/>
  <c r="M146" i="1" s="1"/>
  <c r="L341" i="1"/>
  <c r="L326" i="1" s="1"/>
  <c r="L286" i="1" s="1"/>
  <c r="L192" i="1" s="1"/>
  <c r="L146" i="1" s="1"/>
  <c r="K972" i="1"/>
  <c r="K636" i="1" s="1"/>
  <c r="K462" i="1" s="1"/>
  <c r="K450" i="1" s="1"/>
  <c r="J13" i="1"/>
  <c r="M13" i="1"/>
  <c r="L13" i="1"/>
  <c r="K13" i="1"/>
  <c r="K341" i="1" l="1"/>
  <c r="K326" i="1" s="1"/>
  <c r="K286" i="1" s="1"/>
  <c r="K192" i="1" s="1"/>
  <c r="K146" i="1" s="1"/>
  <c r="U25" i="1"/>
  <c r="V25" i="1"/>
  <c r="U1495" i="1"/>
  <c r="V1495" i="1"/>
  <c r="V1487" i="1"/>
  <c r="U1487" i="1"/>
  <c r="V1430" i="1"/>
  <c r="U1430" i="1"/>
  <c r="U1428" i="1"/>
  <c r="V1428" i="1"/>
  <c r="U1427" i="1"/>
  <c r="V1427" i="1"/>
  <c r="V1417" i="1"/>
  <c r="U1417" i="1"/>
  <c r="U1412" i="1"/>
  <c r="V1412" i="1"/>
  <c r="V1406" i="1"/>
  <c r="U1406" i="1"/>
  <c r="U1404" i="1"/>
  <c r="V1404" i="1"/>
  <c r="U1402" i="1"/>
  <c r="V1402" i="1"/>
  <c r="V1488" i="1"/>
  <c r="U1488" i="1"/>
  <c r="V1439" i="1"/>
  <c r="U1439" i="1"/>
  <c r="V1429" i="1"/>
  <c r="U1429" i="1"/>
  <c r="V1419" i="1"/>
  <c r="U1419" i="1"/>
  <c r="V1415" i="1"/>
  <c r="U1415" i="1"/>
  <c r="U1413" i="1"/>
  <c r="V1413" i="1"/>
  <c r="V1409" i="1"/>
  <c r="U1409" i="1"/>
  <c r="U1407" i="1"/>
  <c r="V1407" i="1"/>
  <c r="V1489" i="1"/>
  <c r="U1489" i="1"/>
  <c r="V1432" i="1"/>
  <c r="U1432" i="1"/>
  <c r="V1426" i="1"/>
  <c r="U1426" i="1"/>
  <c r="U1424" i="1"/>
  <c r="V1424" i="1"/>
  <c r="U1422" i="1"/>
  <c r="V1422" i="1"/>
  <c r="U1420" i="1"/>
  <c r="V1420" i="1"/>
  <c r="V1416" i="1"/>
  <c r="U1416" i="1"/>
  <c r="U1414" i="1"/>
  <c r="V1414" i="1"/>
  <c r="U1408" i="1"/>
  <c r="V1408" i="1"/>
  <c r="V1494" i="1"/>
  <c r="U1494" i="1"/>
  <c r="U1475" i="1"/>
  <c r="V1475" i="1"/>
  <c r="V1465" i="1"/>
  <c r="U1465" i="1"/>
  <c r="U1433" i="1"/>
  <c r="V1433" i="1"/>
  <c r="U1431" i="1"/>
  <c r="V1431" i="1"/>
  <c r="U1425" i="1"/>
  <c r="V1425" i="1"/>
  <c r="U1423" i="1"/>
  <c r="V1423" i="1"/>
  <c r="U1421" i="1"/>
  <c r="V1421" i="1"/>
  <c r="U1411" i="1"/>
  <c r="V1411" i="1"/>
  <c r="V1410" i="1"/>
  <c r="U1410" i="1"/>
  <c r="U1405" i="1"/>
  <c r="V1405" i="1"/>
  <c r="U1403" i="1"/>
  <c r="V1403" i="1"/>
  <c r="V1401" i="1"/>
  <c r="U1401" i="1"/>
  <c r="U1400" i="1" l="1"/>
  <c r="V1400" i="1"/>
  <c r="U79" i="1" l="1"/>
  <c r="V79" i="1"/>
  <c r="U80" i="1"/>
  <c r="V80" i="1"/>
  <c r="U81" i="1"/>
  <c r="V81" i="1"/>
  <c r="U83" i="1"/>
  <c r="V83" i="1"/>
  <c r="U84" i="1"/>
  <c r="V84" i="1"/>
  <c r="U86" i="1"/>
  <c r="V86" i="1"/>
  <c r="U87" i="1"/>
  <c r="V87" i="1"/>
  <c r="U88" i="1"/>
  <c r="V88" i="1"/>
  <c r="U89" i="1"/>
  <c r="V89" i="1"/>
  <c r="U90" i="1"/>
  <c r="V90" i="1"/>
  <c r="U91" i="1"/>
  <c r="V91" i="1"/>
  <c r="U92" i="1"/>
  <c r="V92" i="1"/>
  <c r="U93" i="1"/>
  <c r="V93" i="1"/>
  <c r="U94" i="1"/>
  <c r="V94" i="1"/>
  <c r="U95" i="1"/>
  <c r="V95" i="1"/>
  <c r="U96" i="1"/>
  <c r="V96" i="1"/>
  <c r="U97" i="1"/>
  <c r="V97" i="1"/>
  <c r="U98" i="1"/>
  <c r="V98" i="1"/>
  <c r="U99" i="1"/>
  <c r="V99" i="1"/>
  <c r="U100" i="1"/>
  <c r="V100" i="1"/>
  <c r="U101" i="1"/>
  <c r="V101" i="1"/>
  <c r="U102" i="1"/>
  <c r="V102" i="1"/>
  <c r="U103" i="1"/>
  <c r="V103" i="1"/>
  <c r="U104" i="1"/>
  <c r="V104" i="1"/>
  <c r="U105" i="1"/>
  <c r="V105" i="1"/>
  <c r="U106" i="1"/>
  <c r="V106" i="1"/>
  <c r="U107" i="1"/>
  <c r="V107" i="1"/>
  <c r="U108" i="1"/>
  <c r="V108" i="1"/>
  <c r="U109" i="1"/>
  <c r="V109" i="1"/>
  <c r="U110" i="1"/>
  <c r="V110" i="1"/>
  <c r="U111" i="1"/>
  <c r="V111" i="1"/>
  <c r="U112" i="1"/>
  <c r="V112" i="1"/>
  <c r="U113" i="1"/>
  <c r="V113" i="1"/>
  <c r="U114" i="1"/>
  <c r="V114" i="1"/>
  <c r="U115" i="1"/>
  <c r="V115" i="1"/>
  <c r="U116" i="1"/>
  <c r="V116" i="1"/>
  <c r="U117" i="1"/>
  <c r="V117" i="1"/>
  <c r="U118" i="1"/>
  <c r="V118" i="1"/>
  <c r="U119" i="1"/>
  <c r="V119" i="1"/>
  <c r="U120" i="1"/>
  <c r="V120" i="1"/>
  <c r="U121" i="1"/>
  <c r="V121" i="1"/>
  <c r="U122" i="1"/>
  <c r="V122" i="1"/>
  <c r="U123" i="1"/>
  <c r="V123" i="1"/>
  <c r="U124" i="1"/>
  <c r="V124" i="1"/>
  <c r="U125" i="1"/>
  <c r="V125" i="1"/>
  <c r="U126" i="1"/>
  <c r="V126" i="1"/>
  <c r="U127" i="1"/>
  <c r="V127" i="1"/>
  <c r="U128" i="1"/>
  <c r="V128" i="1"/>
  <c r="U129" i="1"/>
  <c r="V129" i="1"/>
  <c r="U130" i="1"/>
  <c r="V130" i="1"/>
  <c r="U131" i="1"/>
  <c r="V131" i="1"/>
  <c r="U132" i="1"/>
  <c r="V132" i="1"/>
  <c r="U133" i="1"/>
  <c r="V133" i="1"/>
  <c r="U134" i="1"/>
  <c r="V134" i="1"/>
  <c r="U135" i="1"/>
  <c r="V135" i="1"/>
  <c r="U136" i="1"/>
  <c r="V136" i="1"/>
  <c r="U137" i="1"/>
  <c r="V137" i="1"/>
  <c r="U138" i="1"/>
  <c r="V138" i="1"/>
  <c r="U139" i="1"/>
  <c r="V139" i="1"/>
  <c r="U140" i="1"/>
  <c r="V140" i="1"/>
  <c r="U141" i="1"/>
  <c r="V141" i="1"/>
  <c r="U142" i="1"/>
  <c r="V142" i="1"/>
  <c r="U143" i="1"/>
  <c r="V143" i="1"/>
  <c r="U144" i="1"/>
  <c r="V144" i="1"/>
  <c r="U145" i="1"/>
  <c r="V145" i="1"/>
  <c r="V78" i="1"/>
  <c r="U78" i="1"/>
  <c r="U22" i="1"/>
  <c r="V22" i="1"/>
  <c r="U23" i="1"/>
  <c r="V23" i="1"/>
  <c r="U26" i="1"/>
  <c r="V26" i="1"/>
  <c r="U27" i="1"/>
  <c r="V27" i="1"/>
  <c r="U28" i="1"/>
  <c r="V28" i="1"/>
  <c r="U29" i="1"/>
  <c r="V29" i="1"/>
  <c r="U30" i="1"/>
  <c r="V30" i="1"/>
  <c r="U31" i="1"/>
  <c r="V31" i="1"/>
  <c r="U32" i="1"/>
  <c r="V32" i="1"/>
  <c r="U33" i="1"/>
  <c r="V33" i="1"/>
  <c r="U34" i="1"/>
  <c r="V34" i="1"/>
  <c r="U35" i="1"/>
  <c r="V35" i="1"/>
  <c r="U36" i="1"/>
  <c r="V36" i="1"/>
  <c r="U37" i="1"/>
  <c r="V37" i="1"/>
  <c r="U38" i="1"/>
  <c r="V38" i="1"/>
  <c r="U39" i="1"/>
  <c r="V39" i="1"/>
  <c r="U40" i="1"/>
  <c r="V40" i="1"/>
  <c r="U41" i="1"/>
  <c r="V41" i="1"/>
  <c r="U42" i="1"/>
  <c r="V42" i="1"/>
  <c r="U43" i="1"/>
  <c r="V43" i="1"/>
  <c r="U44" i="1"/>
  <c r="V44" i="1"/>
  <c r="U45" i="1"/>
  <c r="V45" i="1"/>
  <c r="U46" i="1"/>
  <c r="V46" i="1"/>
  <c r="U47" i="1"/>
  <c r="V47" i="1"/>
  <c r="U48" i="1"/>
  <c r="V48" i="1"/>
  <c r="U49" i="1"/>
  <c r="V49" i="1"/>
  <c r="U50" i="1"/>
  <c r="V50" i="1"/>
  <c r="U51" i="1"/>
  <c r="V51" i="1"/>
  <c r="U52" i="1"/>
  <c r="V52" i="1"/>
  <c r="U53" i="1"/>
  <c r="V53" i="1"/>
  <c r="U54" i="1"/>
  <c r="V54" i="1"/>
  <c r="U55" i="1"/>
  <c r="V55" i="1"/>
  <c r="U56" i="1"/>
  <c r="V56" i="1"/>
  <c r="U57" i="1"/>
  <c r="V57" i="1"/>
  <c r="U58" i="1"/>
  <c r="V58" i="1"/>
  <c r="U59" i="1"/>
  <c r="V59" i="1"/>
  <c r="U60" i="1"/>
  <c r="V60" i="1"/>
  <c r="U61" i="1"/>
  <c r="V61" i="1"/>
  <c r="U62" i="1"/>
  <c r="V62" i="1"/>
  <c r="U63" i="1"/>
  <c r="V63" i="1"/>
  <c r="U64" i="1"/>
  <c r="V64" i="1"/>
  <c r="U65" i="1"/>
  <c r="V65" i="1"/>
  <c r="U66" i="1"/>
  <c r="V66" i="1"/>
  <c r="U67" i="1"/>
  <c r="V67" i="1"/>
  <c r="U68" i="1"/>
  <c r="V68" i="1"/>
  <c r="U69" i="1"/>
  <c r="V69" i="1"/>
  <c r="U70" i="1"/>
  <c r="V70" i="1"/>
  <c r="U71" i="1"/>
  <c r="V71" i="1"/>
  <c r="U72" i="1"/>
  <c r="V72" i="1"/>
  <c r="U73" i="1"/>
  <c r="V73" i="1"/>
  <c r="U74" i="1"/>
  <c r="V74" i="1"/>
  <c r="U75" i="1"/>
  <c r="V75" i="1"/>
  <c r="U76" i="1"/>
  <c r="V76" i="1"/>
  <c r="V20" i="1"/>
  <c r="U20" i="1"/>
  <c r="U16" i="1"/>
  <c r="V16" i="1"/>
  <c r="U17" i="1"/>
  <c r="V17" i="1"/>
  <c r="V15" i="1"/>
  <c r="U15" i="1"/>
  <c r="A16" i="1" l="1"/>
  <c r="A17" i="1" s="1"/>
  <c r="A18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8" i="1" s="1"/>
  <c r="B16" i="1" l="1"/>
  <c r="B17" i="1" s="1"/>
  <c r="B18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U223" i="1" l="1"/>
  <c r="V223" i="1"/>
  <c r="V307" i="1"/>
  <c r="U307" i="1"/>
  <c r="U319" i="1"/>
  <c r="V319" i="1"/>
  <c r="U202" i="1" l="1"/>
  <c r="V202" i="1"/>
  <c r="U150" i="1" l="1"/>
  <c r="V150" i="1"/>
  <c r="U151" i="1"/>
  <c r="V151" i="1"/>
  <c r="U154" i="1"/>
  <c r="V154" i="1"/>
  <c r="U155" i="1"/>
  <c r="V155" i="1"/>
  <c r="U156" i="1"/>
  <c r="V156" i="1"/>
  <c r="U160" i="1"/>
  <c r="V160" i="1"/>
  <c r="U161" i="1"/>
  <c r="V161" i="1"/>
  <c r="U163" i="1"/>
  <c r="V163" i="1"/>
  <c r="U165" i="1"/>
  <c r="V165" i="1"/>
  <c r="U167" i="1"/>
  <c r="V167" i="1"/>
  <c r="U169" i="1"/>
  <c r="V169" i="1"/>
  <c r="U173" i="1"/>
  <c r="V173" i="1"/>
  <c r="U175" i="1"/>
  <c r="V175" i="1"/>
  <c r="U178" i="1"/>
  <c r="V178" i="1"/>
  <c r="U180" i="1"/>
  <c r="V180" i="1"/>
  <c r="U181" i="1"/>
  <c r="V181" i="1"/>
  <c r="U183" i="1"/>
  <c r="V183" i="1"/>
  <c r="U184" i="1"/>
  <c r="V184" i="1"/>
  <c r="U188" i="1"/>
  <c r="V188" i="1"/>
  <c r="U190" i="1"/>
  <c r="V190" i="1"/>
  <c r="U195" i="1"/>
  <c r="V195" i="1"/>
  <c r="U197" i="1"/>
  <c r="V197" i="1"/>
  <c r="U199" i="1"/>
  <c r="V199" i="1"/>
  <c r="U203" i="1"/>
  <c r="V203" i="1"/>
  <c r="U204" i="1"/>
  <c r="V204" i="1"/>
  <c r="U207" i="1"/>
  <c r="V207" i="1"/>
  <c r="U209" i="1"/>
  <c r="V209" i="1"/>
  <c r="U210" i="1"/>
  <c r="V210" i="1"/>
  <c r="U211" i="1"/>
  <c r="V211" i="1"/>
  <c r="U213" i="1"/>
  <c r="V213" i="1"/>
  <c r="U215" i="1"/>
  <c r="V215" i="1"/>
  <c r="U218" i="1"/>
  <c r="V218" i="1"/>
  <c r="U219" i="1"/>
  <c r="V219" i="1"/>
  <c r="U221" i="1"/>
  <c r="V221" i="1"/>
  <c r="U226" i="1"/>
  <c r="V226" i="1"/>
  <c r="U228" i="1"/>
  <c r="V228" i="1"/>
  <c r="U229" i="1"/>
  <c r="V229" i="1"/>
  <c r="U231" i="1"/>
  <c r="V231" i="1"/>
  <c r="U233" i="1"/>
  <c r="V233" i="1"/>
  <c r="U234" i="1"/>
  <c r="V234" i="1"/>
  <c r="U235" i="1"/>
  <c r="V235" i="1"/>
  <c r="U236" i="1"/>
  <c r="V236" i="1"/>
  <c r="U238" i="1"/>
  <c r="V238" i="1"/>
  <c r="U240" i="1"/>
  <c r="V240" i="1"/>
  <c r="U242" i="1"/>
  <c r="V242" i="1"/>
  <c r="U245" i="1"/>
  <c r="V245" i="1"/>
  <c r="U247" i="1"/>
  <c r="V247" i="1"/>
  <c r="U249" i="1"/>
  <c r="V249" i="1"/>
  <c r="U250" i="1"/>
  <c r="V250" i="1"/>
  <c r="U252" i="1"/>
  <c r="V252" i="1"/>
  <c r="U253" i="1"/>
  <c r="V253" i="1"/>
  <c r="U257" i="1"/>
  <c r="V257" i="1"/>
  <c r="U259" i="1"/>
  <c r="V259" i="1"/>
  <c r="U261" i="1"/>
  <c r="V261" i="1"/>
  <c r="U265" i="1"/>
  <c r="V265" i="1"/>
  <c r="U267" i="1"/>
  <c r="V267" i="1"/>
  <c r="U270" i="1"/>
  <c r="V270" i="1"/>
  <c r="U272" i="1"/>
  <c r="V272" i="1"/>
  <c r="U274" i="1"/>
  <c r="V274" i="1"/>
  <c r="U276" i="1"/>
  <c r="V276" i="1"/>
  <c r="U277" i="1"/>
  <c r="V277" i="1"/>
  <c r="U280" i="1"/>
  <c r="V280" i="1"/>
  <c r="U283" i="1"/>
  <c r="V283" i="1"/>
  <c r="U284" i="1"/>
  <c r="V284" i="1"/>
  <c r="U1347" i="1"/>
  <c r="V1347" i="1"/>
  <c r="U1351" i="1"/>
  <c r="V1351" i="1"/>
  <c r="U1353" i="1"/>
  <c r="V1353" i="1"/>
  <c r="U1355" i="1"/>
  <c r="V1355" i="1"/>
  <c r="U1357" i="1"/>
  <c r="V1357" i="1"/>
  <c r="U1359" i="1"/>
  <c r="V1359" i="1"/>
  <c r="U1364" i="1"/>
  <c r="V1364" i="1"/>
  <c r="U1368" i="1"/>
  <c r="V1368" i="1"/>
  <c r="U1371" i="1"/>
  <c r="V1371" i="1"/>
  <c r="U1375" i="1"/>
  <c r="V1375" i="1"/>
  <c r="U1378" i="1"/>
  <c r="V1378" i="1"/>
  <c r="U1382" i="1"/>
  <c r="V1382" i="1"/>
  <c r="U1384" i="1"/>
  <c r="V1384" i="1"/>
  <c r="U1386" i="1"/>
  <c r="V1386" i="1"/>
  <c r="U1392" i="1"/>
  <c r="V1392" i="1"/>
  <c r="U1396" i="1"/>
  <c r="V1396" i="1"/>
  <c r="U1399" i="1"/>
  <c r="V1399" i="1"/>
  <c r="U1435" i="1"/>
  <c r="V1435" i="1"/>
  <c r="U1437" i="1"/>
  <c r="V1437" i="1"/>
  <c r="U1440" i="1"/>
  <c r="V1440" i="1"/>
  <c r="U1454" i="1"/>
  <c r="V1454" i="1"/>
  <c r="U1456" i="1"/>
  <c r="V1456" i="1"/>
  <c r="U1458" i="1"/>
  <c r="V1458" i="1"/>
  <c r="U1460" i="1"/>
  <c r="V1460" i="1"/>
  <c r="U1462" i="1"/>
  <c r="V1462" i="1"/>
  <c r="V1499" i="1"/>
  <c r="U1499" i="1"/>
  <c r="V1501" i="1"/>
  <c r="U1501" i="1"/>
  <c r="V1508" i="1"/>
  <c r="U1508" i="1"/>
  <c r="V1510" i="1"/>
  <c r="U1510" i="1"/>
  <c r="V1512" i="1"/>
  <c r="U1512" i="1"/>
  <c r="V1514" i="1"/>
  <c r="U1514" i="1"/>
  <c r="V1516" i="1"/>
  <c r="U1516" i="1"/>
  <c r="V1520" i="1"/>
  <c r="U1520" i="1"/>
  <c r="V1522" i="1"/>
  <c r="U1522" i="1"/>
  <c r="V1524" i="1"/>
  <c r="U1524" i="1"/>
  <c r="V1526" i="1"/>
  <c r="U1526" i="1"/>
  <c r="V1528" i="1"/>
  <c r="U1528" i="1"/>
  <c r="V1534" i="1"/>
  <c r="U1534" i="1"/>
  <c r="V1536" i="1"/>
  <c r="U1536" i="1"/>
  <c r="V1538" i="1"/>
  <c r="U1538" i="1"/>
  <c r="V1540" i="1"/>
  <c r="U1540" i="1"/>
  <c r="V1542" i="1"/>
  <c r="U1542" i="1"/>
  <c r="V1544" i="1"/>
  <c r="U1544" i="1"/>
  <c r="V1546" i="1"/>
  <c r="U1546" i="1"/>
  <c r="V1548" i="1"/>
  <c r="U1548" i="1"/>
  <c r="V1550" i="1"/>
  <c r="U1550" i="1"/>
  <c r="V1551" i="1"/>
  <c r="U1551" i="1"/>
  <c r="V1606" i="1"/>
  <c r="U1606" i="1"/>
  <c r="V1608" i="1"/>
  <c r="U1608" i="1"/>
  <c r="V1610" i="1"/>
  <c r="U1610" i="1"/>
  <c r="V1611" i="1"/>
  <c r="U1611" i="1"/>
  <c r="V1613" i="1"/>
  <c r="U1613" i="1"/>
  <c r="V1615" i="1"/>
  <c r="U1615" i="1"/>
  <c r="V1617" i="1"/>
  <c r="U1617" i="1"/>
  <c r="V1619" i="1"/>
  <c r="U1619" i="1"/>
  <c r="V1621" i="1"/>
  <c r="U1621" i="1"/>
  <c r="V1623" i="1"/>
  <c r="U1623" i="1"/>
  <c r="V1625" i="1"/>
  <c r="U1625" i="1"/>
  <c r="V1626" i="1"/>
  <c r="U1626" i="1"/>
  <c r="V1628" i="1"/>
  <c r="U1628" i="1"/>
  <c r="V1632" i="1"/>
  <c r="U1632" i="1"/>
  <c r="V1634" i="1"/>
  <c r="U1634" i="1"/>
  <c r="V1636" i="1"/>
  <c r="U1636" i="1"/>
  <c r="V1638" i="1"/>
  <c r="U1638" i="1"/>
  <c r="V1640" i="1"/>
  <c r="U1640" i="1"/>
  <c r="V1642" i="1"/>
  <c r="U1642" i="1"/>
  <c r="V1664" i="1"/>
  <c r="U1664" i="1"/>
  <c r="V1666" i="1"/>
  <c r="U1666" i="1"/>
  <c r="V1668" i="1"/>
  <c r="U1668" i="1"/>
  <c r="V1670" i="1"/>
  <c r="U1670" i="1"/>
  <c r="V1672" i="1"/>
  <c r="U1672" i="1"/>
  <c r="V1674" i="1"/>
  <c r="U1674" i="1"/>
  <c r="V1676" i="1"/>
  <c r="U1676" i="1"/>
  <c r="V1678" i="1"/>
  <c r="U1678" i="1"/>
  <c r="V1680" i="1"/>
  <c r="U1680" i="1"/>
  <c r="V1682" i="1"/>
  <c r="U1682" i="1"/>
  <c r="V1683" i="1"/>
  <c r="U1683" i="1"/>
  <c r="V1685" i="1"/>
  <c r="U1685" i="1"/>
  <c r="V1688" i="1"/>
  <c r="U1688" i="1"/>
  <c r="V1690" i="1"/>
  <c r="U1690" i="1"/>
  <c r="V1694" i="1"/>
  <c r="U1694" i="1"/>
  <c r="V1696" i="1"/>
  <c r="U1696" i="1"/>
  <c r="V1698" i="1"/>
  <c r="U1698" i="1"/>
  <c r="V1700" i="1"/>
  <c r="U1700" i="1"/>
  <c r="V1702" i="1"/>
  <c r="U1702" i="1"/>
  <c r="V1704" i="1"/>
  <c r="U1704" i="1"/>
  <c r="V1706" i="1"/>
  <c r="U1706" i="1"/>
  <c r="V1710" i="1"/>
  <c r="U1710" i="1"/>
  <c r="V1712" i="1"/>
  <c r="U1712" i="1"/>
  <c r="V1714" i="1"/>
  <c r="U1714" i="1"/>
  <c r="V1716" i="1"/>
  <c r="U1716" i="1"/>
  <c r="V1718" i="1"/>
  <c r="U1718" i="1"/>
  <c r="V1722" i="1"/>
  <c r="U1722" i="1"/>
  <c r="V1724" i="1"/>
  <c r="U1724" i="1"/>
  <c r="V1726" i="1"/>
  <c r="U1726" i="1"/>
  <c r="V1728" i="1"/>
  <c r="U1728" i="1"/>
  <c r="V1730" i="1"/>
  <c r="U1730" i="1"/>
  <c r="V1732" i="1"/>
  <c r="U1732" i="1"/>
  <c r="U193" i="1"/>
  <c r="V193" i="1"/>
  <c r="U194" i="1"/>
  <c r="V194" i="1"/>
  <c r="U196" i="1"/>
  <c r="V196" i="1"/>
  <c r="U198" i="1"/>
  <c r="V198" i="1"/>
  <c r="U200" i="1"/>
  <c r="V200" i="1"/>
  <c r="U201" i="1"/>
  <c r="V201" i="1"/>
  <c r="U205" i="1"/>
  <c r="V205" i="1"/>
  <c r="U208" i="1"/>
  <c r="V208" i="1"/>
  <c r="U212" i="1"/>
  <c r="V212" i="1"/>
  <c r="U214" i="1"/>
  <c r="V214" i="1"/>
  <c r="U216" i="1"/>
  <c r="V216" i="1"/>
  <c r="U217" i="1"/>
  <c r="V217" i="1"/>
  <c r="U220" i="1"/>
  <c r="V220" i="1"/>
  <c r="U222" i="1"/>
  <c r="V222" i="1"/>
  <c r="U224" i="1"/>
  <c r="V224" i="1"/>
  <c r="U225" i="1"/>
  <c r="V225" i="1"/>
  <c r="U227" i="1"/>
  <c r="V227" i="1"/>
  <c r="U230" i="1"/>
  <c r="V230" i="1"/>
  <c r="U232" i="1"/>
  <c r="V232" i="1"/>
  <c r="U237" i="1"/>
  <c r="V237" i="1"/>
  <c r="U239" i="1"/>
  <c r="V239" i="1"/>
  <c r="U241" i="1"/>
  <c r="V241" i="1"/>
  <c r="U243" i="1"/>
  <c r="V243" i="1"/>
  <c r="U244" i="1"/>
  <c r="V244" i="1"/>
  <c r="U246" i="1"/>
  <c r="V246" i="1"/>
  <c r="U248" i="1"/>
  <c r="V248" i="1"/>
  <c r="U251" i="1"/>
  <c r="V251" i="1"/>
  <c r="U254" i="1"/>
  <c r="V254" i="1"/>
  <c r="U255" i="1"/>
  <c r="V255" i="1"/>
  <c r="U256" i="1"/>
  <c r="V256" i="1"/>
  <c r="U258" i="1"/>
  <c r="V258" i="1"/>
  <c r="U260" i="1"/>
  <c r="V260" i="1"/>
  <c r="U262" i="1"/>
  <c r="V262" i="1"/>
  <c r="U263" i="1"/>
  <c r="V263" i="1"/>
  <c r="U264" i="1"/>
  <c r="V264" i="1"/>
  <c r="U266" i="1"/>
  <c r="V266" i="1"/>
  <c r="U268" i="1"/>
  <c r="V268" i="1"/>
  <c r="U269" i="1"/>
  <c r="V269" i="1"/>
  <c r="U271" i="1"/>
  <c r="V271" i="1"/>
  <c r="U273" i="1"/>
  <c r="V273" i="1"/>
  <c r="U275" i="1"/>
  <c r="V275" i="1"/>
  <c r="U278" i="1"/>
  <c r="V278" i="1"/>
  <c r="U281" i="1"/>
  <c r="V281" i="1"/>
  <c r="U282" i="1"/>
  <c r="V282" i="1"/>
  <c r="U285" i="1"/>
  <c r="V285" i="1"/>
  <c r="V296" i="1"/>
  <c r="U296" i="1"/>
  <c r="U1442" i="1"/>
  <c r="V1442" i="1"/>
  <c r="U1444" i="1"/>
  <c r="V1444" i="1"/>
  <c r="U1445" i="1"/>
  <c r="V1445" i="1"/>
  <c r="U1447" i="1"/>
  <c r="V1447" i="1"/>
  <c r="V1468" i="1"/>
  <c r="U1468" i="1"/>
  <c r="V1470" i="1"/>
  <c r="U1470" i="1"/>
  <c r="V1472" i="1"/>
  <c r="U1472" i="1"/>
  <c r="V1474" i="1"/>
  <c r="U1474" i="1"/>
  <c r="V1477" i="1"/>
  <c r="U1477" i="1"/>
  <c r="V1478" i="1"/>
  <c r="U1478" i="1"/>
  <c r="V1480" i="1"/>
  <c r="U1480" i="1"/>
  <c r="V1481" i="1"/>
  <c r="U1481" i="1"/>
  <c r="V1483" i="1"/>
  <c r="U1483" i="1"/>
  <c r="V1484" i="1"/>
  <c r="U1484" i="1"/>
  <c r="V1486" i="1"/>
  <c r="U1486" i="1"/>
  <c r="V1491" i="1"/>
  <c r="U1491" i="1"/>
  <c r="V1498" i="1"/>
  <c r="U1498" i="1"/>
  <c r="V1511" i="1"/>
  <c r="U1511" i="1"/>
  <c r="V1561" i="1"/>
  <c r="U1561" i="1"/>
  <c r="V1564" i="1"/>
  <c r="U1564" i="1"/>
  <c r="V1566" i="1"/>
  <c r="U1566" i="1"/>
  <c r="V1569" i="1"/>
  <c r="U1569" i="1"/>
  <c r="V1570" i="1"/>
  <c r="U1570" i="1"/>
  <c r="V1572" i="1"/>
  <c r="U1572" i="1"/>
  <c r="V1574" i="1"/>
  <c r="U1574" i="1"/>
  <c r="V1576" i="1"/>
  <c r="U1576" i="1"/>
  <c r="V1578" i="1"/>
  <c r="U1578" i="1"/>
  <c r="V1580" i="1"/>
  <c r="U1580" i="1"/>
  <c r="V1582" i="1"/>
  <c r="U1582" i="1"/>
  <c r="V1584" i="1"/>
  <c r="U1584" i="1"/>
  <c r="V1588" i="1"/>
  <c r="U1588" i="1"/>
  <c r="V1594" i="1"/>
  <c r="U1594" i="1"/>
  <c r="V1596" i="1"/>
  <c r="U1596" i="1"/>
  <c r="V1600" i="1"/>
  <c r="U1600" i="1"/>
  <c r="V1603" i="1"/>
  <c r="U1603" i="1"/>
  <c r="V1607" i="1"/>
  <c r="U1607" i="1"/>
  <c r="V1609" i="1"/>
  <c r="U1609" i="1"/>
  <c r="V1612" i="1"/>
  <c r="U1612" i="1"/>
  <c r="V1614" i="1"/>
  <c r="U1614" i="1"/>
  <c r="V1616" i="1"/>
  <c r="U1616" i="1"/>
  <c r="V1618" i="1"/>
  <c r="U1618" i="1"/>
  <c r="V1620" i="1"/>
  <c r="U1620" i="1"/>
  <c r="V1622" i="1"/>
  <c r="U1622" i="1"/>
  <c r="V1624" i="1"/>
  <c r="U1624" i="1"/>
  <c r="V1627" i="1"/>
  <c r="U1627" i="1"/>
  <c r="V1629" i="1"/>
  <c r="U1629" i="1"/>
  <c r="V1631" i="1"/>
  <c r="U1631" i="1"/>
  <c r="V1633" i="1"/>
  <c r="U1633" i="1"/>
  <c r="V1635" i="1"/>
  <c r="U1635" i="1"/>
  <c r="V1637" i="1"/>
  <c r="U1637" i="1"/>
  <c r="V1639" i="1"/>
  <c r="U1639" i="1"/>
  <c r="V1641" i="1"/>
  <c r="U1641" i="1"/>
  <c r="V1665" i="1"/>
  <c r="U1665" i="1"/>
  <c r="V1667" i="1"/>
  <c r="U1667" i="1"/>
  <c r="V1669" i="1"/>
  <c r="U1669" i="1"/>
  <c r="V1671" i="1"/>
  <c r="U1671" i="1"/>
  <c r="V1673" i="1"/>
  <c r="U1673" i="1"/>
  <c r="V1675" i="1"/>
  <c r="U1675" i="1"/>
  <c r="V1677" i="1"/>
  <c r="U1677" i="1"/>
  <c r="V1679" i="1"/>
  <c r="U1679" i="1"/>
  <c r="V1681" i="1"/>
  <c r="U1681" i="1"/>
  <c r="V1684" i="1"/>
  <c r="U1684" i="1"/>
  <c r="V1686" i="1"/>
  <c r="U1686" i="1"/>
  <c r="V1687" i="1"/>
  <c r="U1687" i="1"/>
  <c r="V1689" i="1"/>
  <c r="U1689" i="1"/>
  <c r="V1691" i="1"/>
  <c r="U1691" i="1"/>
  <c r="V1693" i="1"/>
  <c r="U1693" i="1"/>
  <c r="V1695" i="1"/>
  <c r="U1695" i="1"/>
  <c r="V1697" i="1"/>
  <c r="U1697" i="1"/>
  <c r="V1699" i="1"/>
  <c r="U1699" i="1"/>
  <c r="V1701" i="1"/>
  <c r="U1701" i="1"/>
  <c r="V1703" i="1"/>
  <c r="U1703" i="1"/>
  <c r="V1705" i="1"/>
  <c r="U1705" i="1"/>
  <c r="V1707" i="1"/>
  <c r="U1707" i="1"/>
  <c r="V1709" i="1"/>
  <c r="U1709" i="1"/>
  <c r="V1711" i="1"/>
  <c r="U1711" i="1"/>
  <c r="V1713" i="1"/>
  <c r="U1713" i="1"/>
  <c r="V1715" i="1"/>
  <c r="U1715" i="1"/>
  <c r="V1719" i="1"/>
  <c r="U1719" i="1"/>
  <c r="V1720" i="1"/>
  <c r="U1720" i="1"/>
  <c r="V1721" i="1"/>
  <c r="U1721" i="1"/>
  <c r="V1723" i="1"/>
  <c r="U1723" i="1"/>
  <c r="V1725" i="1"/>
  <c r="U1725" i="1"/>
  <c r="V1727" i="1"/>
  <c r="U1727" i="1"/>
  <c r="V1729" i="1"/>
  <c r="U1729" i="1"/>
  <c r="V1731" i="1"/>
  <c r="U1731" i="1"/>
  <c r="V1733" i="1"/>
  <c r="U1733" i="1"/>
  <c r="V287" i="1" l="1"/>
  <c r="U287" i="1"/>
  <c r="V1604" i="1"/>
  <c r="U1604" i="1"/>
  <c r="V1601" i="1"/>
  <c r="U1601" i="1"/>
  <c r="V1599" i="1"/>
  <c r="U1599" i="1"/>
  <c r="V1597" i="1"/>
  <c r="U1597" i="1"/>
  <c r="V1595" i="1"/>
  <c r="U1595" i="1"/>
  <c r="V1590" i="1"/>
  <c r="U1590" i="1"/>
  <c r="V1583" i="1"/>
  <c r="U1583" i="1"/>
  <c r="V1579" i="1"/>
  <c r="U1579" i="1"/>
  <c r="V1575" i="1"/>
  <c r="U1575" i="1"/>
  <c r="V1571" i="1"/>
  <c r="U1571" i="1"/>
  <c r="V1567" i="1"/>
  <c r="U1567" i="1"/>
  <c r="V1563" i="1"/>
  <c r="U1563" i="1"/>
  <c r="V1560" i="1"/>
  <c r="U1560" i="1"/>
  <c r="V1476" i="1"/>
  <c r="U1476" i="1"/>
  <c r="V1471" i="1"/>
  <c r="U1471" i="1"/>
  <c r="V1467" i="1"/>
  <c r="U1467" i="1"/>
  <c r="V1463" i="1"/>
  <c r="U1463" i="1"/>
  <c r="U1457" i="1"/>
  <c r="V1457" i="1"/>
  <c r="U1453" i="1"/>
  <c r="V1453" i="1"/>
  <c r="U1446" i="1"/>
  <c r="V1446" i="1"/>
  <c r="U1443" i="1"/>
  <c r="V1443" i="1"/>
  <c r="U1441" i="1"/>
  <c r="V1441" i="1"/>
  <c r="U1436" i="1"/>
  <c r="V1436" i="1"/>
  <c r="U1397" i="1"/>
  <c r="V1397" i="1"/>
  <c r="U1391" i="1"/>
  <c r="V1391" i="1"/>
  <c r="V1587" i="1"/>
  <c r="U1587" i="1"/>
  <c r="V1549" i="1"/>
  <c r="U1549" i="1"/>
  <c r="V1545" i="1"/>
  <c r="U1545" i="1"/>
  <c r="V1541" i="1"/>
  <c r="U1541" i="1"/>
  <c r="V1537" i="1"/>
  <c r="U1537" i="1"/>
  <c r="V1533" i="1"/>
  <c r="U1533" i="1"/>
  <c r="V1529" i="1"/>
  <c r="U1529" i="1"/>
  <c r="V1525" i="1"/>
  <c r="U1525" i="1"/>
  <c r="V1521" i="1"/>
  <c r="U1521" i="1"/>
  <c r="V1517" i="1"/>
  <c r="U1517" i="1"/>
  <c r="V1513" i="1"/>
  <c r="U1513" i="1"/>
  <c r="V1504" i="1"/>
  <c r="U1504" i="1"/>
  <c r="V1500" i="1"/>
  <c r="U1500" i="1"/>
  <c r="V1492" i="1"/>
  <c r="U1492" i="1"/>
  <c r="V1490" i="1"/>
  <c r="U1490" i="1"/>
  <c r="U1390" i="1"/>
  <c r="V1390" i="1"/>
  <c r="U1383" i="1"/>
  <c r="V1383" i="1"/>
  <c r="U1377" i="1"/>
  <c r="V1377" i="1"/>
  <c r="U1372" i="1"/>
  <c r="V1372" i="1"/>
  <c r="U1365" i="1"/>
  <c r="V1365" i="1"/>
  <c r="U1354" i="1"/>
  <c r="V1354" i="1"/>
  <c r="U1350" i="1"/>
  <c r="V1350" i="1"/>
  <c r="U323" i="1"/>
  <c r="V323" i="1"/>
  <c r="U322" i="1"/>
  <c r="V322" i="1"/>
  <c r="U313" i="1"/>
  <c r="V313" i="1"/>
  <c r="U311" i="1"/>
  <c r="V311" i="1"/>
  <c r="V304" i="1"/>
  <c r="U304" i="1"/>
  <c r="V300" i="1"/>
  <c r="U300" i="1"/>
  <c r="U321" i="1"/>
  <c r="V321" i="1"/>
  <c r="U318" i="1"/>
  <c r="V318" i="1"/>
  <c r="U191" i="1"/>
  <c r="V191" i="1"/>
  <c r="U187" i="1"/>
  <c r="V187" i="1"/>
  <c r="U185" i="1"/>
  <c r="V185" i="1"/>
  <c r="U179" i="1"/>
  <c r="V179" i="1"/>
  <c r="U176" i="1"/>
  <c r="V176" i="1"/>
  <c r="U172" i="1"/>
  <c r="V172" i="1"/>
  <c r="U170" i="1"/>
  <c r="V170" i="1"/>
  <c r="U166" i="1"/>
  <c r="V166" i="1"/>
  <c r="U159" i="1"/>
  <c r="V159" i="1"/>
  <c r="U314" i="1"/>
  <c r="V314" i="1"/>
  <c r="U312" i="1"/>
  <c r="V312" i="1"/>
  <c r="V305" i="1"/>
  <c r="U305" i="1"/>
  <c r="V301" i="1"/>
  <c r="U301" i="1"/>
  <c r="V298" i="1"/>
  <c r="U298" i="1"/>
  <c r="V1346" i="1"/>
  <c r="V149" i="1"/>
  <c r="V1602" i="1"/>
  <c r="U1602" i="1"/>
  <c r="V1598" i="1"/>
  <c r="U1598" i="1"/>
  <c r="V1593" i="1"/>
  <c r="U1593" i="1"/>
  <c r="V1592" i="1"/>
  <c r="U1592" i="1"/>
  <c r="V1589" i="1"/>
  <c r="U1589" i="1"/>
  <c r="V1586" i="1"/>
  <c r="U1586" i="1"/>
  <c r="V1585" i="1"/>
  <c r="U1585" i="1"/>
  <c r="V1573" i="1"/>
  <c r="U1573" i="1"/>
  <c r="V1565" i="1"/>
  <c r="U1565" i="1"/>
  <c r="V1562" i="1"/>
  <c r="U1562" i="1"/>
  <c r="V1558" i="1"/>
  <c r="U1558" i="1"/>
  <c r="V1473" i="1"/>
  <c r="U1473" i="1"/>
  <c r="V1469" i="1"/>
  <c r="U1469" i="1"/>
  <c r="V1464" i="1"/>
  <c r="U1464" i="1"/>
  <c r="U1459" i="1"/>
  <c r="V1459" i="1"/>
  <c r="U1455" i="1"/>
  <c r="V1455" i="1"/>
  <c r="U1448" i="1"/>
  <c r="V1448" i="1"/>
  <c r="U1438" i="1"/>
  <c r="V1438" i="1"/>
  <c r="U1394" i="1"/>
  <c r="V1394" i="1"/>
  <c r="V1605" i="1"/>
  <c r="U1605" i="1"/>
  <c r="V1591" i="1"/>
  <c r="U1591" i="1"/>
  <c r="V1547" i="1"/>
  <c r="U1547" i="1"/>
  <c r="V1543" i="1"/>
  <c r="U1543" i="1"/>
  <c r="V1539" i="1"/>
  <c r="U1539" i="1"/>
  <c r="V1535" i="1"/>
  <c r="U1535" i="1"/>
  <c r="V1531" i="1"/>
  <c r="U1531" i="1"/>
  <c r="V1527" i="1"/>
  <c r="U1527" i="1"/>
  <c r="V1523" i="1"/>
  <c r="U1523" i="1"/>
  <c r="V1519" i="1"/>
  <c r="U1519" i="1"/>
  <c r="V1515" i="1"/>
  <c r="U1515" i="1"/>
  <c r="V1509" i="1"/>
  <c r="U1509" i="1"/>
  <c r="V1485" i="1"/>
  <c r="U1485" i="1"/>
  <c r="V1482" i="1"/>
  <c r="U1482" i="1"/>
  <c r="V1479" i="1"/>
  <c r="U1479" i="1"/>
  <c r="U1385" i="1"/>
  <c r="V1385" i="1"/>
  <c r="U1381" i="1"/>
  <c r="V1381" i="1"/>
  <c r="U1374" i="1"/>
  <c r="V1374" i="1"/>
  <c r="U1356" i="1"/>
  <c r="V1356" i="1"/>
  <c r="U1352" i="1"/>
  <c r="V1352" i="1"/>
  <c r="U1348" i="1"/>
  <c r="V1348" i="1"/>
  <c r="U325" i="1"/>
  <c r="V325" i="1"/>
  <c r="U315" i="1"/>
  <c r="V315" i="1"/>
  <c r="U310" i="1"/>
  <c r="V310" i="1"/>
  <c r="U309" i="1"/>
  <c r="V309" i="1"/>
  <c r="V302" i="1"/>
  <c r="U302" i="1"/>
  <c r="U320" i="1"/>
  <c r="V320" i="1"/>
  <c r="U189" i="1"/>
  <c r="V189" i="1"/>
  <c r="U186" i="1"/>
  <c r="V186" i="1"/>
  <c r="U182" i="1"/>
  <c r="V182" i="1"/>
  <c r="U177" i="1"/>
  <c r="V177" i="1"/>
  <c r="U174" i="1"/>
  <c r="V174" i="1"/>
  <c r="U171" i="1"/>
  <c r="V171" i="1"/>
  <c r="U168" i="1"/>
  <c r="V168" i="1"/>
  <c r="U162" i="1"/>
  <c r="V162" i="1"/>
  <c r="U158" i="1"/>
  <c r="V158" i="1"/>
  <c r="U157" i="1"/>
  <c r="V157" i="1"/>
  <c r="U152" i="1"/>
  <c r="V152" i="1"/>
  <c r="U148" i="1"/>
  <c r="V148" i="1"/>
  <c r="V303" i="1"/>
  <c r="U303" i="1"/>
  <c r="V288" i="1"/>
  <c r="U288" i="1"/>
  <c r="A149" i="1" l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3" i="1" l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7" i="1" s="1"/>
  <c r="B149" i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l="1"/>
  <c r="B285" i="1" s="1"/>
  <c r="A288" i="1"/>
  <c r="A291" i="1" l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289" i="1"/>
  <c r="A290" i="1" s="1"/>
  <c r="B528" i="1"/>
  <c r="B529" i="1" s="1"/>
  <c r="B530" i="1" s="1"/>
  <c r="B531" i="1" s="1"/>
  <c r="B1346" i="1"/>
  <c r="B1347" i="1" s="1"/>
  <c r="B1348" i="1" s="1"/>
  <c r="B1349" i="1" s="1"/>
  <c r="B1350" i="1" s="1"/>
  <c r="B532" i="1" l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1351" i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A313" i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7" i="1" s="1"/>
  <c r="B581" i="1" l="1"/>
  <c r="B582" i="1" s="1"/>
  <c r="B669" i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1062" i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l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583" i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784" i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1373" i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l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324" i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898" i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1476" i="1" l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925" i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1568" i="1" l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U85" i="1"/>
  <c r="V85" i="1"/>
  <c r="B1617" i="1" l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l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37" i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20" i="1" l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V206" i="1" l="1"/>
  <c r="U206" i="1"/>
  <c r="V1370" i="1" l="1"/>
  <c r="U1370" i="1"/>
  <c r="U24" i="1" l="1"/>
  <c r="V24" i="1"/>
  <c r="U82" i="1"/>
  <c r="V82" i="1"/>
  <c r="U18" i="1" l="1"/>
  <c r="V18" i="1"/>
  <c r="U21" i="1" l="1"/>
  <c r="V21" i="1"/>
  <c r="V153" i="1" l="1"/>
  <c r="U153" i="1" l="1"/>
  <c r="V1349" i="1" l="1"/>
  <c r="U1349" i="1"/>
  <c r="V1360" i="1" l="1"/>
  <c r="U1360" i="1"/>
  <c r="U1530" i="1" l="1"/>
  <c r="V1530" i="1"/>
  <c r="V1317" i="1" l="1"/>
  <c r="U1317" i="1"/>
  <c r="V1173" i="1" l="1"/>
  <c r="U1173" i="1"/>
  <c r="V1647" i="1" l="1"/>
  <c r="U1647" i="1"/>
  <c r="V1240" i="1"/>
  <c r="U1240" i="1"/>
  <c r="V1239" i="1"/>
  <c r="U1239" i="1"/>
  <c r="V1581" i="1"/>
  <c r="U1581" i="1"/>
  <c r="V1518" i="1"/>
  <c r="U1518" i="1"/>
  <c r="U884" i="1" l="1"/>
  <c r="V884" i="1"/>
  <c r="V1237" i="1"/>
  <c r="U1237" i="1"/>
  <c r="V1577" i="1"/>
  <c r="U1577" i="1"/>
  <c r="U887" i="1"/>
  <c r="V887" i="1"/>
  <c r="U1222" i="1" l="1"/>
  <c r="V1222" i="1"/>
  <c r="V1262" i="1"/>
  <c r="U1262" i="1"/>
  <c r="V1532" i="1"/>
  <c r="U1532" i="1"/>
  <c r="V1216" i="1"/>
  <c r="U1216" i="1"/>
  <c r="V1692" i="1"/>
  <c r="U1692" i="1"/>
  <c r="V1559" i="1"/>
  <c r="U1559" i="1"/>
  <c r="V1311" i="1"/>
  <c r="U1311" i="1"/>
  <c r="V1319" i="1"/>
  <c r="U1319" i="1"/>
  <c r="U949" i="1" l="1"/>
  <c r="V949" i="1"/>
  <c r="V1630" i="1"/>
  <c r="U1630" i="1"/>
  <c r="U873" i="1"/>
  <c r="V873" i="1"/>
  <c r="V824" i="1" l="1"/>
  <c r="U824" i="1"/>
  <c r="V1434" i="1" l="1"/>
  <c r="U1434" i="1"/>
  <c r="V792" i="1" l="1"/>
  <c r="U792" i="1"/>
  <c r="P1620" i="6" l="1"/>
  <c r="Q1620" i="6"/>
  <c r="N1620" i="6"/>
  <c r="U633" i="1" l="1"/>
  <c r="V633" i="1"/>
  <c r="U969" i="1"/>
  <c r="V969" i="1"/>
  <c r="U662" i="1" l="1"/>
  <c r="V662" i="1" l="1"/>
  <c r="V897" i="1"/>
  <c r="U897" i="1"/>
  <c r="U896" i="1" l="1"/>
  <c r="V896" i="1"/>
  <c r="Y491" i="1" l="1"/>
  <c r="Y462" i="1" s="1"/>
  <c r="U398" i="1"/>
  <c r="V398" i="1"/>
  <c r="V1717" i="1" l="1"/>
  <c r="U1717" i="1"/>
  <c r="Y637" i="1" l="1"/>
  <c r="Y636" i="1" s="1"/>
  <c r="V637" i="1" l="1"/>
  <c r="U637" i="1"/>
  <c r="Y1708" i="1"/>
  <c r="Y1345" i="1" s="1"/>
  <c r="Y450" i="1" s="1"/>
  <c r="U1708" i="1"/>
  <c r="V1708" i="1" l="1"/>
  <c r="V447" i="1"/>
  <c r="Y447" i="1"/>
  <c r="U447" i="1"/>
  <c r="V448" i="1"/>
  <c r="U448" i="1"/>
  <c r="U449" i="1"/>
  <c r="V449" i="1"/>
  <c r="Y449" i="1"/>
  <c r="Y448" i="1" l="1"/>
  <c r="A328" i="1" l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</calcChain>
</file>

<file path=xl/comments1.xml><?xml version="1.0" encoding="utf-8"?>
<comments xmlns="http://schemas.openxmlformats.org/spreadsheetml/2006/main">
  <authors>
    <author>424_4</author>
  </authors>
  <commentList>
    <comment ref="AE37" authorId="0" shapeId="0">
      <text>
        <r>
          <rPr>
            <b/>
            <sz val="9"/>
            <color indexed="81"/>
            <rFont val="Tahoma"/>
            <family val="2"/>
            <charset val="204"/>
          </rPr>
          <t>424_4:</t>
        </r>
        <r>
          <rPr>
            <sz val="9"/>
            <color indexed="81"/>
            <rFont val="Tahoma"/>
            <family val="2"/>
            <charset val="204"/>
          </rPr>
          <t xml:space="preserve">
перенос на 2025</t>
        </r>
      </text>
    </comment>
  </commentList>
</comments>
</file>

<file path=xl/comments2.xml><?xml version="1.0" encoding="utf-8"?>
<comments xmlns="http://schemas.openxmlformats.org/spreadsheetml/2006/main">
  <authors>
    <author>424_4</author>
  </authors>
  <commentList>
    <comment ref="J37" authorId="0" shapeId="0">
      <text>
        <r>
          <rPr>
            <b/>
            <sz val="9"/>
            <color indexed="81"/>
            <rFont val="Tahoma"/>
            <family val="2"/>
            <charset val="204"/>
          </rPr>
          <t>424_4:</t>
        </r>
        <r>
          <rPr>
            <sz val="9"/>
            <color indexed="81"/>
            <rFont val="Tahoma"/>
            <family val="2"/>
            <charset val="204"/>
          </rPr>
          <t xml:space="preserve">
перенос на 2025</t>
        </r>
      </text>
    </comment>
  </commentList>
</comments>
</file>

<file path=xl/sharedStrings.xml><?xml version="1.0" encoding="utf-8"?>
<sst xmlns="http://schemas.openxmlformats.org/spreadsheetml/2006/main" count="11650" uniqueCount="1405">
  <si>
    <t>Приложение № 1 к приказу</t>
  </si>
  <si>
    <t>Министерства ЖКХиЭ РС(Я)</t>
  </si>
  <si>
    <t>Адресный перечень многоквартирных домов, в отношении которых в 2019-2021 гг. планируется проведение капитального ремонта общего имущества в многоквартирных домах, с разбивкой по источникам финансирования</t>
  </si>
  <si>
    <t>№ п/п</t>
  </si>
  <si>
    <t>Наименование муниципального образования</t>
  </si>
  <si>
    <t>Адрес МКД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</si>
  <si>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</si>
  <si>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</si>
  <si>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</si>
  <si>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</si>
  <si>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</si>
  <si>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в МКД</t>
  </si>
  <si>
    <t>Количество жителей</t>
  </si>
  <si>
    <t>Стоимость капитального ремонта с разбивкой по источникам финансирования</t>
  </si>
  <si>
    <t>Удельная стоимость капитального ремонта 1 кв.м. общей площади помещений МКД</t>
  </si>
  <si>
    <t>Предельная стоимость капитального ремонта 1 кв.м. общей площади помещений МКД</t>
  </si>
  <si>
    <t>Сроки проведения работ по капитальному ремонту</t>
  </si>
  <si>
    <t>Стоимость капитального ремонта, всего</t>
  </si>
  <si>
    <t>Ввода в эксплуатацию</t>
  </si>
  <si>
    <t>Последнего капитального ремонта</t>
  </si>
  <si>
    <t>в том числе жилых помещений (квартир)</t>
  </si>
  <si>
    <t>в том числе нежилых помещений</t>
  </si>
  <si>
    <t>Всего</t>
  </si>
  <si>
    <t>в том числе</t>
  </si>
  <si>
    <t xml:space="preserve">Ремонт внутридомовых инженерных систем
</t>
  </si>
  <si>
    <t>установка автоматизированных информационно-измерительных систем учета потребления коммунальных ресурсов и коммунальных услуг, установка коллективных (общедомовых) приборов учета потребления ресурсов, необходимых для предоставления коммунальных услуг, и узлов управления и регулирования потребления этих ресурсов</t>
  </si>
  <si>
    <t>Ремонт крыши</t>
  </si>
  <si>
    <t xml:space="preserve">Ремонт подвальных помещений, относящихся к общему имуществу в многоквартирном доме
</t>
  </si>
  <si>
    <t xml:space="preserve">Утепление и ремонт фасада, стыков полносборных зданий, ремонт балконов, лоджий, входных крылец с установкой пандусов (при наличии технической возможности такой установки) и козырьков над входами в подъезды, ремонт или замена входных наружных дверей, окон и балконных дверей в местах общего пользования
</t>
  </si>
  <si>
    <t xml:space="preserve">Ремонт фундамента многоквартирного дома, цокольных балок и перекрытий, включая утепление цокольного перекрытия
</t>
  </si>
  <si>
    <t>За счет федеральных средств</t>
  </si>
  <si>
    <t>За счет средств государственного бюджета Республики Саха (Якутия)</t>
  </si>
  <si>
    <t>За счет средств местного бюджета</t>
  </si>
  <si>
    <t>За счет средств собственников помещений</t>
  </si>
  <si>
    <t>Заимствованные средства</t>
  </si>
  <si>
    <t>Иные источники</t>
  </si>
  <si>
    <t>Теплоснабжение</t>
  </si>
  <si>
    <t>Система водоснабжения</t>
  </si>
  <si>
    <t>Электроснабжение</t>
  </si>
  <si>
    <t>Водоотведение</t>
  </si>
  <si>
    <t>Газоснабжение</t>
  </si>
  <si>
    <t>Вентиляция</t>
  </si>
  <si>
    <t>кв.м</t>
  </si>
  <si>
    <t>чел</t>
  </si>
  <si>
    <t>руб</t>
  </si>
  <si>
    <t>руб/кв.м</t>
  </si>
  <si>
    <t>Остатки 2016-2017 гг.</t>
  </si>
  <si>
    <t>Респ. Саха /Якутия/, г. Нерюнгри, пр-кт. Дружбы Народов, д. 33</t>
  </si>
  <si>
    <t>Камень</t>
  </si>
  <si>
    <t>Респ. Саха /Якутия/, г. Нерюнгри, пр-кт. Дружбы Народов, д. 35</t>
  </si>
  <si>
    <t>Респ. Саха /Якутия/, г. Нерюнгри, ул. Чурапчинская, д. 37, корп. 1</t>
  </si>
  <si>
    <t>Респ. Саха /Якутия/, г. Нерюнгри, ул. Чурапчинская, д. 37, корп. 3</t>
  </si>
  <si>
    <t>ГО "Жатай"</t>
  </si>
  <si>
    <t>Респ. Саха /Якутия/, п. Жатай, ул. Северная, д. 37/1</t>
  </si>
  <si>
    <t>МО "Город Ленск"</t>
  </si>
  <si>
    <t>Респ. Саха /Якутия/, у. Ленский, г. Ленск, ул. Дзержинского, д. 15</t>
  </si>
  <si>
    <t>Респ. Саха /Якутия/, у. Ленский, г. Ленск, ул. Дзержинского, д. 27</t>
  </si>
  <si>
    <t>МО "Город Мирный"</t>
  </si>
  <si>
    <t>Респ. Саха /Якутия/, у. Мирнинский, г. Мирный, пр-кт. Ленинградский, д. 21</t>
  </si>
  <si>
    <t>Респ. Саха /Якутия/, у. Мирнинский, г. Мирный, пр-кт. Ленинградский, д. 23</t>
  </si>
  <si>
    <t>Крупнопанельный</t>
  </si>
  <si>
    <t>Респ. Саха /Якутия/, у. Мирнинский, г. Мирный, пр-кт. Ленинградский, д. 25</t>
  </si>
  <si>
    <t>Респ. Саха /Якутия/, у. Мирнинский, г. Мирный, пр-кт. Ленинградский, д. 25, корп. а</t>
  </si>
  <si>
    <t>Дерево</t>
  </si>
  <si>
    <t>Респ. Саха /Якутия/, у. Мирнинский, г. Мирный, ул. 40 лет Октября, д. 46, корп. а</t>
  </si>
  <si>
    <t>Респ. Саха /Якутия/, у. Мирнинский, г. Мирный, ул. Советская, д. 3</t>
  </si>
  <si>
    <t>Респ. Саха /Якутия/, у. Мирнинский, г. Мирный, ул. Советская, д. 6</t>
  </si>
  <si>
    <t>Остатки 2018 г.</t>
  </si>
  <si>
    <t>ГП "Поселок Беркакит"</t>
  </si>
  <si>
    <t>Респ. Саха /Якутия/, г. Нерюнгри, п. Беркакит, ул. Бочкарева, д. 4, корп. 1</t>
  </si>
  <si>
    <t>Респ. Саха /Якутия/, г. Нерюнгри, п. Беркакит, ул. Бочкарева, д. 4, корп. 2</t>
  </si>
  <si>
    <t>Респ. Саха /Якутия/, г. Нерюнгри, п. Беркакит, ул. Бочкарева, д. 6</t>
  </si>
  <si>
    <t>Респ. Саха /Якутия/, г. Нерюнгри, п. Беркакит, ул. Бочкарева, д. 7</t>
  </si>
  <si>
    <t>ГП "Поселок Золотинка"</t>
  </si>
  <si>
    <t>ГП "Поселок Чульман"</t>
  </si>
  <si>
    <t>Респ. Саха /Якутия/, г. Нерюнгри, п. Чульман, ул. Строительная, д. 12</t>
  </si>
  <si>
    <t>Респ. Саха /Якутия/, г. Нерюнгри, пр-кт. Мира, д. 21, корп. 1</t>
  </si>
  <si>
    <t>Респ. Саха /Якутия/, г. Нерюнгри, пр-кт. Мира, д. 27, корп. 2</t>
  </si>
  <si>
    <t>Респ. Саха /Якутия/, г. Нерюнгри, пр-кт. Мира, д. 29</t>
  </si>
  <si>
    <t>Респ. Саха /Якутия/, г. Нерюнгри, ул. Аммосова, д. 10, корп. 1</t>
  </si>
  <si>
    <t>Респ. Саха /Якутия/, г. Нерюнгри, ул. Аммосова, д. 12</t>
  </si>
  <si>
    <t>Респ. Саха /Якутия/, г. Нерюнгри, ул. Аммосова, д. 6, корп. 1</t>
  </si>
  <si>
    <t>Респ. Саха /Якутия/, г. Нерюнгри, ул. Карла Маркса, д. 25, корп. 3</t>
  </si>
  <si>
    <t>Респ. Саха /Якутия/, г. Нерюнгри, ул. Карла Маркса, д. 27</t>
  </si>
  <si>
    <t>Респ. Саха /Якутия/, г. Нерюнгри, ул. Карла Маркса, д. 29, корп. 1</t>
  </si>
  <si>
    <t>Респ. Саха /Якутия/, г. Нерюнгри, ул. Лужников, д. 3, корп. 1</t>
  </si>
  <si>
    <t>Респ. Саха /Якутия/, г. Нерюнгри, ул. Чурапчинская, д. 39</t>
  </si>
  <si>
    <t>Респ. Саха /Якутия/, г. Нерюнгри, ул. Чурапчинская, д. 47</t>
  </si>
  <si>
    <t>Респ. Саха /Якутия/, г. Нерюнгри, ул. Чурапчинская, д. 48</t>
  </si>
  <si>
    <t>Респ. Саха /Якутия/, г. Нерюнгри, ул. Чурапчинская, д. 50</t>
  </si>
  <si>
    <t>Респ. Саха /Якутия/, г. Нерюнгри, ул. Южно-Якутская, д. 24</t>
  </si>
  <si>
    <t>Респ. Саха /Якутия/, г. Нерюнгри, ул. Южно-Якутская, д. 28</t>
  </si>
  <si>
    <t>Респ. Саха /Якутия/, г. Нерюнгри, ул. Южно-Якутская, д. 30</t>
  </si>
  <si>
    <t>Респ. Саха /Якутия/, г. Нерюнгри, ул. Южно-Якутская, д. 32</t>
  </si>
  <si>
    <t>Респ. Саха /Якутия/, г. Нерюнгри, ул. Южно-Якутская, д. 34</t>
  </si>
  <si>
    <t>Респ. Саха /Якутия/, г. Нерюнгри, ул. Южно-Якутская, д. 39, корп. 1</t>
  </si>
  <si>
    <t>Респ. Саха /Якутия/, г. Нерюнгри, ул. Южно-Якутская, д. 47</t>
  </si>
  <si>
    <t>ГО "город Якутск"</t>
  </si>
  <si>
    <t>Респ. Саха /Якутия/, г. Якутск, мкр. Кангалассы, ул. 26 партсъезда, д. 1</t>
  </si>
  <si>
    <t>Респ. Саха /Якутия/, г. Якутск, мкр. Кангалассы, ул. 26 партсъезда, д. 2</t>
  </si>
  <si>
    <t>Респ. Саха /Якутия/, г. Якутск, мкр. Кангалассы, ул. 26 партсъезда, д. 3</t>
  </si>
  <si>
    <t>Респ. Саха /Якутия/, г. Якутск, мкр. Кангалассы, ул. 26 партсъезда, д. 4</t>
  </si>
  <si>
    <t>Респ. Саха /Якутия/, г. Якутск, мкр. Кангалассы, ул. Комсомольская, д. 10</t>
  </si>
  <si>
    <t>Респ. Саха /Якутия/, г. Якутск, пр-кт. Ленина, д. 7, корп. 2</t>
  </si>
  <si>
    <t>Респ. Саха /Якутия/, г. Якутск, с. Маган, ул. Лесная, д. 2</t>
  </si>
  <si>
    <t>Респ. Саха /Якутия/, г. Якутск, с. Табага, ул. Березовая, д. 35</t>
  </si>
  <si>
    <t>Респ. Саха /Якутия/, г. Якутск, с. Табага, ул. Комсомольская, д. 3а</t>
  </si>
  <si>
    <t>Респ. Саха /Якутия/, г. Якутск, с. Табага, ул. Комсомольская, д. 7</t>
  </si>
  <si>
    <t>Респ. Саха /Якутия/, г. Якутск, с. Табага, ул. Комсомольская, д. 9</t>
  </si>
  <si>
    <t>Респ. Саха /Якутия/, г. Якутск, с. Табага, ул. Лесная, д. 12а</t>
  </si>
  <si>
    <t>Респ. Саха /Якутия/, г. Якутск, с. Табага, ул. Строительная, д. 2</t>
  </si>
  <si>
    <t>Респ. Саха /Якутия/, г. Якутск, с. Табага, ул. Строительная, д. 6</t>
  </si>
  <si>
    <t>Респ. Саха /Якутия/, г. Якутск, с. Табага, ул. Строительная, д. 8</t>
  </si>
  <si>
    <t>Респ. Саха /Якутия/, г. Якутск, с. Тулагино, ул. Связистов, д. 4</t>
  </si>
  <si>
    <t>Респ. Саха /Якутия/, г. Якутск, с. Хатассы, ул. Ленина, д. 67, корп. 1</t>
  </si>
  <si>
    <t>Респ. Саха /Якутия/, г. Якутск, с. Хатассы, ул. Ленина, д. 67, корп. 2</t>
  </si>
  <si>
    <t>Респ. Саха /Якутия/, г. Якутск, ул. Автодорожная, д. 28, корп. 12</t>
  </si>
  <si>
    <t>Респ. Саха /Якутия/, г. Якутск, ул. Автодорожная, д. 28, корп. 13</t>
  </si>
  <si>
    <t>Респ. Саха /Якутия/, г. Якутск, ул. Автодорожная, д. 28, корп. 15</t>
  </si>
  <si>
    <t>Респ. Саха /Якутия/, г. Якутск, ул. Автодорожная, д. 36, корп. 2</t>
  </si>
  <si>
    <t>Респ. Саха /Якутия/, г. Якутск, ул. Бабушкина, д. 7</t>
  </si>
  <si>
    <t>Респ. Саха /Якутия/, г. Якутск, ул. Бестужева-Марлинского, д. 32, корп. 1</t>
  </si>
  <si>
    <t>Респ. Саха /Якутия/, г. Якутск, ул. Бестужева-Марлинского, д. 56, корп. 1</t>
  </si>
  <si>
    <t>Респ. Саха /Якутия/, г. Якутск, ул. Билибина, д. 32</t>
  </si>
  <si>
    <t>Респ. Саха /Якутия/, г. Якутск, ул. Воинская, д. 9</t>
  </si>
  <si>
    <t>Респ. Саха /Якутия/, г. Якутск, ул. Воинская, д. 9, корп. 1</t>
  </si>
  <si>
    <t>Респ. Саха /Якутия/, г. Якутск, ул. Горького, д. 94</t>
  </si>
  <si>
    <t>Респ. Саха /Якутия/, г. Якутск, ул. Горького, д. 96</t>
  </si>
  <si>
    <t>Респ. Саха /Якутия/, г. Якутск, ул. Губина, д. 35</t>
  </si>
  <si>
    <t>Респ. Саха /Якутия/, г. Якутск, ул. Дежнева, д. 89, корп. 2</t>
  </si>
  <si>
    <t>Респ. Саха /Якутия/, г. Якутск, ул. Дежнева, д. 91</t>
  </si>
  <si>
    <t>Респ. Саха /Якутия/, г. Якутск, ул. Дзержинского, д. 15</t>
  </si>
  <si>
    <t>Респ. Саха /Якутия/, г. Якутск, ул. Дзержинского, д. 15, корп. 1</t>
  </si>
  <si>
    <t>Респ. Саха /Якутия/, г. Якутск, ул. Дзержинского, д. 21</t>
  </si>
  <si>
    <t>Респ. Саха /Якутия/, г. Якутск, ул. Дзержинского, д. 33</t>
  </si>
  <si>
    <t>Респ. Саха /Якутия/, г. Якутск, ул. Дзержинского, д. 36</t>
  </si>
  <si>
    <t>Респ. Саха /Якутия/, г. Якутск, ул. Дзержинского, д. 40</t>
  </si>
  <si>
    <t>Респ. Саха /Якутия/, г. Якутск, ул. Дзержинского, д. 40, корп. 2</t>
  </si>
  <si>
    <t>Респ. Саха /Якутия/, г. Якутск, ул. Дзержинского, д. 9</t>
  </si>
  <si>
    <t>Респ. Саха /Якутия/, г. Якутск, ул. Каландаришвили, д. 1</t>
  </si>
  <si>
    <t>Респ. Саха /Якутия/, г. Якутск, ул. Кирова, д. 34</t>
  </si>
  <si>
    <t>Респ. Саха /Якутия/, г. Якутск, ул. Клары Цеткин, д. 18</t>
  </si>
  <si>
    <t>Респ. Саха /Якутия/, г. Якутск, ул. Кржижановского, д. 75, корп. 2</t>
  </si>
  <si>
    <t>Респ. Саха /Якутия/, г. Якутск, ул. Кулаковского, д. 44</t>
  </si>
  <si>
    <t>Респ. Саха /Якутия/, г. Якутск, ул. Кулаковского, д. 44, корп. 1</t>
  </si>
  <si>
    <t>Респ. Саха /Якутия/, г. Якутск, ул. Курашова, д. 19</t>
  </si>
  <si>
    <t>Респ. Саха /Якутия/, г. Якутск, ул. Лермонтова, д. 20</t>
  </si>
  <si>
    <t>Респ. Саха /Якутия/, г. Якутск, ул. Лермонтова, д. 22</t>
  </si>
  <si>
    <t>Респ. Саха /Якутия/, г. Якутск, ул. Лермонтова, д. 92, корп. 2</t>
  </si>
  <si>
    <t>Респ. Саха /Якутия/, г. Якутск, ул. Манчаары, д. 49</t>
  </si>
  <si>
    <t>Респ. Саха /Якутия/, г. Якутск, ул. Мерзлотная, д. 29</t>
  </si>
  <si>
    <t>Респ. Саха /Якутия/, г. Якутск, ул. Можайского, д. 19</t>
  </si>
  <si>
    <t>Респ. Саха /Якутия/, г. Якутск, ул. Можайского, д. 19 корп 3</t>
  </si>
  <si>
    <t>Респ. Саха /Якутия/, г. Якутск, ул. Пояркова, д. 12</t>
  </si>
  <si>
    <t>Респ. Саха /Якутия/, г. Якутск, ул. Рихарда Зорге, д. 19</t>
  </si>
  <si>
    <t>Респ. Саха /Якутия/, г. Якутск, ул. Хабарова, д. 50</t>
  </si>
  <si>
    <t>Респ. Саха /Якутия/, г. Якутск, ул. Хабарова, д. 7</t>
  </si>
  <si>
    <t>Респ. Саха /Якутия/, г. Якутск, ул. Халтурина, д. 6</t>
  </si>
  <si>
    <t>Респ. Саха /Якутия/, г. Якутск, ул. Челюскина, д. 6, корп. 3</t>
  </si>
  <si>
    <t>Респ. Саха /Якутия/, г. Якутск, ул. Чиряева, д. 8</t>
  </si>
  <si>
    <t>Респ. Саха /Якутия/, г. Якутск, ул. Ярославского, д. 30, корп. 1</t>
  </si>
  <si>
    <t>Респ. Саха /Якутия/, г. Якутск, ул. Ярославского, д. 30, корп. 2</t>
  </si>
  <si>
    <t>Респ. Саха /Якутия/, п. Жатай, ул. Северная, д. 16/1</t>
  </si>
  <si>
    <t>Респ. Саха /Якутия/, п. Жатай, ул. Северная, д. 27</t>
  </si>
  <si>
    <t>Респ. Саха /Якутия/, п. Жатай, ул. Северная, д. 33/1</t>
  </si>
  <si>
    <t>Респ. Саха /Якутия/, п. Жатай, ул. Северная, д. 40/1</t>
  </si>
  <si>
    <t>Респ. Саха /Якутия/, п. Жатай, ул. Северная, д. 44</t>
  </si>
  <si>
    <t>Респ. Саха /Якутия/, п. Жатай, ул. Северная, д. 48</t>
  </si>
  <si>
    <t>Респ. Саха /Якутия/, п. Жатай, ул. Северная, д. 51</t>
  </si>
  <si>
    <t>Респ. Саха /Якутия/, п. Жатай, ул. Северная, д. 54</t>
  </si>
  <si>
    <t>МО ГП "Поселок Белая Гора"</t>
  </si>
  <si>
    <t>Респ. Саха /Якутия/, у. Абыйский, пгт. Белая Гора, ул. И.Н.Ефимова, д. 3, корп. 2</t>
  </si>
  <si>
    <t>МО "Город Алдан"</t>
  </si>
  <si>
    <t>Респ. Саха /Якутия/, у. Алданский, г. Алдан, ул. Гагарина, д. 3</t>
  </si>
  <si>
    <t>Респ. Саха /Якутия/, у. Алданский, г. Алдан, ул. Дзержинского, д. 34</t>
  </si>
  <si>
    <t>Респ. Саха /Якутия/, у. Алданский, г. Алдан, ул. Тарабукина, д. 66</t>
  </si>
  <si>
    <t>МО "Поселок Ленинский"</t>
  </si>
  <si>
    <t>МО "Поселок Нижний Куранах"</t>
  </si>
  <si>
    <t>Респ. Саха /Якутия/, у. Алданский, п. Нижний Куранах, пер. Школьный, д. 4</t>
  </si>
  <si>
    <t>Респ. Саха /Якутия/, у. Алданский, п. Нижний Куранах, пер. Школьный, д. 6</t>
  </si>
  <si>
    <t>Респ. Саха /Якутия/, у. Алданский, п. Нижний Куранах, ул. Нагорная, д. 104</t>
  </si>
  <si>
    <t>Респ. Саха /Якутия/, у. Алданский, п. Нижний Куранах, ул. Школьная, д. 10</t>
  </si>
  <si>
    <t>Респ. Саха /Якутия/, у. Алданский, п. Нижний Куранах, ул. Школьная, д. 11</t>
  </si>
  <si>
    <t>Респ. Саха /Якутия/, у. Алданский, п. Нижний Куранах, ул. Школьная, д. 12</t>
  </si>
  <si>
    <t>Респ. Саха /Якутия/, у. Алданский, п. Нижний Куранах, ул. Школьная, д. 15</t>
  </si>
  <si>
    <t>Респ. Саха /Якутия/, у. Алданский, п. Нижний Куранах, ул. Школьная, д. 21</t>
  </si>
  <si>
    <t>Респ. Саха /Якутия/, у. Алданский, п. Нижний Куранах, ул. Школьная, д. 23</t>
  </si>
  <si>
    <t>Респ. Саха /Якутия/, у. Алданский, п. Нижний Куранах, ул. Школьная, д. 3</t>
  </si>
  <si>
    <t>Респ. Саха /Якутия/, у. Алданский, п. Нижний Куранах, ул. Школьная, д. 31</t>
  </si>
  <si>
    <t>Респ. Саха /Якутия/, у. Алданский, п. Нижний Куранах, ул. Школьная, д. 36</t>
  </si>
  <si>
    <t>Респ. Саха /Якутия/, у. Алданский, п. Нижний Куранах, ул. Школьная, д. 4</t>
  </si>
  <si>
    <t>Респ. Саха /Якутия/, у. Алданский, п. Нижний Куранах, ул. Школьная, д. 5</t>
  </si>
  <si>
    <t>Респ. Саха /Якутия/, у. Алданский, п. Нижний Куранах, ул. Школьная, д. 6</t>
  </si>
  <si>
    <t>Респ. Саха /Якутия/, у. Алданский, п. Нижний Куранах, ул. Школьная, д. 7</t>
  </si>
  <si>
    <t>Респ. Саха /Якутия/, у. Алданский, п. Нижний Куранах, ул. Школьная, д. 8</t>
  </si>
  <si>
    <t>Респ. Саха /Якутия/, у. Алданский, п. Нижний Куранах, ул. Школьная, д. 9</t>
  </si>
  <si>
    <t>МО "Поселок Чокурдах"</t>
  </si>
  <si>
    <t>Респ. Саха /Якутия/, у. Аллаиховский, п. Чокурдах, ул. им Ю.Гагарина, д. 15б</t>
  </si>
  <si>
    <t>Респ. Саха /Якутия/, у. Аллаиховский, п. Чокурдах, ул. им Ю.Гагарина, д. 17а</t>
  </si>
  <si>
    <t>Респ. Саха /Якутия/, у. Аллаиховский, п. Чокурдах, ул. Советская, д. 8</t>
  </si>
  <si>
    <t>МО "Амгинский наслег"</t>
  </si>
  <si>
    <t>МО "Село Верхневилюйск"</t>
  </si>
  <si>
    <t>МО "Поселок Зырянка"</t>
  </si>
  <si>
    <t>Респ. Саха /Якутия/, у. Верхнеколымский, п. Зырянка, ул. Ленина, д. 18</t>
  </si>
  <si>
    <t>Респ. Саха /Якутия/, у. Верхнеколымский, п. Зырянка, ул. Ленина, д. 20</t>
  </si>
  <si>
    <t>Респ. Саха /Якутия/, у. Верхнеколымский, п. Зырянка, ул. Ленина, д. 21</t>
  </si>
  <si>
    <t>Респ. Саха /Якутия/, у. Верхнеколымский, п. Зырянка, ул. Победы, д. 20</t>
  </si>
  <si>
    <t>МО "Поселок Батагай"</t>
  </si>
  <si>
    <t>Респ. Саха /Якутия/, у. Верхоянский, пгт. Батагай, ул. Трохачева, д. 24а</t>
  </si>
  <si>
    <t>Респ. Саха /Якутия/, у. Верхоянский, пгт. Батагай, ул. Футбольная, д. 3</t>
  </si>
  <si>
    <t>МО "Город Вилюйск"</t>
  </si>
  <si>
    <t>Респ. Саха /Якутия/, у. Вилюйский, г. Вилюйск, ул. Мира, д. 70, корп. а</t>
  </si>
  <si>
    <t>Респ. Саха /Якутия/, у. Вилюйский, г. Вилюйск, ул. Октябрьская, д. 24</t>
  </si>
  <si>
    <t>МО "Бердигестяхский наслег"</t>
  </si>
  <si>
    <t>Респ. Саха /Якутия/, у. Горный, с. Бердигестях, ул. Сергеляхская, д. 9</t>
  </si>
  <si>
    <t>МО "Жиганский эвенкийский национальный наслег"</t>
  </si>
  <si>
    <t>Респ. Саха /Якутия/, у. Жиганский, с. Жиганск, ул. Ойунского, д. 21</t>
  </si>
  <si>
    <t>МО "Поселок Сангар"</t>
  </si>
  <si>
    <t>Респ. Саха /Якутия/, у. Ленский, г. Ленск, ул. Дзержинского, д. 17</t>
  </si>
  <si>
    <t>МО "Поселок Витим"</t>
  </si>
  <si>
    <t>Респ. Саха /Якутия/, у. Ленский, п. Витим, ул. Комсомольская, д. 17</t>
  </si>
  <si>
    <t>Респ. Саха /Якутия/, у. Ленский, п. Витим, ул. Нахимова, д. 12</t>
  </si>
  <si>
    <t>МО "Поселок Пеледуй"</t>
  </si>
  <si>
    <t>Респ. Саха /Якутия/, у. Ленский, п. Пеледуй, ул. Ленская, д. 14</t>
  </si>
  <si>
    <t>Респ. Саха /Якутия/, у. Ленский, п. Пеледуй, ул. Ленская, д. 20</t>
  </si>
  <si>
    <t>Респ. Саха /Якутия/, у. Ленский, п. Пеледуй, ул. Ленская, д. 4</t>
  </si>
  <si>
    <t>Респ. Саха /Якутия/, у. Ленский, п. Пеледуй, ул. Ленская, д. 6</t>
  </si>
  <si>
    <t>Респ. Саха /Якутия/, у. Ленский, п. Пеледуй, ул. Почтовая, д. 3</t>
  </si>
  <si>
    <t>Респ. Саха /Якутия/, у. Ленский, п. Пеледуй, ул. Советская, д. 72</t>
  </si>
  <si>
    <t>Респ. Саха /Якутия/, у. Ленский, п. Пеледуй, ул. Советская, д. 76</t>
  </si>
  <si>
    <t>Респ. Саха /Якутия/, у. Ленский, п. Пеледуй, ул. Советская, д. 78</t>
  </si>
  <si>
    <t>Респ. Саха /Якутия/, у. Мирнинский, г. Мирный, пр-кт. Ленинградский, д. 18</t>
  </si>
  <si>
    <t>Респ. Саха /Якутия/, у. Мирнинский, г. Мирный, пр-кт. Ленинградский, д. 5, корп. б</t>
  </si>
  <si>
    <t>Респ. Саха /Якутия/, у. Мирнинский, г. Мирный, пр-кт. Ленинградский, д. 5, корп. в</t>
  </si>
  <si>
    <t>Респ. Саха /Якутия/, у. Мирнинский, г. Мирный, ул. 40 лет Октября, д. 2, корп. а</t>
  </si>
  <si>
    <t>Респ. Саха /Якутия/, у. Мирнинский, г. Мирный, ул. Советская, д. 10</t>
  </si>
  <si>
    <t>Респ. Саха /Якутия/, у. Мирнинский, г. Мирный, ул. Советская, д. 11, корп. 2</t>
  </si>
  <si>
    <t>Респ. Саха /Якутия/, у. Мирнинский, г. Мирный, ул. Советская, д. 13, корп. 1</t>
  </si>
  <si>
    <t>Респ. Саха /Якутия/, у. Мирнинский, г. Мирный, ул. Советская, д. 13, корп. 2</t>
  </si>
  <si>
    <t>Респ. Саха /Якутия/, у. Мирнинский, г. Мирный, ул. Советская, д. 19</t>
  </si>
  <si>
    <t>Респ. Саха /Якутия/, у. Мирнинский, г. Мирный, ул. Советская, д. 21</t>
  </si>
  <si>
    <t>Респ. Саха /Якутия/, у. Мирнинский, г. Мирный, ул. Советская, д. 21, корп. а</t>
  </si>
  <si>
    <t>Респ. Саха /Якутия/, у. Мирнинский, г. Мирный, ул. Советская, д. 7</t>
  </si>
  <si>
    <t>Респ. Саха /Якутия/, у. Мирнинский, г. Мирный, ул. Солдатова, д. 11</t>
  </si>
  <si>
    <t>Респ. Саха /Якутия/, у. Мирнинский, г. Мирный, ул. Тихонова, д. 10</t>
  </si>
  <si>
    <t>Респ. Саха /Якутия/, у. Мирнинский, г. Мирный, ул. Тихонова, д. 16</t>
  </si>
  <si>
    <t>Респ. Саха /Якутия/, у. Мирнинский, г. Мирный, ул. Тихонова, д. 16, корп. а</t>
  </si>
  <si>
    <t>Респ. Саха /Якутия/, у. Мирнинский, г. Мирный, ш. 50 лет Октября, д. 1</t>
  </si>
  <si>
    <t>Респ. Саха /Якутия/, у. Мирнинский, г. Мирный, ш. Кирова, д. 8</t>
  </si>
  <si>
    <t>МО "Город Удачный"</t>
  </si>
  <si>
    <t>Респ. Саха /Якутия/, у. Мирнинский, г. Удачный, ул. Монтажников, д. 10</t>
  </si>
  <si>
    <t>Респ. Саха /Якутия/, у. Мирнинский, г. Удачный, ул. Монтажников, д. 12</t>
  </si>
  <si>
    <t>Респ. Саха /Якутия/, у. Мирнинский, г. Удачный, ул. Монтажников, д. 16</t>
  </si>
  <si>
    <t>МО "Поселок Айхал"</t>
  </si>
  <si>
    <t>МО "Поселок Светлый"</t>
  </si>
  <si>
    <t>Респ. Саха /Якутия/, у. Мирнинский, п. Светлый, ул. Вилюйская, д. 11</t>
  </si>
  <si>
    <t>Респ. Саха /Якутия/, у. Мирнинский, п. Светлый, ул. Вилюйская, д. 3</t>
  </si>
  <si>
    <t>Респ. Саха /Якутия/, у. Мирнинский, п. Светлый, ул. Вилюйская, д. 5</t>
  </si>
  <si>
    <t>Респ. Саха /Якутия/, у. Мирнинский, п. Светлый, ул. Вилюйская, д. 7</t>
  </si>
  <si>
    <t>Респ. Саха /Якутия/, у. Мирнинский, п. Светлый, ул. Вилюйская, д. 9</t>
  </si>
  <si>
    <t>Респ. Саха /Якутия/, у. Мирнинский, п. Светлый, ул. Гидростроителей, д. 5</t>
  </si>
  <si>
    <t>МО "Поселок Чернышевский"</t>
  </si>
  <si>
    <t>Респ. Саха /Якутия/, у. Мирнинский, п. Чернышевский, кв-л. Монтажников, д. 8</t>
  </si>
  <si>
    <t>Респ. Саха /Якутия/, у. Мирнинский, п. Чернышевский, кв-л. Энтузиастов, д. 25</t>
  </si>
  <si>
    <t>Респ. Саха /Якутия/, у. Мирнинский, п. Чернышевский, ул. Вилюйская, д. 11</t>
  </si>
  <si>
    <t>Респ. Саха /Якутия/, у. Мирнинский, п. Чернышевский, ул. Вилюйская, д. 6а</t>
  </si>
  <si>
    <t>Респ. Саха /Якутия/, у. Мирнинский, п. Чернышевский, ул. Космонавтов, д. 12/1</t>
  </si>
  <si>
    <t>Респ. Саха /Якутия/, у. Мирнинский, п. Чернышевский, ул. Космонавтов, д. 12/2</t>
  </si>
  <si>
    <t>Респ. Саха /Якутия/, у. Мирнинский, п. Чернышевский, ул. Космонавтов, д. 15</t>
  </si>
  <si>
    <t>Респ. Саха /Якутия/, у. Мирнинский, п. Чернышевский, ул. Космонавтов, д. 20</t>
  </si>
  <si>
    <t>МО "Чуонинский наслег"</t>
  </si>
  <si>
    <t>Респ. Саха /Якутия/, у. Мирнинский, с. Арылах, ул. Центральная, д. 32</t>
  </si>
  <si>
    <t>МО "Хатын-Арынский наслег"</t>
  </si>
  <si>
    <t>Респ. Саха /Якутия/, у. Намский, с. Аппаны, ул. Лена, д. 65</t>
  </si>
  <si>
    <t>МО "Хамагаттинский наслег"</t>
  </si>
  <si>
    <t>Респ. Саха /Якутия/, у. Намский, с. Крест-Кытыл, ул. Охлопкова-Соттоя, д. 20</t>
  </si>
  <si>
    <t>МО "Хатырыкский наслег"</t>
  </si>
  <si>
    <t>Респ. Саха /Якутия/, у. Намский, с. Столбы, ул. Г.Попова, д. 13</t>
  </si>
  <si>
    <t>НЮМО "Олеринский суктул"</t>
  </si>
  <si>
    <t>Респ. Саха /Якутия/, у. Нижнеколымский, с. Андрюшкино, ул. Курилова, д. 2</t>
  </si>
  <si>
    <t>Респ. Саха /Якутия/, у. Нижнеколымский, с. Андрюшкино, ул. Курилова, д. 7</t>
  </si>
  <si>
    <t>МО "Город Нюрба"</t>
  </si>
  <si>
    <t>МО "Тюмюкский наслег"</t>
  </si>
  <si>
    <t>Респ. Саха /Якутия/, у. Нюрбинский, с. Мар, ул. Набережная, д. 27</t>
  </si>
  <si>
    <t>МО "Поселок Усть-Нера"</t>
  </si>
  <si>
    <t>Респ. Саха /Якутия/, у. Оймяконский, пгт. Усть-Нера, ул. Ленина, д. 9</t>
  </si>
  <si>
    <t>Респ. Саха /Якутия/, у. Оймяконский, пгт. Усть-Нера, ул. Мацкепладзе, д. 5</t>
  </si>
  <si>
    <t>Респ. Саха /Якутия/, у. Оймяконский, пгт. Усть-Нера, ул. Мацкепладзе, д. 7</t>
  </si>
  <si>
    <t>МО "Борогонский 2 наслег"</t>
  </si>
  <si>
    <t>Респ. Саха /Якутия/, у. Оймяконский, с. Томтор, пер. Медиков, д. 1</t>
  </si>
  <si>
    <t>МО "Город Среднеколымск"</t>
  </si>
  <si>
    <t>Респ. Саха /Якутия/, у. Среднеколымский, г. Среднеколымск, ул. Степанова-Ламутского, д. 16</t>
  </si>
  <si>
    <t>МО "Мюрюнский наслег"</t>
  </si>
  <si>
    <t>Респ. Саха /Якутия/, у. Усть-Алданский, с. Мындаба, ул. им Ленина, д. 26</t>
  </si>
  <si>
    <t>МО "Суоттунский наслег"</t>
  </si>
  <si>
    <t>Респ. Саха /Якутия/, у. Усть-Алданский, с. Хоногор, ул. Т.Татаринова, д. 54</t>
  </si>
  <si>
    <t>МО "Поселок Эльдикан"</t>
  </si>
  <si>
    <t>Респ. Саха /Якутия/, у. Усть-Майский, п. Эльдикан, ул. Куйбышева, д. 30</t>
  </si>
  <si>
    <t>Респ. Саха /Якутия/, у. Усть-Майский, п. Эльдикан, ул. Рабочая, д. 12</t>
  </si>
  <si>
    <t>МО "поселок Усть-Куйга"</t>
  </si>
  <si>
    <t>Респ. Саха /Якутия/, у. Усть-Янский, п. Усть-Куйга, ул. Зеленая, д. 21</t>
  </si>
  <si>
    <t>МО "Казачинский национальный наслег"</t>
  </si>
  <si>
    <t>Респ. Саха /Якутия/, у. Усть-Янский, с. Казачье, ул. Барона Э.Толля, д. 3</t>
  </si>
  <si>
    <t>МО "Город Покровск"</t>
  </si>
  <si>
    <t>Респ. Саха /Якутия/, у. Хангаласский, г. Покровск, ул. Братьев Ксенофонтовых, д. 101</t>
  </si>
  <si>
    <t>Респ. Саха /Якутия/, у. Хангаласский, г. Покровск, ул. Южная, д. 10</t>
  </si>
  <si>
    <t>МО "Поселок Мохсоголлох"</t>
  </si>
  <si>
    <t>Респ. Саха /Якутия/, у. Хангаласский, п. Мохсоголлох, ул. Молодежная, д. 20</t>
  </si>
  <si>
    <t>Респ. Саха /Якутия/, у. Хангаласский, п. Мохсоголлох, ул. Молодежная, д. 20, корп. а</t>
  </si>
  <si>
    <t>Респ. Саха /Якутия/, у. Хангаласский, п. Мохсоголлох, ул. Молодежная, д. 22</t>
  </si>
  <si>
    <t>Респ. Саха /Якутия/, у. Хангаласский, п. Мохсоголлох, ул. Соколиная, д. 1</t>
  </si>
  <si>
    <t>Респ. Саха /Якутия/, у. Хангаласский, п. Мохсоголлох, ул. Соколиная, д. 13</t>
  </si>
  <si>
    <t>Респ. Саха /Якутия/, у. Хангаласский, п. Мохсоголлох, ул. Соколиная, д. 2</t>
  </si>
  <si>
    <t>Респ. Саха /Якутия/, у. Хангаласский, п. Мохсоголлох, ул. Соколиная, д. 3</t>
  </si>
  <si>
    <t>Респ. Саха /Якутия/, у. Хангаласский, п. Мохсоголлох, ул. Соколиная, д. 5</t>
  </si>
  <si>
    <t>Респ. Саха /Якутия/, у. Хангаласский, п. Мохсоголлох, ул. Соколиная, д. 6</t>
  </si>
  <si>
    <t>Респ. Саха /Якутия/, у. Хангаласский, п. Мохсоголлох, ул. Соколиная, д. 7</t>
  </si>
  <si>
    <t>Респ. Саха /Якутия/, у. Хангаласский, п. Мохсоголлох, ул. Соколиная, д. 9</t>
  </si>
  <si>
    <t>МО "Немюгюнский наслег"</t>
  </si>
  <si>
    <t>Респ. Саха /Якутия/, у. Хангаласский, с. Ой, ул. Горького, д. 22</t>
  </si>
  <si>
    <t>Респ. Саха /Якутия/, у. Хангаласский, с. Ой, ул. Эркээни, д. 40</t>
  </si>
  <si>
    <t>Респ. Саха /Якутия/, у. Хангаласский, с. Ой, ул. Эркээни, д. 41</t>
  </si>
  <si>
    <t>МО "Октемский наслег"</t>
  </si>
  <si>
    <t>Респ. Саха /Якутия/, у. Хангаласский, с. Октемцы, пер. Моисеева, д. 11</t>
  </si>
  <si>
    <t>2019 год</t>
  </si>
  <si>
    <t>Респ. Саха /Якутия/, г. Нерюнгри, п. Золотинка, ул. Железнодорожная, д. 2</t>
  </si>
  <si>
    <t>Респ. Саха /Якутия/, г. Нерюнгри, п. Золотинка, ул. Железнодорожная, д. 3</t>
  </si>
  <si>
    <t>Респ. Саха /Якутия/, г. Нерюнгри, п. Золотинка, ул. Железнодорожная, д. 4</t>
  </si>
  <si>
    <t>Респ. Саха /Якутия/, г. Нерюнгри, п. Чульман, ул. Новая, д. 2</t>
  </si>
  <si>
    <t>Респ. Саха /Якутия/, г. Нерюнгри, п. Чульман, ул. Островского, д. 18б</t>
  </si>
  <si>
    <t>Респ. Саха /Якутия/, г. Нерюнгри, п. Чульман, ул. Островского, д. 6, корп. а</t>
  </si>
  <si>
    <t>Респ. Саха /Якутия/, г. Нерюнгри, п. Чульман, ул. Циолковского, д. 8</t>
  </si>
  <si>
    <t>Респ. Саха /Якутия/, г. Нерюнгри, пр-кт. Геологов, д. 49</t>
  </si>
  <si>
    <t>Респ. Саха /Якутия/, г. Нерюнгри, пр-кт. Геологов, д. 49, корп. 1</t>
  </si>
  <si>
    <t>Респ. Саха /Якутия/, г. Нерюнгри, пр-кт. Геологов, д. 55, корп. 2</t>
  </si>
  <si>
    <t>Респ. Саха /Якутия/, г. Нерюнгри, пр-кт. Геологов, д. 59</t>
  </si>
  <si>
    <t>Респ. Саха /Якутия/, г. Нерюнгри, пр-кт. Геологов, д. 61</t>
  </si>
  <si>
    <t>Респ. Саха /Якутия/, г. Нерюнгри, пр-кт. Геологов, д. 61, корп. 1</t>
  </si>
  <si>
    <t>Респ. Саха /Якутия/, г. Нерюнгри, пр-кт. Геологов, д. 61, корп. 2</t>
  </si>
  <si>
    <t>Респ. Саха /Якутия/, г. Нерюнгри, пр-кт. Геологов, д. 63</t>
  </si>
  <si>
    <t>Респ. Саха /Якутия/, г. Нерюнгри, пр-кт. Геологов, д. 75, корп. 2</t>
  </si>
  <si>
    <t>Респ. Саха /Якутия/, г. Нерюнгри, пр-кт. Геологов, д. 79, корп. 1</t>
  </si>
  <si>
    <t>Респ. Саха /Якутия/, г. Нерюнгри, пр-кт. Геологов, д. 81, корп. 2</t>
  </si>
  <si>
    <t>Респ. Саха /Якутия/, г. Нерюнгри, пр-кт. Дружбы Народов, д. 1</t>
  </si>
  <si>
    <t>Респ. Саха /Якутия/, г. Нерюнгри, пр-кт. Дружбы Народов, д. 10</t>
  </si>
  <si>
    <t>Респ. Саха /Якутия/, г. Нерюнгри, пр-кт. Дружбы Народов, д. 10, корп. 1</t>
  </si>
  <si>
    <t>Респ. Саха /Якутия/, г. Нерюнгри, пр-кт. Дружбы Народов, д. 10, корп. 2</t>
  </si>
  <si>
    <t>Респ. Саха /Якутия/, г. Нерюнгри, пр-кт. Дружбы Народов, д. 14, корп. 1</t>
  </si>
  <si>
    <t>Респ. Саха /Якутия/, г. Нерюнгри, пр-кт. Дружбы Народов, д. 20</t>
  </si>
  <si>
    <t>Респ. Саха /Якутия/, г. Нерюнгри, пр-кт. Дружбы Народов, д. 27, корп. 1</t>
  </si>
  <si>
    <t>Респ. Саха /Якутия/, г. Нерюнгри, пр-кт. Дружбы Народов, д. 29</t>
  </si>
  <si>
    <t>Респ. Саха /Якутия/, г. Нерюнгри, пр-кт. Дружбы Народов, д. 29, корп. 2</t>
  </si>
  <si>
    <t>Респ. Саха /Якутия/, г. Нерюнгри, пр-кт. Дружбы Народов, д. 3, корп. 1</t>
  </si>
  <si>
    <t>Респ. Саха /Якутия/, г. Нерюнгри, пр-кт. Дружбы Народов, д. 5</t>
  </si>
  <si>
    <t>Респ. Саха /Якутия/, г. Нерюнгри, пр-кт. Дружбы Народов, д. 6</t>
  </si>
  <si>
    <t>Респ. Саха /Якутия/, г. Нерюнгри, пр-кт. Дружбы Народов, д. 6, корп. 1</t>
  </si>
  <si>
    <t>Респ. Саха /Якутия/, г. Нерюнгри, пр-кт. Дружбы Народов, д. 6, корп. 2</t>
  </si>
  <si>
    <t>Респ. Саха /Якутия/, г. Нерюнгри, пр-кт. Дружбы Народов, д. 8, корп. 1</t>
  </si>
  <si>
    <t>Респ. Саха /Якутия/, г. Нерюнгри, пр-кт. Дружбы Народов, д. 8, корп. 2</t>
  </si>
  <si>
    <t>Респ. Саха /Якутия/, г. Нерюнгри, пр-кт. Дружбы Народов, д. 9, корп. 1</t>
  </si>
  <si>
    <t>Респ. Саха /Якутия/, г. Нерюнгри, пр-кт. Ленина, д. 1</t>
  </si>
  <si>
    <t>Респ. Саха /Якутия/, г. Нерюнгри, пр-кт. Ленина, д. 1, корп. 1</t>
  </si>
  <si>
    <t>Респ. Саха /Якутия/, г. Нерюнгри, пр-кт. Ленина, д. 1, корп. 2</t>
  </si>
  <si>
    <t>Респ. Саха /Якутия/, г. Нерюнгри, пр-кт. Ленина, д. 1, корп. 3</t>
  </si>
  <si>
    <t>Респ. Саха /Якутия/, г. Нерюнгри, пр-кт. Ленина, д. 14, корп. 1</t>
  </si>
  <si>
    <t>Респ. Саха /Якутия/, г. Нерюнгри, пр-кт. Ленина, д. 15</t>
  </si>
  <si>
    <t>Респ. Саха /Якутия/, г. Нерюнгри, пр-кт. Ленина, д. 16, корп. 1</t>
  </si>
  <si>
    <t>Респ. Саха /Якутия/, г. Нерюнгри, пр-кт. Ленина, д. 16, корп. 2</t>
  </si>
  <si>
    <t>Респ. Саха /Якутия/, г. Нерюнгри, пр-кт. Ленина, д. 19</t>
  </si>
  <si>
    <t>Респ. Саха /Якутия/, г. Нерюнгри, пр-кт. Ленина, д. 4</t>
  </si>
  <si>
    <t>Респ. Саха /Якутия/, г. Нерюнгри, пр-кт. Ленина, д. 7</t>
  </si>
  <si>
    <t>Респ. Саха /Якутия/, г. Нерюнгри, пр-кт. Ленина, д. 7, корп. 1</t>
  </si>
  <si>
    <t>Респ. Саха /Якутия/, г. Нерюнгри, пр-кт. Мира, д. 27, корп. 1</t>
  </si>
  <si>
    <t>Респ. Саха /Якутия/, г. Нерюнгри, пр-кт. Мира, д. 31</t>
  </si>
  <si>
    <t>Респ. Саха /Якутия/, г. Нерюнгри, ул. Аммосова, д. 14</t>
  </si>
  <si>
    <t>Респ. Саха /Якутия/, г. Нерюнгри, ул. Аммосова, д. 2</t>
  </si>
  <si>
    <t>Респ. Саха /Якутия/, г. Нерюнгри, ул. Аммосова, д. 4</t>
  </si>
  <si>
    <t>Респ. Саха /Якутия/, г. Нерюнгри, ул. Аммосова, д. 8, корп. 1</t>
  </si>
  <si>
    <t>Респ. Саха /Якутия/, г. Нерюнгри, ул. им Кравченко, д. 11</t>
  </si>
  <si>
    <t>Респ. Саха /Якутия/, г. Нерюнгри, ул. им Кравченко, д. 17, корп. 2</t>
  </si>
  <si>
    <t>Респ. Саха /Якутия/, г. Нерюнгри, ул. им Кравченко, д. 18</t>
  </si>
  <si>
    <t>Респ. Саха /Якутия/, г. Нерюнгри, ул. им Кравченко, д. 18, корп. 1</t>
  </si>
  <si>
    <t>Респ. Саха /Якутия/, г. Нерюнгри, ул. им Кравченко, д. 19</t>
  </si>
  <si>
    <t>Респ. Саха /Якутия/, г. Нерюнгри, ул. им Кравченко, д. 19, корп. 2</t>
  </si>
  <si>
    <t>Респ. Саха /Якутия/, г. Нерюнгри, ул. им Кравченко, д. 19, корп. 3</t>
  </si>
  <si>
    <t>Респ. Саха /Якутия/, г. Нерюнгри, ул. им Кравченко, д. 20</t>
  </si>
  <si>
    <t>Респ. Саха /Якутия/, г. Нерюнгри, ул. им Кравченко, д. 20, корп. 1</t>
  </si>
  <si>
    <t>Респ. Саха /Якутия/, г. Нерюнгри, ул. им Кравченко, д. 21, корп. 1</t>
  </si>
  <si>
    <t>Респ. Саха /Якутия/, г. Нерюнгри, ул. им Кравченко, д. 25</t>
  </si>
  <si>
    <t>Респ. Саха /Якутия/, г. Нерюнгри, ул. им Кравченко, д. 3</t>
  </si>
  <si>
    <t>Респ. Саха /Якутия/, г. Нерюнгри, ул. им Кравченко, д. 9, корп. 1</t>
  </si>
  <si>
    <t>Респ. Саха /Якутия/, г. Нерюнгри, ул. Карла Маркса, д. 1, корп. 2</t>
  </si>
  <si>
    <t>Респ. Саха /Якутия/, г. Нерюнгри, ул. Карла Маркса, д. 1, корп. 4</t>
  </si>
  <si>
    <t>Респ. Саха /Якутия/, г. Нерюнгри, ул. Карла Маркса, д. 13</t>
  </si>
  <si>
    <t>Респ. Саха /Якутия/, г. Нерюнгри, ул. Карла Маркса, д. 16</t>
  </si>
  <si>
    <t>Респ. Саха /Якутия/, г. Нерюнгри, ул. Карла Маркса, д. 16, корп. 1</t>
  </si>
  <si>
    <t>Респ. Саха /Якутия/, г. Нерюнгри, ул. Карла Маркса, д. 17, корп. 1</t>
  </si>
  <si>
    <t>Респ. Саха /Якутия/, г. Нерюнгри, ул. Карла Маркса, д. 19, корп. 1</t>
  </si>
  <si>
    <t>Респ. Саха /Якутия/, г. Нерюнгри, ул. Карла Маркса, д. 20</t>
  </si>
  <si>
    <t>Респ. Саха /Якутия/, г. Нерюнгри, ул. Карла Маркса, д. 25</t>
  </si>
  <si>
    <t>Респ. Саха /Якутия/, г. Нерюнгри, ул. Карла Маркса, д. 25, корп. 1</t>
  </si>
  <si>
    <t>Респ. Саха /Якутия/, г. Нерюнгри, ул. Карла Маркса, д. 27, корп. 1</t>
  </si>
  <si>
    <t>Респ. Саха /Якутия/, г. Нерюнгри, ул. Карла Маркса, д. 27, корп. 2</t>
  </si>
  <si>
    <t>Респ. Саха /Якутия/, г. Нерюнгри, ул. Карла Маркса, д. 3</t>
  </si>
  <si>
    <t>Респ. Саха /Якутия/, г. Нерюнгри, ул. Карла Маркса, д. 3, корп. 2</t>
  </si>
  <si>
    <t>Респ. Саха /Якутия/, г. Нерюнгри, ул. Карла Маркса, д. 3, корп. 4</t>
  </si>
  <si>
    <t>Респ. Саха /Якутия/, г. Нерюнгри, ул. Лужников, д. 3</t>
  </si>
  <si>
    <t>Респ. Саха /Якутия/, г. Нерюнгри, ул. Новостроевская, д. 3</t>
  </si>
  <si>
    <t>Респ. Саха /Якутия/, г. Нерюнгри, ул. Платона Ойунского, д. 2</t>
  </si>
  <si>
    <t>Респ. Саха /Якутия/, г. Нерюнгри, ул. Платона Ойунского, д. 3</t>
  </si>
  <si>
    <t>Респ. Саха /Якутия/, г. Нерюнгри, ул. Сосновая, д. 4</t>
  </si>
  <si>
    <t>Респ. Саха /Якутия/, г. Нерюнгри, ул. Тимптонская, д. 1</t>
  </si>
  <si>
    <t>Респ. Саха /Якутия/, г. Нерюнгри, ул. Тимптонская, д. 3, корп. 1</t>
  </si>
  <si>
    <t>Респ. Саха /Якутия/, г. Нерюнгри, ул. Тимптонская, д. 7</t>
  </si>
  <si>
    <t>Респ. Саха /Якутия/, г. Нерюнгри, ул. Тимптонская, д. 7, корп. 1</t>
  </si>
  <si>
    <t>Респ. Саха /Якутия/, г. Нерюнгри, ул. Чурапчинская, д. 37, корп. 2</t>
  </si>
  <si>
    <t>Респ. Саха /Якутия/, г. Нерюнгри, ул. Чурапчинская, д. 54</t>
  </si>
  <si>
    <t>Респ. Саха /Якутия/, г. Нерюнгри, ул. Южно-Якутская, д. 25, корп. 1</t>
  </si>
  <si>
    <t>Респ. Саха /Якутия/, г. Нерюнгри, ул. Южно-Якутская, д. 35</t>
  </si>
  <si>
    <t>Респ. Саха /Якутия/, г. Нерюнгри, ул. Южно-Якутская, д. 36, корп. 1</t>
  </si>
  <si>
    <t>Респ. Саха /Якутия/, г. Нерюнгри, ул. Южно-Якутская, д. 37</t>
  </si>
  <si>
    <t>Респ. Саха /Якутия/, г. Нерюнгри, ул. Южно-Якутская, д. 38</t>
  </si>
  <si>
    <t>Респ. Саха /Якутия/, г. Якутск, мкр. Борисовка 1-й, д. 20</t>
  </si>
  <si>
    <t>Респ. Саха /Якутия/, г. Якутск, мкр. Борисовка 1-й, д. 23</t>
  </si>
  <si>
    <t>Респ. Саха /Якутия/, г. Якутск, мкр. Борисовка 1-й, д. 27</t>
  </si>
  <si>
    <t>Респ. Саха /Якутия/, г. Якутск, мкр. Борисовка 1-й, д. 48</t>
  </si>
  <si>
    <t>Респ. Саха /Якутия/, г. Якутск, мкр. Борисовка 1-й, д. 60</t>
  </si>
  <si>
    <t>Респ. Саха /Якутия/, г. Якутск, мкр. Борисовка 1-й, д. 61</t>
  </si>
  <si>
    <t>Респ. Саха /Якутия/, г. Якутск, мкр. Борисовка 1-й, д. 7</t>
  </si>
  <si>
    <t>Респ. Саха /Якутия/, г. Якутск, мкр. Борисовка 1-й, д. 8</t>
  </si>
  <si>
    <t>Респ. Саха /Якутия/, г. Якутск, мкр. Кангалассы, ул. 26 партсъезда, д. 5</t>
  </si>
  <si>
    <t>Респ. Саха /Якутия/, г. Якутск, мкр. Кангалассы, ул. Комсомольская, д. 3А</t>
  </si>
  <si>
    <t>Респ. Саха /Якутия/, г. Якутск, мкр. Кангалассы, ул. Молодежная, д. 14</t>
  </si>
  <si>
    <t>Респ. Саха /Якутия/, г. Якутск, с. Кильдямцы, ул. Труда, д. 52</t>
  </si>
  <si>
    <t>Респ. Саха /Якутия/, г. Якутск, с. Кильдямцы, ул. Труда, д. 54</t>
  </si>
  <si>
    <t>Респ. Саха /Якутия/, г. Якутск, с. Маган, ул. Кухто, д. 7, корп. 1</t>
  </si>
  <si>
    <t>Респ. Саха /Якутия/, г. Якутск, с. Сырдах, ул. Мира, д. 9</t>
  </si>
  <si>
    <t>Респ. Саха /Якутия/, г. Якутск, с. Табага, ул. Березовая, д. 32, корп. 1</t>
  </si>
  <si>
    <t>Респ. Саха /Якутия/, г. Якутск, с. Табага, ул. Березовая, д. 33</t>
  </si>
  <si>
    <t>Респ. Саха /Якутия/, г. Якутск, с. Табага, ул. Березовая, д. 35, корп. 1</t>
  </si>
  <si>
    <t>Респ. Саха /Якутия/, г. Якутск, с. Тулагино, ул. Октябрьская, д. 6</t>
  </si>
  <si>
    <t>Респ. Саха /Якутия/, г. Якутск, с. Хатассы, ул. Каландарашвили, д. 4</t>
  </si>
  <si>
    <t>Респ. Саха /Якутия/, г. Якутск, с. Хатассы, ул. Каландарашвили, д. 4, корп. 1</t>
  </si>
  <si>
    <t>Респ. Саха /Якутия/, г. Якутск, с. Хатассы, ул. Ленина, д. 67</t>
  </si>
  <si>
    <t>Респ. Саха /Якутия/, г. Якутск, ул. Автодорожная, д. 26, корп. 1</t>
  </si>
  <si>
    <t>Респ. Саха /Якутия/, г. Якутск, ул. Автодорожная, д. 28, корп. 14</t>
  </si>
  <si>
    <t>Респ. Саха /Якутия/, г. Якутск, ул. Автодорожная, д. 28, корп. 2</t>
  </si>
  <si>
    <t>Респ. Саха /Якутия/, г. Якутск, ул. Автодорожная, д. 36, корп. 4</t>
  </si>
  <si>
    <t>Респ. Саха /Якутия/, г. Якутск, ул. Автодорожная, д. 36, корп. 5</t>
  </si>
  <si>
    <t>Респ. Саха /Якутия/, г. Якутск, ул. Бабушкина, д. 1</t>
  </si>
  <si>
    <t>Респ. Саха /Якутия/, г. Якутск, ул. Бабушкина, д. 8, корп. 2</t>
  </si>
  <si>
    <t>Респ. Саха /Якутия/, г. Якутск, ул. Бабушкина, д. 8, корп. 3</t>
  </si>
  <si>
    <t>Респ. Саха /Якутия/, г. Якутск, ул. Бекетова, д. 11, корп. 1</t>
  </si>
  <si>
    <t>Респ. Саха /Якутия/, г. Якутск, ул. Билибина, д. 12</t>
  </si>
  <si>
    <t>Респ. Саха /Якутия/, г. Якутск, ул. Билибина, д. 12, корп. 3</t>
  </si>
  <si>
    <t>Респ. Саха /Якутия/, г. Якутск, ул. Билибина, д. 42, корп. 7</t>
  </si>
  <si>
    <t>Респ. Саха /Якутия/, г. Якутск, ул. Горького, д. 92</t>
  </si>
  <si>
    <t>Респ. Саха /Якутия/, г. Якутск, ул. Горького, д. 98</t>
  </si>
  <si>
    <t>Респ. Саха /Якутия/, г. Якутск, ул. Дзержинского, д. 12, корп. 3</t>
  </si>
  <si>
    <t>Респ. Саха /Якутия/, г. Якутск, ул. Дзержинского, д. 13, корп. 1</t>
  </si>
  <si>
    <t>Респ. Саха /Якутия/, г. Якутск, ул. Дзержинского, д. 19</t>
  </si>
  <si>
    <t>Респ. Саха /Якутия/, г. Якутск, ул. Дзержинского, д. 20, корп. 1</t>
  </si>
  <si>
    <t>Респ. Саха /Якутия/, г. Якутск, ул. Дзержинского, д. 20, корп. 2</t>
  </si>
  <si>
    <t>Респ. Саха /Якутия/, г. Якутск, ул. Дзержинского, д. 22</t>
  </si>
  <si>
    <t>Респ. Саха /Якутия/, г. Якутск, ул. Дзержинского, д. 22, корп. 1</t>
  </si>
  <si>
    <t>Респ. Саха /Якутия/, г. Якутск, ул. Дзержинского, д. 3</t>
  </si>
  <si>
    <t>Респ. Саха /Якутия/, г. Якутск, ул. Дзержинского, д. 7, корп. 1</t>
  </si>
  <si>
    <t>Респ. Саха /Якутия/, г. Якутск, ул. Дзержинского, д. 8, корп. 3</t>
  </si>
  <si>
    <t>Респ. Саха /Якутия/, г. Якутск, ул. Ильменская, д. 33</t>
  </si>
  <si>
    <t>Респ. Саха /Якутия/, г. Якутск, ул. Каландаришвили, д. 25, корп. 2</t>
  </si>
  <si>
    <t>Респ. Саха /Якутия/, г. Якутск, ул. Каландаришвили, д. 40, корп. 6</t>
  </si>
  <si>
    <t>Респ. Саха /Якутия/, г. Якутск, ул. Кальвица, д. 2, корп. 1</t>
  </si>
  <si>
    <t>Респ. Саха /Якутия/, г. Якутск, ул. Кальвица, д. 2, корп. 2</t>
  </si>
  <si>
    <t>Респ. Саха /Якутия/, г. Якутск, ул. Кальвица, д. 2, корп. 5</t>
  </si>
  <si>
    <t>Респ. Саха /Якутия/, г. Якутск, ул. Кеши Алексеева, д. 11</t>
  </si>
  <si>
    <t>Респ. Саха /Якутия/, г. Якутск, ул. Кеши Алексеева, д. 13, корп. 2</t>
  </si>
  <si>
    <t>Респ. Саха /Якутия/, г. Якутск, ул. Кеши Алексеева, д. 13, корп. 3</t>
  </si>
  <si>
    <t>Респ. Саха /Якутия/, г. Якутск, ул. Кеши Алексеева, д. 13, корп. 4</t>
  </si>
  <si>
    <t>Респ. Саха /Якутия/, г. Якутск, ул. Кузьмина, д. 10</t>
  </si>
  <si>
    <t>Респ. Саха /Якутия/, г. Якутск, ул. Курашова, д. 1, корп. 1</t>
  </si>
  <si>
    <t>Респ. Саха /Якутия/, г. Якутск, ул. Лермонтова, д. 24</t>
  </si>
  <si>
    <t>Респ. Саха /Якутия/, г. Якутск, ул. Лермонтова, д. 29, корп. 1</t>
  </si>
  <si>
    <t>Респ. Саха /Якутия/, г. Якутск, ул. Лермонтова, д. 58, корп. 2</t>
  </si>
  <si>
    <t>Респ. Саха /Якутия/, г. Якутск, ул. Лонгинова, д. 36, корп. 2</t>
  </si>
  <si>
    <t>Респ. Саха /Якутия/, г. Якутск, ул. Лонгинова, д. 42, корп. 3</t>
  </si>
  <si>
    <t>Респ. Саха /Якутия/, г. Якутск, ул. Маяковского, д. 104, корп. 1</t>
  </si>
  <si>
    <t>Респ. Саха /Якутия/, г. Якутск, ул. Маяковского, д. 108</t>
  </si>
  <si>
    <t>Респ. Саха /Якутия/, г. Якутск, ул. Можайского, д. 17, корп. 1</t>
  </si>
  <si>
    <t>Респ. Саха /Якутия/, г. Якутск, ул. Можайского, д. 19, корп. 3</t>
  </si>
  <si>
    <t>Респ. Саха /Якутия/, г. Якутск, ул. Очиченко, д. 1, корп. 1</t>
  </si>
  <si>
    <t>Респ. Саха /Якутия/, г. Якутск, ул. Очиченко, д. 1, корп. 3</t>
  </si>
  <si>
    <t>Респ. Саха /Якутия/, г. Якутск, ул. Очиченко, д. 3, корп. 1</t>
  </si>
  <si>
    <t>Респ. Саха /Якутия/, г. Якутск, ул. Петра Алексеева, д. 10</t>
  </si>
  <si>
    <t>Респ. Саха /Якутия/, г. Якутск, ул. Петра Алексеева, д. 12</t>
  </si>
  <si>
    <t>Респ. Саха /Якутия/, г. Якутск, ул. Петра Алексеева, д. 12, корп. 1</t>
  </si>
  <si>
    <t>Респ. Саха /Якутия/, г. Якутск, ул. Петра Алексеева, д. 12, корп. 2</t>
  </si>
  <si>
    <t>Респ. Саха /Якутия/, г. Якутск, ул. Петра Алексеева, д. 6</t>
  </si>
  <si>
    <t>Респ. Саха /Якутия/, г. Якутск, ул. Петра Алексеева, д. 6, корп. 2</t>
  </si>
  <si>
    <t>Респ. Саха /Якутия/, г. Якутск, ул. Петра Алексеева, д. 8</t>
  </si>
  <si>
    <t>Респ. Саха /Якутия/, г. Якутск, ул. Петра Алексеева, д. 8, корп. 1</t>
  </si>
  <si>
    <t>Респ. Саха /Якутия/, г. Якутск, ул. Петра Алексеева, д. 83, корп. 18</t>
  </si>
  <si>
    <t>Респ. Саха /Якутия/, г. Якутск, ул. Полины Осипенко, д. 8, корп. 5</t>
  </si>
  <si>
    <t>Респ. Саха /Якутия/, г. Якутск, ул. Пояркова, д. 10</t>
  </si>
  <si>
    <t>Респ. Саха /Якутия/, г. Якутск, ул. Семена Данилова, д. 4, корп. 2</t>
  </si>
  <si>
    <t>Респ. Саха /Якутия/, г. Якутск, ул. Семена Данилова, д. 9</t>
  </si>
  <si>
    <t>Респ. Саха /Якутия/, г. Якутск, ул. Семена Данилова, д. 9, корп. 5</t>
  </si>
  <si>
    <t>Респ. Саха /Якутия/, г. Якутск, ул. Семена Данилова, д. 9, корп. 6</t>
  </si>
  <si>
    <t>Респ. Саха /Якутия/, г. Якутск, ул. Стадухина, д. 80</t>
  </si>
  <si>
    <t>Респ. Саха /Якутия/, г. Якутск, ул. Тимирязева, д. 41</t>
  </si>
  <si>
    <t>Респ. Саха /Якутия/, г. Якутск, ул. Федора Попова, д. 14, корп. 1</t>
  </si>
  <si>
    <t>Респ. Саха /Якутия/, г. Якутск, ул. Федора Попова, д. 18, корп. 2</t>
  </si>
  <si>
    <t>Респ. Саха /Якутия/, г. Якутск, ул. Хабарова, д. 27</t>
  </si>
  <si>
    <t>Респ. Саха /Якутия/, г. Якутск, ул. Хабарова, д. 3</t>
  </si>
  <si>
    <t>Респ. Саха /Якутия/, г. Якутск, ул. Халтурина, д. 18</t>
  </si>
  <si>
    <t>Респ. Саха /Якутия/, г. Якутск, ул. Халтурина, д. 4</t>
  </si>
  <si>
    <t>Респ. Саха /Якутия/, г. Якутск, ул. Халтурина, д. 6, корп. 1</t>
  </si>
  <si>
    <t>Респ. Саха /Якутия/, г. Якутск, ул. Челюскина, д. 12</t>
  </si>
  <si>
    <t>Респ. Саха /Якутия/, г. Якутск, ул. Челюскина, д. 2</t>
  </si>
  <si>
    <t>Респ. Саха /Якутия/, г. Якутск, ул. Челюскина, д. 41, корп. 4</t>
  </si>
  <si>
    <t>Респ. Саха /Якутия/, г. Якутск, ул. Челюскина, д. 41, корп. 5</t>
  </si>
  <si>
    <t>Респ. Саха /Якутия/, г. Якутск, ул. Челюскина, д. 8, корп. 1</t>
  </si>
  <si>
    <t>Респ. Саха /Якутия/, г. Якутск, ул. Челюскина, д. 8, корп. 2</t>
  </si>
  <si>
    <t>Респ. Саха /Якутия/, г. Якутск, ул. Челюскина, д. 8, корп. 3</t>
  </si>
  <si>
    <t>Респ. Саха /Якутия/, г. Якутск, ул. Чернышевского, д. 22, корп. 3</t>
  </si>
  <si>
    <t>Респ. Саха /Якутия/, г. Якутск, ул. Чиряева, д. 4</t>
  </si>
  <si>
    <t>Респ. Саха /Якутия/, г. Якутск, ул. Широких-Полянского, д. 5, корп. 1</t>
  </si>
  <si>
    <t>Респ. Саха /Якутия/, г. Якутск, ул. Широких-Полянского, д. 5, корп. 2</t>
  </si>
  <si>
    <t>Респ. Саха /Якутия/, г. Якутск, ул. Якова Потапова, д. 19, корп. 1</t>
  </si>
  <si>
    <t>Респ. Саха /Якутия/, г. Якутск, ул. Якова Потапова, д. 6</t>
  </si>
  <si>
    <t>Респ. Саха /Якутия/, г. Якутск, ул. Якутская, д. 4, корп. б</t>
  </si>
  <si>
    <t>Респ. Саха /Якутия/, г. Якутск, ул. Ярославского, д. 11</t>
  </si>
  <si>
    <t>Респ. Саха /Якутия/, г. Якутск, ул. Ярославского, д. 13</t>
  </si>
  <si>
    <t>Респ. Саха /Якутия/, г. Якутск, ул. Ярославского, д. 24</t>
  </si>
  <si>
    <t>Респ. Саха /Якутия/, г. Якутск, ул. Ярославского, д. 39</t>
  </si>
  <si>
    <t>Респ. Саха /Якутия/, г. Якутск, ул. Ярославского, д. 39, корп. 1</t>
  </si>
  <si>
    <t>Респ. Саха /Якутия/, г. Якутск, ул. Ярославского, д. 41</t>
  </si>
  <si>
    <t>Респ. Саха /Якутия/, г. Якутск, ул. Ярославского, д. 9</t>
  </si>
  <si>
    <t>Респ. Саха /Якутия/, г. Якутск, ш. Сергеляхское 13 км, д. 1</t>
  </si>
  <si>
    <t>Респ. Саха /Якутия/, п. Жатай, ул. Северная, д. 33</t>
  </si>
  <si>
    <t>Респ. Саха /Якутия/, у. Абыйский, пгт. Белая Гора, ул. 30 лет Победы, д. 12, корп. 2</t>
  </si>
  <si>
    <t>Респ. Саха /Якутия/, у. Абыйский, пгт. Белая Гора, ул. 30 лет Победы, д. 16</t>
  </si>
  <si>
    <t>Респ. Саха /Якутия/, у. Абыйский, пгт. Белая Гора, ул. Авиаторов, д. 1</t>
  </si>
  <si>
    <t>Респ. Саха /Якутия/, у. Абыйский, пгт. Белая Гора, ул. Авиаторов, д. 2</t>
  </si>
  <si>
    <t>Респ. Саха /Якутия/, у. Абыйский, пгт. Белая Гора, ул. Строителей, д. 6</t>
  </si>
  <si>
    <t>Респ. Саха /Якутия/, у. Абыйский, пгт. Белая Гора, ул. Строителей, д. 8</t>
  </si>
  <si>
    <t>Респ. Саха /Якутия/, у. Алданский, г. Алдан, ул. 10 лет Якутии, д. 46</t>
  </si>
  <si>
    <t>Респ. Саха /Якутия/, у. Алданский, г. Алдан, ул. 50 лет ВЛКСМ, д. 78</t>
  </si>
  <si>
    <t>Респ. Саха /Якутия/, у. Алданский, г. Алдан, ул. Дзержинского, д. 17</t>
  </si>
  <si>
    <t>Респ. Саха /Якутия/, у. Алданский, г. Алдан, ул. Дзержинского, д. 32</t>
  </si>
  <si>
    <t>Респ. Саха /Якутия/, у. Алданский, г. Алдан, ул. Пролетарская, д. 49</t>
  </si>
  <si>
    <t>МО "Город Томмот"</t>
  </si>
  <si>
    <t>Респ. Саха /Якутия/, у. Алданский, г. Томмот, мкр. Алексеевск, ул. Транспортная, д. 5, корп. 1</t>
  </si>
  <si>
    <t>Респ. Саха /Якутия/, у. Алданский, г. Томмот, пер. Якутский, д. 13</t>
  </si>
  <si>
    <t>Респ. Саха /Якутия/, у. Алданский, г. Томмот, ул. Крупской, д. 6</t>
  </si>
  <si>
    <t>Респ. Саха /Якутия/, у. Алданский, п. Лебединый, ул. Гагарина, д. 44</t>
  </si>
  <si>
    <t>Респ. Саха /Якутия/, у. Алданский, п. Лебединый, ул. Гагарина, д. 46</t>
  </si>
  <si>
    <t>Респ. Саха /Якутия/, у. Алданский, п. Ленинский, ул. Карла Маркса, д. 16</t>
  </si>
  <si>
    <t>Респ. Саха /Якутия/, у. Алданский, п. Нижний Куранах, ул. Нагорная, д. 99</t>
  </si>
  <si>
    <t>Респ. Саха /Якутия/, у. Алданский, п. Нижний Куранах, ул. Строительная, д. 10</t>
  </si>
  <si>
    <t>Респ. Саха /Якутия/, у. Алданский, п. Нижний Куранах, ул. Строительная, д. 12</t>
  </si>
  <si>
    <t>Респ. Саха /Якутия/, у. Алданский, п. Нижний Куранах, ул. Строительная, д. 16</t>
  </si>
  <si>
    <t>Респ. Саха /Якутия/, у. Алданский, п. Нижний Куранах, ул. Строительная, д. 18</t>
  </si>
  <si>
    <t>Респ. Саха /Якутия/, у. Алданский, п. Нижний Куранах, ул. Строительная, д. 2</t>
  </si>
  <si>
    <t>Респ. Саха /Якутия/, у. Алданский, п. Нижний Куранах, ул. Строительная, д. 20</t>
  </si>
  <si>
    <t>Респ. Саха /Якутия/, у. Алданский, п. Нижний Куранах, ул. Строительная, д. 21</t>
  </si>
  <si>
    <t>Респ. Саха /Якутия/, у. Алданский, п. Нижний Куранах, ул. Строительная, д. 4</t>
  </si>
  <si>
    <t>Респ. Саха /Якутия/, у. Алданский, п. Нижний Куранах, ул. Строительная, д. 6</t>
  </si>
  <si>
    <t>Респ. Саха /Якутия/, у. Алданский, п. Нижний Куранах, ул. Строительная, д. 8</t>
  </si>
  <si>
    <t>Респ. Саха /Якутия/, у. Алданский, п. Нижний Куранах, ул. Строительная, д. 9</t>
  </si>
  <si>
    <t>Респ. Саха /Якутия/, у. Алданский, п. Нижний Куранах, ул. Шахтерская, д. 86</t>
  </si>
  <si>
    <t>Респ. Саха /Якутия/, у. Алданский, п. Нижний Куранах, ул. Шахтерская, д. 88</t>
  </si>
  <si>
    <t>Респ. Саха /Якутия/, у. Алданский, п. Нижний Куранах, ул. Шахтерская, д. 90</t>
  </si>
  <si>
    <t>Респ. Саха /Якутия/, у. Алданский, с. Верхний Куранах, ул. Нагорная, д. 22</t>
  </si>
  <si>
    <t>Респ. Саха /Якутия/, у. Алданский, с. Улу, ул. Центральная, д. 7</t>
  </si>
  <si>
    <t>Респ. Саха /Якутия/, у. Аллаиховский, п. Чокурдах, пер. С.Дежнева, д. 1</t>
  </si>
  <si>
    <t>Респ. Саха /Якутия/, у. Аллаиховский, п. Чокурдах, ул. им Ю.Гагарина, д. 11а</t>
  </si>
  <si>
    <t>Респ. Саха /Якутия/, у. Аллаиховский, п. Чокурдах, ул. им Ю.Гагарина, д. 13а</t>
  </si>
  <si>
    <t>Респ. Саха /Якутия/, у. Аллаиховский, п. Чокурдах, ул. им Ю.Гагарина, д. 15а</t>
  </si>
  <si>
    <t>Респ. Саха /Якутия/, у. Аллаиховский, п. Чокурдах, ул. им Ю.Гагарина, д. 17</t>
  </si>
  <si>
    <t>Респ. Саха /Якутия/, у. Аллаиховский, п. Чокурдах, ул. О.Кальвица, д. 20</t>
  </si>
  <si>
    <t>МО "Саскылахский национальный (эвенкийский) наслег"</t>
  </si>
  <si>
    <t>Респ. Саха /Якутия/, у. Анабарский, с. Саскылах, ул. Октябрьская, д. 7</t>
  </si>
  <si>
    <t>МО "Поселок Тикси"</t>
  </si>
  <si>
    <t>Респ. Саха /Якутия/, у. Булунский, п. Тикси 3-й, ул. Полярной Авиации, д. 8</t>
  </si>
  <si>
    <t>Респ. Саха /Якутия/, у. Булунский, п. Тикси, ул. 50 лет Севморпути, д. 2</t>
  </si>
  <si>
    <t>Респ. Саха /Якутия/, у. Булунский, п. Тикси, ул. 50 лет Севморпути, д. 4</t>
  </si>
  <si>
    <t>Респ. Саха /Якутия/, у. Булунский, п. Тикси, ул. 50 лет Севморпути, д. 6</t>
  </si>
  <si>
    <t>Респ. Саха /Якутия/, у. Булунский, п. Тикси, ул. Академика Федорова, д. 26</t>
  </si>
  <si>
    <t>Респ. Саха /Якутия/, у. Булунский, п. Тикси, ул. Академика Федорова, д. 28а</t>
  </si>
  <si>
    <t>Респ. Саха /Якутия/, у. Булунский, п. Тикси, ул. Гагарина, д. 7</t>
  </si>
  <si>
    <t>Респ. Саха /Якутия/, у. Булунский, п. Тикси, ул. Ленинская, д. 27</t>
  </si>
  <si>
    <t>Респ. Саха /Якутия/, у. Булунский, п. Тикси, ул. Морская, д. 35а</t>
  </si>
  <si>
    <t>Респ. Саха /Якутия/, у. Булунский, п. Тикси, ул. Трусова, д. 11</t>
  </si>
  <si>
    <t>Респ. Саха /Якутия/, у. Булунский, п. Тикси, ул. Трусова, д. 12</t>
  </si>
  <si>
    <t>Респ. Саха /Якутия/, у. Булунский, п. Тикси, ул. Трусова, д. 14</t>
  </si>
  <si>
    <t>Респ. Саха /Якутия/, у. Булунский, п. Тикси, ул. Трусова, д. 2а</t>
  </si>
  <si>
    <t>Респ. Саха /Якутия/, у. Булунский, п. Тикси, ул. Трусова, д. 3</t>
  </si>
  <si>
    <t>Респ. Саха /Якутия/, у. Булунский, п. Тикси, ул. Трусова, д. 5</t>
  </si>
  <si>
    <t>Респ. Саха /Якутия/, у. Верхнеколымский, п. Зырянка, ул. Леликова, д. 8</t>
  </si>
  <si>
    <t>МО "Верхнеколымский наслег"</t>
  </si>
  <si>
    <t>Респ. Саха /Якутия/, у. Верхнеколымский, с. Верхнеколымск, ул. Советская, д. 3а</t>
  </si>
  <si>
    <t>МО "Угольнинский наслег"</t>
  </si>
  <si>
    <t>Респ. Саха /Якутия/, у. Верхнеколымский, с. Угольное, ул. Дорожная, д. 9</t>
  </si>
  <si>
    <t>Респ. Саха /Якутия/, у. Верхоянский, пгт. Батагай, ул. Ленина, д. 26а</t>
  </si>
  <si>
    <t>Респ. Саха /Якутия/, у. Верхоянский, пгт. Батагай, ул. Центральная, д. 17</t>
  </si>
  <si>
    <t>Респ. Саха /Якутия/, у. Жиганский, с. Жиганск, ул. Ойунского, д. 22</t>
  </si>
  <si>
    <t>Респ. Саха /Якутия/, у. Ленский, г. Ленск, ул. Дзержинского, д. 11</t>
  </si>
  <si>
    <t>Респ. Саха /Якутия/, у. Ленский, г. Ленск, ул. Дзержинского, д. 9</t>
  </si>
  <si>
    <t>Респ. Саха /Якутия/, у. Ленский, г. Ленск, ул. Ойунского, д. 19</t>
  </si>
  <si>
    <t>Респ. Саха /Якутия/, у. Ленский, г. Ленск, ул. Орджоникидзе, д. 22</t>
  </si>
  <si>
    <t>Респ. Саха /Якутия/, у. Ленский, г. Ленск, ул. Пролетарская, д. 19</t>
  </si>
  <si>
    <t>Респ. Саха /Якутия/, у. Ленский, п. Пеледуй, ул. Комсомольская, д. 82</t>
  </si>
  <si>
    <t>Респ. Саха /Якутия/, у. Ленский, п. Пеледуй, ул. Комсомольская, д. 86</t>
  </si>
  <si>
    <t>Респ. Саха /Якутия/, у. Ленский, п. Пеледуй, ул. Ленская, д. 10</t>
  </si>
  <si>
    <t>Респ. Саха /Якутия/, у. Ленский, п. Пеледуй, ул. Ленская, д. 12</t>
  </si>
  <si>
    <t>Респ. Саха /Якутия/, у. Ленский, п. Пеледуй, ул. Ленская, д. 16</t>
  </si>
  <si>
    <t>Респ. Саха /Якутия/, у. Ленский, п. Пеледуй, ул. Ленская, д. 2</t>
  </si>
  <si>
    <t>Респ. Саха /Якутия/, у. Ленский, п. Пеледуй, ул. Полярная, д. 4</t>
  </si>
  <si>
    <t>Респ. Саха /Якутия/, у. Ленский, п. Пеледуй, ул. Советская, д. 79</t>
  </si>
  <si>
    <t>Респ. Саха /Якутия/, у. Ленский, п. Пеледуй, ул. Советская, д. 80</t>
  </si>
  <si>
    <t>Респ. Саха /Якутия/, у. Ленский, п. Пеледуй, ул. Советская, д. 82</t>
  </si>
  <si>
    <t>Респ. Саха /Якутия/, у. Ленский, п. Пеледуй, ул. Советская, д. 83</t>
  </si>
  <si>
    <t>МО "Село Майя"</t>
  </si>
  <si>
    <t>Респ. Саха /Якутия/, у. Мегино-Кангаласский, с. Майя, ул. Н.П.Докторова, д. 30, корп. 1</t>
  </si>
  <si>
    <t>Респ. Саха /Якутия/, у. Мегино-Кангаласский, с. Майя, ул. Степанова, д. 10, корп. 1</t>
  </si>
  <si>
    <t>Респ. Саха /Якутия/, у. Мирнинский, г. Мирный, пр-кт. Ленинградский, д. 1, корп. 1</t>
  </si>
  <si>
    <t>Респ. Саха /Якутия/, у. Мирнинский, г. Мирный, пр-кт. Ленинградский, д. 19</t>
  </si>
  <si>
    <t>Респ. Саха /Якутия/, у. Мирнинский, г. Мирный, ул. Аммосова, д. 100</t>
  </si>
  <si>
    <t>Респ. Саха /Якутия/, у. Мирнинский, г. Мирный, ул. Аммосова, д. 98, корп. 1</t>
  </si>
  <si>
    <t>Респ. Саха /Якутия/, у. Мирнинский, г. Мирный, ул. Звездная, д. 50</t>
  </si>
  <si>
    <t>Респ. Саха /Якутия/, у. Мирнинский, г. Мирный, ул. Ленина, д. 35, корп. а</t>
  </si>
  <si>
    <t>Респ. Саха /Якутия/, у. Мирнинский, г. Мирный, ул. Солдатова, д. 2</t>
  </si>
  <si>
    <t>Респ. Саха /Якутия/, у. Мирнинский, г. Мирный, ул. Солдатова, д. 3</t>
  </si>
  <si>
    <t>Респ. Саха /Якутия/, у. Мирнинский, г. Мирный, ул. Тихонова, д. 12</t>
  </si>
  <si>
    <t>Респ. Саха /Якутия/, у. Мирнинский, г. Мирный, ул. Тихонова, д. 12, корп. 2</t>
  </si>
  <si>
    <t>Респ. Саха /Якутия/, у. Мирнинский, г. Мирный, ул. Тихонова, д. 14</t>
  </si>
  <si>
    <t>Респ. Саха /Якутия/, у. Мирнинский, г. Мирный, ш. 50 лет Октября, д. 12, корп. 1</t>
  </si>
  <si>
    <t>Респ. Саха /Якутия/, у. Мирнинский, п. Айхал, ул. Энтузиастов, д. 3</t>
  </si>
  <si>
    <t>Респ. Саха /Якутия/, у. Мирнинский, п. Светлый, ул. Молодежная, д. 19</t>
  </si>
  <si>
    <t>Респ. Саха /Якутия/, у. Мирнинский, п. Светлый, ул. Молодежная, д. 21</t>
  </si>
  <si>
    <t>Респ. Саха /Якутия/, у. Мирнинский, п. Светлый, ул. Молодежная, д. 23</t>
  </si>
  <si>
    <t>Респ. Саха /Якутия/, у. Мирнинский, п. Чернышевский, кв-л. Монтажников, д. 10</t>
  </si>
  <si>
    <t>Респ. Саха /Якутия/, у. Мирнинский, п. Чернышевский, кв-л. Таежный, д. 2</t>
  </si>
  <si>
    <t>Респ. Саха /Якутия/, у. Мирнинский, п. Чернышевский, ул. Гидростроителей, д. 26</t>
  </si>
  <si>
    <t>Респ. Саха /Якутия/, у. Мирнинский, п. Чернышевский, ул. Космонавтов, д. 10/1</t>
  </si>
  <si>
    <t>МО "поселок Черский"</t>
  </si>
  <si>
    <t>Респ. Саха /Якутия/, у. Нижнеколымский, п. Черский, ул. Пушкина, д. 9</t>
  </si>
  <si>
    <t>Респ. Саха /Якутия/, у. Нижнеколымский, п. Черский, ул. Таврата, д. 13</t>
  </si>
  <si>
    <t>Респ. Саха /Якутия/, у. Нижнеколымский, п. Черский, ул. Таврата, д. 14, корп. 17</t>
  </si>
  <si>
    <t>Респ. Саха /Якутия/, у. Нижнеколымский, п. Черский, ул. Таврата, д. 15</t>
  </si>
  <si>
    <t>Респ. Саха /Якутия/, у. Нюрбинский, г. Нюрба, кв-л. Энергетик, д. 7</t>
  </si>
  <si>
    <t>Респ. Саха /Якутия/, у. Нюрбинский, г. Нюрба, кв-л. Энергетик, д. 9</t>
  </si>
  <si>
    <t>Респ. Саха /Якутия/, у. Нюрбинский, г. Нюрба, ул. Степана Васильева, д. 129</t>
  </si>
  <si>
    <t>МО "Сюлинский наслег"</t>
  </si>
  <si>
    <t>Респ. Саха /Якутия/, у. Нюрбинский, с. Сюля, ул. Ивана Алексеева, д. 17</t>
  </si>
  <si>
    <t>Респ. Саха /Якутия/, у. Оймяконский, пгт. Усть-Нера, проезд. Спортивный, д. 1</t>
  </si>
  <si>
    <t>МО "Город Олекминск"</t>
  </si>
  <si>
    <t>Респ. Саха /Якутия/, у. Олекминский, г. Олекминск, ул. Гагарина, д. 60</t>
  </si>
  <si>
    <t>МО "Поселок Хандыга"</t>
  </si>
  <si>
    <t>Респ. Саха /Якутия/, у. Томпонский, п. Хандыга, пер. С.А.Буянова, д. 1</t>
  </si>
  <si>
    <t>Респ. Саха /Якутия/, у. Томпонский, п. Хандыга, пер. С.А.Буянова, д. 3</t>
  </si>
  <si>
    <t>Респ. Саха /Якутия/, у. Томпонский, п. Хандыга, пер. С.А.Буянова, д. 5</t>
  </si>
  <si>
    <t>Респ. Саха /Якутия/, у. Томпонский, п. Хандыга, ул. Лесная, д. 10</t>
  </si>
  <si>
    <t>Респ. Саха /Якутия/, у. Томпонский, п. Хандыга, ул. Лесная, д. 12</t>
  </si>
  <si>
    <t>Респ. Саха /Якутия/, у. Томпонский, п. Хандыга, ул. Лесная, д. 14</t>
  </si>
  <si>
    <t>Респ. Саха /Якутия/, у. Томпонский, п. Хандыга, ул. Лесная, д. 16</t>
  </si>
  <si>
    <t>Респ. Саха /Якутия/, у. Томпонский, п. Хандыга, ул. Лесная, д. 18</t>
  </si>
  <si>
    <t>Респ. Саха /Якутия/, у. Томпонский, п. Хандыга, ул. Лесная, д. 8</t>
  </si>
  <si>
    <t>Респ. Саха /Якутия/, у. Томпонский, п. Хандыга, ул. Мира, д. 1</t>
  </si>
  <si>
    <t>Респ. Саха /Якутия/, у. Томпонский, п. Хандыга, ул. Мира, д. 3</t>
  </si>
  <si>
    <t>Респ. Саха /Якутия/, у. Томпонский, п. Хандыга, ул. Молодежная, д. 11</t>
  </si>
  <si>
    <t>Респ. Саха /Якутия/, у. Томпонский, п. Хандыга, ул. Молодежная, д. 13</t>
  </si>
  <si>
    <t>Респ. Саха /Якутия/, у. Томпонский, п. Хандыга, ул. Молодежная, д. 15</t>
  </si>
  <si>
    <t>Респ. Саха /Якутия/, у. Томпонский, п. Хандыга, ул. Строда, д. 4</t>
  </si>
  <si>
    <t>МО "Петропавловский национальный наслег"</t>
  </si>
  <si>
    <t>Респ. Саха /Якутия/, у. Усть-Майский, с. Петропавловск, ул. Строда, д. 21</t>
  </si>
  <si>
    <t>Респ. Саха /Якутия/, у. Усть-Янский, пгт. Депутатский, мкр. Арктика, д. 2</t>
  </si>
  <si>
    <t>Респ. Саха /Якутия/, у. Усть-Янский, пгт. Депутатский, мкр. Арктика, д. 8</t>
  </si>
  <si>
    <t>Респ. Саха /Якутия/, у. Хангаласский, г. Покровск, ул. Орджоникидзе, д. 38</t>
  </si>
  <si>
    <t>Респ. Саха /Якутия/, у. Хангаласский, г. Покровск, ул. Таежная, д. 2</t>
  </si>
  <si>
    <t>Респ. Саха /Якутия/, у. Хангаласский, г. Покровск, ул. Таежная, д. 3</t>
  </si>
  <si>
    <t>Респ. Саха /Якутия/, у. Хангаласский, г. Покровск, ул. Таежная, д. 5</t>
  </si>
  <si>
    <t>Респ. Саха /Якутия/, у. Хангаласский, г. Покровск, ул. Южная, д. 8</t>
  </si>
  <si>
    <t>Респ. Саха /Якутия/, у. Хангаласский, п. Мохсоголлох, ул. Военный городок, д. 7</t>
  </si>
  <si>
    <t>Респ. Саха /Якутия/, у. Хангаласский, п. Мохсоголлох, ул. Заводская, д. 1</t>
  </si>
  <si>
    <t>Респ. Саха /Якутия/, у. Хангаласский, п. Мохсоголлох, ул. Молодежная, д. 24</t>
  </si>
  <si>
    <t>Респ. Саха /Якутия/, у. Хангаласский, п. Мохсоголлох, ул. Советская, д. 3</t>
  </si>
  <si>
    <t>Респ. Саха /Якутия/, у. Хангаласский, п. Мохсоголлох, ул. Соколиная, д. 12</t>
  </si>
  <si>
    <t>Респ. Саха /Якутия/, у. Хангаласский, п. Мохсоголлох, ул. Соколиная, д. 16</t>
  </si>
  <si>
    <t>Респ. Саха /Якутия/, у. Хангаласский, п. Мохсоголлох, ул. Соколиная, д. 22</t>
  </si>
  <si>
    <t>Респ. Саха /Якутия/, у. Хангаласский, п. Мохсоголлох, ул. Соколиная, д. 25</t>
  </si>
  <si>
    <t>Респ. Саха /Якутия/, у. Хангаласский, п. Мохсоголлох, ул. Соколиная, д. 4</t>
  </si>
  <si>
    <t>Респ. Саха /Якутия/, у. Хангаласский, п. Мохсоголлох, ул. Соколиная, д. 8</t>
  </si>
  <si>
    <t>МО "Бестяхский наслег"</t>
  </si>
  <si>
    <t>Респ. Саха /Якутия/, у. Хангаласский, с. Бестях, ул. Центральная, д. 57</t>
  </si>
  <si>
    <t>2020 год</t>
  </si>
  <si>
    <t>Респ. Саха /Якутия/, г. Нерюнгри, п. Беркакит, ул. Башарина, д. 8</t>
  </si>
  <si>
    <t>ГП "Поселок Серебряный Бор"</t>
  </si>
  <si>
    <t>Респ. Саха /Якутия/, г. Нерюнгри, п. Серебряный Бор, д. 120</t>
  </si>
  <si>
    <t>Респ. Саха /Якутия/, г. Нерюнгри, п. Серебряный Бор, д. 14</t>
  </si>
  <si>
    <t>Респ. Саха /Якутия/, г. Нерюнгри, п. Серебряный Бор, д. 208</t>
  </si>
  <si>
    <t>Респ. Саха /Якутия/, г. Нерюнгри, п. Чульман, ул. Островского, д. 12</t>
  </si>
  <si>
    <t>Респ. Саха /Якутия/, г. Нерюнгри, п. Чульман, ул. Школьная, д. 12</t>
  </si>
  <si>
    <t>Респ. Саха /Якутия/, г. Нерюнгри, пр-кт. Геологов, д. 39, корп. 1</t>
  </si>
  <si>
    <t>Респ. Саха /Якутия/, г. Нерюнгри, пр-кт. Геологов, д. 55</t>
  </si>
  <si>
    <t>Респ. Саха /Якутия/, г. Нерюнгри, пр-кт. Геологов, д. 71</t>
  </si>
  <si>
    <t>Респ. Саха /Якутия/, г. Нерюнгри, пр-кт. Геологов, д. 79</t>
  </si>
  <si>
    <t>Респ. Саха /Якутия/, г. Нерюнгри, пр-кт. Дружбы Народов, д. 12, корп. 1</t>
  </si>
  <si>
    <t>Респ. Саха /Якутия/, г. Нерюнгри, пр-кт. Дружбы Народов, д. 16, корп. 1</t>
  </si>
  <si>
    <t>Респ. Саха /Якутия/, г. Нерюнгри, пр-кт. Дружбы Народов, д. 18</t>
  </si>
  <si>
    <t>Респ. Саха /Якутия/, г. Нерюнгри, пр-кт. Дружбы Народов, д. 20, корп. 1</t>
  </si>
  <si>
    <t>Респ. Саха /Якутия/, г. Нерюнгри, пр-кт. Дружбы Народов, д. 23</t>
  </si>
  <si>
    <t>Респ. Саха /Якутия/, г. Нерюнгри, пр-кт. Дружбы Народов, д. 25, корп. 2</t>
  </si>
  <si>
    <t>Респ. Саха /Якутия/, г. Нерюнгри, пр-кт. Дружбы Народов, д. 27, корп. 2</t>
  </si>
  <si>
    <t>Респ. Саха /Якутия/, г. Нерюнгри, пр-кт. Дружбы Народов, д. 29, корп. 1</t>
  </si>
  <si>
    <t>Респ. Саха /Якутия/, г. Нерюнгри, пр-кт. Дружбы Народов, д. 29, корп. 3</t>
  </si>
  <si>
    <t>Респ. Саха /Якутия/, г. Нерюнгри, пр-кт. Дружбы Народов, д. 8</t>
  </si>
  <si>
    <t>Респ. Саха /Якутия/, г. Нерюнгри, пр-кт. Ленина, д. 10</t>
  </si>
  <si>
    <t>Респ. Саха /Якутия/, г. Нерюнгри, пр-кт. Ленина, д. 12</t>
  </si>
  <si>
    <t>Респ. Саха /Якутия/, г. Нерюнгри, пр-кт. Ленина, д. 14</t>
  </si>
  <si>
    <t>Респ. Саха /Якутия/, г. Нерюнгри, пр-кт. Ленина, д. 16</t>
  </si>
  <si>
    <t>Респ. Саха /Якутия/, г. Нерюнгри, пр-кт. Ленина, д. 18</t>
  </si>
  <si>
    <t>Респ. Саха /Якутия/, г. Нерюнгри, пр-кт. Ленина, д. 20</t>
  </si>
  <si>
    <t>Респ. Саха /Якутия/, г. Нерюнгри, пр-кт. Ленина, д. 21, корп. 1</t>
  </si>
  <si>
    <t>Респ. Саха /Якутия/, г. Нерюнгри, пр-кт. Ленина, д. 25, корп. 1</t>
  </si>
  <si>
    <t>Респ. Саха /Якутия/, г. Нерюнгри, пр-кт. Мира, д. 1</t>
  </si>
  <si>
    <t>Респ. Саха /Якутия/, г. Нерюнгри, пр-кт. Мира, д. 15</t>
  </si>
  <si>
    <t>Респ. Саха /Якутия/, г. Нерюнгри, пр-кт. Мира, д. 15, корп. 2</t>
  </si>
  <si>
    <t>Респ. Саха /Якутия/, г. Нерюнгри, пр-кт. Мира, д. 15, корп. 3</t>
  </si>
  <si>
    <t>Респ. Саха /Якутия/, г. Нерюнгри, пр-кт. Мира, д. 17, корп. 1</t>
  </si>
  <si>
    <t>Респ. Саха /Якутия/, г. Нерюнгри, пр-кт. Мира, д. 19, корп. 1</t>
  </si>
  <si>
    <t>Респ. Саха /Якутия/, г. Нерюнгри, пр-кт. Мира, д. 19, корп. 2</t>
  </si>
  <si>
    <t>Респ. Саха /Якутия/, г. Нерюнгри, пр-кт. Мира, д. 21, корп. 2</t>
  </si>
  <si>
    <t>Респ. Саха /Якутия/, г. Нерюнгри, пр-кт. Мира, д. 25, корп. 1</t>
  </si>
  <si>
    <t>Респ. Саха /Якутия/, г. Нерюнгри, пр-кт. Мира, д. 27</t>
  </si>
  <si>
    <t>Респ. Саха /Якутия/, г. Нерюнгри, пр-кт. Мира, д. 3</t>
  </si>
  <si>
    <t>Респ. Саха /Якутия/, г. Нерюнгри, пр-кт. Мира, д. 3, корп. 1</t>
  </si>
  <si>
    <t>Респ. Саха /Якутия/, г. Нерюнгри, пр-кт. Мира, д. 5</t>
  </si>
  <si>
    <t>Респ. Саха /Якутия/, г. Нерюнгри, пр-кт. Мира, д. 7</t>
  </si>
  <si>
    <t>Респ. Саха /Якутия/, г. Нерюнгри, ул. Аммосова, д. 10</t>
  </si>
  <si>
    <t>Респ. Саха /Якутия/, г. Нерюнгри, ул. Аммосова, д. 14, корп. 1</t>
  </si>
  <si>
    <t>Респ. Саха /Якутия/, г. Нерюнгри, ул. Аммосова, д. 2, корп. 2</t>
  </si>
  <si>
    <t>Респ. Саха /Якутия/, г. Нерюнгри, ул. Аммосова, д. 4, корп. 2</t>
  </si>
  <si>
    <t>Респ. Саха /Якутия/, г. Нерюнгри, ул. Аммосова, д. 6</t>
  </si>
  <si>
    <t>Респ. Саха /Якутия/, г. Нерюнгри, ул. Аммосова, д. 6, корп. 2</t>
  </si>
  <si>
    <t>Респ. Саха /Якутия/, г. Нерюнгри, ул. Аммосова, д. 8</t>
  </si>
  <si>
    <t>Респ. Саха /Якутия/, г. Нерюнгри, ул. Аммосова, д. 8, корп. 2</t>
  </si>
  <si>
    <t>Респ. Саха /Якутия/, г. Нерюнгри, ул. Карла Маркса, д. 1, корп. 1</t>
  </si>
  <si>
    <t>Респ. Саха /Якутия/, г. Нерюнгри, ул. Карла Маркса, д. 7</t>
  </si>
  <si>
    <t>Респ. Саха /Якутия/, г. Нерюнгри, ул. Комсомольская, д. 20</t>
  </si>
  <si>
    <t>Респ. Саха /Якутия/, г. Нерюнгри, ул. Новостроевская, д. 5</t>
  </si>
  <si>
    <t>Респ. Саха /Якутия/, г. Нерюнгри, ул. Строителей, д. 1</t>
  </si>
  <si>
    <t>Респ. Саха /Якутия/, г. Нерюнгри, ул. Строителей, д. 3</t>
  </si>
  <si>
    <t>Респ. Саха /Якутия/, г. Нерюнгри, ул. Тимптонская, д. 3</t>
  </si>
  <si>
    <t>Респ. Саха /Якутия/, г. Нерюнгри, ул. Тимптонская, д. 7, корп. 2</t>
  </si>
  <si>
    <t>Респ. Саха /Якутия/, г. Нерюнгри, ул. Чурапчинская, д. 36</t>
  </si>
  <si>
    <t>Респ. Саха /Якутия/, г. Нерюнгри, ул. Чурапчинская, д. 38</t>
  </si>
  <si>
    <t>Респ. Саха /Якутия/, г. Нерюнгри, ул. Чурапчинская, д. 40</t>
  </si>
  <si>
    <t>Респ. Саха /Якутия/, г. Нерюнгри, ул. Чурапчинская, д. 46</t>
  </si>
  <si>
    <t>Респ. Саха /Якутия/, г. Нерюнгри, ул. Чурапчинская, д. 8, корп. 1</t>
  </si>
  <si>
    <t>Респ. Саха /Якутия/, г. Нерюнгри, ул. Южно-Якутская, д. 41</t>
  </si>
  <si>
    <t>Респ. Саха /Якутия/, г. Нерюнгри, ул. Южно-Якутская, д. 42</t>
  </si>
  <si>
    <t>Респ. Саха /Якутия/, г. Нерюнгри, ул. Южно-Якутская, д. 43</t>
  </si>
  <si>
    <t>Респ. Саха /Якутия/, г. Нерюнгри, ул. Южно-Якутская, д. 43, корп. 1</t>
  </si>
  <si>
    <t>Респ. Саха /Якутия/, г. Якутск, мкр. Марха, кв-л. Мелиораторов, д. 9</t>
  </si>
  <si>
    <t>Респ. Саха /Якутия/, г. Якутск, мкр. Марха, ул. Есенина, д. 5, корп. 1</t>
  </si>
  <si>
    <t>Респ. Саха /Якутия/, г. Якутск, мкр. Марха, ул. Маганский тракт 2 км, д. 1</t>
  </si>
  <si>
    <t>Респ. Саха /Якутия/, г. Якутск, мкр. Марха, ул. Маганский тракт 2 км, д. 2</t>
  </si>
  <si>
    <t>Респ. Саха /Якутия/, г. Якутск, мкр. Марха, ул. Маганский тракт 2 км, д. 3</t>
  </si>
  <si>
    <t>Респ. Саха /Якутия/, г. Якутск, мкр. Марха, ул. О.Кошевого, д. 67, корп. 1</t>
  </si>
  <si>
    <t>Респ. Саха /Якутия/, г. Якутск, мкр. Марха, ул. О.Кошевого, д. 69</t>
  </si>
  <si>
    <t>Респ. Саха /Якутия/, г. Якутск, мкр. Марха, ул. О.Кошевого, д. 71</t>
  </si>
  <si>
    <t>Респ. Саха /Якутия/, г. Якутск, мкр. Марха, ул. Совхозная, д. 8</t>
  </si>
  <si>
    <t>Респ. Саха /Якутия/, г. Якутск, мкр. Марха, ул. Совхозная, д. 9</t>
  </si>
  <si>
    <t>Респ. Саха /Якутия/, г. Якутск, мкр. Птицефабрика, д. 6</t>
  </si>
  <si>
    <t>Респ. Саха /Якутия/, г. Якутск, мкр. Птицефабрика, д. 7</t>
  </si>
  <si>
    <t>Респ. Саха /Якутия/, г. Якутск, пр-кт. Ленина, д. 11</t>
  </si>
  <si>
    <t>Респ. Саха /Якутия/, г. Якутск, пр-кт. Ленина, д. 11, корп. 2</t>
  </si>
  <si>
    <t>Респ. Саха /Якутия/, г. Якутск, пр-кт. Ленина, д. 7</t>
  </si>
  <si>
    <t>Респ. Саха /Якутия/, г. Якутск, пр-кт. Ленина, д. 7, корп. 1</t>
  </si>
  <si>
    <t>Респ. Саха /Якутия/, г. Якутск, с. Кильдямцы, ул. Уваровского, д. 1</t>
  </si>
  <si>
    <t>Респ. Саха /Якутия/, г. Якутск, с. Маган, ул. 40 лет Победы, д. 60</t>
  </si>
  <si>
    <t>Респ. Саха /Якутия/, г. Якутск, с. Маган, ул. Алымова, д. 27, корп. 1</t>
  </si>
  <si>
    <t>Респ. Саха /Якутия/, г. Якутск, с. Табага, ул. Комсомольская, д. 3</t>
  </si>
  <si>
    <t>Респ. Саха /Якутия/, г. Якутск, ул. Автодорожная, д. 40, корп. 5</t>
  </si>
  <si>
    <t>Респ. Саха /Якутия/, г. Якутск, ул. Автодорожная, д. 40, корп. 6</t>
  </si>
  <si>
    <t>Респ. Саха /Якутия/, г. Якутск, ул. Автодорожная, д. 40, корп. 7</t>
  </si>
  <si>
    <t>Респ. Саха /Якутия/, г. Якутск, ул. Билибина, д. 50</t>
  </si>
  <si>
    <t>Респ. Саха /Якутия/, г. Якутск, ул. Богатырева, д. 11, корп. 1</t>
  </si>
  <si>
    <t>Респ. Саха /Якутия/, г. Якутск, ул. Богдана Чижика, д. 4</t>
  </si>
  <si>
    <t>Респ. Саха /Якутия/, г. Якутск, ул. Дежнева, д. 75</t>
  </si>
  <si>
    <t>Респ. Саха /Якутия/, г. Якутск, ул. Дежнева, д. 87</t>
  </si>
  <si>
    <t>Респ. Саха /Якутия/, г. Якутск, ул. Дзержинского, д. 22, корп. 6</t>
  </si>
  <si>
    <t>Респ. Саха /Якутия/, г. Якутск, ул. Дзержинского, д. 8, корп. 2</t>
  </si>
  <si>
    <t>Респ. Саха /Якутия/, г. Якутск, ул. Каландаришвили, д. 25, корп. 1</t>
  </si>
  <si>
    <t>Респ. Саха /Якутия/, г. Якутск, ул. Каландаришвили, д. 25, корп. 6</t>
  </si>
  <si>
    <t>Респ. Саха /Якутия/, г. Якутск, ул. Каландаришвили, д. 25, корп. 8</t>
  </si>
  <si>
    <t>Респ. Саха /Якутия/, г. Якутск, ул. Каландаришвили, д. 27</t>
  </si>
  <si>
    <t>Респ. Саха /Якутия/, г. Якутск, ул. Каландаришвили, д. 38, корп. 1</t>
  </si>
  <si>
    <t>Респ. Саха /Якутия/, г. Якутск, ул. Каландаришвили, д. 38, корп. 2</t>
  </si>
  <si>
    <t>Респ. Саха /Якутия/, г. Якутск, ул. Каландаришвили, д. 38, корп. 3</t>
  </si>
  <si>
    <t>Респ. Саха /Якутия/, г. Якутск, ул. Каландаришвили, д. 38, корп. 4</t>
  </si>
  <si>
    <t>Респ. Саха /Якутия/, г. Якутск, ул. Каландаришвили, д. 40</t>
  </si>
  <si>
    <t>Респ. Саха /Якутия/, г. Якутск, ул. Каландаришвили, д. 40, корп. 1</t>
  </si>
  <si>
    <t>Респ. Саха /Якутия/, г. Якутск, ул. Каландаришвили, д. 40, корп. 2</t>
  </si>
  <si>
    <t>Респ. Саха /Якутия/, г. Якутск, ул. Каландаришвили, д. 40, корп. 3</t>
  </si>
  <si>
    <t>Респ. Саха /Якутия/, г. Якутск, ул. Каландаришвили, д. 40, корп. 4</t>
  </si>
  <si>
    <t>Респ. Саха /Якутия/, г. Якутск, ул. Каландаришвили, д. 40, корп. 5</t>
  </si>
  <si>
    <t>Респ. Саха /Якутия/, г. Якутск, ул. Каландаришвили, д. 40, корп. 7</t>
  </si>
  <si>
    <t>Респ. Саха /Якутия/, г. Якутск, ул. Каландаришвили, д. 40, корп. 8</t>
  </si>
  <si>
    <t>Респ. Саха /Якутия/, г. Якутск, ул. Кальвица, д. 5</t>
  </si>
  <si>
    <t>Респ. Саха /Якутия/, г. Якутск, ул. Кальвица, д. 9, корп. 2</t>
  </si>
  <si>
    <t>Респ. Саха /Якутия/, г. Якутск, ул. Кирова, д. 17, корп. 1</t>
  </si>
  <si>
    <t>Респ. Саха /Якутия/, г. Якутск, ул. Кирова, д. 21, корп. 2</t>
  </si>
  <si>
    <t>Респ. Саха /Якутия/, г. Якутск, ул. Кирова, д. 7, корп. 2</t>
  </si>
  <si>
    <t>Респ. Саха /Якутия/, г. Якутск, ул. Кирова, д. 7, корп. 3</t>
  </si>
  <si>
    <t>Респ. Саха /Якутия/, г. Якутск, ул. Кирова, д. 7, корп. 4</t>
  </si>
  <si>
    <t>Респ. Саха /Якутия/, г. Якутск, ул. Короленко, д. 17</t>
  </si>
  <si>
    <t>Респ. Саха /Якутия/, г. Якутск, ул. Кузьмина, д. 14</t>
  </si>
  <si>
    <t>Респ. Саха /Якутия/, г. Якутск, ул. Кузьмина, д. 16, корп. 1</t>
  </si>
  <si>
    <t>Респ. Саха /Якутия/, г. Якутск, ул. Кузьмина, д. 26, корп. 3</t>
  </si>
  <si>
    <t>Респ. Саха /Якутия/, г. Якутск, ул. Кузьмина, д. 34</t>
  </si>
  <si>
    <t>Респ. Саха /Якутия/, г. Якутск, ул. Кузьмина, д. 34, корп. 1</t>
  </si>
  <si>
    <t>Респ. Саха /Якутия/, г. Якутск, ул. Кулаковского, д. 30</t>
  </si>
  <si>
    <t>Респ. Саха /Якутия/, г. Якутск, ул. Кулаковского, д. 4, корп. 1</t>
  </si>
  <si>
    <t>Респ. Саха /Якутия/, г. Якутск, ул. Кулаковского, д. 4, корп. 2</t>
  </si>
  <si>
    <t>Респ. Саха /Якутия/, г. Якутск, ул. Кулаковского, д. 4, корп. 3</t>
  </si>
  <si>
    <t>Респ. Саха /Якутия/, г. Якутск, ул. Лермонтова, д. 103</t>
  </si>
  <si>
    <t>Респ. Саха /Якутия/, г. Якутск, ул. Лермонтова, д. 111</t>
  </si>
  <si>
    <t>Респ. Саха /Якутия/, г. Якутск, ул. Лермонтова, д. 113</t>
  </si>
  <si>
    <t>Респ. Саха /Якутия/, г. Якутск, ул. Лермонтова, д. 117</t>
  </si>
  <si>
    <t>Респ. Саха /Якутия/, г. Якутск, ул. Лермонтова, д. 94, корп. 1</t>
  </si>
  <si>
    <t>Респ. Саха /Якутия/, г. Якутск, ул. Маяковского, д. 98</t>
  </si>
  <si>
    <t>Респ. Саха /Якутия/, г. Якутск, ул. Можайского, д. 15</t>
  </si>
  <si>
    <t>Респ. Саха /Якутия/, г. Якутск, ул. Можайского, д. 17</t>
  </si>
  <si>
    <t>Респ. Саха /Якутия/, г. Якутск, ул. Можайского, д. 17, корп. 2</t>
  </si>
  <si>
    <t>Респ. Саха /Якутия/, г. Якутск, ул. Можайского, д. 17, корп. 3</t>
  </si>
  <si>
    <t>Респ. Саха /Якутия/, г. Якутск, ул. Можайского, д. 17, корп. 4</t>
  </si>
  <si>
    <t>Респ. Саха /Якутия/, г. Якутск, ул. Можайского, д. 17, корп. 5</t>
  </si>
  <si>
    <t>Респ. Саха /Якутия/, г. Якутск, ул. Можайского, д. 17, корп. 6</t>
  </si>
  <si>
    <t>Респ. Саха /Якутия/, г. Якутск, ул. Можайского, д. 17, корп. 8</t>
  </si>
  <si>
    <t>Респ. Саха /Якутия/, г. Якутск, ул. Можайского, д. 19, корп. 4</t>
  </si>
  <si>
    <t>Респ. Саха /Якутия/, г. Якутск, ул. Ново-Карьерная, д. 20, корп. 1</t>
  </si>
  <si>
    <t>Респ. Саха /Якутия/, г. Якутск, ул. Ново-Карьерная, д. 20, корп. 2</t>
  </si>
  <si>
    <t>Респ. Саха /Якутия/, г. Якутск, ул. Ойунского, д. 20, корп. 1</t>
  </si>
  <si>
    <t>Респ. Саха /Якутия/, г. Якутск, ул. Ойунского, д. 20, корп. 2</t>
  </si>
  <si>
    <t>Респ. Саха /Якутия/, г. Якутск, ул. Октябрьская, д. 16</t>
  </si>
  <si>
    <t>Респ. Саха /Якутия/, г. Якутск, ул. Октябрьская, д. 18</t>
  </si>
  <si>
    <t>Респ. Саха /Якутия/, г. Якутск, ул. Октябрьская, д. 20</t>
  </si>
  <si>
    <t>Респ. Саха /Якутия/, г. Якутск, ул. Октябрьская, д. 26, корп. 1</t>
  </si>
  <si>
    <t>Респ. Саха /Якутия/, г. Якутск, ул. Октябрьская, д. 26, корп. 2</t>
  </si>
  <si>
    <t>Респ. Саха /Якутия/, г. Якутск, ул. Октябрьская, д. 26, корп. 3</t>
  </si>
  <si>
    <t>Респ. Саха /Якутия/, г. Якутск, ул. Октябрьская, д. 28</t>
  </si>
  <si>
    <t>Респ. Саха /Якутия/, г. Якутск, ул. Орджоникидзе, д. 44</t>
  </si>
  <si>
    <t>Респ. Саха /Якутия/, г. Якутск, ул. Орджоникидзе, д. 44, корп. 1</t>
  </si>
  <si>
    <t>Респ. Саха /Якутия/, г. Якутск, ул. Орджоникидзе, д. 46</t>
  </si>
  <si>
    <t>Респ. Саха /Якутия/, г. Якутск, ул. Орджоникидзе, д. 46, корп. 1</t>
  </si>
  <si>
    <t>Респ. Саха /Якутия/, г. Якутск, ул. Орджоникидзе, д. 7, корп. 2</t>
  </si>
  <si>
    <t>Респ. Саха /Якутия/, г. Якутск, ул. Петра Алексеева, д. 21, корп. 5</t>
  </si>
  <si>
    <t>Респ. Саха /Якутия/, г. Якутск, ул. Петра Алексеева, д. 4, корп. 3</t>
  </si>
  <si>
    <t>Респ. Саха /Якутия/, г. Якутск, ул. Петра Алексеева, д. 49, корп. 1</t>
  </si>
  <si>
    <t>Респ. Саха /Якутия/, г. Якутск, ул. Петра Алексеева, д. 5, корп. 1</t>
  </si>
  <si>
    <t>Респ. Саха /Якутия/, г. Якутск, ул. Петра Алексеева, д. 73, корп. 2</t>
  </si>
  <si>
    <t>Респ. Саха /Якутия/, г. Якутск, ул. Петровского, д. 21, корп. 1</t>
  </si>
  <si>
    <t>Респ. Саха /Якутия/, г. Якутск, ул. Петровского, д. 23</t>
  </si>
  <si>
    <t>Респ. Саха /Якутия/, г. Якутск, ул. Петровского, д. 23, корп. 1</t>
  </si>
  <si>
    <t>Респ. Саха /Якутия/, г. Якутск, ул. Сосновая, д. 2</t>
  </si>
  <si>
    <t>Респ. Саха /Якутия/, г. Якутск, ул. Стадухина, д. 86</t>
  </si>
  <si>
    <t>Респ. Саха /Якутия/, г. Якутск, ул. Федора Попова, д. 10, корп. 1</t>
  </si>
  <si>
    <t>Респ. Саха /Якутия/, г. Якутск, ул. Хабарова, д. 11</t>
  </si>
  <si>
    <t>Респ. Саха /Якутия/, г. Якутск, ул. Хабарова, д. 19, корп. 3</t>
  </si>
  <si>
    <t>Респ. Саха /Якутия/, г. Якутск, ул. Халтурина, д. 11, корп. 2</t>
  </si>
  <si>
    <t>Респ. Саха /Якутия/, г. Якутск, ул. Чернышевского, д. 12, корп. 1</t>
  </si>
  <si>
    <t>Респ. Саха /Якутия/, г. Якутск, ул. Чернышевского, д. 4, корп. 1</t>
  </si>
  <si>
    <t>Респ. Саха /Якутия/, г. Якутск, ул. Чиряева, д. 1</t>
  </si>
  <si>
    <t>Респ. Саха /Якутия/, г. Якутск, ул. Ярославского, д. 19, корп. 1</t>
  </si>
  <si>
    <t>Респ. Саха /Якутия/, г. Якутск, ул. Ярославского, д. 32</t>
  </si>
  <si>
    <t>Респ. Саха /Якутия/, г. Якутск, ул. Ярославского, д. 5, корп. 1</t>
  </si>
  <si>
    <t>Респ. Саха /Якутия/, г. Якутск, ул. Ярославского, д. 7</t>
  </si>
  <si>
    <t>Респ. Саха /Якутия/, г. Якутск, ул. Ярославского, д. 7, корп. 1</t>
  </si>
  <si>
    <t>Респ. Саха /Якутия/, г. Якутск, ш. Сергеляхское 11 км, д. 6</t>
  </si>
  <si>
    <t>Респ. Саха /Якутия/, г. Якутск, ш. Сергеляхское, д. 1</t>
  </si>
  <si>
    <t>Респ. Саха /Якутия/, п. Жатай, ул. Северная, д. 21/1</t>
  </si>
  <si>
    <t>Респ. Саха /Якутия/, п. Жатай, ул. Северная, д. 37</t>
  </si>
  <si>
    <t>Респ. Саха /Якутия/, у. Абыйский, пгт. Белая Гора, ул. Авиаторов, д. 3</t>
  </si>
  <si>
    <t>Респ. Саха /Якутия/, у. Абыйский, пгт. Белая Гора, ул. Строителей, д. 14</t>
  </si>
  <si>
    <t>Респ. Саха /Якутия/, у. Алданский, г. Томмот, ул. Геологическая, д. 2</t>
  </si>
  <si>
    <t>Респ. Саха /Якутия/, у. Алданский, г. Томмот, ул. Крупской, д. 4</t>
  </si>
  <si>
    <t>Респ. Саха /Якутия/, у. Алданский, г. Томмот, ул. Крупской, д. 8</t>
  </si>
  <si>
    <t>Респ. Саха /Якутия/, у. Алданский, г. Томмот, ул. Семенова, д. 15</t>
  </si>
  <si>
    <t>Респ. Саха /Якутия/, у. Алданский, г. Томмот, ул. Укуланская, д. 61</t>
  </si>
  <si>
    <t>Респ. Саха /Якутия/, у. Алданский, п. Лебединый, ул. Карла Маркса, д. 20</t>
  </si>
  <si>
    <t>Респ. Саха /Якутия/, у. Алданский, п. Лебединый, ул. Карла Маркса, д. 20, корп. А</t>
  </si>
  <si>
    <t>Респ. Саха /Якутия/, у. Алданский, п. Лебединый, ул. Октябрьская, д. 36</t>
  </si>
  <si>
    <t>Респ. Саха /Якутия/, у. Алданский, п. Нижний Куранах, мкр. 1-й, д. 1, секц. б</t>
  </si>
  <si>
    <t>Респ. Саха /Якутия/, у. Алданский, п. Нижний Куранах, мкр. 1-й, д. 10</t>
  </si>
  <si>
    <t>Респ. Саха /Якутия/, у. Алданский, п. Нижний Куранах, мкр. 1-й, д. 2, секц. а</t>
  </si>
  <si>
    <t>Респ. Саха /Якутия/, у. Алданский, п. Нижний Куранах, мкр. 1-й, д. 4</t>
  </si>
  <si>
    <t>Респ. Саха /Якутия/, у. Алданский, п. Нижний Куранах, мкр. 1-й, д. 7</t>
  </si>
  <si>
    <t>Респ. Саха /Якутия/, у. Алданский, п. Нижний Куранах, мкр. 1-й, д. 8</t>
  </si>
  <si>
    <t>Респ. Саха /Якутия/, у. Алданский, п. Нижний Куранах, ул. Нагорная, д. 109, секц. а</t>
  </si>
  <si>
    <t>Респ. Саха /Якутия/, у. Алданский, п. Нижний Куранах, ул. Нагорная, д. 96</t>
  </si>
  <si>
    <t>Респ. Саха /Якутия/, у. Алданский, п. Нижний Куранах, ул. Строительная, д. 1-в</t>
  </si>
  <si>
    <t>Респ. Саха /Якутия/, у. Алданский, п. Нижний Куранах, ул. Школьная, д. 40</t>
  </si>
  <si>
    <t>Респ. Саха /Якутия/, у. Алданский, п. Нижний Куранах, ул. Школьная, д. 42</t>
  </si>
  <si>
    <t>Респ. Саха /Якутия/, у. Алданский, с. Верхний Куранах, ул. Нагорная, д. 24</t>
  </si>
  <si>
    <t>Респ. Саха /Якутия/, у. Алданский, с. Улу, ул. Центральная, д. 3</t>
  </si>
  <si>
    <t>Респ. Саха /Якутия/, у. Булунский, п. Тикси, ул. Академика Федорова, д. 38</t>
  </si>
  <si>
    <t>Респ. Саха /Якутия/, у. Булунский, п. Тикси, ул. Гагарина, д. 3</t>
  </si>
  <si>
    <t>Респ. Саха /Якутия/, у. Булунский, п. Тикси, ул. Гагарина, д. 8а</t>
  </si>
  <si>
    <t>Респ. Саха /Якутия/, у. Булунский, п. Тикси, ул. Ленинская, д. 17</t>
  </si>
  <si>
    <t>Респ. Саха /Якутия/, у. Булунский, п. Тикси, ул. Ленинская, д. 21</t>
  </si>
  <si>
    <t>Респ. Саха /Якутия/, у. Булунский, п. Тикси, ул. Ленинская, д. 2а</t>
  </si>
  <si>
    <t>Респ. Саха /Якутия/, у. Булунский, п. Тикси, ул. Морская, д. 18</t>
  </si>
  <si>
    <t>Респ. Саха /Якутия/, у. Булунский, п. Тикси, ул. Морская, д. 32</t>
  </si>
  <si>
    <t>Респ. Саха /Якутия/, у. Булунский, п. Тикси, ул. Морская, д. 33</t>
  </si>
  <si>
    <t>Респ. Саха /Якутия/, у. Булунский, п. Тикси, ул. Морская, д. 33а</t>
  </si>
  <si>
    <t>Респ. Саха /Якутия/, у. Булунский, п. Тикси, ул. Трусова, д. 2</t>
  </si>
  <si>
    <t>Респ. Саха /Якутия/, у. Булунский, п. Тикси, ул. Трусова, д. 9</t>
  </si>
  <si>
    <t>Респ. Саха /Якутия/, у. Верхнеколымский, с. Угольное, ул. Дорожная, д. 12</t>
  </si>
  <si>
    <t>МО "Город Верхоянск"</t>
  </si>
  <si>
    <t>Респ. Саха /Якутия/, у. Верхоянский, г. Верхоянск, ул. Кирова, д. 10а</t>
  </si>
  <si>
    <t>Респ. Саха /Якутия/, у. Верхоянский, г. Верхоянск, ул. Кирова, д. 23</t>
  </si>
  <si>
    <t>Респ. Саха /Якутия/, у. Верхоянский, пгт. Батагай, ул. Ленина, д. 56</t>
  </si>
  <si>
    <t>Респ. Саха /Якутия/, у. Верхоянский, пгт. Батагай, ул. Рабочая, д. 7</t>
  </si>
  <si>
    <t>Респ. Саха /Якутия/, у. Жиганский, с. Жиганск, ул. Ойунского, д. 24</t>
  </si>
  <si>
    <t>Респ. Саха /Якутия/, у. Ленский, г. Ленск, ул. Дзержинского, д. 19</t>
  </si>
  <si>
    <t>Респ. Саха /Якутия/, у. Ленский, г. Ленск, ул. Дзержинского, д. 21</t>
  </si>
  <si>
    <t>Респ. Саха /Якутия/, у. Ленский, г. Ленск, ул. Ленина, д. 56, корп. а</t>
  </si>
  <si>
    <t>Респ. Саха /Якутия/, у. Ленский, г. Ленск, ул. Ленина, д. 71</t>
  </si>
  <si>
    <t>Респ. Саха /Якутия/, у. Ленский, г. Ленск, ул. Ойунского, д. 26</t>
  </si>
  <si>
    <t>Респ. Саха /Якутия/, у. Ленский, г. Ленск, ул. Ойунского, д. 28</t>
  </si>
  <si>
    <t>Респ. Саха /Якутия/, у. Ленский, г. Ленск, ул. Орджоникидзе, д. 18</t>
  </si>
  <si>
    <t>Респ. Саха /Якутия/, у. Ленский, г. Ленск, ул. Орджоникидзе, д. 20</t>
  </si>
  <si>
    <t>Респ. Саха /Якутия/, у. Ленский, г. Ленск, ул. Первомайская, д. 18</t>
  </si>
  <si>
    <t>Респ. Саха /Якутия/, у. Ленский, г. Ленск, ул. Первомайская, д. 20</t>
  </si>
  <si>
    <t>Респ. Саха /Якутия/, у. Ленский, г. Ленск, ул. Победы, д. 22</t>
  </si>
  <si>
    <t>Респ. Саха /Якутия/, у. Ленский, г. Ленск, ул. Пролетарская, д. 17</t>
  </si>
  <si>
    <t>Респ. Саха /Якутия/, у. Ленский, г. Ленск, ул. Пролетарская, д. 5</t>
  </si>
  <si>
    <t>Респ. Саха /Якутия/, у. Ленский, п. Пеледуй, ул. Комиссара Гусева, д. 19</t>
  </si>
  <si>
    <t>Респ. Саха /Якутия/, у. Ленский, п. Пеледуй, ул. Комсомольская, д. 88</t>
  </si>
  <si>
    <t>Респ. Саха /Якутия/, у. Ленский, п. Пеледуй, ул. Советская, д. 68</t>
  </si>
  <si>
    <t>Респ. Саха /Якутия/, у. Ленский, п. Пеледуй, ул. Советская, д. 81</t>
  </si>
  <si>
    <t>Респ. Саха /Якутия/, у. Мирнинский, г. Мирный, пр-кт. Ленинградский, д. 21, корп. 1</t>
  </si>
  <si>
    <t>Респ. Саха /Якутия/, у. Мирнинский, г. Мирный, ул. Комсомольская, д. 4, корп. а</t>
  </si>
  <si>
    <t>Респ. Саха /Якутия/, у. Мирнинский, г. Мирный, ул. Павлова, д. 10</t>
  </si>
  <si>
    <t>Респ. Саха /Якутия/, у. Мирнинский, г. Мирный, ул. Советская, д. 13, корп. 4</t>
  </si>
  <si>
    <t>Респ. Саха /Якутия/, у. Мирнинский, г. Мирный, ул. Советская, д. 15, корп. 1</t>
  </si>
  <si>
    <t>Респ. Саха /Якутия/, у. Мирнинский, г. Мирный, ул. Советская, д. 15, корп. 2</t>
  </si>
  <si>
    <t>Респ. Саха /Якутия/, у. Мирнинский, г. Мирный, ул. Солдатова, д. 12</t>
  </si>
  <si>
    <t>Респ. Саха /Якутия/, у. Мирнинский, г. Мирный, ул. Солдатова, д. 16</t>
  </si>
  <si>
    <t>Респ. Саха /Якутия/, у. Мирнинский, г. Мирный, ул. Солдатова, д. 2, корп. 1</t>
  </si>
  <si>
    <t>Респ. Саха /Якутия/, у. Мирнинский, г. Мирный, ул. Солдатова, д. 6</t>
  </si>
  <si>
    <t>Респ. Саха /Якутия/, у. Мирнинский, г. Мирный, ул. Тихонова, д. 2</t>
  </si>
  <si>
    <t>Респ. Саха /Якутия/, у. Мирнинский, г. Мирный, ул. Тихонова, д. 29, корп. 2</t>
  </si>
  <si>
    <t>Респ. Саха /Якутия/, у. Мирнинский, г. Мирный, ул. Тихонова, д. 29/4</t>
  </si>
  <si>
    <t>Респ. Саха /Якутия/, у. Мирнинский, г. Мирный, ул. Тихонова, д. 4</t>
  </si>
  <si>
    <t>Респ. Саха /Якутия/, у. Мирнинский, г. Мирный, ул. Тихонова, д. 8</t>
  </si>
  <si>
    <t>Респ. Саха /Якутия/, у. Мирнинский, г. Мирный, ш. 50 лет Октября, д. 14</t>
  </si>
  <si>
    <t>Респ. Саха /Якутия/, у. Мирнинский, г. Мирный, ш. 50 лет Октября, д. 7</t>
  </si>
  <si>
    <t>Респ. Саха /Якутия/, у. Мирнинский, г. Мирный, ш. Кирова, д. 2, корп. б</t>
  </si>
  <si>
    <t>Респ. Саха /Якутия/, у. Мирнинский, п. Айхал, ул. Советская, д. 15</t>
  </si>
  <si>
    <t>МО "Поселок Алмазный"</t>
  </si>
  <si>
    <t>Респ. Саха /Якутия/, у. Мирнинский, п. Алмазный, ул. Гагарина, д. 10</t>
  </si>
  <si>
    <t>Респ. Саха /Якутия/, у. Мирнинский, п. Алмазный, ул. Гагарина, д. 12</t>
  </si>
  <si>
    <t>Респ. Саха /Якутия/, у. Мирнинский, п. Алмазный, ул. Гагарина, д. 14</t>
  </si>
  <si>
    <t>Респ. Саха /Якутия/, у. Мирнинский, п. Алмазный, ул. Речная, д. 3, корп. А</t>
  </si>
  <si>
    <t>Респ. Саха /Якутия/, у. Мирнинский, п. Светлый, ул. Вилюйская, д. 1</t>
  </si>
  <si>
    <t>Респ. Саха /Якутия/, у. Мирнинский, п. Светлый, ул. Вилюйская, д. 2</t>
  </si>
  <si>
    <t>Респ. Саха /Якутия/, у. Мирнинский, п. Светлый, ул. Воропая, д. 1</t>
  </si>
  <si>
    <t>Респ. Саха /Якутия/, у. Мирнинский, п. Светлый, ул. Воропая, д. 16</t>
  </si>
  <si>
    <t>Респ. Саха /Якутия/, у. Мирнинский, п. Светлый, ул. Воропая, д. 18</t>
  </si>
  <si>
    <t>Респ. Саха /Якутия/, у. Мирнинский, п. Светлый, ул. Воропая, д. 5</t>
  </si>
  <si>
    <t>Респ. Саха /Якутия/, у. Мирнинский, п. Светлый, ул. Воропая, д. 7</t>
  </si>
  <si>
    <t>Респ. Саха /Якутия/, у. Мирнинский, п. Светлый, ул. Воропая, д. 9</t>
  </si>
  <si>
    <t>Респ. Саха /Якутия/, у. Мирнинский, п. Светлый, ул. Гидростроителей, д. 1</t>
  </si>
  <si>
    <t>Респ. Саха /Якутия/, у. Мирнинский, п. Светлый, ул. Гидростроителей, д. 2</t>
  </si>
  <si>
    <t>Респ. Саха /Якутия/, у. Мирнинский, п. Светлый, ул. Гидростроителей, д. 3</t>
  </si>
  <si>
    <t>Респ. Саха /Якутия/, у. Мирнинский, п. Светлый, ул. Дружбы Народов, д. 13</t>
  </si>
  <si>
    <t>Респ. Саха /Якутия/, у. Мирнинский, п. Светлый, ул. Молодежная, д. 11</t>
  </si>
  <si>
    <t>Респ. Саха /Якутия/, у. Мирнинский, п. Светлый, ул. Советская, д. 2</t>
  </si>
  <si>
    <t>Респ. Саха /Якутия/, у. Мирнинский, п. Чернышевский, кв-л. Таежный, д. 1</t>
  </si>
  <si>
    <t>Респ. Саха /Якутия/, у. Мирнинский, п. Чернышевский, кв-л. Энтузиастов, д. 13</t>
  </si>
  <si>
    <t>Респ. Саха /Якутия/, у. Мирнинский, п. Чернышевский, кв-л. Энтузиастов, д. 15</t>
  </si>
  <si>
    <t>Респ. Саха /Якутия/, у. Мирнинский, п. Чернышевский, кв-л. Энтузиастов, д. 17</t>
  </si>
  <si>
    <t>Респ. Саха /Якутия/, у. Мирнинский, п. Чернышевский, кв-л. Энтузиастов, д. 21</t>
  </si>
  <si>
    <t>Респ. Саха /Якутия/, у. Мирнинский, п. Чернышевский, кв-л. Энтузиастов, д. 8</t>
  </si>
  <si>
    <t>Респ. Саха /Якутия/, у. Мирнинский, п. Чернышевский, ул. Космонавтов, д. 10/2</t>
  </si>
  <si>
    <t>Респ. Саха /Якутия/, у. Нижнеколымский, п. Черский, ул. Молодежная, д. 6, корп. 2</t>
  </si>
  <si>
    <t>Респ. Саха /Якутия/, у. Нижнеколымский, п. Черский, ул. Таврата, д. 11</t>
  </si>
  <si>
    <t>Респ. Саха /Якутия/, у. Нижнеколымский, п. Черский, ул. Таврата, д. 12</t>
  </si>
  <si>
    <t>Респ. Саха /Якутия/, у. Нижнеколымский, с. Андрюшкино, ул. Курилова, д. 1</t>
  </si>
  <si>
    <t>Респ. Саха /Якутия/, у. Нижнеколымский, с. Андрюшкино, ул. Курилова, д. 3</t>
  </si>
  <si>
    <t>Респ. Саха /Якутия/, у. Нижнеколымский, с. Андрюшкино, ул. Курилова, д. 4</t>
  </si>
  <si>
    <t>Респ. Саха /Якутия/, у. Нюрбинский, г. Нюрба, кв-л. Энергетик, д. 67</t>
  </si>
  <si>
    <t>Респ. Саха /Якутия/, у. Нюрбинский, г. Нюрба, кв-л. Энергетик, д. 73</t>
  </si>
  <si>
    <t>Респ. Саха /Якутия/, у. Нюрбинский, г. Нюрба, кв-л. Энергетик, д. 75</t>
  </si>
  <si>
    <t>Респ. Саха /Якутия/, у. Оймяконский, пгт. Усть-Нера, ул. Мацкепладзе, д. 15</t>
  </si>
  <si>
    <t>Респ. Саха /Якутия/, у. Оймяконский, пгт. Усть-Нера, ул. Мацкепладзе, д. 16</t>
  </si>
  <si>
    <t>Респ. Саха /Якутия/, у. Оймяконский, с. Куйдусун, д. 3</t>
  </si>
  <si>
    <t>Респ. Саха /Якутия/, у. Оймяконский, с. Куйдусун, д. 5</t>
  </si>
  <si>
    <t>Респ. Саха /Якутия/, у. Оймяконский, с. Томтор, ул. Советская, д. 9</t>
  </si>
  <si>
    <t>Респ. Саха /Якутия/, у. Олекминский, г. Олекминск, ул. Калинина, д. 2</t>
  </si>
  <si>
    <t>МО "Оленекский наслег"</t>
  </si>
  <si>
    <t>Респ. Саха /Якутия/, у. Оленекский эвенкийский национальный, с. Оленек, ул. Боескорова, д. 47</t>
  </si>
  <si>
    <t>Респ. Саха /Якутия/, у. Томпонский, п. Хандыга, ул. Геолога Кудрявого, д. 31</t>
  </si>
  <si>
    <t>Респ. Саха /Якутия/, у. Томпонский, п. Хандыга, ул. Геолога Кудрявого, д. 32</t>
  </si>
  <si>
    <t>Респ. Саха /Якутия/, у. Томпонский, п. Хандыга, ул. Геолога Кудрявого, д. 36</t>
  </si>
  <si>
    <t>Респ. Саха /Якутия/, у. Томпонский, п. Хандыга, ул. М.Карпова, д. 3</t>
  </si>
  <si>
    <t>Респ. Саха /Якутия/, у. Томпонский, п. Хандыга, ул. Магаданская, д. 4</t>
  </si>
  <si>
    <t>Респ. Саха /Якутия/, у. Томпонский, п. Хандыга, ул. П.Алексеева, д. 2</t>
  </si>
  <si>
    <t>Респ. Саха /Якутия/, у. Томпонский, п. Хандыга, ул. П.Алексеева, д. 4</t>
  </si>
  <si>
    <t>Респ. Саха /Якутия/, у. Томпонский, п. Хандыга, ул. П.Алексеева, д. 6</t>
  </si>
  <si>
    <t>Респ. Саха /Якутия/, у. Усть-Алданский, с. Огородтах, ул. С.Г.Охлопкова, д. 15</t>
  </si>
  <si>
    <t>МО "Поселок Солнечный"</t>
  </si>
  <si>
    <t>Респ. Саха /Якутия/, у. Усть-Майский, п. Солнечный, ул. Профсоюзов, д. 6</t>
  </si>
  <si>
    <t>Респ. Саха /Якутия/, у. Усть-Майский, п. Эльдикан, ул. Куйбышева, д. 34</t>
  </si>
  <si>
    <t>Респ. Саха /Якутия/, у. Усть-Янский, п. Усть-Куйга, ул. Зеленая, д. 30</t>
  </si>
  <si>
    <t>Респ. Саха /Якутия/, у. Усть-Янский, пгт. Депутатский, мкр. Арктика, д. 1</t>
  </si>
  <si>
    <t>Респ. Саха /Якутия/, у. Усть-Янский, пгт. Депутатский, мкр. Арктика, д. 10</t>
  </si>
  <si>
    <t>Респ. Саха /Якутия/, у. Усть-Янский, пгт. Депутатский, мкр. Арктика, д. 11</t>
  </si>
  <si>
    <t>Респ. Саха /Якутия/, у. Усть-Янский, пгт. Депутатский, мкр. Арктика, д. 12</t>
  </si>
  <si>
    <t>Респ. Саха /Якутия/, у. Усть-Янский, пгт. Депутатский, мкр. Арктика, д. 14</t>
  </si>
  <si>
    <t>Респ. Саха /Якутия/, у. Усть-Янский, пгт. Депутатский, мкр. Арктика, д. 18</t>
  </si>
  <si>
    <t>Респ. Саха /Якутия/, у. Усть-Янский, пгт. Депутатский, мкр. Арктика, д. 24</t>
  </si>
  <si>
    <t>Респ. Саха /Якутия/, у. Усть-Янский, пгт. Депутатский, мкр. Арктика, д. 26</t>
  </si>
  <si>
    <t>Респ. Саха /Якутия/, у. Усть-Янский, пгт. Депутатский, мкр. Арктика, д. 3</t>
  </si>
  <si>
    <t>Респ. Саха /Якутия/, у. Усть-Янский, пгт. Депутатский, мкр. Арктика, д. 4</t>
  </si>
  <si>
    <t>Респ. Саха /Якутия/, у. Усть-Янский, пгт. Депутатский, мкр. Арктика, д. 5</t>
  </si>
  <si>
    <t>Респ. Саха /Якутия/, у. Усть-Янский, пгт. Депутатский, мкр. Арктика, д. 6</t>
  </si>
  <si>
    <t>Респ. Саха /Якутия/, у. Усть-Янский, пгт. Депутатский, мкр. Арктика, д. 9</t>
  </si>
  <si>
    <t>Респ. Саха /Якутия/, у. Хангаласский, г. Покровск, ул. Орджоникидзе, д. 18</t>
  </si>
  <si>
    <t>Респ. Саха /Якутия/, у. Хангаласский, п. Мохсоголлох, ул. Молодежная, д. 18</t>
  </si>
  <si>
    <t>Респ. Саха /Якутия/, у. Хангаласский, п. Мохсоголлох, ул. Молодежная, д. 18, корп. а</t>
  </si>
  <si>
    <t>Респ. Саха /Якутия/, у. Хангаласский, п. Мохсоголлох, ул. Соколиная, д. 11</t>
  </si>
  <si>
    <t>Респ. Саха /Якутия/, у. Хангаласский, п. Мохсоголлох, ул. Соколиная, д. 19</t>
  </si>
  <si>
    <t>Респ. Саха /Якутия/, у. Хангаласский, п. Мохсоголлох, ул. Соколиная, д. 21</t>
  </si>
  <si>
    <t>Респ. Саха /Якутия/, у. Хангаласский, п. Мохсоголлох, ул. Соколиная, д. 23</t>
  </si>
  <si>
    <t>Респ. Саха /Якутия/, у. Хангаласский, п. Мохсоголлох, ул. Соколиная, д. 24</t>
  </si>
  <si>
    <t>Респ. Саха /Якутия/, у. Хангаласский, с. Бестях, ул. Центральная, д. 26</t>
  </si>
  <si>
    <t>МО "Тюгясирский наслег"</t>
  </si>
  <si>
    <t>Респ. Саха /Якутия/, у. Эвено-Бытантайский Национальный, с. Батагай-Алыта, ул. Школьная, д. 13</t>
  </si>
  <si>
    <t>Респ. Саха /Якутия/, г. Нерюнгри, п. Беркакит, ул. Дорожников, д. 4</t>
  </si>
  <si>
    <t>Респ. Саха /Якутия/, г. Нерюнгри, п. Серебряный Бор, д. 118</t>
  </si>
  <si>
    <t>Респ. Саха /Якутия/, г. Нерюнгри, п. Чульман, ул. Первомайская, д. 11</t>
  </si>
  <si>
    <t>Респ. Саха /Якутия/, г. Нерюнгри, п. Чульман, ул. Советская, д. 77</t>
  </si>
  <si>
    <t>Респ. Саха /Якутия/, г. Нерюнгри, п. Чульман, ул. Советская, д. 79</t>
  </si>
  <si>
    <t>Респ. Саха /Якутия/, г. Нерюнгри, п. Чульман, ул. Титова, д. 13</t>
  </si>
  <si>
    <t>Респ. Саха /Якутия/, г. Нерюнгри, пр-кт. Геологов, д. 43</t>
  </si>
  <si>
    <t>Респ. Саха /Якутия/, г. Нерюнгри, ул. им Кравченко, д. 10</t>
  </si>
  <si>
    <t>Респ. Саха /Якутия/, г. Нерюнгри, ул. им Кравченко, д. 12</t>
  </si>
  <si>
    <t>Респ. Саха /Якутия/, г. Нерюнгри, ул. им Кравченко, д. 4</t>
  </si>
  <si>
    <t>Респ. Саха /Якутия/, г. Нерюнгри, ул. им Кравченко, д. 6</t>
  </si>
  <si>
    <t>Респ. Саха /Якутия/, г. Нерюнгри, ул. им Кравченко, д. 8</t>
  </si>
  <si>
    <t>Респ. Саха /Якутия/, г. Нерюнгри, ул. Карла Маркса, д. 14</t>
  </si>
  <si>
    <t>Респ. Саха /Якутия/, г. Нерюнгри, ул. Строителей, д. 3, корп. 1</t>
  </si>
  <si>
    <t>Респ. Саха /Якутия/, г. Нерюнгри, ул. Южно-Якутская, д. 36, корп. 3</t>
  </si>
  <si>
    <t>Респ. Саха /Якутия/, г. Якутск, мкр. 202-й, д. 14</t>
  </si>
  <si>
    <t>Респ. Саха /Якутия/, г. Якутск, мкр. 202-й, д. 17</t>
  </si>
  <si>
    <t>Респ. Саха /Якутия/, г. Якутск, пр-кт. Ленина, д. 21</t>
  </si>
  <si>
    <t>Респ. Саха /Якутия/, г. Якутск, пр-кт. Ленина, д. 37</t>
  </si>
  <si>
    <t>Респ. Саха /Якутия/, г. Якутск, пр-кт. Ленина, д. 38</t>
  </si>
  <si>
    <t>Респ. Саха /Якутия/, г. Якутск, пр-кт. Ленина, д. 44</t>
  </si>
  <si>
    <t>Респ. Саха /Якутия/, г. Якутск, пр-кт. Ленина, д. 63</t>
  </si>
  <si>
    <t>Респ. Саха /Якутия/, г. Якутск, пр-кт. Ленина, д. 9</t>
  </si>
  <si>
    <t>Респ. Саха /Якутия/, г. Якутск, ул. 50 лет Советской Армии, д. 27</t>
  </si>
  <si>
    <t>Респ. Саха /Якутия/, г. Якутск, ул. 50 лет Советской Армии, д. 4</t>
  </si>
  <si>
    <t>Респ. Саха /Якутия/, г. Якутск, ул. 50 лет Советской Армии, д. 6</t>
  </si>
  <si>
    <t>Респ. Саха /Якутия/, г. Якутск, ул. Автодорожная, д. 28, корп. 10</t>
  </si>
  <si>
    <t>Респ. Саха /Якутия/, г. Якутск, ул. Бабушкина, д. 10</t>
  </si>
  <si>
    <t>Респ. Саха /Якутия/, г. Якутск, ул. Бабушкина, д. 3</t>
  </si>
  <si>
    <t>Респ. Саха /Якутия/, г. Якутск, ул. Бабушкина, д. 6, корп. 1</t>
  </si>
  <si>
    <t>Респ. Саха /Якутия/, г. Якутск, ул. Губина, д. 1, корп. 1</t>
  </si>
  <si>
    <t>Респ. Саха /Якутия/, г. Якутск, ул. Дежнева, д. 2</t>
  </si>
  <si>
    <t>Респ. Саха /Якутия/, г. Якутск, ул. Дежнева, д. 4</t>
  </si>
  <si>
    <t>Респ. Саха /Якутия/, г. Якутск, ул. Дежнева, д. 81, корп. 3</t>
  </si>
  <si>
    <t>Респ. Саха /Якутия/, г. Якутск, ул. Дежнева, д. 81, корп. 4</t>
  </si>
  <si>
    <t>Респ. Саха /Якутия/, г. Якутск, ул. Дежнева, д. 85</t>
  </si>
  <si>
    <t>Респ. Саха /Якутия/, г. Якутск, ул. Дежнева, д. 85, корп. 2</t>
  </si>
  <si>
    <t>Респ. Саха /Якутия/, г. Якутск, ул. Ильменская, д. 63</t>
  </si>
  <si>
    <t>Респ. Саха /Якутия/, г. Якутск, ул. им. Д.Д.Красильникова, д. 9, корп. 5</t>
  </si>
  <si>
    <t>Респ. Саха /Якутия/, г. Якутск, ул. Каландаришвили, д. 23, корп. 1</t>
  </si>
  <si>
    <t>Респ. Саха /Якутия/, г. Якутск, ул. Каландаришвили, д. 25, корп. 3</t>
  </si>
  <si>
    <t>Респ. Саха /Якутия/, г. Якутск, ул. Кальвица, д. 2, корп. 3</t>
  </si>
  <si>
    <t>Респ. Саха /Якутия/, г. Якутск, ул. Крупской, д. 21</t>
  </si>
  <si>
    <t>Респ. Саха /Якутия/, г. Якутск, ул. Лермонтова, д. 105</t>
  </si>
  <si>
    <t>Респ. Саха /Якутия/, г. Якутск, ул. Лермонтова, д. 107</t>
  </si>
  <si>
    <t>Респ. Саха /Якутия/, г. Якутск, ул. Лермонтова, д. 109</t>
  </si>
  <si>
    <t>Респ. Саха /Якутия/, г. Якутск, ул. Лермонтова, д. 156, корп. 2</t>
  </si>
  <si>
    <t>Респ. Саха /Якутия/, г. Якутск, ул. Лермонтова, д. 27, корп. 1</t>
  </si>
  <si>
    <t>Респ. Саха /Якутия/, г. Якутск, ул. Лермонтова, д. 29</t>
  </si>
  <si>
    <t>Респ. Саха /Якутия/, г. Якутск, ул. Лонгинова, д. 38</t>
  </si>
  <si>
    <t>Респ. Саха /Якутия/, г. Якутск, ул. Матросова, д. 1, корп. 3</t>
  </si>
  <si>
    <t>Респ. Саха /Якутия/, г. Якутск, ул. Маяковского, д. 77, корп. 1</t>
  </si>
  <si>
    <t>Респ. Саха /Якутия/, г. Якутск, ул. Маяковского, д. 96</t>
  </si>
  <si>
    <t>Респ. Саха /Якутия/, г. Якутск, ул. Можайского, д. 19, корп. 1</t>
  </si>
  <si>
    <t>Респ. Саха /Якутия/, г. Якутск, ул. Можайского, д. 21</t>
  </si>
  <si>
    <t>Респ. Саха /Якутия/, г. Якутск, ул. Можайского, д. 21, корп. 1</t>
  </si>
  <si>
    <t>Респ. Саха /Якутия/, г. Якутск, ул. Октябрьская, д. 26, корп. 5</t>
  </si>
  <si>
    <t>Респ. Саха /Якутия/, г. Якутск, ул. Октябрьская, д. 5</t>
  </si>
  <si>
    <t>Респ. Саха /Якутия/, г. Якутск, ул. Орджоникидзе, д. 33</t>
  </si>
  <si>
    <t>Респ. Саха /Якутия/, г. Якутск, ул. Орджоникидзе, д. 45</t>
  </si>
  <si>
    <t>Респ. Саха /Якутия/, г. Якутск, ул. Очиченко, д. 17, корп. 5</t>
  </si>
  <si>
    <t>Респ. Саха /Якутия/, г. Якутск, ул. Петра Алексеева, д. 4, корп. 1</t>
  </si>
  <si>
    <t>Респ. Саха /Якутия/, г. Якутск, ул. Петра Алексеева, д. 4, корп. 2</t>
  </si>
  <si>
    <t>Респ. Саха /Якутия/, г. Якутск, ул. Полины Осипенко, д. 8, корп. 2</t>
  </si>
  <si>
    <t>Респ. Саха /Якутия/, г. Якутск, ул. Сергеляхская, д. 12</t>
  </si>
  <si>
    <t>Респ. Саха /Якутия/, г. Якутск, ул. Тимирязева, д. 31</t>
  </si>
  <si>
    <t>Респ. Саха /Якутия/, г. Якутск, ул. Хабарова, д. 21</t>
  </si>
  <si>
    <t>Респ. Саха /Якутия/, г. Якутск, ул. Чернышевского, д. 8</t>
  </si>
  <si>
    <t>Респ. Саха /Якутия/, г. Якутск, ул. Чернышевского, д. 8, корп. 1</t>
  </si>
  <si>
    <t>Респ. Саха /Якутия/, г. Якутск, ш. Сергеляхское 12 км, д. 7, корп. 1</t>
  </si>
  <si>
    <t>Респ. Саха /Якутия/, п. Жатай, ул. Северная, д. 21</t>
  </si>
  <si>
    <t>Респ. Саха /Якутия/, у. Абыйский, пгт. Белая Гора, ул. Строителей, д. 11, корп. 1</t>
  </si>
  <si>
    <t>Респ. Саха /Якутия/, у. Абыйский, пгт. Белая Гора, ул. Строителей, д. 14, корп. 2</t>
  </si>
  <si>
    <t>Респ. Саха /Якутия/, у. Алданский, г. Алдан, ул. Дзержинского, д. 53</t>
  </si>
  <si>
    <t>Респ. Саха /Якутия/, у. Алданский, г. Алдан, ул. Кузнецова, д. 37</t>
  </si>
  <si>
    <t>Респ. Саха /Якутия/, у. Алданский, г. Алдан, ул. Кузнецова, д. 39</t>
  </si>
  <si>
    <t>Респ. Саха /Якутия/, у. Алданский, г. Алдан, ул. Тарабукина, д. 54</t>
  </si>
  <si>
    <t>Респ. Саха /Якутия/, у. Алданский, г. Томмот, ул. Нагорная, д. 15</t>
  </si>
  <si>
    <t>Респ. Саха /Якутия/, у. Алданский, г. Томмот, ул. Нагорная, д. 19</t>
  </si>
  <si>
    <t>Респ. Саха /Якутия/, у. Алданский, п. Нижний Куранах, ул. Строительная, д. 17</t>
  </si>
  <si>
    <t>Респ. Саха /Якутия/, у. Алданский, п. Нижний Куранах, ул. Строительная, д. 19</t>
  </si>
  <si>
    <t>Респ. Саха /Якутия/, у. Алданский, п. Нижний Куранах, ул. Строительная, д. 7</t>
  </si>
  <si>
    <t>Респ. Саха /Якутия/, у. Алданский, п. Нижний Куранах, ул. Шахтерская, д. 85</t>
  </si>
  <si>
    <t>Респ. Саха /Якутия/, у. Аллаиховский, п. Чокурдах, ул. им Ленина, д. 14а</t>
  </si>
  <si>
    <t>Респ. Саха /Якутия/, у. Аллаиховский, п. Чокурдах, ул. им Ю.Гагарина, д. 15г</t>
  </si>
  <si>
    <t>Респ. Саха /Якутия/, у. Аллаиховский, п. Чокурдах, ул. О.Кальвица, д. 28</t>
  </si>
  <si>
    <t>Респ. Саха /Якутия/, у. Амгинский, с. Амга, ул. Мира, д. 31</t>
  </si>
  <si>
    <t>Респ. Саха /Якутия/, у. Верхнеколымский, п. Зырянка, ул. Стадухина, д. 7</t>
  </si>
  <si>
    <t>Респ. Саха /Якутия/, у. Верхоянский, пгт. Батагай, ул. Октябрьская, д. 31</t>
  </si>
  <si>
    <t>МО "Эгинский наслег"</t>
  </si>
  <si>
    <t>Респ. Саха /Якутия/, у. Верхоянский, с. Сайды, ул. Советская, д. 18</t>
  </si>
  <si>
    <t>Респ. Саха /Якутия/, у. Жиганский, с. Жиганск, ул. Ойунского, д. 20</t>
  </si>
  <si>
    <t>Респ. Саха /Якутия/, у. Жиганский, с. Жиганск, ул. Чкалова, д. 29</t>
  </si>
  <si>
    <t>Респ. Саха /Якутия/, у. Кобяйский, пгт. Сангар, ул. Советская, д. 4</t>
  </si>
  <si>
    <t>Респ. Саха /Якутия/, у. Ленский, г. Ленск, ул. Дзержинского, д. 25</t>
  </si>
  <si>
    <t>Респ. Саха /Якутия/, у. Ленский, г. Ленск, ул. Ленина, д. 73</t>
  </si>
  <si>
    <t>Респ. Саха /Якутия/, у. Ленский, г. Ленск, ул. Набережная, д. 105</t>
  </si>
  <si>
    <t>Респ. Саха /Якутия/, у. Ленский, г. Ленск, ул. Первомайская, д. 10</t>
  </si>
  <si>
    <t>Респ. Саха /Якутия/, у. Ленский, г. Ленск, ул. Первомайская, д. 5</t>
  </si>
  <si>
    <t>Респ. Саха /Якутия/, у. Ленский, г. Ленск, ул. Первомайская, д. 9</t>
  </si>
  <si>
    <t>Респ. Саха /Якутия/, у. Ленский, г. Ленск, ул. Пролетарская, д. 3</t>
  </si>
  <si>
    <t>Респ. Саха /Якутия/, у. Ленский, п. Витим, ул. Аэропорт, д. 13</t>
  </si>
  <si>
    <t>Респ. Саха /Якутия/, у. Ленский, п. Витим, ул. Нахимова, д. 14</t>
  </si>
  <si>
    <t>Респ. Саха /Якутия/, у. Ленский, п. Витим, ул. Школьная, д. 3</t>
  </si>
  <si>
    <t>Респ. Саха /Якутия/, у. Ленский, п. Пеледуй, ул. Молодежная, д. 5</t>
  </si>
  <si>
    <t>Респ. Саха /Якутия/, у. Ленский, п. Пеледуй, ул. Советская, д. 66</t>
  </si>
  <si>
    <t>Респ. Саха /Якутия/, у. Ленский, п. Пеледуй, ул. Советская, д. 70</t>
  </si>
  <si>
    <t>Респ. Саха /Якутия/, у. Ленский, п. Пеледуй, ул. Советская, д. 85</t>
  </si>
  <si>
    <t>Респ. Саха /Якутия/, у. Мегино-Кангаласский, с. Майя, ул. Степанова, д. 26</t>
  </si>
  <si>
    <t>Респ. Саха /Якутия/, у. Мирнинский, г. Мирный, пр-кт. Ленинградский, д. 20, корп. а</t>
  </si>
  <si>
    <t>Респ. Саха /Якутия/, у. Мирнинский, г. Мирный, ул. 40 лет Октября, д. 30, корп. б</t>
  </si>
  <si>
    <t>Респ. Саха /Якутия/, у. Мирнинский, г. Мирный, ул. Аммосова, д. 98, корп. 2</t>
  </si>
  <si>
    <t>Респ. Саха /Якутия/, у. Мирнинский, г. Мирный, ул. Звездная, д. 16</t>
  </si>
  <si>
    <t>Респ. Саха /Якутия/, у. Мирнинский, г. Мирный, ул. Комсомольская, д. 11, корп. а</t>
  </si>
  <si>
    <t>Респ. Саха /Якутия/, у. Мирнинский, г. Мирный, ул. Комсомольская, д. 22</t>
  </si>
  <si>
    <t>Респ. Саха /Якутия/, у. Мирнинский, г. Мирный, ул. Комсомольская, д. 25</t>
  </si>
  <si>
    <t>Респ. Саха /Якутия/, у. Мирнинский, г. Мирный, ул. Комсомольская, д. 25, корп. а</t>
  </si>
  <si>
    <t>Респ. Саха /Якутия/, у. Мирнинский, г. Мирный, ул. Комсомольская, д. 29</t>
  </si>
  <si>
    <t>Респ. Саха /Якутия/, у. Мирнинский, г. Мирный, ул. Ленина, д. 10</t>
  </si>
  <si>
    <t>Респ. Саха /Якутия/, у. Мирнинский, г. Мирный, ул. Ленина, д. 10, корп. а</t>
  </si>
  <si>
    <t>Респ. Саха /Якутия/, у. Мирнинский, г. Мирный, ул. Ленина, д. 11</t>
  </si>
  <si>
    <t>Респ. Саха /Якутия/, у. Мирнинский, г. Мирный, ул. Ленина, д. 12</t>
  </si>
  <si>
    <t>Респ. Саха /Якутия/, у. Мирнинский, г. Мирный, ул. Ленина, д. 21</t>
  </si>
  <si>
    <t>Респ. Саха /Якутия/, у. Мирнинский, г. Мирный, ул. Ленина, д. 23</t>
  </si>
  <si>
    <t>Респ. Саха /Якутия/, у. Мирнинский, г. Мирный, ул. Ленина, д. 26</t>
  </si>
  <si>
    <t>Респ. Саха /Якутия/, у. Мирнинский, г. Мирный, ул. Ленина, д. 28</t>
  </si>
  <si>
    <t>Респ. Саха /Якутия/, у. Мирнинский, г. Мирный, ул. Ленина, д. 34</t>
  </si>
  <si>
    <t>Респ. Саха /Якутия/, у. Мирнинский, г. Мирный, ул. Ленина, д. 34, корп. б</t>
  </si>
  <si>
    <t>Респ. Саха /Якутия/, у. Мирнинский, г. Мирный, ул. Ленина, д. 35</t>
  </si>
  <si>
    <t>Респ. Саха /Якутия/, у. Мирнинский, г. Мирный, ул. Ленина, д. 38</t>
  </si>
  <si>
    <t>Респ. Саха /Якутия/, у. Мирнинский, г. Мирный, ул. Ленина, д. 4, корп. 2</t>
  </si>
  <si>
    <t>Респ. Саха /Якутия/, у. Мирнинский, г. Мирный, ул. Логовая, д. 156</t>
  </si>
  <si>
    <t>Респ. Саха /Якутия/, у. Мирнинский, г. Мирный, ул. Московская, д. 10</t>
  </si>
  <si>
    <t>Респ. Саха /Якутия/, у. Мирнинский, г. Мирный, ул. Московская, д. 12</t>
  </si>
  <si>
    <t>Респ. Саха /Якутия/, у. Мирнинский, г. Мирный, ул. Московская, д. 2</t>
  </si>
  <si>
    <t>Респ. Саха /Якутия/, у. Мирнинский, г. Мирный, ул. Московская, д. 20</t>
  </si>
  <si>
    <t>Респ. Саха /Якутия/, у. Мирнинский, г. Мирный, ул. Московская, д. 24, корп. б</t>
  </si>
  <si>
    <t>Респ. Саха /Якутия/, у. Мирнинский, г. Мирный, ул. Московская, д. 4</t>
  </si>
  <si>
    <t>Респ. Саха /Якутия/, у. Мирнинский, г. Мирный, ул. Московская, д. 6</t>
  </si>
  <si>
    <t>Респ. Саха /Якутия/, у. Мирнинский, г. Мирный, ул. Московская, д. 8</t>
  </si>
  <si>
    <t>Респ. Саха /Якутия/, у. Мирнинский, г. Мирный, ул. Ойунского, д. 36</t>
  </si>
  <si>
    <t>Респ. Саха /Якутия/, у. Мирнинский, г. Мирный, ул. Ойунского, д. 41</t>
  </si>
  <si>
    <t>Респ. Саха /Якутия/, у. Мирнинский, г. Мирный, ул. Советская, д. 14</t>
  </si>
  <si>
    <t>Респ. Саха /Якутия/, у. Мирнинский, г. Мирный, ул. Советская, д. 5</t>
  </si>
  <si>
    <t>Респ. Саха /Якутия/, у. Мирнинский, г. Мирный, ул. Советская, д. 8</t>
  </si>
  <si>
    <t>Респ. Саха /Якутия/, у. Мирнинский, г. Мирный, ул. Солдатова, д. 10</t>
  </si>
  <si>
    <t>Респ. Саха /Якутия/, у. Мирнинский, г. Мирный, ул. Тихонова, д. 29, корп. 1</t>
  </si>
  <si>
    <t>Респ. Саха /Якутия/, у. Мирнинский, г. Мирный, ул. Тихонова, д. 29, корп. 3</t>
  </si>
  <si>
    <t>Респ. Саха /Якутия/, у. Мирнинский, г. Мирный, ул. Тихонова, д. 3, корп. 2</t>
  </si>
  <si>
    <t>Респ. Саха /Якутия/, у. Мирнинский, г. Мирный, ш. 50 лет Октября, д. 16, корп. 1</t>
  </si>
  <si>
    <t>Респ. Саха /Якутия/, у. Мирнинский, г. Удачный, мкр. Новый город, д. 1</t>
  </si>
  <si>
    <t>Респ. Саха /Якутия/, у. Мирнинский, г. Удачный, ул. Мира, д. 12</t>
  </si>
  <si>
    <t>Респ. Саха /Якутия/, у. Мирнинский, г. Удачный, ул. Мира, д. 14</t>
  </si>
  <si>
    <t>Респ. Саха /Якутия/, у. Мирнинский, п. Алмазный, ул. Гагарина, д. 16</t>
  </si>
  <si>
    <t>Респ. Саха /Якутия/, у. Мирнинский, п. Алмазный, ул. Октябрьская, д. 18</t>
  </si>
  <si>
    <t>Респ. Саха /Якутия/, у. Мирнинский, п. Чернышевский, кв-л. Энтузиастов, д. 27</t>
  </si>
  <si>
    <t>Респ. Саха /Якутия/, у. Мирнинский, п. Чернышевский, кв-л. Энтузиастов, д. 28</t>
  </si>
  <si>
    <t>Респ. Саха /Якутия/, у. Мирнинский, п. Чернышевский, кв-л. Энтузиастов, д. 31</t>
  </si>
  <si>
    <t>Респ. Саха /Якутия/, у. Мирнинский, п. Чернышевский, ул. Гидростроителей, д. 24</t>
  </si>
  <si>
    <t>МО "Момский национальный наслег"</t>
  </si>
  <si>
    <t>Респ. Саха /Якутия/, у. Момский, с. Хонуу, мкр. Спортивный, д. 15</t>
  </si>
  <si>
    <t>Респ. Саха /Якутия/, у. Момский, с. Хонуу, мкр. Спортивный, д. 17</t>
  </si>
  <si>
    <t>Респ. Саха /Якутия/, у. Момский, с. Хонуу, мкр. Спортивный, д. 18</t>
  </si>
  <si>
    <t>Респ. Саха /Якутия/, у. Момский, с. Хонуу, мкр. Спортивный, д. 19</t>
  </si>
  <si>
    <t>Респ. Саха /Якутия/, у. Момский, с. Хонуу, мкр. Спортивный, д. 20</t>
  </si>
  <si>
    <t>Респ. Саха /Якутия/, у. Момский, с. Хонуу, мкр. Спортивный, д. 21</t>
  </si>
  <si>
    <t>Респ. Саха /Якутия/, у. Момский, с. Хонуу, мкр. Спортивный, д. 22</t>
  </si>
  <si>
    <t>Респ. Саха /Якутия/, у. Момский, с. Хонуу, ул. Молодежная, д. 41</t>
  </si>
  <si>
    <t>Респ. Саха /Якутия/, у. Момский, с. Хонуу, ул. Молодежная, д. 42</t>
  </si>
  <si>
    <t>Респ. Саха /Якутия/, у. Момский, с. Хонуу, ул. Молодежная, д. 44</t>
  </si>
  <si>
    <t>Респ. Саха /Якутия/, у. Момский, с. Хонуу, ул. Молодежная, д. 49</t>
  </si>
  <si>
    <t>Респ. Саха /Якутия/, у. Момский, с. Хонуу, ул. Советская, д. 50</t>
  </si>
  <si>
    <t>Респ. Саха /Якутия/, у. Момский, с. Хонуу, ул. Советская, д. 52</t>
  </si>
  <si>
    <t>МО "Ленский наслег"</t>
  </si>
  <si>
    <t>Респ. Саха /Якутия/, у. Намский, с. Намцы, ул. Ржевская, д. 5</t>
  </si>
  <si>
    <t>Респ. Саха /Якутия/, у. Намский, с. Намцы, ул. Чернышевского, д. 30</t>
  </si>
  <si>
    <t>Респ. Саха /Якутия/, у. Нижнеколымский, п. Черский, ул. Котельникова, д. 9</t>
  </si>
  <si>
    <t>Респ. Саха /Якутия/, у. Нижнеколымский, п. Черский, ул. Пушкина, д. 15</t>
  </si>
  <si>
    <t>Респ. Саха /Якутия/, у. Нижнеколымский, п. Черский, ул. Седова, д. 7, корп. 2</t>
  </si>
  <si>
    <t>Респ. Саха /Якутия/, у. Нижнеколымский, с. Андрюшкино, ул. Набережная, д. 12</t>
  </si>
  <si>
    <t>Респ. Саха /Якутия/, у. Нюрбинский, г. Нюрба, кв-л. Энергетик, д. 67, корп. 1</t>
  </si>
  <si>
    <t>Респ. Саха /Якутия/, у. Нюрбинский, г. Нюрба, кв-л. Энергетик, д. 71</t>
  </si>
  <si>
    <t>Респ. Саха /Якутия/, у. Олекминский, г. Олекминск, пер. Автотранспортников, д. 2</t>
  </si>
  <si>
    <t>Респ. Саха /Якутия/, у. Олекминский, г. Олекминск, с. Авиапорт, ул. Березовая, д. 19</t>
  </si>
  <si>
    <t>Респ. Саха /Якутия/, у. Олекминский, г. Олекминск, с. Селиваново, д. 9</t>
  </si>
  <si>
    <t>Респ. Саха /Якутия/, у. Олекминский, г. Олекминск, ул. Красноярова, д. 8</t>
  </si>
  <si>
    <t>Респ. Саха /Якутия/, у. Олекминский, г. Олекминск, ул. Кульбертинова, д. 2</t>
  </si>
  <si>
    <t>Респ. Саха /Якутия/, у. Томпонский, п. Хандыга, пер. С.А.Буянова, д. 2</t>
  </si>
  <si>
    <t>Респ. Саха /Якутия/, у. Томпонский, п. Хандыга, пер. С.А.Буянова, д. 4</t>
  </si>
  <si>
    <t>Респ. Саха /Якутия/, у. Томпонский, п. Хандыга, ул. Алданская, д. 1</t>
  </si>
  <si>
    <t>Респ. Саха /Якутия/, у. Томпонский, п. Хандыга, ул. Лесная, д. 37</t>
  </si>
  <si>
    <t>Респ. Саха /Якутия/, у. Томпонский, п. Хандыга, ул. Магаданская, д. 43</t>
  </si>
  <si>
    <t>Респ. Саха /Якутия/, у. Томпонский, п. Хандыга, ул. Магаданская, д. 45</t>
  </si>
  <si>
    <t>Респ. Саха /Якутия/, у. Томпонский, п. Хандыга, ул. Магаданская, д. 47</t>
  </si>
  <si>
    <t>Респ. Саха /Якутия/, у. Томпонский, п. Хандыга, ул. Магаданская, д. 49</t>
  </si>
  <si>
    <t>Респ. Саха /Якутия/, у. Томпонский, п. Хандыга, ул. Мира, д. 10</t>
  </si>
  <si>
    <t>Респ. Саха /Якутия/, у. Томпонский, п. Хандыга, ул. Мира, д. 4</t>
  </si>
  <si>
    <t>Респ. Саха /Якутия/, у. Томпонский, п. Хандыга, ул. Мира, д. 6</t>
  </si>
  <si>
    <t>Респ. Саха /Якутия/, у. Томпонский, п. Хандыга, ул. Строда, д. 6</t>
  </si>
  <si>
    <t>Респ. Саха /Якутия/, у. Томпонский, п. Хандыга, ул. Строителей, д. 2а</t>
  </si>
  <si>
    <t>МО "Теплоключевской наслег"</t>
  </si>
  <si>
    <t>Респ. Саха /Якутия/, у. Томпонский, с. Теплый Ключ, ул. Дружбы, д. 10а</t>
  </si>
  <si>
    <t>Респ. Саха /Якутия/, у. Томпонский, с. Теплый Ключ, ул. Октябрьская, д. 4а</t>
  </si>
  <si>
    <t>Респ. Саха /Якутия/, у. Усть-Алданский, с. Борогонцы, ул. Ленина, д. 46, корп. 3</t>
  </si>
  <si>
    <t>Респ. Саха /Якутия/, у. Усть-Майский, п. Эльдикан, ул. Алданская, д. 81</t>
  </si>
  <si>
    <t>Респ. Саха /Якутия/, у. Усть-Майский, п. Эльдикан, ул. Победы, д. 1</t>
  </si>
  <si>
    <t>Респ. Саха /Якутия/, у. Усть-Майский, п. Эльдикан, ул. Рабочая, д. 8</t>
  </si>
  <si>
    <t>Респ. Саха /Якутия/, у. Хангаласский, г. Покровск, ул. Братьев Ксенофонтовых, д. 1</t>
  </si>
  <si>
    <t>Респ. Саха /Якутия/, у. Хангаласский, г. Покровск, ул. Орджоникидзе, д. 20</t>
  </si>
  <si>
    <t>Респ. Саха /Якутия/, у. Хангаласский, г. Покровск, ул. Южная, д. 6</t>
  </si>
  <si>
    <t>Респ. Саха /Якутия/, у. Хангаласский, п. Мохсоголлох, ул. Советская, д. 5</t>
  </si>
  <si>
    <t>Респ. Саха /Якутия/, у. Хангаласский, п. Мохсоголлох, ул. Соколиная, д. 10</t>
  </si>
  <si>
    <t>Респ. Саха /Якутия/, у. Хангаласский, п. Мохсоголлох, ул. Соколиная, д. 17</t>
  </si>
  <si>
    <t>Респ. Саха /Якутия/, у. Хангаласский, п. Мохсоголлох, ул. Соколиная, д. 20</t>
  </si>
  <si>
    <t>Респ. Саха /Якутия/, у. Хангаласский, с. Бестях, ул. Центральная, д. 55</t>
  </si>
  <si>
    <t>Респ. Саха /Якутия/, у. Хангаласский, с. Ой, ул. Горького, д. 22, корп. 1</t>
  </si>
  <si>
    <t>МО "Чурапчинский наслег"</t>
  </si>
  <si>
    <t>Респ. Саха /Якутия/, у. Чурапчинский, с. Чурапча, ул. Ленина, д. 39</t>
  </si>
  <si>
    <t>Респ. Саха /Якутия/, у. Эвено-Бытантайский Национальный, с. Батагай-Алыта, ул. Школьная, д. 2</t>
  </si>
  <si>
    <t>Приложение № 2 к приказу</t>
  </si>
  <si>
    <t>Респ. Саха /Якутия/, у. Алданский, п. Нижний Куранах, ул. Нагорная, д. 94</t>
  </si>
  <si>
    <t>Разработка проектной документациина проведение капитального ремонта</t>
  </si>
  <si>
    <t>Проведение экспертизы проектной документациина проведение капитального ремонта, 
проверки
достоверности
определения
сметной
стоимости</t>
  </si>
  <si>
    <t>Респ. Саха /Якутия/, г. Якутск, мкр. 202-й, д. 15</t>
  </si>
  <si>
    <t>План на 2021 год</t>
  </si>
  <si>
    <t>Остатки 2019 г.</t>
  </si>
  <si>
    <t>2019 год с учетом остатков предыдущих периодов</t>
  </si>
  <si>
    <t>Респ. Саха /Якутия/, г. Якутск, мкр. Борисовка 1-й, д. 10</t>
  </si>
  <si>
    <t>Респ. Саха /Якутия/, г. Якутск, мкр. Борисовка 1-й, д. 13</t>
  </si>
  <si>
    <t>Респ. Саха /Якутия/, г. Якутск, мкр. Борисовка 1-й, д. 17</t>
  </si>
  <si>
    <t>Респ. Саха /Якутия/, г. Якутск, мкр. Борисовка 1-й, д. 18</t>
  </si>
  <si>
    <t>Респ. Саха /Якутия/, г. Якутск, мкр. Борисовка 1-й, д. 2</t>
  </si>
  <si>
    <t>Респ. Саха /Якутия/, г. Якутск, мкр. Борисовка 1-й, д. 4</t>
  </si>
  <si>
    <t>Респ. Саха /Якутия/, г. Якутск, мкр. Борисовка 1-й, д. 21</t>
  </si>
  <si>
    <t>Респ. Саха /Якутия/, г. Якутск, мкр. Борисовка 1-й, д. 22</t>
  </si>
  <si>
    <t>Респ. Саха /Якутия/, г. Якутск, мкр. Борисовка 1-й, д. 24</t>
  </si>
  <si>
    <t>Респ. Саха /Якутия/, г. Якутск, мкр. Борисовка 1-й, д. 25</t>
  </si>
  <si>
    <t>Респ. Саха /Якутия/, г. Якутск, мкр. Борисовка 1-й, д. 26</t>
  </si>
  <si>
    <t>Респ. Саха /Якутия/, г. Якутск, мкр. Борисовка 1-й, д. 29</t>
  </si>
  <si>
    <t>Респ. Саха /Якутия/, г. Якутск, мкр. Борисовка 1-й, д. 31</t>
  </si>
  <si>
    <t>Респ. Саха /Якутия/, г. Якутск, мкр. Борисовка 1-й, д. 34</t>
  </si>
  <si>
    <t>Респ. Саха /Якутия/, г. Якутск, мкр. Борисовка 1-й, д. 35</t>
  </si>
  <si>
    <t>Респ. Саха /Якутия/, г. Якутск, мкр. Борисовка 1-й, д. 36</t>
  </si>
  <si>
    <t>Респ. Саха /Якутия/, г. Якутск, мкр. Борисовка 1-й, д. 38</t>
  </si>
  <si>
    <t>Респ. Саха /Якутия/, г. Якутск, мкр. Борисовка 1-й, д. 39</t>
  </si>
  <si>
    <t>Респ. Саха /Якутия/, г. Якутск, мкр. Борисовка 1-й, д. 41</t>
  </si>
  <si>
    <t>Респ. Саха /Якутия/, г. Якутск, мкр. Борисовка 1-й, д. 42</t>
  </si>
  <si>
    <t>Респ. Саха /Якутия/, г. Якутск, мкр. Борисовка 1-й, д. 43</t>
  </si>
  <si>
    <t>Респ. Саха /Якутия/, г. Якутск, мкр. Борисовка 1-й, д. 44</t>
  </si>
  <si>
    <t>Респ. Саха /Якутия/, г. Якутск, мкр. Борисовка 1-й, д. 45</t>
  </si>
  <si>
    <t>Респ. Саха /Якутия/, г. Якутск, мкр. Борисовка 1-й, д. 46</t>
  </si>
  <si>
    <t>Респ. Саха /Якутия/, г. Якутск, мкр. Борисовка 1-й, д. 47</t>
  </si>
  <si>
    <t>Респ. Саха /Якутия/, г. Якутск, мкр. Борисовка 1-й, д. 49</t>
  </si>
  <si>
    <t>Респ. Саха /Якутия/, г. Якутск, мкр. Борисовка 1-й, д. 51</t>
  </si>
  <si>
    <t>Респ. Саха /Якутия/, г. Якутск, мкр. Борисовка 1-й, д. 54</t>
  </si>
  <si>
    <t>Респ. Саха /Якутия/, г. Якутск, мкр. Борисовка 1-й, д. 55</t>
  </si>
  <si>
    <t>Респ. Саха /Якутия/, г. Якутск, мкр. Борисовка 1-й, д. 56</t>
  </si>
  <si>
    <t>Респ. Саха /Якутия/, г. Якутск, мкр. Борисовка 1-й, д. 57</t>
  </si>
  <si>
    <t>Респ. Саха /Якутия/, г. Якутск, мкр. Борисовка 1-й, д. 58</t>
  </si>
  <si>
    <t>Респ. Саха /Якутия/, г. Якутск, мкр. Борисовка 1-й, д. 59</t>
  </si>
  <si>
    <t>Респ. Саха /Якутия/, г. Якутск, пр-кт. Ленина, д. 46</t>
  </si>
  <si>
    <t>Респ. Саха /Якутия/, г. Якутск, ул. Космонавтов, д. 17, корп. 1</t>
  </si>
  <si>
    <t>Респ. Саха /Якутия/, г. Якутск, ул. Лермонтова, д. 23, корп. 2</t>
  </si>
  <si>
    <t>Респ. Саха /Якутия/, г. Якутск, ул. Орджоникидзе, д. 5, корп. 1</t>
  </si>
  <si>
    <t>Респ. Саха /Якутия/, г. Якутск, ул. Орджоникидзе, д. 7</t>
  </si>
  <si>
    <t>Респ. Саха /Якутия/, г. Якутск, ул. Орджоникидзе, д. 7, корп. 1</t>
  </si>
  <si>
    <t>Респ. Саха /Якутия/, г. Якутск, ул. Петра Алексеева, д. 73</t>
  </si>
  <si>
    <t>Респ. Саха /Якутия/, г. Якутск, ул. Петра Алексеева, д. 75</t>
  </si>
  <si>
    <t>Респ. Саха /Якутия/, г. Якутск, ул. Петра Алексеева, д. 79</t>
  </si>
  <si>
    <t>Респ. Саха /Якутия/, г. Якутск, ул. Сергеляхская, д. 10, корп. 2</t>
  </si>
  <si>
    <t>Респ. Саха /Якутия/, г. Якутск, ул. Билибина, д. 19, корп. 1</t>
  </si>
  <si>
    <t>Респ. Саха /Якутия/, г. Якутск, ул. Билибина, д. 19, корп. 2</t>
  </si>
  <si>
    <t>Виды работ, установленные ч.1 ст.19 Закона Республики Саха (Якутия) от 24.6.213 года 121-З №1329-IV "Об организации проведения капитального ремонта общего имущества в многоквартирных домах на территории Республики Саха (Якутия)"</t>
  </si>
  <si>
    <t>Адресный перечень многоквартирных домов, в отношении которых в 2019-2021 гг. планируется проведение капитального ремонта общего имущества в многоквартирных домах, с разбивкой по видам работ</t>
  </si>
  <si>
    <t>Респ. Саха /Якутия/, г. Якутск, мкр. Борисовка 1-й, д. 40</t>
  </si>
  <si>
    <t>Респ. Саха /Якутия/, у. Мирнинский, с. Арылах, ул. Центральная, д. 33</t>
  </si>
  <si>
    <t>Респ. Саха /Якутия/, у. Мирнинский, с. Арылах, ул. Центральная, д. 34</t>
  </si>
  <si>
    <t>Респ. Саха /Якутия/, у. Мирнинский, с. Арылах, ул. Центральная, д. 35</t>
  </si>
  <si>
    <t>Респ. Саха /Якутия/, у. Мирнинский, с. Арылах, ул. Центральная, д. 37</t>
  </si>
  <si>
    <t>Респ. Саха /Якутия/, у. Мирнинский, с. Арылах, ул. Центральная, д. 38</t>
  </si>
  <si>
    <t>Респ. Саха /Якутия/, у. Мирнинский, с. Арылах, ул. Центральная, д. 39</t>
  </si>
  <si>
    <t>Респ. Саха /Якутия/, у. Мирнинский, с. Арылах, ул. Центральная, д. 40</t>
  </si>
  <si>
    <t>Респ. Саха /Якутия/, у. Мирнинский, с. Арылах, ул. Центральная, д. 42</t>
  </si>
  <si>
    <t>Респ. Саха /Якутия/, у. Мирнинский, с. Арылах, ул. Центральная, д. 43</t>
  </si>
  <si>
    <t>Респ. Саха /Якутия/, у. Мирнинский, с. Арылах, ул. Центральная, д. 44</t>
  </si>
  <si>
    <t>Респ. Саха /Якутия/, у. Мирнинский, с. Арылах, ул. Центральная, д. 45</t>
  </si>
  <si>
    <t>Респ. Саха /Якутия/, у. Мирнинский, с. Арылах, ул. Центральная, д. 47</t>
  </si>
  <si>
    <t>Респ. Саха /Якутия/, у. Мирнинский, с. Арылах, ул. Центральная, д. 48</t>
  </si>
  <si>
    <t>Респ. Саха /Якутия/, у. Мирнинский, с. Арылах, ул. Центральная, д. 49</t>
  </si>
  <si>
    <t>Респ. Саха /Якутия/, у. Мирнинский, п. Заря, ул. Космонавтов, д. 2</t>
  </si>
  <si>
    <t>Респ. Саха /Якутия/, у. Мирнинский, п. Заря, ул. Лесная, д. 2</t>
  </si>
  <si>
    <t>Респ. Саха /Якутия/, у. Мирнинский, г. Мирный, ул. Тихонова, д. 6</t>
  </si>
  <si>
    <t>Респ. Саха /Якутия/, г. Якутск, ул. Петра Алексеева, д. 81, корп. 1</t>
  </si>
  <si>
    <t>ГО "город Якутск" спецсчет</t>
  </si>
  <si>
    <t>МО "поселок Депутатский" спецсчет</t>
  </si>
  <si>
    <t>ГП "Поселок Чульман" спецсчет</t>
  </si>
  <si>
    <t>МО "Поселок Чернышевский" спецсчет</t>
  </si>
  <si>
    <t>Респ. Саха /Якутия/, г. Якутск, пер. Зои Космодемьянской, д. 4/3</t>
  </si>
  <si>
    <t>2020 год с учетом остатков предыдущих периодов</t>
  </si>
  <si>
    <t>2021 год</t>
  </si>
  <si>
    <t>Приложение № 3</t>
  </si>
  <si>
    <t>к приказу от 19 мая 2017г. № 212-п</t>
  </si>
  <si>
    <t>№</t>
  </si>
  <si>
    <t>стоимость контракта по ПСД</t>
  </si>
  <si>
    <t>стоимость контракта по СМР</t>
  </si>
  <si>
    <t>экономия по торгам</t>
  </si>
  <si>
    <t>Предельная стоимость ремонта или замены одного лифтового оборудования с ремонтом лифтовой шахты в многоквартирном доме</t>
  </si>
  <si>
    <t>ед.</t>
  </si>
  <si>
    <t>х</t>
  </si>
  <si>
    <t>-</t>
  </si>
  <si>
    <t>ВСЕГО ПО РЕСПУБЛИКЕ САХА (ЯКУТИЯ) НА 2021 ГОД</t>
  </si>
  <si>
    <t>Респ. Саха /Якутия/, г. Нерюнгри, пр-кт Дружбы Народов, д. 12, корп. 1</t>
  </si>
  <si>
    <t>Респ. Саха /Якутия/, у. Мирнинский, с. Арылах, ул. Центральная, д. 55</t>
  </si>
  <si>
    <t>Респ. Саха /Якутия/, у. Мирнинский, с. Арылах, ул. Центральная, д. 55а</t>
  </si>
  <si>
    <t>Ремонт, замена, модернизация лифтов, ремонт лифтовых шахт, машинных и блочных помещений</t>
  </si>
  <si>
    <t>Адресный перечень многоквартирных домов, в отношении которых в 2021 году планируется ремонт, замена, модернизация лифтов, ремонт лифтовых шахт, машинных и блочных помещений,</t>
  </si>
  <si>
    <t>с разбивкой по источникам финансирования</t>
  </si>
  <si>
    <t>Стоимость ремонта, замены, модернизации лифтов, ремонта лифтовых шахт, машинных и блочных помещений в многоквартирных домах, с разбивкой по источникам финансирования</t>
  </si>
  <si>
    <t>Количество лифтов, подлежащих  замене в связи с истечением назначенного срока службы</t>
  </si>
  <si>
    <t>Итого по МО "Город Нерюнгри":</t>
  </si>
  <si>
    <t>Респ. Саха /Якутия/, г. Нерюнгри, пр-кт Мира, д. 5, корп. 1</t>
  </si>
  <si>
    <t>Остатки 2020 г.</t>
  </si>
  <si>
    <t>Приложение № 3 к приказу</t>
  </si>
  <si>
    <t>МО "Город Нерюнгри"</t>
  </si>
  <si>
    <t>МО "Город Нерюнгри" спецсчет</t>
  </si>
  <si>
    <t>Панельный</t>
  </si>
  <si>
    <t>Добавить</t>
  </si>
  <si>
    <t>несделанные по пилотному</t>
  </si>
  <si>
    <t xml:space="preserve"> мирный Аммосова 98 корп 1 ???</t>
  </si>
  <si>
    <t xml:space="preserve"> мирный Аммосова 100 ???</t>
  </si>
  <si>
    <t>По работам 2019-2020 г.г.</t>
  </si>
  <si>
    <t>Респ. Саха /Якутия/, у. Ленский, г. Ленск, ул. Ленина, д. 66</t>
  </si>
  <si>
    <t>1982</t>
  </si>
  <si>
    <t>5</t>
  </si>
  <si>
    <t>4</t>
  </si>
  <si>
    <t>ГП "Город Нерюнгри" спецсчет</t>
  </si>
  <si>
    <t>Респ. Саха /Якутия/, у. Мирнинский, с. Арылах, ул. Центральная, д. 27</t>
  </si>
  <si>
    <t>Респ. Саха /Якутия/, у. Мирнинский, с. Арылах, ул. Центральная, д. 29</t>
  </si>
  <si>
    <t>проверить СС Алекесеева ЕИ</t>
  </si>
  <si>
    <t>проверить СС Алексеева ЕИ</t>
  </si>
  <si>
    <t>проверить заимств Алексеева ЕИ</t>
  </si>
  <si>
    <t>Проверить МБ Алексеева ЕИ</t>
  </si>
  <si>
    <t>Проверить ЗС Алексеева ЕИ</t>
  </si>
  <si>
    <t>Проверить СС Алексеева ЕИ</t>
  </si>
  <si>
    <t>проверить Иные Алексеева ЕИ</t>
  </si>
  <si>
    <t>проверить ЗС Алексеева ЕИ</t>
  </si>
  <si>
    <t>проверить ГБ Алексеева ЕИ</t>
  </si>
  <si>
    <t>Обеспеченные финансированием</t>
  </si>
  <si>
    <t>Не обеспеченные финансированием</t>
  </si>
  <si>
    <t>2021 г.</t>
  </si>
  <si>
    <t>Полностью обеспеченные финансированием</t>
  </si>
  <si>
    <t>ФАКТ сроки проведения работ по капитальному ремонту</t>
  </si>
  <si>
    <t>2021/1</t>
  </si>
  <si>
    <t>Респ. Саха /Якутия/, у. Верхневилюйский, с. Верхневилюйск, ул. Ленина, д. 5, корп. 10 *</t>
  </si>
  <si>
    <t>Респ. Саха /Якутия/, у. Кобяйский, пгт. Сангар, ул. Г.Е.Максимова, д. 11 *</t>
  </si>
  <si>
    <t>Респ. Саха /Якутия/, у. Верхнеколымский, п. Зырянка, ул. Шабунина, д. 8 *</t>
  </si>
  <si>
    <t xml:space="preserve"> Респ. Саха /Якутия/, у. Мирнинский, г. Мирный, ул. Ленина, д. 7 *</t>
  </si>
  <si>
    <t>Респ. Саха /Якутия/, у. Мирнинский, г. Мирный, ул. 40 лет Октября, д. 36 *</t>
  </si>
  <si>
    <t>Респ. Саха /Якутия/, у. Мирнинский, г. Мирный, ул. 40 лет Октября, д. 28б *</t>
  </si>
  <si>
    <t>Респ. Саха /Якутия/, у. Мирнинский, г. Мирный, ул. 40 лет Октября, д. 40 *</t>
  </si>
  <si>
    <t>Респ. Саха /Якутия/, у. Мирнинский, г. Мирный, ул. Московская, д. 22, корп. А *</t>
  </si>
  <si>
    <t>Проведение
строительного
контроля
(технического
надзора)</t>
  </si>
  <si>
    <t>№ 67-ОД  от  "8" февраля 2022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</si>
</sst>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_-* #,##0.00\ _₽_-;\-* #,##0.00\ _₽_-;_-* &quot;-&quot;??\ _₽_-;_-@_-"/>
    <numFmt numFmtId="165" formatCode="#,##0.0"/>
    <numFmt numFmtId="166" formatCode="#,##0.00_ ;[Red]\-#,##0.00\ "/>
    <numFmt numFmtId="167" formatCode="#,##0_ ;[Red]\-#,##0\ "/>
    <numFmt numFmtId="168" formatCode="#,##0.0000_ ;[Red]\-#,##0.0000\ "/>
    <numFmt numFmtId="169" formatCode="#,##0.00_ ;\-#,##0.00\ "/>
  </numFmts>
  <fonts count="23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8"/>
      <name val="Arial"/>
      <family val="2"/>
      <charset val="204"/>
    </font>
    <font>
      <sz val="1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Arial"/>
      <family val="1"/>
      <charset val="204"/>
    </font>
    <font>
      <sz val="11"/>
      <color theme="1"/>
      <name val="Calibri"/>
      <family val="2"/>
      <scheme val="minor"/>
    </font>
    <font>
      <sz val="8"/>
      <name val="Verdana"/>
      <family val="2"/>
      <charset val="204"/>
    </font>
    <font>
      <sz val="10"/>
      <name val="Arial Cyr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9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</borders>
  <cellStyleXfs count="19">
    <xf numFmtId="0" fontId="0" fillId="0" borderId="0"/>
    <xf numFmtId="0" fontId="3" fillId="0" borderId="0"/>
    <xf numFmtId="0" fontId="12" fillId="0" borderId="0"/>
    <xf numFmtId="0" fontId="13" fillId="0" borderId="0"/>
    <xf numFmtId="0" fontId="16" fillId="0" borderId="0"/>
    <xf numFmtId="0" fontId="17" fillId="0" borderId="0"/>
    <xf numFmtId="0" fontId="3" fillId="0" borderId="0"/>
    <xf numFmtId="164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8" fillId="0" borderId="0">
      <alignment vertical="top"/>
      <protection locked="0"/>
    </xf>
    <xf numFmtId="0" fontId="18" fillId="0" borderId="0">
      <alignment vertical="top"/>
      <protection locked="0"/>
    </xf>
    <xf numFmtId="0" fontId="13" fillId="0" borderId="0"/>
    <xf numFmtId="0" fontId="19" fillId="0" borderId="0"/>
    <xf numFmtId="0" fontId="13" fillId="0" borderId="0"/>
    <xf numFmtId="0" fontId="2" fillId="0" borderId="0"/>
    <xf numFmtId="0" fontId="1" fillId="0" borderId="0"/>
  </cellStyleXfs>
  <cellXfs count="258">
    <xf numFmtId="0" fontId="0" fillId="0" borderId="0" xfId="0"/>
    <xf numFmtId="166" fontId="7" fillId="0" borderId="14" xfId="1" applyNumberFormat="1" applyFont="1" applyFill="1" applyBorder="1"/>
    <xf numFmtId="0" fontId="4" fillId="0" borderId="14" xfId="1" applyFont="1" applyFill="1" applyBorder="1"/>
    <xf numFmtId="0" fontId="7" fillId="0" borderId="14" xfId="1" applyFont="1" applyFill="1" applyBorder="1" applyAlignment="1">
      <alignment vertical="top"/>
    </xf>
    <xf numFmtId="0" fontId="7" fillId="0" borderId="13" xfId="1" applyFont="1" applyFill="1" applyBorder="1"/>
    <xf numFmtId="0" fontId="4" fillId="0" borderId="14" xfId="1" applyFont="1" applyFill="1" applyBorder="1" applyAlignment="1">
      <alignment horizontal="center"/>
    </xf>
    <xf numFmtId="167" fontId="4" fillId="0" borderId="14" xfId="1" applyNumberFormat="1" applyFont="1" applyFill="1" applyBorder="1"/>
    <xf numFmtId="0" fontId="4" fillId="0" borderId="16" xfId="1" applyFont="1" applyFill="1" applyBorder="1" applyAlignment="1">
      <alignment horizontal="center"/>
    </xf>
    <xf numFmtId="0" fontId="4" fillId="0" borderId="0" xfId="1" applyFont="1" applyFill="1"/>
    <xf numFmtId="166" fontId="4" fillId="0" borderId="16" xfId="1" applyNumberFormat="1" applyFont="1" applyFill="1" applyBorder="1"/>
    <xf numFmtId="166" fontId="4" fillId="0" borderId="17" xfId="1" applyNumberFormat="1" applyFont="1" applyFill="1" applyBorder="1"/>
    <xf numFmtId="166" fontId="4" fillId="0" borderId="0" xfId="1" applyNumberFormat="1" applyFont="1" applyFill="1"/>
    <xf numFmtId="166" fontId="7" fillId="0" borderId="17" xfId="1" applyNumberFormat="1" applyFont="1" applyFill="1" applyBorder="1"/>
    <xf numFmtId="0" fontId="4" fillId="0" borderId="17" xfId="1" applyFont="1" applyFill="1" applyBorder="1"/>
    <xf numFmtId="166" fontId="4" fillId="0" borderId="18" xfId="1" applyNumberFormat="1" applyFont="1" applyFill="1" applyBorder="1"/>
    <xf numFmtId="0" fontId="4" fillId="0" borderId="0" xfId="1" applyFont="1" applyFill="1" applyAlignment="1">
      <alignment horizontal="center"/>
    </xf>
    <xf numFmtId="0" fontId="4" fillId="0" borderId="0" xfId="1" applyFont="1" applyFill="1" applyAlignment="1">
      <alignment vertical="center"/>
    </xf>
    <xf numFmtId="0" fontId="6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top"/>
    </xf>
    <xf numFmtId="0" fontId="4" fillId="0" borderId="0" xfId="1" applyFont="1" applyFill="1" applyAlignment="1">
      <alignment horizontal="center" vertical="top" wrapText="1"/>
    </xf>
    <xf numFmtId="168" fontId="4" fillId="0" borderId="14" xfId="1" applyNumberFormat="1" applyFont="1" applyFill="1" applyBorder="1"/>
    <xf numFmtId="0" fontId="4" fillId="0" borderId="0" xfId="1" applyFont="1" applyFill="1" applyBorder="1"/>
    <xf numFmtId="0" fontId="7" fillId="0" borderId="14" xfId="1" applyFont="1" applyFill="1" applyBorder="1"/>
    <xf numFmtId="168" fontId="7" fillId="0" borderId="14" xfId="1" applyNumberFormat="1" applyFont="1" applyFill="1" applyBorder="1"/>
    <xf numFmtId="4" fontId="7" fillId="0" borderId="14" xfId="1" applyNumberFormat="1" applyFont="1" applyFill="1" applyBorder="1"/>
    <xf numFmtId="4" fontId="4" fillId="0" borderId="0" xfId="1" applyNumberFormat="1" applyFont="1" applyFill="1"/>
    <xf numFmtId="166" fontId="4" fillId="0" borderId="14" xfId="1" applyNumberFormat="1" applyFont="1" applyFill="1" applyBorder="1"/>
    <xf numFmtId="4" fontId="6" fillId="0" borderId="6" xfId="1" applyNumberFormat="1" applyFont="1" applyFill="1" applyBorder="1" applyAlignment="1">
      <alignment horizontal="center" vertical="center" wrapText="1"/>
    </xf>
    <xf numFmtId="0" fontId="5" fillId="0" borderId="0" xfId="1" applyFont="1" applyFill="1" applyAlignment="1">
      <alignment horizontal="center" vertical="center"/>
    </xf>
    <xf numFmtId="0" fontId="4" fillId="0" borderId="0" xfId="1" applyFont="1" applyFill="1" applyAlignment="1">
      <alignment horizontal="left" vertical="center"/>
    </xf>
    <xf numFmtId="0" fontId="14" fillId="0" borderId="0" xfId="1" applyFont="1" applyFill="1" applyAlignment="1">
      <alignment horizontal="right"/>
    </xf>
    <xf numFmtId="0" fontId="14" fillId="0" borderId="0" xfId="1" applyFont="1" applyFill="1" applyAlignment="1">
      <alignment horizontal="right" vertical="center"/>
    </xf>
    <xf numFmtId="0" fontId="4" fillId="0" borderId="0" xfId="1" applyFont="1" applyFill="1" applyAlignment="1">
      <alignment vertical="top"/>
    </xf>
    <xf numFmtId="0" fontId="4" fillId="0" borderId="0" xfId="0" applyFont="1" applyFill="1"/>
    <xf numFmtId="4" fontId="5" fillId="0" borderId="0" xfId="1" applyNumberFormat="1" applyFont="1" applyFill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3" fontId="4" fillId="0" borderId="0" xfId="1" applyNumberFormat="1" applyFont="1" applyFill="1" applyAlignment="1">
      <alignment horizontal="center" vertical="center"/>
    </xf>
    <xf numFmtId="165" fontId="4" fillId="0" borderId="0" xfId="1" applyNumberFormat="1" applyFont="1" applyFill="1" applyAlignment="1">
      <alignment horizontal="right" vertical="center"/>
    </xf>
    <xf numFmtId="3" fontId="4" fillId="0" borderId="0" xfId="1" applyNumberFormat="1" applyFont="1" applyFill="1" applyAlignment="1">
      <alignment horizontal="right" vertical="center"/>
    </xf>
    <xf numFmtId="4" fontId="4" fillId="0" borderId="0" xfId="1" applyNumberFormat="1" applyFont="1" applyFill="1" applyAlignment="1">
      <alignment horizontal="right" vertical="center"/>
    </xf>
    <xf numFmtId="4" fontId="4" fillId="0" borderId="0" xfId="1" applyNumberFormat="1" applyFont="1" applyFill="1" applyAlignment="1">
      <alignment horizontal="left" vertical="center"/>
    </xf>
    <xf numFmtId="0" fontId="7" fillId="0" borderId="14" xfId="1" applyFont="1" applyFill="1" applyBorder="1" applyAlignment="1">
      <alignment horizontal="center"/>
    </xf>
    <xf numFmtId="167" fontId="7" fillId="0" borderId="14" xfId="1" applyNumberFormat="1" applyFont="1" applyFill="1" applyBorder="1"/>
    <xf numFmtId="0" fontId="7" fillId="0" borderId="16" xfId="1" applyFont="1" applyFill="1" applyBorder="1" applyAlignment="1">
      <alignment horizontal="center"/>
    </xf>
    <xf numFmtId="168" fontId="11" fillId="0" borderId="14" xfId="1" applyNumberFormat="1" applyFont="1" applyFill="1" applyBorder="1"/>
    <xf numFmtId="0" fontId="7" fillId="0" borderId="14" xfId="1" applyFont="1" applyFill="1" applyBorder="1" applyAlignment="1">
      <alignment horizontal="center" vertical="top"/>
    </xf>
    <xf numFmtId="166" fontId="7" fillId="0" borderId="14" xfId="1" applyNumberFormat="1" applyFont="1" applyFill="1" applyBorder="1" applyAlignment="1">
      <alignment vertical="top"/>
    </xf>
    <xf numFmtId="168" fontId="7" fillId="0" borderId="14" xfId="1" applyNumberFormat="1" applyFont="1" applyFill="1" applyBorder="1" applyAlignment="1">
      <alignment vertical="top"/>
    </xf>
    <xf numFmtId="166" fontId="4" fillId="0" borderId="14" xfId="1" applyNumberFormat="1" applyFont="1" applyFill="1" applyBorder="1" applyAlignment="1">
      <alignment horizontal="center"/>
    </xf>
    <xf numFmtId="0" fontId="4" fillId="0" borderId="14" xfId="1" applyFont="1" applyFill="1" applyBorder="1" applyAlignment="1">
      <alignment horizontal="right"/>
    </xf>
    <xf numFmtId="166" fontId="4" fillId="0" borderId="19" xfId="1" applyNumberFormat="1" applyFont="1" applyFill="1" applyBorder="1"/>
    <xf numFmtId="166" fontId="7" fillId="0" borderId="19" xfId="1" applyNumberFormat="1" applyFont="1" applyFill="1" applyBorder="1"/>
    <xf numFmtId="166" fontId="6" fillId="2" borderId="9" xfId="1" applyNumberFormat="1" applyFont="1" applyFill="1" applyBorder="1" applyAlignment="1">
      <alignment vertical="top" wrapText="1"/>
    </xf>
    <xf numFmtId="4" fontId="6" fillId="2" borderId="9" xfId="1" applyNumberFormat="1" applyFont="1" applyFill="1" applyBorder="1" applyAlignment="1">
      <alignment vertical="top" wrapText="1"/>
    </xf>
    <xf numFmtId="0" fontId="7" fillId="2" borderId="13" xfId="1" applyFont="1" applyFill="1" applyBorder="1"/>
    <xf numFmtId="0" fontId="7" fillId="2" borderId="14" xfId="1" applyFont="1" applyFill="1" applyBorder="1"/>
    <xf numFmtId="0" fontId="8" fillId="2" borderId="14" xfId="1" applyFont="1" applyFill="1" applyBorder="1" applyAlignment="1">
      <alignment horizontal="center"/>
    </xf>
    <xf numFmtId="0" fontId="7" fillId="2" borderId="14" xfId="1" applyFont="1" applyFill="1" applyBorder="1" applyAlignment="1">
      <alignment horizontal="center"/>
    </xf>
    <xf numFmtId="166" fontId="8" fillId="2" borderId="14" xfId="1" applyNumberFormat="1" applyFont="1" applyFill="1" applyBorder="1"/>
    <xf numFmtId="166" fontId="7" fillId="2" borderId="14" xfId="1" applyNumberFormat="1" applyFont="1" applyFill="1" applyBorder="1"/>
    <xf numFmtId="0" fontId="6" fillId="2" borderId="14" xfId="1" applyFont="1" applyFill="1" applyBorder="1" applyAlignment="1">
      <alignment horizontal="center"/>
    </xf>
    <xf numFmtId="0" fontId="4" fillId="2" borderId="14" xfId="1" applyFont="1" applyFill="1" applyBorder="1" applyAlignment="1">
      <alignment horizontal="center"/>
    </xf>
    <xf numFmtId="166" fontId="6" fillId="2" borderId="14" xfId="1" applyNumberFormat="1" applyFont="1" applyFill="1" applyBorder="1"/>
    <xf numFmtId="166" fontId="6" fillId="2" borderId="12" xfId="1" applyNumberFormat="1" applyFont="1" applyFill="1" applyBorder="1" applyAlignment="1">
      <alignment vertical="top" wrapText="1"/>
    </xf>
    <xf numFmtId="0" fontId="4" fillId="2" borderId="0" xfId="1" applyFont="1" applyFill="1"/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3" fontId="20" fillId="0" borderId="0" xfId="0" applyNumberFormat="1" applyFont="1" applyAlignment="1">
      <alignment horizontal="right"/>
    </xf>
    <xf numFmtId="4" fontId="20" fillId="0" borderId="0" xfId="0" applyNumberFormat="1" applyFont="1" applyAlignment="1">
      <alignment horizontal="left"/>
    </xf>
    <xf numFmtId="0" fontId="20" fillId="0" borderId="0" xfId="0" applyFont="1" applyAlignment="1">
      <alignment vertical="center"/>
    </xf>
    <xf numFmtId="0" fontId="20" fillId="0" borderId="0" xfId="0" applyFont="1"/>
    <xf numFmtId="4" fontId="20" fillId="0" borderId="0" xfId="0" applyNumberFormat="1" applyFont="1"/>
    <xf numFmtId="0" fontId="20" fillId="0" borderId="6" xfId="0" applyFont="1" applyBorder="1" applyAlignment="1">
      <alignment horizontal="left"/>
    </xf>
    <xf numFmtId="4" fontId="21" fillId="0" borderId="6" xfId="1" applyNumberFormat="1" applyFont="1" applyBorder="1" applyAlignment="1">
      <alignment horizontal="center" vertical="center" textRotation="90" wrapText="1"/>
    </xf>
    <xf numFmtId="0" fontId="20" fillId="0" borderId="0" xfId="0" applyFont="1" applyFill="1"/>
    <xf numFmtId="0" fontId="21" fillId="0" borderId="0" xfId="0" applyFont="1" applyFill="1"/>
    <xf numFmtId="0" fontId="20" fillId="0" borderId="0" xfId="0" applyFont="1" applyFill="1" applyAlignment="1">
      <alignment horizontal="center"/>
    </xf>
    <xf numFmtId="0" fontId="20" fillId="0" borderId="0" xfId="0" applyFont="1" applyFill="1" applyAlignment="1">
      <alignment horizontal="left"/>
    </xf>
    <xf numFmtId="3" fontId="20" fillId="0" borderId="0" xfId="0" applyNumberFormat="1" applyFont="1" applyFill="1" applyAlignment="1">
      <alignment horizontal="right"/>
    </xf>
    <xf numFmtId="4" fontId="20" fillId="0" borderId="0" xfId="0" applyNumberFormat="1" applyFont="1" applyFill="1" applyAlignment="1">
      <alignment horizontal="left"/>
    </xf>
    <xf numFmtId="4" fontId="20" fillId="0" borderId="0" xfId="0" applyNumberFormat="1" applyFont="1" applyFill="1"/>
    <xf numFmtId="0" fontId="4" fillId="5" borderId="0" xfId="1" applyFont="1" applyFill="1"/>
    <xf numFmtId="0" fontId="4" fillId="4" borderId="0" xfId="1" applyFont="1" applyFill="1"/>
    <xf numFmtId="4" fontId="6" fillId="0" borderId="9" xfId="1" applyNumberFormat="1" applyFont="1" applyFill="1" applyBorder="1" applyAlignment="1">
      <alignment vertical="top" wrapText="1"/>
    </xf>
    <xf numFmtId="4" fontId="4" fillId="0" borderId="9" xfId="1" applyNumberFormat="1" applyFont="1" applyFill="1" applyBorder="1" applyAlignment="1">
      <alignment vertical="top" wrapText="1"/>
    </xf>
    <xf numFmtId="0" fontId="4" fillId="6" borderId="0" xfId="1" applyFont="1" applyFill="1"/>
    <xf numFmtId="0" fontId="4" fillId="2" borderId="0" xfId="1" applyFont="1" applyFill="1" applyAlignment="1">
      <alignment horizontal="center" vertical="top" wrapText="1"/>
    </xf>
    <xf numFmtId="0" fontId="20" fillId="0" borderId="0" xfId="0" applyFont="1" applyAlignment="1">
      <alignment horizontal="center" vertical="center"/>
    </xf>
    <xf numFmtId="3" fontId="6" fillId="0" borderId="1" xfId="1" applyNumberFormat="1" applyFont="1" applyFill="1" applyBorder="1" applyAlignment="1">
      <alignment horizontal="center" vertical="top" wrapText="1"/>
    </xf>
    <xf numFmtId="4" fontId="6" fillId="0" borderId="1" xfId="1" applyNumberFormat="1" applyFont="1" applyFill="1" applyBorder="1" applyAlignment="1">
      <alignment horizontal="center" vertical="top" wrapText="1"/>
    </xf>
    <xf numFmtId="0" fontId="20" fillId="0" borderId="0" xfId="0" applyFont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left"/>
    </xf>
    <xf numFmtId="4" fontId="20" fillId="0" borderId="0" xfId="0" applyNumberFormat="1" applyFont="1" applyFill="1" applyBorder="1" applyAlignment="1">
      <alignment horizontal="left"/>
    </xf>
    <xf numFmtId="0" fontId="20" fillId="0" borderId="0" xfId="0" applyFont="1" applyFill="1" applyBorder="1"/>
    <xf numFmtId="4" fontId="20" fillId="0" borderId="0" xfId="0" applyNumberFormat="1" applyFont="1" applyFill="1" applyBorder="1"/>
    <xf numFmtId="3" fontId="20" fillId="0" borderId="0" xfId="0" applyNumberFormat="1" applyFont="1" applyFill="1" applyBorder="1" applyAlignment="1">
      <alignment horizontal="right"/>
    </xf>
    <xf numFmtId="0" fontId="20" fillId="0" borderId="14" xfId="0" applyFont="1" applyFill="1" applyBorder="1" applyAlignment="1">
      <alignment horizontal="center"/>
    </xf>
    <xf numFmtId="0" fontId="20" fillId="0" borderId="14" xfId="0" applyFont="1" applyFill="1" applyBorder="1" applyAlignment="1">
      <alignment horizontal="left"/>
    </xf>
    <xf numFmtId="4" fontId="20" fillId="0" borderId="14" xfId="0" applyNumberFormat="1" applyFont="1" applyFill="1" applyBorder="1" applyAlignment="1">
      <alignment horizontal="left"/>
    </xf>
    <xf numFmtId="0" fontId="20" fillId="0" borderId="14" xfId="0" applyFont="1" applyFill="1" applyBorder="1"/>
    <xf numFmtId="4" fontId="20" fillId="0" borderId="14" xfId="0" applyNumberFormat="1" applyFont="1" applyFill="1" applyBorder="1"/>
    <xf numFmtId="0" fontId="20" fillId="0" borderId="14" xfId="0" applyFont="1" applyFill="1" applyBorder="1" applyAlignment="1">
      <alignment horizontal="right"/>
    </xf>
    <xf numFmtId="4" fontId="20" fillId="0" borderId="14" xfId="0" applyNumberFormat="1" applyFont="1" applyFill="1" applyBorder="1" applyAlignment="1">
      <alignment horizontal="right"/>
    </xf>
    <xf numFmtId="3" fontId="20" fillId="0" borderId="14" xfId="0" applyNumberFormat="1" applyFont="1" applyFill="1" applyBorder="1" applyAlignment="1">
      <alignment horizontal="right"/>
    </xf>
    <xf numFmtId="4" fontId="4" fillId="0" borderId="14" xfId="1" applyNumberFormat="1" applyFont="1" applyFill="1" applyBorder="1" applyAlignment="1">
      <alignment vertical="top"/>
    </xf>
    <xf numFmtId="166" fontId="7" fillId="0" borderId="15" xfId="1" applyNumberFormat="1" applyFont="1" applyFill="1" applyBorder="1"/>
    <xf numFmtId="166" fontId="4" fillId="0" borderId="15" xfId="1" applyNumberFormat="1" applyFont="1" applyFill="1" applyBorder="1"/>
    <xf numFmtId="0" fontId="6" fillId="2" borderId="21" xfId="1" applyFont="1" applyFill="1" applyBorder="1" applyAlignment="1">
      <alignment horizontal="center" vertical="top" wrapText="1"/>
    </xf>
    <xf numFmtId="0" fontId="6" fillId="2" borderId="22" xfId="1" applyFont="1" applyFill="1" applyBorder="1" applyAlignment="1">
      <alignment horizontal="center" vertical="top" wrapText="1"/>
    </xf>
    <xf numFmtId="166" fontId="6" fillId="2" borderId="22" xfId="1" applyNumberFormat="1" applyFont="1" applyFill="1" applyBorder="1" applyAlignment="1">
      <alignment vertical="top" wrapText="1"/>
    </xf>
    <xf numFmtId="4" fontId="6" fillId="2" borderId="22" xfId="1" applyNumberFormat="1" applyFont="1" applyFill="1" applyBorder="1" applyAlignment="1">
      <alignment vertical="top" wrapText="1"/>
    </xf>
    <xf numFmtId="166" fontId="7" fillId="0" borderId="16" xfId="1" applyNumberFormat="1" applyFont="1" applyFill="1" applyBorder="1"/>
    <xf numFmtId="166" fontId="8" fillId="2" borderId="16" xfId="1" applyNumberFormat="1" applyFont="1" applyFill="1" applyBorder="1"/>
    <xf numFmtId="4" fontId="6" fillId="2" borderId="10" xfId="1" applyNumberFormat="1" applyFont="1" applyFill="1" applyBorder="1" applyAlignment="1">
      <alignment vertical="top" wrapText="1"/>
    </xf>
    <xf numFmtId="166" fontId="6" fillId="2" borderId="23" xfId="1" applyNumberFormat="1" applyFont="1" applyFill="1" applyBorder="1" applyAlignment="1">
      <alignment vertical="top" wrapText="1"/>
    </xf>
    <xf numFmtId="4" fontId="4" fillId="0" borderId="10" xfId="1" applyNumberFormat="1" applyFont="1" applyFill="1" applyBorder="1" applyAlignment="1">
      <alignment vertical="top" wrapText="1"/>
    </xf>
    <xf numFmtId="166" fontId="6" fillId="2" borderId="16" xfId="1" applyNumberFormat="1" applyFont="1" applyFill="1" applyBorder="1" applyAlignment="1">
      <alignment vertical="top" wrapText="1"/>
    </xf>
    <xf numFmtId="166" fontId="6" fillId="2" borderId="17" xfId="1" applyNumberFormat="1" applyFont="1" applyFill="1" applyBorder="1" applyAlignment="1">
      <alignment vertical="top" wrapText="1"/>
    </xf>
    <xf numFmtId="166" fontId="4" fillId="0" borderId="9" xfId="1" applyNumberFormat="1" applyFont="1" applyFill="1" applyBorder="1"/>
    <xf numFmtId="4" fontId="4" fillId="0" borderId="14" xfId="6" applyNumberFormat="1" applyFont="1" applyFill="1" applyBorder="1" applyAlignment="1">
      <alignment vertical="center"/>
    </xf>
    <xf numFmtId="166" fontId="7" fillId="0" borderId="24" xfId="1" applyNumberFormat="1" applyFont="1" applyFill="1" applyBorder="1"/>
    <xf numFmtId="4" fontId="4" fillId="0" borderId="24" xfId="5" applyNumberFormat="1" applyFont="1" applyFill="1" applyBorder="1" applyAlignment="1">
      <alignment horizontal="right" vertical="center" wrapText="1"/>
    </xf>
    <xf numFmtId="4" fontId="4" fillId="0" borderId="17" xfId="6" applyNumberFormat="1" applyFont="1" applyFill="1" applyBorder="1" applyAlignment="1">
      <alignment vertical="center"/>
    </xf>
    <xf numFmtId="166" fontId="7" fillId="0" borderId="10" xfId="1" applyNumberFormat="1" applyFont="1" applyFill="1" applyBorder="1"/>
    <xf numFmtId="4" fontId="7" fillId="0" borderId="16" xfId="5" applyNumberFormat="1" applyFont="1" applyFill="1" applyBorder="1" applyAlignment="1">
      <alignment horizontal="right" vertical="center" wrapText="1"/>
    </xf>
    <xf numFmtId="4" fontId="4" fillId="0" borderId="18" xfId="5" applyNumberFormat="1" applyFont="1" applyFill="1" applyBorder="1" applyAlignment="1">
      <alignment horizontal="right" vertical="center" wrapText="1"/>
    </xf>
    <xf numFmtId="4" fontId="4" fillId="0" borderId="9" xfId="6" applyNumberFormat="1" applyFont="1" applyFill="1" applyBorder="1" applyAlignment="1">
      <alignment vertical="center"/>
    </xf>
    <xf numFmtId="4" fontId="4" fillId="0" borderId="18" xfId="6" applyNumberFormat="1" applyFont="1" applyFill="1" applyBorder="1" applyAlignment="1">
      <alignment vertical="center"/>
    </xf>
    <xf numFmtId="166" fontId="4" fillId="0" borderId="20" xfId="1" applyNumberFormat="1" applyFont="1" applyFill="1" applyBorder="1"/>
    <xf numFmtId="4" fontId="4" fillId="0" borderId="16" xfId="5" applyNumberFormat="1" applyFont="1" applyFill="1" applyBorder="1" applyAlignment="1">
      <alignment horizontal="right" vertical="center" wrapText="1"/>
    </xf>
    <xf numFmtId="4" fontId="4" fillId="0" borderId="12" xfId="1" applyNumberFormat="1" applyFont="1" applyFill="1" applyBorder="1" applyAlignment="1">
      <alignment vertical="top" wrapText="1"/>
    </xf>
    <xf numFmtId="166" fontId="7" fillId="0" borderId="9" xfId="1" applyNumberFormat="1" applyFont="1" applyFill="1" applyBorder="1"/>
    <xf numFmtId="169" fontId="4" fillId="0" borderId="14" xfId="1" applyNumberFormat="1" applyFont="1" applyFill="1" applyBorder="1" applyAlignment="1">
      <alignment horizontal="right" vertical="center"/>
    </xf>
    <xf numFmtId="166" fontId="7" fillId="0" borderId="18" xfId="1" applyNumberFormat="1" applyFont="1" applyFill="1" applyBorder="1"/>
    <xf numFmtId="169" fontId="4" fillId="0" borderId="15" xfId="1" applyNumberFormat="1" applyFont="1" applyFill="1" applyBorder="1" applyAlignment="1">
      <alignment horizontal="right" vertical="center"/>
    </xf>
    <xf numFmtId="169" fontId="4" fillId="0" borderId="17" xfId="1" applyNumberFormat="1" applyFont="1" applyFill="1" applyBorder="1" applyAlignment="1">
      <alignment horizontal="right" vertical="center"/>
    </xf>
    <xf numFmtId="166" fontId="4" fillId="0" borderId="24" xfId="1" applyNumberFormat="1" applyFont="1" applyFill="1" applyBorder="1"/>
    <xf numFmtId="4" fontId="4" fillId="0" borderId="24" xfId="1" applyNumberFormat="1" applyFont="1" applyFill="1" applyBorder="1" applyAlignment="1">
      <alignment horizontal="right" vertical="center"/>
    </xf>
    <xf numFmtId="4" fontId="4" fillId="0" borderId="25" xfId="1" applyNumberFormat="1" applyFont="1" applyFill="1" applyBorder="1" applyAlignment="1">
      <alignment horizontal="right" vertical="center"/>
    </xf>
    <xf numFmtId="166" fontId="6" fillId="2" borderId="14" xfId="1" applyNumberFormat="1" applyFont="1" applyFill="1" applyBorder="1" applyAlignment="1">
      <alignment vertical="top" wrapText="1"/>
    </xf>
    <xf numFmtId="0" fontId="6" fillId="2" borderId="23" xfId="1" applyFont="1" applyFill="1" applyBorder="1" applyAlignment="1">
      <alignment horizontal="center" vertical="top" wrapText="1"/>
    </xf>
    <xf numFmtId="0" fontId="6" fillId="2" borderId="16" xfId="1" applyFont="1" applyFill="1" applyBorder="1" applyAlignment="1">
      <alignment horizontal="center" vertical="top" wrapText="1"/>
    </xf>
    <xf numFmtId="0" fontId="6" fillId="2" borderId="14" xfId="1" applyFont="1" applyFill="1" applyBorder="1" applyAlignment="1">
      <alignment horizontal="center" vertical="top" wrapText="1"/>
    </xf>
    <xf numFmtId="0" fontId="4" fillId="2" borderId="14" xfId="1" applyFont="1" applyFill="1" applyBorder="1"/>
    <xf numFmtId="165" fontId="6" fillId="0" borderId="1" xfId="1" applyNumberFormat="1" applyFont="1" applyFill="1" applyBorder="1" applyAlignment="1">
      <alignment horizontal="center" vertical="top" wrapText="1"/>
    </xf>
    <xf numFmtId="4" fontId="6" fillId="2" borderId="14" xfId="1" applyNumberFormat="1" applyFont="1" applyFill="1" applyBorder="1" applyAlignment="1">
      <alignment vertical="top" wrapText="1"/>
    </xf>
    <xf numFmtId="0" fontId="6" fillId="2" borderId="13" xfId="1" applyFont="1" applyFill="1" applyBorder="1" applyAlignment="1">
      <alignment horizontal="center" vertical="top" wrapText="1"/>
    </xf>
    <xf numFmtId="0" fontId="4" fillId="0" borderId="18" xfId="1" applyFont="1" applyFill="1" applyBorder="1"/>
    <xf numFmtId="3" fontId="21" fillId="0" borderId="6" xfId="1" applyNumberFormat="1" applyFont="1" applyBorder="1" applyAlignment="1">
      <alignment horizontal="right" vertical="center" wrapText="1"/>
    </xf>
    <xf numFmtId="4" fontId="21" fillId="0" borderId="6" xfId="1" applyNumberFormat="1" applyFont="1" applyBorder="1" applyAlignment="1">
      <alignment horizontal="center" vertical="center" wrapText="1"/>
    </xf>
    <xf numFmtId="4" fontId="21" fillId="0" borderId="6" xfId="0" applyNumberFormat="1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left"/>
    </xf>
    <xf numFmtId="2" fontId="4" fillId="0" borderId="14" xfId="1" applyNumberFormat="1" applyFont="1" applyFill="1" applyBorder="1"/>
    <xf numFmtId="0" fontId="4" fillId="3" borderId="0" xfId="1" applyFont="1" applyFill="1"/>
    <xf numFmtId="0" fontId="4" fillId="0" borderId="18" xfId="1" applyFont="1" applyFill="1" applyBorder="1" applyAlignment="1">
      <alignment horizontal="center"/>
    </xf>
    <xf numFmtId="167" fontId="4" fillId="0" borderId="18" xfId="1" applyNumberFormat="1" applyFont="1" applyFill="1" applyBorder="1"/>
    <xf numFmtId="0" fontId="4" fillId="0" borderId="24" xfId="1" applyFont="1" applyFill="1" applyBorder="1" applyAlignment="1">
      <alignment horizontal="center"/>
    </xf>
    <xf numFmtId="0" fontId="4" fillId="0" borderId="9" xfId="1" applyFont="1" applyFill="1" applyBorder="1"/>
    <xf numFmtId="0" fontId="4" fillId="0" borderId="9" xfId="1" applyFont="1" applyFill="1" applyBorder="1" applyAlignment="1">
      <alignment horizontal="center"/>
    </xf>
    <xf numFmtId="167" fontId="4" fillId="0" borderId="9" xfId="1" applyNumberFormat="1" applyFont="1" applyFill="1" applyBorder="1"/>
    <xf numFmtId="0" fontId="4" fillId="0" borderId="10" xfId="1" applyFont="1" applyFill="1" applyBorder="1" applyAlignment="1">
      <alignment horizontal="center"/>
    </xf>
    <xf numFmtId="0" fontId="4" fillId="0" borderId="11" xfId="1" applyFont="1" applyFill="1" applyBorder="1"/>
    <xf numFmtId="4" fontId="6" fillId="2" borderId="6" xfId="1" applyNumberFormat="1" applyFont="1" applyFill="1" applyBorder="1"/>
    <xf numFmtId="4" fontId="4" fillId="0" borderId="0" xfId="1" applyNumberFormat="1" applyFont="1" applyFill="1" applyBorder="1"/>
    <xf numFmtId="0" fontId="4" fillId="7" borderId="0" xfId="1" applyFont="1" applyFill="1"/>
    <xf numFmtId="166" fontId="4" fillId="7" borderId="0" xfId="1" applyNumberFormat="1" applyFont="1" applyFill="1"/>
    <xf numFmtId="166" fontId="11" fillId="0" borderId="14" xfId="1" applyNumberFormat="1" applyFont="1" applyFill="1" applyBorder="1"/>
    <xf numFmtId="4" fontId="6" fillId="0" borderId="1" xfId="1" applyNumberFormat="1" applyFont="1" applyFill="1" applyBorder="1" applyAlignment="1">
      <alignment horizontal="center" vertical="top" wrapText="1"/>
    </xf>
    <xf numFmtId="4" fontId="6" fillId="0" borderId="6" xfId="1" applyNumberFormat="1" applyFont="1" applyFill="1" applyBorder="1" applyAlignment="1">
      <alignment horizontal="center" vertical="top" wrapText="1"/>
    </xf>
    <xf numFmtId="166" fontId="4" fillId="2" borderId="14" xfId="1" applyNumberFormat="1" applyFont="1" applyFill="1" applyBorder="1"/>
    <xf numFmtId="166" fontId="4" fillId="2" borderId="0" xfId="1" applyNumberFormat="1" applyFont="1" applyFill="1"/>
    <xf numFmtId="4" fontId="4" fillId="0" borderId="0" xfId="1" applyNumberFormat="1" applyFont="1" applyFill="1" applyAlignment="1">
      <alignment horizontal="center" vertical="top" wrapText="1"/>
    </xf>
    <xf numFmtId="0" fontId="4" fillId="0" borderId="0" xfId="1" applyFont="1" applyFill="1" applyAlignment="1">
      <alignment horizontal="right"/>
    </xf>
    <xf numFmtId="4" fontId="6" fillId="0" borderId="1" xfId="1" applyNumberFormat="1" applyFont="1" applyFill="1" applyBorder="1" applyAlignment="1">
      <alignment horizontal="center" vertical="top" wrapText="1"/>
    </xf>
    <xf numFmtId="4" fontId="6" fillId="0" borderId="6" xfId="1" applyNumberFormat="1" applyFont="1" applyFill="1" applyBorder="1" applyAlignment="1">
      <alignment horizontal="center" vertical="top" wrapText="1"/>
    </xf>
    <xf numFmtId="0" fontId="14" fillId="0" borderId="0" xfId="1" applyFont="1" applyAlignment="1">
      <alignment horizontal="right"/>
    </xf>
    <xf numFmtId="0" fontId="21" fillId="0" borderId="6" xfId="1" applyFont="1" applyBorder="1" applyAlignment="1">
      <alignment horizontal="center" vertical="center" wrapText="1"/>
    </xf>
    <xf numFmtId="0" fontId="21" fillId="0" borderId="6" xfId="1" applyFont="1" applyBorder="1" applyAlignment="1">
      <alignment horizontal="center" vertical="center" textRotation="90" wrapText="1"/>
    </xf>
    <xf numFmtId="0" fontId="21" fillId="0" borderId="14" xfId="0" applyFont="1" applyFill="1" applyBorder="1" applyAlignment="1">
      <alignment horizontal="center"/>
    </xf>
    <xf numFmtId="0" fontId="21" fillId="0" borderId="14" xfId="0" applyFont="1" applyFill="1" applyBorder="1" applyAlignment="1"/>
    <xf numFmtId="0" fontId="21" fillId="0" borderId="14" xfId="0" applyFont="1" applyFill="1" applyBorder="1" applyAlignment="1">
      <alignment horizontal="center" vertical="center"/>
    </xf>
    <xf numFmtId="166" fontId="21" fillId="0" borderId="14" xfId="0" applyNumberFormat="1" applyFont="1" applyFill="1" applyBorder="1" applyAlignment="1"/>
    <xf numFmtId="167" fontId="21" fillId="0" borderId="14" xfId="0" applyNumberFormat="1" applyFont="1" applyFill="1" applyBorder="1" applyAlignment="1"/>
    <xf numFmtId="0" fontId="21" fillId="0" borderId="14" xfId="0" applyFont="1" applyFill="1" applyBorder="1" applyAlignment="1">
      <alignment horizontal="left"/>
    </xf>
    <xf numFmtId="4" fontId="21" fillId="0" borderId="14" xfId="0" applyNumberFormat="1" applyFont="1" applyFill="1" applyBorder="1" applyAlignment="1">
      <alignment horizontal="left"/>
    </xf>
    <xf numFmtId="0" fontId="21" fillId="0" borderId="14" xfId="0" applyFont="1" applyFill="1" applyBorder="1"/>
    <xf numFmtId="4" fontId="21" fillId="0" borderId="14" xfId="0" applyNumberFormat="1" applyFont="1" applyFill="1" applyBorder="1"/>
    <xf numFmtId="0" fontId="20" fillId="0" borderId="14" xfId="1" applyFont="1" applyFill="1" applyBorder="1"/>
    <xf numFmtId="0" fontId="20" fillId="0" borderId="14" xfId="0" applyFont="1" applyFill="1" applyBorder="1" applyAlignment="1">
      <alignment horizontal="center" vertical="center"/>
    </xf>
    <xf numFmtId="0" fontId="20" fillId="0" borderId="14" xfId="1" applyFont="1" applyFill="1" applyBorder="1" applyAlignment="1"/>
    <xf numFmtId="166" fontId="20" fillId="0" borderId="14" xfId="1" applyNumberFormat="1" applyFont="1" applyFill="1" applyBorder="1"/>
    <xf numFmtId="167" fontId="20" fillId="0" borderId="14" xfId="1" applyNumberFormat="1" applyFont="1" applyFill="1" applyBorder="1"/>
    <xf numFmtId="0" fontId="20" fillId="0" borderId="14" xfId="0" applyFont="1" applyFill="1" applyBorder="1" applyAlignment="1"/>
    <xf numFmtId="2" fontId="20" fillId="0" borderId="14" xfId="1" applyNumberFormat="1" applyFont="1" applyFill="1" applyBorder="1"/>
    <xf numFmtId="0" fontId="21" fillId="0" borderId="14" xfId="0" applyFont="1" applyFill="1" applyBorder="1" applyAlignment="1">
      <alignment vertical="center"/>
    </xf>
    <xf numFmtId="3" fontId="21" fillId="0" borderId="14" xfId="0" applyNumberFormat="1" applyFont="1" applyFill="1" applyBorder="1"/>
    <xf numFmtId="0" fontId="21" fillId="0" borderId="9" xfId="0" applyFont="1" applyFill="1" applyBorder="1" applyAlignment="1">
      <alignment horizontal="center"/>
    </xf>
    <xf numFmtId="0" fontId="21" fillId="0" borderId="9" xfId="0" applyFont="1" applyFill="1" applyBorder="1" applyAlignment="1"/>
    <xf numFmtId="0" fontId="21" fillId="0" borderId="9" xfId="0" applyFont="1" applyFill="1" applyBorder="1" applyAlignment="1">
      <alignment horizontal="center" vertical="center"/>
    </xf>
    <xf numFmtId="166" fontId="21" fillId="0" borderId="9" xfId="0" applyNumberFormat="1" applyFont="1" applyFill="1" applyBorder="1" applyAlignment="1"/>
    <xf numFmtId="167" fontId="21" fillId="0" borderId="9" xfId="0" applyNumberFormat="1" applyFont="1" applyFill="1" applyBorder="1" applyAlignment="1"/>
    <xf numFmtId="0" fontId="21" fillId="0" borderId="9" xfId="0" applyFont="1" applyFill="1" applyBorder="1" applyAlignment="1">
      <alignment horizontal="left"/>
    </xf>
    <xf numFmtId="4" fontId="21" fillId="0" borderId="9" xfId="0" applyNumberFormat="1" applyFont="1" applyFill="1" applyBorder="1" applyAlignment="1">
      <alignment horizontal="left"/>
    </xf>
    <xf numFmtId="0" fontId="21" fillId="0" borderId="9" xfId="0" applyFont="1" applyFill="1" applyBorder="1"/>
    <xf numFmtId="4" fontId="21" fillId="0" borderId="9" xfId="0" applyNumberFormat="1" applyFont="1" applyFill="1" applyBorder="1"/>
    <xf numFmtId="4" fontId="6" fillId="2" borderId="3" xfId="1" applyNumberFormat="1" applyFont="1" applyFill="1" applyBorder="1"/>
    <xf numFmtId="0" fontId="7" fillId="0" borderId="26" xfId="1" applyFont="1" applyFill="1" applyBorder="1"/>
    <xf numFmtId="0" fontId="7" fillId="0" borderId="18" xfId="1" applyFont="1" applyFill="1" applyBorder="1"/>
    <xf numFmtId="4" fontId="7" fillId="0" borderId="18" xfId="1" applyNumberFormat="1" applyFont="1" applyFill="1" applyBorder="1"/>
    <xf numFmtId="0" fontId="7" fillId="0" borderId="8" xfId="1" applyFont="1" applyFill="1" applyBorder="1"/>
    <xf numFmtId="0" fontId="7" fillId="0" borderId="9" xfId="1" applyFont="1" applyFill="1" applyBorder="1"/>
    <xf numFmtId="4" fontId="7" fillId="0" borderId="9" xfId="1" applyNumberFormat="1" applyFont="1" applyFill="1" applyBorder="1"/>
    <xf numFmtId="4" fontId="6" fillId="2" borderId="14" xfId="1" applyNumberFormat="1" applyFont="1" applyFill="1" applyBorder="1"/>
    <xf numFmtId="0" fontId="4" fillId="0" borderId="13" xfId="1" applyFont="1" applyFill="1" applyBorder="1"/>
    <xf numFmtId="4" fontId="4" fillId="0" borderId="14" xfId="1" applyNumberFormat="1" applyFont="1" applyFill="1" applyBorder="1"/>
    <xf numFmtId="0" fontId="4" fillId="0" borderId="14" xfId="1" applyFont="1" applyBorder="1"/>
    <xf numFmtId="0" fontId="4" fillId="0" borderId="14" xfId="1" applyFont="1" applyBorder="1" applyAlignment="1">
      <alignment horizontal="center"/>
    </xf>
    <xf numFmtId="166" fontId="4" fillId="0" borderId="14" xfId="1" applyNumberFormat="1" applyFont="1" applyBorder="1"/>
    <xf numFmtId="167" fontId="4" fillId="0" borderId="14" xfId="1" applyNumberFormat="1" applyFont="1" applyBorder="1"/>
    <xf numFmtId="0" fontId="4" fillId="0" borderId="16" xfId="1" applyFont="1" applyBorder="1" applyAlignment="1">
      <alignment horizontal="center"/>
    </xf>
    <xf numFmtId="0" fontId="7" fillId="0" borderId="27" xfId="1" applyFont="1" applyFill="1" applyBorder="1"/>
    <xf numFmtId="0" fontId="6" fillId="0" borderId="1" xfId="1" applyFont="1" applyFill="1" applyBorder="1" applyAlignment="1">
      <alignment horizontal="center" vertical="top" wrapText="1"/>
    </xf>
    <xf numFmtId="0" fontId="6" fillId="0" borderId="5" xfId="1" applyFont="1" applyFill="1" applyBorder="1" applyAlignment="1">
      <alignment horizontal="center" vertical="top" wrapText="1"/>
    </xf>
    <xf numFmtId="4" fontId="6" fillId="0" borderId="1" xfId="1" applyNumberFormat="1" applyFont="1" applyFill="1" applyBorder="1" applyAlignment="1">
      <alignment horizontal="center" vertical="top" wrapText="1"/>
    </xf>
    <xf numFmtId="4" fontId="6" fillId="0" borderId="5" xfId="1" applyNumberFormat="1" applyFont="1" applyFill="1" applyBorder="1" applyAlignment="1">
      <alignment horizontal="center" vertical="top" wrapText="1"/>
    </xf>
    <xf numFmtId="4" fontId="6" fillId="0" borderId="7" xfId="1" applyNumberFormat="1" applyFont="1" applyFill="1" applyBorder="1" applyAlignment="1">
      <alignment horizontal="center" vertical="top" wrapText="1"/>
    </xf>
    <xf numFmtId="4" fontId="6" fillId="0" borderId="6" xfId="1" applyNumberFormat="1" applyFont="1" applyFill="1" applyBorder="1" applyAlignment="1">
      <alignment horizontal="center" vertical="center" wrapText="1"/>
    </xf>
    <xf numFmtId="4" fontId="6" fillId="0" borderId="6" xfId="1" applyNumberFormat="1" applyFont="1" applyFill="1" applyBorder="1" applyAlignment="1">
      <alignment horizontal="center" vertical="top" wrapText="1"/>
    </xf>
    <xf numFmtId="4" fontId="6" fillId="0" borderId="1" xfId="1" applyNumberFormat="1" applyFont="1" applyFill="1" applyBorder="1" applyAlignment="1">
      <alignment horizontal="center" vertical="center" wrapText="1"/>
    </xf>
    <xf numFmtId="4" fontId="6" fillId="0" borderId="5" xfId="1" applyNumberFormat="1" applyFont="1" applyFill="1" applyBorder="1" applyAlignment="1">
      <alignment horizontal="center" vertical="center" wrapText="1"/>
    </xf>
    <xf numFmtId="4" fontId="6" fillId="0" borderId="7" xfId="1" applyNumberFormat="1" applyFont="1" applyFill="1" applyBorder="1" applyAlignment="1">
      <alignment horizontal="center" vertical="center" wrapText="1"/>
    </xf>
    <xf numFmtId="165" fontId="6" fillId="0" borderId="1" xfId="1" applyNumberFormat="1" applyFont="1" applyFill="1" applyBorder="1" applyAlignment="1">
      <alignment horizontal="center" vertical="center" wrapText="1"/>
    </xf>
    <xf numFmtId="165" fontId="6" fillId="0" borderId="7" xfId="1" applyNumberFormat="1" applyFont="1" applyFill="1" applyBorder="1" applyAlignment="1">
      <alignment horizontal="center" vertical="center" wrapText="1"/>
    </xf>
    <xf numFmtId="0" fontId="15" fillId="0" borderId="0" xfId="1" applyFont="1" applyFill="1" applyAlignment="1">
      <alignment horizontal="center" vertical="center"/>
    </xf>
    <xf numFmtId="0" fontId="6" fillId="0" borderId="1" xfId="1" applyFont="1" applyFill="1" applyBorder="1" applyAlignment="1">
      <alignment horizontal="center" vertical="top"/>
    </xf>
    <xf numFmtId="0" fontId="6" fillId="0" borderId="5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 wrapText="1"/>
    </xf>
    <xf numFmtId="3" fontId="6" fillId="0" borderId="1" xfId="1" applyNumberFormat="1" applyFont="1" applyFill="1" applyBorder="1" applyAlignment="1">
      <alignment horizontal="center" vertical="top" wrapText="1"/>
    </xf>
    <xf numFmtId="3" fontId="6" fillId="0" borderId="5" xfId="1" applyNumberFormat="1" applyFont="1" applyFill="1" applyBorder="1" applyAlignment="1">
      <alignment horizontal="center" vertical="top" wrapText="1"/>
    </xf>
    <xf numFmtId="165" fontId="6" fillId="0" borderId="5" xfId="1" applyNumberFormat="1" applyFont="1" applyFill="1" applyBorder="1" applyAlignment="1">
      <alignment horizontal="center" vertical="center" wrapText="1"/>
    </xf>
    <xf numFmtId="4" fontId="6" fillId="0" borderId="2" xfId="1" applyNumberFormat="1" applyFont="1" applyFill="1" applyBorder="1" applyAlignment="1">
      <alignment horizontal="center" vertical="center" wrapText="1"/>
    </xf>
    <xf numFmtId="4" fontId="6" fillId="0" borderId="4" xfId="1" applyNumberFormat="1" applyFont="1" applyFill="1" applyBorder="1" applyAlignment="1">
      <alignment horizontal="center" vertical="center" wrapText="1"/>
    </xf>
    <xf numFmtId="4" fontId="6" fillId="0" borderId="3" xfId="1" applyNumberFormat="1" applyFont="1" applyFill="1" applyBorder="1" applyAlignment="1">
      <alignment horizontal="center" vertical="center" wrapText="1"/>
    </xf>
    <xf numFmtId="165" fontId="6" fillId="0" borderId="2" xfId="1" applyNumberFormat="1" applyFont="1" applyFill="1" applyBorder="1" applyAlignment="1">
      <alignment horizontal="center" vertical="center" wrapText="1"/>
    </xf>
    <xf numFmtId="165" fontId="6" fillId="0" borderId="3" xfId="1" applyNumberFormat="1" applyFont="1" applyFill="1" applyBorder="1" applyAlignment="1">
      <alignment horizontal="center" vertical="center" wrapText="1"/>
    </xf>
    <xf numFmtId="3" fontId="6" fillId="0" borderId="1" xfId="1" applyNumberFormat="1" applyFont="1" applyFill="1" applyBorder="1" applyAlignment="1">
      <alignment horizontal="center" vertical="center" wrapText="1"/>
    </xf>
    <xf numFmtId="3" fontId="6" fillId="0" borderId="5" xfId="1" applyNumberFormat="1" applyFont="1" applyFill="1" applyBorder="1" applyAlignment="1">
      <alignment horizontal="center" vertical="center" wrapText="1"/>
    </xf>
    <xf numFmtId="3" fontId="6" fillId="0" borderId="7" xfId="1" applyNumberFormat="1" applyFont="1" applyFill="1" applyBorder="1" applyAlignment="1">
      <alignment horizontal="center" vertical="center" wrapText="1"/>
    </xf>
    <xf numFmtId="0" fontId="21" fillId="3" borderId="6" xfId="1" applyFont="1" applyFill="1" applyBorder="1" applyAlignment="1">
      <alignment horizontal="center" vertical="center" textRotation="90" wrapText="1"/>
    </xf>
    <xf numFmtId="0" fontId="21" fillId="0" borderId="6" xfId="1" applyFont="1" applyBorder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wrapText="1"/>
    </xf>
    <xf numFmtId="0" fontId="21" fillId="0" borderId="6" xfId="1" applyFont="1" applyBorder="1" applyAlignment="1">
      <alignment horizontal="center" vertical="center" textRotation="90" wrapText="1"/>
    </xf>
    <xf numFmtId="4" fontId="21" fillId="0" borderId="6" xfId="0" applyNumberFormat="1" applyFont="1" applyFill="1" applyBorder="1" applyAlignment="1">
      <alignment horizontal="center" vertical="center" textRotation="90" wrapText="1"/>
    </xf>
    <xf numFmtId="3" fontId="21" fillId="0" borderId="6" xfId="1" applyNumberFormat="1" applyFont="1" applyBorder="1" applyAlignment="1">
      <alignment horizontal="center" vertical="center" textRotation="90" wrapText="1"/>
    </xf>
    <xf numFmtId="0" fontId="20" fillId="0" borderId="0" xfId="0" applyFont="1" applyAlignment="1">
      <alignment horizontal="center" vertical="center"/>
    </xf>
  </cellXfs>
  <cellStyles count="19">
    <cellStyle name="Обычный" xfId="0" builtinId="0"/>
    <cellStyle name="Обычный 10" xfId="2"/>
    <cellStyle name="Обычный 2" xfId="1"/>
    <cellStyle name="Обычный 2 2" xfId="15"/>
    <cellStyle name="Обычный 2 3" xfId="6"/>
    <cellStyle name="Обычный 2 4" xfId="13"/>
    <cellStyle name="Обычный 3" xfId="3"/>
    <cellStyle name="Обычный 3 2" xfId="12"/>
    <cellStyle name="Обычный 4" xfId="4"/>
    <cellStyle name="Обычный 4 2" xfId="16"/>
    <cellStyle name="Обычный 4 3" xfId="14"/>
    <cellStyle name="Обычный 5" xfId="5"/>
    <cellStyle name="Обычный 5 2" xfId="17"/>
    <cellStyle name="Обычный 6" xfId="18"/>
    <cellStyle name="Процентный 2" xfId="10"/>
    <cellStyle name="Финансовый 2" xfId="11"/>
    <cellStyle name="Финансовый 3" xfId="8"/>
    <cellStyle name="Финансовый 4" xfId="9"/>
    <cellStyle name="Финансовый 4 5" xfId="7"/>
  </cellStyles>
  <dxfs count="8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FF"/>
      <color rgb="FFF1BE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2;&#1072;&#1089;&#1080;&#1083;&#1080;&#1081;/Desktop/&#1059;&#1078;&#1080;&#1085;&#1089;&#1082;&#1072;&#1103;/&#1056;&#1055;&#1050;&#1056;%20&#1050;&#1055;&#1050;&#1056;/291&#1054;&#1044;%20&#1086;&#1090;%2008072021%202019-21/&#1052;&#1046;&#1050;&#1061;%20&#1055;&#1088;&#1086;&#1077;&#1082;&#1090;%20&#1050;&#1055;&#1050;&#1056;%202019-2021%20&#1080;&#1102;&#1085;&#1100;.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№1"/>
      <sheetName val="Прил 2 оконч"/>
      <sheetName val="Лист1"/>
      <sheetName val="Приложение №3"/>
    </sheetNames>
    <sheetDataSet>
      <sheetData sheetId="0" refreshError="1">
        <row r="330">
          <cell r="N330">
            <v>3162140.5024000001</v>
          </cell>
          <cell r="P330">
            <v>0</v>
          </cell>
        </row>
        <row r="331">
          <cell r="P331">
            <v>0</v>
          </cell>
        </row>
        <row r="332">
          <cell r="P332">
            <v>0</v>
          </cell>
        </row>
        <row r="333">
          <cell r="P333">
            <v>0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0</v>
          </cell>
        </row>
        <row r="339">
          <cell r="P339">
            <v>0</v>
          </cell>
        </row>
        <row r="342">
          <cell r="P342">
            <v>18386424.66448576</v>
          </cell>
        </row>
        <row r="343">
          <cell r="P343">
            <v>4650755.3564999998</v>
          </cell>
        </row>
        <row r="344">
          <cell r="P344">
            <v>5669160.790000001</v>
          </cell>
        </row>
        <row r="345">
          <cell r="P345">
            <v>8474001.9285000004</v>
          </cell>
        </row>
        <row r="346">
          <cell r="P346">
            <v>6186614.4000000004</v>
          </cell>
        </row>
        <row r="347">
          <cell r="P347">
            <v>2150206.5499999998</v>
          </cell>
        </row>
        <row r="348">
          <cell r="P348">
            <v>1528719.3599999999</v>
          </cell>
        </row>
        <row r="349">
          <cell r="P349">
            <v>832258.4500000003</v>
          </cell>
        </row>
        <row r="350">
          <cell r="P350">
            <v>476783.00000000006</v>
          </cell>
        </row>
        <row r="351">
          <cell r="P351">
            <v>867835.3400000002</v>
          </cell>
        </row>
        <row r="352">
          <cell r="P352">
            <v>281635.33000000007</v>
          </cell>
        </row>
        <row r="353">
          <cell r="P353">
            <v>1849078.2400000007</v>
          </cell>
        </row>
        <row r="354">
          <cell r="P354">
            <v>7106118.4399999976</v>
          </cell>
        </row>
        <row r="356">
          <cell r="P356">
            <v>1484708644.73927</v>
          </cell>
        </row>
        <row r="357">
          <cell r="P357">
            <v>19257200.705996796</v>
          </cell>
        </row>
        <row r="358">
          <cell r="P358">
            <v>3212625.9276756034</v>
          </cell>
        </row>
        <row r="359">
          <cell r="P359">
            <v>10239275.208710328</v>
          </cell>
        </row>
        <row r="360">
          <cell r="P360">
            <v>8282321.9184000008</v>
          </cell>
        </row>
        <row r="361">
          <cell r="P361">
            <v>27818789.569609597</v>
          </cell>
        </row>
        <row r="362">
          <cell r="P362">
            <v>3050672.5500000003</v>
          </cell>
        </row>
        <row r="363">
          <cell r="P363">
            <v>3022114.8411749536</v>
          </cell>
        </row>
        <row r="364">
          <cell r="P364">
            <v>2553404.2937164307</v>
          </cell>
        </row>
        <row r="365">
          <cell r="P365">
            <v>43038735.640719354</v>
          </cell>
        </row>
        <row r="366">
          <cell r="P366">
            <v>12906929.591843799</v>
          </cell>
        </row>
        <row r="367">
          <cell r="P367">
            <v>48175526.110926934</v>
          </cell>
        </row>
        <row r="368">
          <cell r="P368">
            <v>77425176.923584491</v>
          </cell>
        </row>
        <row r="369">
          <cell r="P369">
            <v>27399966.514761567</v>
          </cell>
        </row>
        <row r="370">
          <cell r="P370">
            <v>45979545.864568956</v>
          </cell>
        </row>
        <row r="371">
          <cell r="P371">
            <v>3023338.6039633444</v>
          </cell>
        </row>
        <row r="372">
          <cell r="P372">
            <v>6374848.4797866829</v>
          </cell>
        </row>
        <row r="373">
          <cell r="P373">
            <v>1503077.3755000003</v>
          </cell>
        </row>
        <row r="374">
          <cell r="P374">
            <v>531429.05299999984</v>
          </cell>
        </row>
        <row r="375">
          <cell r="P375">
            <v>2058131.57</v>
          </cell>
        </row>
        <row r="376">
          <cell r="P376">
            <v>1427823.2759999998</v>
          </cell>
        </row>
        <row r="377">
          <cell r="P377">
            <v>2458986.1004056255</v>
          </cell>
        </row>
        <row r="378">
          <cell r="P378">
            <v>14373962.543999998</v>
          </cell>
        </row>
        <row r="379">
          <cell r="P379">
            <v>4754966.6305</v>
          </cell>
        </row>
        <row r="380">
          <cell r="P380">
            <v>4310971.6074999999</v>
          </cell>
        </row>
        <row r="381">
          <cell r="P381">
            <v>4212040.6549999993</v>
          </cell>
        </row>
        <row r="382">
          <cell r="P382">
            <v>2392891.2369999997</v>
          </cell>
        </row>
        <row r="383">
          <cell r="P383">
            <v>11292353.563999999</v>
          </cell>
        </row>
        <row r="384">
          <cell r="P384">
            <v>10825930.951000001</v>
          </cell>
        </row>
        <row r="385">
          <cell r="P385">
            <v>11074712.032500001</v>
          </cell>
        </row>
        <row r="386">
          <cell r="P386">
            <v>11706873.212499997</v>
          </cell>
        </row>
        <row r="387">
          <cell r="P387">
            <v>1558525.9744999998</v>
          </cell>
        </row>
        <row r="388">
          <cell r="P388">
            <v>1207789.547</v>
          </cell>
        </row>
        <row r="389">
          <cell r="P389">
            <v>214072.54200000002</v>
          </cell>
        </row>
        <row r="390">
          <cell r="P390">
            <v>5242655.1054999996</v>
          </cell>
        </row>
        <row r="391">
          <cell r="P391">
            <v>5235214.6654999992</v>
          </cell>
        </row>
        <row r="392">
          <cell r="P392">
            <v>8781068.4495000001</v>
          </cell>
        </row>
        <row r="393">
          <cell r="P393">
            <v>393364.86650000006</v>
          </cell>
        </row>
        <row r="394">
          <cell r="P394">
            <v>3948970.9360000007</v>
          </cell>
        </row>
        <row r="395">
          <cell r="P395">
            <v>2332491.8560000001</v>
          </cell>
        </row>
        <row r="396">
          <cell r="P396">
            <v>2362537.5779999997</v>
          </cell>
        </row>
        <row r="397">
          <cell r="P397">
            <v>2141124.9173050486</v>
          </cell>
        </row>
        <row r="398">
          <cell r="P398">
            <v>5862291.2755000005</v>
          </cell>
        </row>
        <row r="399">
          <cell r="P399">
            <v>25930308.993724361</v>
          </cell>
        </row>
        <row r="400">
          <cell r="P400">
            <v>30194726.782648858</v>
          </cell>
        </row>
        <row r="401">
          <cell r="P401">
            <v>519137.96413126681</v>
          </cell>
        </row>
        <row r="402">
          <cell r="P402">
            <v>2491449.6410000003</v>
          </cell>
        </row>
        <row r="403">
          <cell r="P403">
            <v>3508219.3959999993</v>
          </cell>
        </row>
        <row r="404">
          <cell r="P404">
            <v>1435276.821</v>
          </cell>
        </row>
        <row r="405">
          <cell r="P405">
            <v>1009893.039</v>
          </cell>
        </row>
        <row r="406">
          <cell r="P406">
            <v>7713850.2699999996</v>
          </cell>
        </row>
        <row r="407">
          <cell r="P407">
            <v>3886018.9674999993</v>
          </cell>
        </row>
        <row r="408">
          <cell r="P408">
            <v>9142632.1314999983</v>
          </cell>
        </row>
        <row r="409">
          <cell r="P409">
            <v>8892758.499400001</v>
          </cell>
        </row>
        <row r="410">
          <cell r="P410">
            <v>424794.6370599994</v>
          </cell>
        </row>
        <row r="412">
          <cell r="P412">
            <v>46028159.17499999</v>
          </cell>
        </row>
        <row r="413">
          <cell r="P413">
            <v>948916.95549999969</v>
          </cell>
        </row>
        <row r="414">
          <cell r="P414">
            <v>14292902.076399997</v>
          </cell>
        </row>
        <row r="415">
          <cell r="P415">
            <v>2709072.3174999999</v>
          </cell>
        </row>
        <row r="418">
          <cell r="P418">
            <v>491985.08250000002</v>
          </cell>
        </row>
        <row r="419">
          <cell r="P419">
            <v>419435.9299999997</v>
          </cell>
        </row>
        <row r="420">
          <cell r="P420">
            <v>7561449.7990000006</v>
          </cell>
        </row>
        <row r="421">
          <cell r="P421">
            <v>5979263.4119597217</v>
          </cell>
        </row>
        <row r="422">
          <cell r="P422">
            <v>3950121.9060000004</v>
          </cell>
        </row>
        <row r="423">
          <cell r="P423">
            <v>7397275.0824999996</v>
          </cell>
        </row>
        <row r="426">
          <cell r="P426">
            <v>1199659.7199999997</v>
          </cell>
        </row>
        <row r="427">
          <cell r="P427">
            <v>2287098.1094999993</v>
          </cell>
        </row>
        <row r="428">
          <cell r="P428">
            <v>2389492.9879999999</v>
          </cell>
        </row>
        <row r="429">
          <cell r="P429">
            <v>837420.85000000009</v>
          </cell>
        </row>
        <row r="430">
          <cell r="P430">
            <v>21637631.2425</v>
          </cell>
        </row>
        <row r="431">
          <cell r="P431">
            <v>8587134.1664999984</v>
          </cell>
        </row>
        <row r="432">
          <cell r="P432">
            <v>5318257.4287722921</v>
          </cell>
        </row>
        <row r="433">
          <cell r="P433">
            <v>48635189.735800005</v>
          </cell>
        </row>
        <row r="435">
          <cell r="P435">
            <v>4287770.5930000003</v>
          </cell>
        </row>
        <row r="436">
          <cell r="P436">
            <v>3266783.6526328963</v>
          </cell>
        </row>
        <row r="437">
          <cell r="P437">
            <v>198024.97</v>
          </cell>
        </row>
        <row r="438">
          <cell r="P438">
            <v>262699.71999999997</v>
          </cell>
        </row>
        <row r="439">
          <cell r="P439">
            <v>3464854.8810000001</v>
          </cell>
        </row>
        <row r="440">
          <cell r="P440">
            <v>5151414.3</v>
          </cell>
        </row>
        <row r="441">
          <cell r="P441">
            <v>6203340.5010000011</v>
          </cell>
        </row>
        <row r="442">
          <cell r="P442">
            <v>3494.0329999999885</v>
          </cell>
        </row>
        <row r="443">
          <cell r="P443">
            <v>1101571.0090000001</v>
          </cell>
        </row>
        <row r="444">
          <cell r="P444">
            <v>3386961.5634999992</v>
          </cell>
        </row>
        <row r="445">
          <cell r="P445">
            <v>1946733.0500000003</v>
          </cell>
        </row>
        <row r="446">
          <cell r="P446">
            <v>1938293.31</v>
          </cell>
        </row>
        <row r="447">
          <cell r="P447">
            <v>1971017.5200000005</v>
          </cell>
        </row>
        <row r="448">
          <cell r="P448">
            <v>1938390.4599999995</v>
          </cell>
        </row>
        <row r="449">
          <cell r="P449">
            <v>6115146.2634999985</v>
          </cell>
        </row>
        <row r="450">
          <cell r="P450">
            <v>2137942.06</v>
          </cell>
        </row>
        <row r="451">
          <cell r="P451">
            <v>676424.97</v>
          </cell>
        </row>
        <row r="452">
          <cell r="P452">
            <v>691304.84</v>
          </cell>
        </row>
        <row r="453">
          <cell r="P453">
            <v>711819.96000000008</v>
          </cell>
        </row>
        <row r="454">
          <cell r="P454">
            <v>705088.02999999968</v>
          </cell>
        </row>
        <row r="455">
          <cell r="P455">
            <v>708248.36999999965</v>
          </cell>
        </row>
        <row r="456">
          <cell r="P456">
            <v>716194.44000000018</v>
          </cell>
        </row>
        <row r="457">
          <cell r="P457">
            <v>8531647.0912046451</v>
          </cell>
        </row>
        <row r="458">
          <cell r="P458">
            <v>8882534.1551745422</v>
          </cell>
        </row>
        <row r="459">
          <cell r="P459">
            <v>6724718.1072130194</v>
          </cell>
        </row>
        <row r="463">
          <cell r="P463">
            <v>5226694.2896482255</v>
          </cell>
        </row>
        <row r="464">
          <cell r="P464">
            <v>7778680.0100000007</v>
          </cell>
        </row>
        <row r="465">
          <cell r="P465">
            <v>2631429.5799999996</v>
          </cell>
        </row>
        <row r="466">
          <cell r="P466">
            <v>56485073.583000004</v>
          </cell>
        </row>
        <row r="467">
          <cell r="P467">
            <v>434979.11440000008</v>
          </cell>
        </row>
        <row r="468">
          <cell r="P468">
            <v>283680.10920000001</v>
          </cell>
        </row>
        <row r="469">
          <cell r="P469">
            <v>1140247.8500000001</v>
          </cell>
        </row>
        <row r="470">
          <cell r="P470">
            <v>6812.3099999999977</v>
          </cell>
        </row>
        <row r="471">
          <cell r="P471">
            <v>9229212.2699253745</v>
          </cell>
        </row>
        <row r="472">
          <cell r="P472">
            <v>5946586.4900000012</v>
          </cell>
        </row>
        <row r="473">
          <cell r="P473">
            <v>3214039.2920000004</v>
          </cell>
        </row>
        <row r="474">
          <cell r="P474">
            <v>3230114.3299999996</v>
          </cell>
        </row>
        <row r="475">
          <cell r="P475">
            <v>8764952.4619999975</v>
          </cell>
        </row>
        <row r="476">
          <cell r="P476">
            <v>6686766.8270000005</v>
          </cell>
        </row>
        <row r="477">
          <cell r="P477">
            <v>3481811.5109999999</v>
          </cell>
        </row>
        <row r="478">
          <cell r="P478">
            <v>3480415.7184999995</v>
          </cell>
        </row>
        <row r="479">
          <cell r="P479">
            <v>1809432.4881999996</v>
          </cell>
        </row>
        <row r="480">
          <cell r="P480">
            <v>3540618.4304999998</v>
          </cell>
        </row>
        <row r="481">
          <cell r="P481">
            <v>3355252.7054999983</v>
          </cell>
        </row>
        <row r="482">
          <cell r="P482">
            <v>3554888.7264999994</v>
          </cell>
        </row>
        <row r="483">
          <cell r="P483">
            <v>1686725.6969999992</v>
          </cell>
        </row>
        <row r="484">
          <cell r="P484">
            <v>5561749.7033592574</v>
          </cell>
        </row>
        <row r="485">
          <cell r="P485">
            <v>971862.48</v>
          </cell>
        </row>
        <row r="486">
          <cell r="P486">
            <v>2778189.77</v>
          </cell>
        </row>
        <row r="488">
          <cell r="P488">
            <v>928059.56999999983</v>
          </cell>
        </row>
        <row r="489">
          <cell r="P489">
            <v>943015.69000000006</v>
          </cell>
        </row>
        <row r="497">
          <cell r="P497">
            <v>9418399.1846000012</v>
          </cell>
        </row>
        <row r="498">
          <cell r="P498">
            <v>11444110.816</v>
          </cell>
        </row>
        <row r="499">
          <cell r="P499">
            <v>2417299.0020772759</v>
          </cell>
        </row>
        <row r="500">
          <cell r="P500">
            <v>34900687.931176558</v>
          </cell>
        </row>
        <row r="501">
          <cell r="P501">
            <v>28044838.289283924</v>
          </cell>
        </row>
        <row r="502">
          <cell r="P502">
            <v>39607141.98520001</v>
          </cell>
        </row>
        <row r="503">
          <cell r="P503">
            <v>17528796.353159998</v>
          </cell>
        </row>
        <row r="504">
          <cell r="P504">
            <v>824519.47653266462</v>
          </cell>
        </row>
        <row r="505">
          <cell r="P505">
            <v>23851536.721600011</v>
          </cell>
        </row>
        <row r="506">
          <cell r="P506">
            <v>15213582.575999999</v>
          </cell>
        </row>
        <row r="507">
          <cell r="P507">
            <v>63412037.698659018</v>
          </cell>
        </row>
        <row r="508">
          <cell r="P508">
            <v>3043125.2616376868</v>
          </cell>
        </row>
        <row r="509">
          <cell r="P509">
            <v>8422575.3699999973</v>
          </cell>
        </row>
        <row r="510">
          <cell r="P510">
            <v>2547563.125</v>
          </cell>
        </row>
        <row r="511">
          <cell r="P511">
            <v>8218277.8820000002</v>
          </cell>
        </row>
        <row r="512">
          <cell r="P512">
            <v>14632444.093</v>
          </cell>
        </row>
        <row r="513">
          <cell r="P513">
            <v>2318524.06</v>
          </cell>
        </row>
        <row r="514">
          <cell r="P514">
            <v>2243991.7999999998</v>
          </cell>
        </row>
        <row r="515">
          <cell r="P515">
            <v>2273625.4200000004</v>
          </cell>
        </row>
        <row r="516">
          <cell r="P516">
            <v>2267232.5499999998</v>
          </cell>
        </row>
        <row r="517">
          <cell r="P517">
            <v>2278146.9</v>
          </cell>
        </row>
        <row r="518">
          <cell r="P518">
            <v>3866698.0596000007</v>
          </cell>
        </row>
        <row r="519">
          <cell r="P519">
            <v>2676799.25</v>
          </cell>
        </row>
        <row r="520">
          <cell r="P520">
            <v>2223876.8275999995</v>
          </cell>
        </row>
        <row r="521">
          <cell r="P521">
            <v>4995752.2664999999</v>
          </cell>
        </row>
        <row r="522">
          <cell r="P522">
            <v>1823429.5620000002</v>
          </cell>
        </row>
        <row r="523">
          <cell r="P523">
            <v>1853670.0399999998</v>
          </cell>
        </row>
        <row r="524">
          <cell r="P524">
            <v>6547019.5455</v>
          </cell>
        </row>
        <row r="525">
          <cell r="P525">
            <v>24530188.936499998</v>
          </cell>
        </row>
        <row r="526">
          <cell r="P526">
            <v>7820.1254999999946</v>
          </cell>
        </row>
        <row r="527">
          <cell r="P527">
            <v>6845716.8014999991</v>
          </cell>
        </row>
        <row r="528">
          <cell r="P528">
            <v>2508459.7992000007</v>
          </cell>
        </row>
        <row r="529">
          <cell r="P529">
            <v>7773865.4785000011</v>
          </cell>
        </row>
        <row r="530">
          <cell r="P530">
            <v>1383558.34</v>
          </cell>
        </row>
        <row r="531">
          <cell r="P531">
            <v>2929497.43</v>
          </cell>
        </row>
        <row r="533">
          <cell r="P533">
            <v>5216973.568</v>
          </cell>
        </row>
        <row r="534">
          <cell r="P534">
            <v>2546819.9736000001</v>
          </cell>
        </row>
        <row r="535">
          <cell r="P535">
            <v>2859189.2719999994</v>
          </cell>
        </row>
        <row r="536">
          <cell r="P536">
            <v>9040711.203993801</v>
          </cell>
        </row>
        <row r="537">
          <cell r="P537">
            <v>5132155.919999999</v>
          </cell>
        </row>
        <row r="538">
          <cell r="P538">
            <v>6290464.21</v>
          </cell>
        </row>
        <row r="539">
          <cell r="P539">
            <v>8257059.5300000012</v>
          </cell>
        </row>
        <row r="540">
          <cell r="P540">
            <v>5376754.1685714284</v>
          </cell>
        </row>
        <row r="541">
          <cell r="P541">
            <v>10796682.568536241</v>
          </cell>
        </row>
        <row r="542">
          <cell r="P542">
            <v>627909.50393551635</v>
          </cell>
        </row>
        <row r="543">
          <cell r="P543">
            <v>283909.91121265979</v>
          </cell>
        </row>
        <row r="545">
          <cell r="P545">
            <v>2771426.102</v>
          </cell>
        </row>
        <row r="546">
          <cell r="P546">
            <v>1000112.8675000001</v>
          </cell>
        </row>
        <row r="547">
          <cell r="P547">
            <v>1278030.9990000008</v>
          </cell>
        </row>
        <row r="548">
          <cell r="P548">
            <v>1024737.1234999996</v>
          </cell>
        </row>
        <row r="549">
          <cell r="P549">
            <v>2117620.5499999998</v>
          </cell>
        </row>
        <row r="550">
          <cell r="P550">
            <v>4603652.1717611942</v>
          </cell>
        </row>
        <row r="551">
          <cell r="P551">
            <v>1383201.4759313369</v>
          </cell>
        </row>
        <row r="553">
          <cell r="P553">
            <v>40099220.361245915</v>
          </cell>
        </row>
        <row r="554">
          <cell r="P554">
            <v>40049208.433561467</v>
          </cell>
        </row>
        <row r="555">
          <cell r="P555">
            <v>7221589.5544595318</v>
          </cell>
        </row>
        <row r="556">
          <cell r="P556">
            <v>816731.98752960004</v>
          </cell>
        </row>
        <row r="557">
          <cell r="P557">
            <v>5341171.9225030383</v>
          </cell>
        </row>
        <row r="558">
          <cell r="P558">
            <v>2026099.6597644801</v>
          </cell>
        </row>
        <row r="559">
          <cell r="P559">
            <v>7671318.2788079549</v>
          </cell>
        </row>
        <row r="560">
          <cell r="P560">
            <v>2239496.2140982077</v>
          </cell>
        </row>
        <row r="561">
          <cell r="P561">
            <v>6924708.2074067444</v>
          </cell>
        </row>
        <row r="562">
          <cell r="P562">
            <v>28665187.773628131</v>
          </cell>
        </row>
        <row r="563">
          <cell r="P563">
            <v>3210722.953815599</v>
          </cell>
        </row>
        <row r="564">
          <cell r="P564">
            <v>2552562.5235923398</v>
          </cell>
        </row>
        <row r="565">
          <cell r="P565">
            <v>16495252.352266515</v>
          </cell>
        </row>
        <row r="566">
          <cell r="P566">
            <v>2866781.0066559846</v>
          </cell>
        </row>
        <row r="567">
          <cell r="P567">
            <v>18473460.392044522</v>
          </cell>
        </row>
        <row r="568">
          <cell r="P568">
            <v>17081719.062643237</v>
          </cell>
        </row>
        <row r="570">
          <cell r="P570">
            <v>5098440.0444</v>
          </cell>
        </row>
        <row r="571">
          <cell r="P571">
            <v>9507163.5228559263</v>
          </cell>
        </row>
        <row r="572">
          <cell r="P572">
            <v>17221969.875823993</v>
          </cell>
        </row>
        <row r="573">
          <cell r="P573">
            <v>7886958.9318995066</v>
          </cell>
        </row>
        <row r="574">
          <cell r="P574">
            <v>23851388.807221878</v>
          </cell>
        </row>
        <row r="575">
          <cell r="P575">
            <v>2281000.7420927999</v>
          </cell>
        </row>
        <row r="576">
          <cell r="P576">
            <v>8156953.7981021646</v>
          </cell>
        </row>
        <row r="577">
          <cell r="P577">
            <v>10685552.058069635</v>
          </cell>
        </row>
        <row r="578">
          <cell r="P578">
            <v>7849013.7921553738</v>
          </cell>
        </row>
        <row r="579">
          <cell r="P579">
            <v>4184215.5831091204</v>
          </cell>
        </row>
        <row r="580">
          <cell r="P580">
            <v>3914483.4459999995</v>
          </cell>
        </row>
        <row r="581">
          <cell r="P581">
            <v>1265446.152944</v>
          </cell>
        </row>
        <row r="582">
          <cell r="P582">
            <v>7892846.0839372799</v>
          </cell>
        </row>
        <row r="583">
          <cell r="P583">
            <v>6830056.5820000004</v>
          </cell>
        </row>
        <row r="584">
          <cell r="P584">
            <v>19482764.007341433</v>
          </cell>
        </row>
        <row r="585">
          <cell r="P585">
            <v>3913748.1331999996</v>
          </cell>
        </row>
        <row r="586">
          <cell r="P586">
            <v>1993821.5254111995</v>
          </cell>
        </row>
        <row r="587">
          <cell r="P587">
            <v>848128.78286720044</v>
          </cell>
        </row>
        <row r="588">
          <cell r="P588">
            <v>28141371.31630424</v>
          </cell>
        </row>
        <row r="589">
          <cell r="P589">
            <v>5145776.9582268819</v>
          </cell>
        </row>
        <row r="590">
          <cell r="P590">
            <v>1458300.8511584001</v>
          </cell>
        </row>
        <row r="591">
          <cell r="P591">
            <v>14108786.221946238</v>
          </cell>
        </row>
        <row r="592">
          <cell r="P592">
            <v>6238067.873999998</v>
          </cell>
        </row>
        <row r="593">
          <cell r="P593">
            <v>5454350.6463795193</v>
          </cell>
        </row>
        <row r="594">
          <cell r="P594">
            <v>6704672.5946912011</v>
          </cell>
        </row>
        <row r="595">
          <cell r="P595">
            <v>6971276.0673435628</v>
          </cell>
        </row>
        <row r="596">
          <cell r="P596">
            <v>5148341.6700000018</v>
          </cell>
        </row>
        <row r="597">
          <cell r="P597">
            <v>10176929.95315839</v>
          </cell>
        </row>
        <row r="598">
          <cell r="P598">
            <v>24248728.277484797</v>
          </cell>
        </row>
        <row r="599">
          <cell r="P599">
            <v>21589153.079999994</v>
          </cell>
        </row>
        <row r="600">
          <cell r="P600">
            <v>12512375.163157525</v>
          </cell>
        </row>
        <row r="601">
          <cell r="P601">
            <v>5171687.5833200011</v>
          </cell>
        </row>
        <row r="602">
          <cell r="P602">
            <v>5832725.8061023997</v>
          </cell>
        </row>
        <row r="603">
          <cell r="P603">
            <v>6286388.3379999995</v>
          </cell>
        </row>
        <row r="604">
          <cell r="P604">
            <v>26420103.173131198</v>
          </cell>
        </row>
        <row r="605">
          <cell r="P605">
            <v>2351059.8997331206</v>
          </cell>
        </row>
        <row r="606">
          <cell r="P606">
            <v>7823686.9100000001</v>
          </cell>
        </row>
        <row r="607">
          <cell r="P607">
            <v>498783.25763648021</v>
          </cell>
        </row>
        <row r="608">
          <cell r="P608">
            <v>24463069.32510408</v>
          </cell>
        </row>
        <row r="609">
          <cell r="P609">
            <v>3280261.9899999998</v>
          </cell>
        </row>
        <row r="610">
          <cell r="P610">
            <v>3299460.9299999997</v>
          </cell>
        </row>
        <row r="611">
          <cell r="P611">
            <v>3250744.1999999997</v>
          </cell>
        </row>
        <row r="612">
          <cell r="P612">
            <v>1355512.5599999996</v>
          </cell>
        </row>
        <row r="613">
          <cell r="P613">
            <v>3328592.7700000005</v>
          </cell>
        </row>
        <row r="614">
          <cell r="P614">
            <v>3284346.96</v>
          </cell>
        </row>
        <row r="615">
          <cell r="P615">
            <v>669268.35000000021</v>
          </cell>
        </row>
        <row r="616">
          <cell r="P616">
            <v>1637595.0100000005</v>
          </cell>
        </row>
        <row r="617">
          <cell r="P617">
            <v>1485012.06</v>
          </cell>
        </row>
        <row r="618">
          <cell r="P618">
            <v>2170486.0799999996</v>
          </cell>
        </row>
        <row r="620">
          <cell r="P620">
            <v>5667326.3115999997</v>
          </cell>
        </row>
        <row r="621">
          <cell r="P621">
            <v>4250472.55</v>
          </cell>
        </row>
        <row r="622">
          <cell r="P622">
            <v>1609396.4614096521</v>
          </cell>
        </row>
        <row r="623">
          <cell r="P623">
            <v>10532880.890000001</v>
          </cell>
        </row>
        <row r="624">
          <cell r="P624">
            <v>10447038.340000002</v>
          </cell>
        </row>
        <row r="625">
          <cell r="P625">
            <v>6137440.9725050228</v>
          </cell>
        </row>
        <row r="626">
          <cell r="P626">
            <v>4563139.68</v>
          </cell>
        </row>
        <row r="627">
          <cell r="P627">
            <v>9445526.9300000016</v>
          </cell>
        </row>
        <row r="628">
          <cell r="P628">
            <v>14966449.72991574</v>
          </cell>
        </row>
        <row r="629">
          <cell r="P629">
            <v>14873893.609956468</v>
          </cell>
        </row>
        <row r="630">
          <cell r="P630">
            <v>7587553.7527111853</v>
          </cell>
        </row>
        <row r="631">
          <cell r="P631">
            <v>986211.37</v>
          </cell>
        </row>
        <row r="632">
          <cell r="P632">
            <v>1620919.07</v>
          </cell>
        </row>
        <row r="633">
          <cell r="P633">
            <v>4933960.2399999993</v>
          </cell>
        </row>
        <row r="634">
          <cell r="P634">
            <v>5292153.6000000006</v>
          </cell>
        </row>
        <row r="635">
          <cell r="P635">
            <v>8742532.4900000002</v>
          </cell>
        </row>
        <row r="636">
          <cell r="P636">
            <v>5710097.3800000008</v>
          </cell>
        </row>
        <row r="637">
          <cell r="P637">
            <v>7823235.4199999999</v>
          </cell>
        </row>
        <row r="638">
          <cell r="P638">
            <v>5739048.7000000002</v>
          </cell>
        </row>
        <row r="639">
          <cell r="P639">
            <v>5942421</v>
          </cell>
        </row>
        <row r="640">
          <cell r="P640">
            <v>2658596.62</v>
          </cell>
        </row>
        <row r="641">
          <cell r="P641">
            <v>13735095.779999997</v>
          </cell>
        </row>
        <row r="642">
          <cell r="P642">
            <v>17749978.549999997</v>
          </cell>
        </row>
        <row r="643">
          <cell r="P643">
            <v>6638430.0800000001</v>
          </cell>
        </row>
        <row r="644">
          <cell r="P644">
            <v>16407107.630101737</v>
          </cell>
        </row>
        <row r="645">
          <cell r="P645">
            <v>2685001.72</v>
          </cell>
        </row>
        <row r="647">
          <cell r="P647">
            <v>12976109.659999998</v>
          </cell>
        </row>
        <row r="648">
          <cell r="P648">
            <v>1225249.3700000001</v>
          </cell>
        </row>
        <row r="649">
          <cell r="P649">
            <v>2472901.1700000009</v>
          </cell>
        </row>
        <row r="650">
          <cell r="P650">
            <v>1213023.8500000001</v>
          </cell>
        </row>
        <row r="651">
          <cell r="P651">
            <v>1447954.3899999997</v>
          </cell>
        </row>
        <row r="652">
          <cell r="P652">
            <v>9803415.6300000008</v>
          </cell>
        </row>
        <row r="653">
          <cell r="P653">
            <v>19027519.629999999</v>
          </cell>
        </row>
        <row r="654">
          <cell r="P654">
            <v>34433389.130800001</v>
          </cell>
        </row>
        <row r="655">
          <cell r="P655">
            <v>1580265.24</v>
          </cell>
        </row>
        <row r="656">
          <cell r="P656">
            <v>28975385.801800434</v>
          </cell>
        </row>
        <row r="657">
          <cell r="P657">
            <v>6551528.46</v>
          </cell>
        </row>
        <row r="658">
          <cell r="P658">
            <v>1450140.1899999995</v>
          </cell>
        </row>
        <row r="659">
          <cell r="P659">
            <v>477881.72000000009</v>
          </cell>
        </row>
        <row r="660">
          <cell r="P660">
            <v>13201978.560000002</v>
          </cell>
        </row>
        <row r="661">
          <cell r="P661">
            <v>37217139.5656</v>
          </cell>
        </row>
        <row r="662">
          <cell r="P662">
            <v>14731535.186452312</v>
          </cell>
        </row>
        <row r="663">
          <cell r="P663">
            <v>14195601.558704063</v>
          </cell>
        </row>
        <row r="664">
          <cell r="P664">
            <v>14090474.226313569</v>
          </cell>
        </row>
        <row r="665">
          <cell r="P665">
            <v>7791.320000000007</v>
          </cell>
        </row>
        <row r="666">
          <cell r="P666">
            <v>13156327.16</v>
          </cell>
        </row>
        <row r="667">
          <cell r="P667">
            <v>13346658.190000003</v>
          </cell>
        </row>
        <row r="668">
          <cell r="P668">
            <v>10729208.159999998</v>
          </cell>
        </row>
        <row r="669">
          <cell r="P669">
            <v>11181802.715720028</v>
          </cell>
        </row>
        <row r="670">
          <cell r="P670">
            <v>7863588.1700000009</v>
          </cell>
        </row>
        <row r="671">
          <cell r="P671">
            <v>8170503.7699999996</v>
          </cell>
        </row>
        <row r="672">
          <cell r="P672">
            <v>1002752.7899999999</v>
          </cell>
        </row>
        <row r="673">
          <cell r="P673">
            <v>10909659.420000002</v>
          </cell>
        </row>
        <row r="674">
          <cell r="P674">
            <v>17494695.960000001</v>
          </cell>
        </row>
        <row r="675">
          <cell r="P675">
            <v>2165165.9500000002</v>
          </cell>
        </row>
        <row r="676">
          <cell r="P676">
            <v>7931408.180399999</v>
          </cell>
        </row>
        <row r="677">
          <cell r="P677">
            <v>24055432.11999999</v>
          </cell>
        </row>
        <row r="678">
          <cell r="P678">
            <v>12865130.34</v>
          </cell>
        </row>
        <row r="679">
          <cell r="P679">
            <v>10703814.437389998</v>
          </cell>
        </row>
        <row r="680">
          <cell r="P680">
            <v>14759651.697074501</v>
          </cell>
        </row>
        <row r="681">
          <cell r="P681">
            <v>14872541.243106473</v>
          </cell>
        </row>
        <row r="682">
          <cell r="P682">
            <v>7146554.0138883237</v>
          </cell>
        </row>
        <row r="683">
          <cell r="P683">
            <v>7237481.2999999989</v>
          </cell>
        </row>
        <row r="684">
          <cell r="P684">
            <v>10769928.65</v>
          </cell>
        </row>
        <row r="685">
          <cell r="P685">
            <v>7114183.0864195572</v>
          </cell>
        </row>
        <row r="686">
          <cell r="P686">
            <v>3773618.97</v>
          </cell>
        </row>
        <row r="687">
          <cell r="P687">
            <v>8426864.2400000002</v>
          </cell>
        </row>
        <row r="688">
          <cell r="P688">
            <v>1641039.36</v>
          </cell>
        </row>
        <row r="689">
          <cell r="P689">
            <v>1587263.4800000002</v>
          </cell>
        </row>
        <row r="690">
          <cell r="P690">
            <v>16319975.290000001</v>
          </cell>
        </row>
        <row r="691">
          <cell r="P691">
            <v>26357429.569999997</v>
          </cell>
        </row>
        <row r="692">
          <cell r="P692">
            <v>6275488.2600000007</v>
          </cell>
        </row>
        <row r="693">
          <cell r="P693">
            <v>9999328.4683469422</v>
          </cell>
        </row>
        <row r="694">
          <cell r="P694">
            <v>11052626.954630284</v>
          </cell>
        </row>
        <row r="695">
          <cell r="P695">
            <v>10761770.5586756</v>
          </cell>
        </row>
        <row r="696">
          <cell r="P696">
            <v>6285951.6399999987</v>
          </cell>
        </row>
        <row r="697">
          <cell r="P697">
            <v>9367213.4399999995</v>
          </cell>
        </row>
        <row r="698">
          <cell r="P698">
            <v>21173932.5682</v>
          </cell>
        </row>
        <row r="699">
          <cell r="P699">
            <v>32007053.210000005</v>
          </cell>
        </row>
        <row r="700">
          <cell r="P700">
            <v>873022.10000000033</v>
          </cell>
        </row>
        <row r="701">
          <cell r="P701">
            <v>13284599.360365851</v>
          </cell>
        </row>
        <row r="704">
          <cell r="P704">
            <v>13466069.899999995</v>
          </cell>
        </row>
        <row r="706">
          <cell r="P706">
            <v>7352277.0499999998</v>
          </cell>
        </row>
        <row r="707">
          <cell r="P707">
            <v>11276494.130000001</v>
          </cell>
        </row>
        <row r="709">
          <cell r="P709">
            <v>8725716.5999999978</v>
          </cell>
        </row>
        <row r="710">
          <cell r="P710">
            <v>8243229.6100000013</v>
          </cell>
        </row>
        <row r="711">
          <cell r="P711">
            <v>5920585.75</v>
          </cell>
        </row>
        <row r="712">
          <cell r="P712">
            <v>18416274.280000001</v>
          </cell>
        </row>
        <row r="713">
          <cell r="P713">
            <v>5906144.46</v>
          </cell>
        </row>
        <row r="715">
          <cell r="P715">
            <v>1713873.6500000004</v>
          </cell>
        </row>
        <row r="716">
          <cell r="P716">
            <v>431533.13999999996</v>
          </cell>
        </row>
        <row r="717">
          <cell r="P717">
            <v>14944576.09</v>
          </cell>
        </row>
        <row r="718">
          <cell r="P718">
            <v>11025353.929999998</v>
          </cell>
        </row>
        <row r="719">
          <cell r="P719">
            <v>5389077.1394022191</v>
          </cell>
        </row>
        <row r="720">
          <cell r="P720">
            <v>12828226.800000001</v>
          </cell>
        </row>
        <row r="721">
          <cell r="P721">
            <v>19605046.867199995</v>
          </cell>
        </row>
        <row r="722">
          <cell r="P722">
            <v>21152236.09</v>
          </cell>
        </row>
        <row r="723">
          <cell r="P723">
            <v>847786.43000000017</v>
          </cell>
        </row>
        <row r="724">
          <cell r="P724">
            <v>27058935.003800005</v>
          </cell>
        </row>
        <row r="725">
          <cell r="P725">
            <v>21032753.059999991</v>
          </cell>
        </row>
        <row r="726">
          <cell r="P726">
            <v>17481095.170000002</v>
          </cell>
        </row>
        <row r="727">
          <cell r="P727">
            <v>428780.35</v>
          </cell>
        </row>
        <row r="728">
          <cell r="P728">
            <v>1556616.3299999998</v>
          </cell>
        </row>
        <row r="729">
          <cell r="P729">
            <v>6157053.5400000028</v>
          </cell>
        </row>
        <row r="730">
          <cell r="P730">
            <v>2842336.6100000003</v>
          </cell>
        </row>
        <row r="731">
          <cell r="P731">
            <v>1067988.22</v>
          </cell>
        </row>
        <row r="732">
          <cell r="P732">
            <v>8626913.5800000001</v>
          </cell>
        </row>
        <row r="733">
          <cell r="P733">
            <v>8637524.4199999999</v>
          </cell>
        </row>
        <row r="734">
          <cell r="P734">
            <v>1639305.3800000008</v>
          </cell>
        </row>
        <row r="735">
          <cell r="P735">
            <v>2855424.63</v>
          </cell>
        </row>
        <row r="736">
          <cell r="P736">
            <v>821893.47216442367</v>
          </cell>
        </row>
        <row r="737">
          <cell r="P737">
            <v>2802342.8099999996</v>
          </cell>
        </row>
        <row r="738">
          <cell r="P738">
            <v>2583043.7780267852</v>
          </cell>
        </row>
        <row r="739">
          <cell r="P739">
            <v>2482163.100000001</v>
          </cell>
        </row>
        <row r="740">
          <cell r="P740">
            <v>1349282.75</v>
          </cell>
        </row>
        <row r="741">
          <cell r="P741">
            <v>1585258.8399999999</v>
          </cell>
        </row>
        <row r="742">
          <cell r="P742">
            <v>3588862.6807772806</v>
          </cell>
        </row>
        <row r="743">
          <cell r="P743">
            <v>2685397.8447520756</v>
          </cell>
        </row>
        <row r="744">
          <cell r="P744">
            <v>497150.82692000008</v>
          </cell>
        </row>
        <row r="745">
          <cell r="P745">
            <v>465424.49468000012</v>
          </cell>
        </row>
        <row r="746">
          <cell r="P746">
            <v>7559.8799999999974</v>
          </cell>
        </row>
        <row r="747">
          <cell r="P747">
            <v>3798701.4851515517</v>
          </cell>
        </row>
        <row r="748">
          <cell r="P748">
            <v>10117425.285721654</v>
          </cell>
        </row>
        <row r="749">
          <cell r="P749">
            <v>603292.1</v>
          </cell>
        </row>
        <row r="750">
          <cell r="P750">
            <v>116961.11378439551</v>
          </cell>
        </row>
        <row r="751">
          <cell r="P751">
            <v>1136772.4099999997</v>
          </cell>
        </row>
        <row r="752">
          <cell r="P752">
            <v>12372597.263280006</v>
          </cell>
        </row>
        <row r="753">
          <cell r="P753">
            <v>5306003.8536799997</v>
          </cell>
        </row>
        <row r="754">
          <cell r="P754">
            <v>12126434.166819995</v>
          </cell>
        </row>
        <row r="755">
          <cell r="P755">
            <v>10814547.200800002</v>
          </cell>
        </row>
        <row r="756">
          <cell r="P756">
            <v>5490989.4344400009</v>
          </cell>
        </row>
        <row r="757">
          <cell r="P757">
            <v>532961.78088000009</v>
          </cell>
        </row>
        <row r="758">
          <cell r="P758">
            <v>4643103.9854278136</v>
          </cell>
        </row>
        <row r="759">
          <cell r="P759">
            <v>2017885.0799999998</v>
          </cell>
        </row>
        <row r="760">
          <cell r="P760">
            <v>2901014.55</v>
          </cell>
        </row>
        <row r="761">
          <cell r="P761">
            <v>3049423.4099999988</v>
          </cell>
        </row>
        <row r="762">
          <cell r="P762">
            <v>8785965.5999999996</v>
          </cell>
        </row>
        <row r="763">
          <cell r="P763">
            <v>6555.8299999999945</v>
          </cell>
        </row>
        <row r="764">
          <cell r="P764">
            <v>6468.4500000000262</v>
          </cell>
        </row>
        <row r="765">
          <cell r="P765">
            <v>6462.0200000000259</v>
          </cell>
        </row>
        <row r="766">
          <cell r="P766">
            <v>506808.78281999991</v>
          </cell>
        </row>
        <row r="767">
          <cell r="P767">
            <v>493322.84271999996</v>
          </cell>
        </row>
        <row r="768">
          <cell r="P768">
            <v>591869.62</v>
          </cell>
        </row>
        <row r="769">
          <cell r="P769">
            <v>3.637978807091713E-12</v>
          </cell>
        </row>
        <row r="770">
          <cell r="P770">
            <v>1313928.9600000002</v>
          </cell>
        </row>
        <row r="771">
          <cell r="P771">
            <v>1437007.6939426127</v>
          </cell>
        </row>
        <row r="772">
          <cell r="P772">
            <v>4893.8500000000095</v>
          </cell>
        </row>
        <row r="773">
          <cell r="P773">
            <v>6494.1600000000071</v>
          </cell>
        </row>
        <row r="774">
          <cell r="P774">
            <v>5388.5099999999838</v>
          </cell>
        </row>
        <row r="775">
          <cell r="P775">
            <v>5497.9300000000185</v>
          </cell>
        </row>
        <row r="776">
          <cell r="P776">
            <v>8921.6700000000201</v>
          </cell>
        </row>
        <row r="777">
          <cell r="P777">
            <v>3.637978807091713E-12</v>
          </cell>
        </row>
        <row r="778">
          <cell r="P778">
            <v>0</v>
          </cell>
        </row>
        <row r="779">
          <cell r="P779">
            <v>2873519.63</v>
          </cell>
        </row>
        <row r="780">
          <cell r="P780">
            <v>4766573.03235061</v>
          </cell>
        </row>
        <row r="781">
          <cell r="P781">
            <v>2396759.0550218495</v>
          </cell>
        </row>
        <row r="782">
          <cell r="P782">
            <v>3032145.375476642</v>
          </cell>
        </row>
        <row r="783">
          <cell r="P783">
            <v>3801615.5752951647</v>
          </cell>
        </row>
        <row r="784">
          <cell r="P784">
            <v>18622475.864676733</v>
          </cell>
        </row>
        <row r="785">
          <cell r="P785">
            <v>4712681.4872180587</v>
          </cell>
        </row>
        <row r="786">
          <cell r="P786">
            <v>1896904.7899999993</v>
          </cell>
        </row>
        <row r="787">
          <cell r="P787">
            <v>1285012.1973470973</v>
          </cell>
        </row>
        <row r="789">
          <cell r="P789">
            <v>809.12267032312229</v>
          </cell>
        </row>
        <row r="790">
          <cell r="P790">
            <v>841.70926662790589</v>
          </cell>
        </row>
        <row r="791">
          <cell r="P791">
            <v>33452097.220000006</v>
          </cell>
        </row>
        <row r="793">
          <cell r="P793">
            <v>5929137.1600000001</v>
          </cell>
        </row>
        <row r="794">
          <cell r="P794">
            <v>19830505.039999999</v>
          </cell>
        </row>
        <row r="795">
          <cell r="P795">
            <v>395386.45200000005</v>
          </cell>
        </row>
        <row r="796">
          <cell r="P796">
            <v>426219.29999999981</v>
          </cell>
        </row>
        <row r="797">
          <cell r="P797">
            <v>1185584.5499999998</v>
          </cell>
        </row>
        <row r="798">
          <cell r="P798">
            <v>2074833.7900427729</v>
          </cell>
        </row>
        <row r="799">
          <cell r="P799">
            <v>5495250.9958000006</v>
          </cell>
        </row>
        <row r="800">
          <cell r="P800">
            <v>3365400.379999999</v>
          </cell>
        </row>
        <row r="801">
          <cell r="P801">
            <v>3345701.9800000004</v>
          </cell>
        </row>
        <row r="802">
          <cell r="P802">
            <v>5702.0999999999767</v>
          </cell>
        </row>
        <row r="803">
          <cell r="P803">
            <v>3336079.2700000005</v>
          </cell>
        </row>
        <row r="804">
          <cell r="P804">
            <v>5586.0100000000384</v>
          </cell>
        </row>
        <row r="805">
          <cell r="P805">
            <v>3463515.2999999993</v>
          </cell>
        </row>
        <row r="806">
          <cell r="P806">
            <v>3492708.7599999993</v>
          </cell>
        </row>
        <row r="807">
          <cell r="P807">
            <v>3491875.6199999996</v>
          </cell>
        </row>
        <row r="808">
          <cell r="P808">
            <v>1809157.4600000002</v>
          </cell>
        </row>
        <row r="809">
          <cell r="P809">
            <v>3417674.0399999991</v>
          </cell>
        </row>
        <row r="810">
          <cell r="P810">
            <v>2638229.06</v>
          </cell>
        </row>
        <row r="811">
          <cell r="P811">
            <v>4034773.9656000002</v>
          </cell>
        </row>
        <row r="812">
          <cell r="P812">
            <v>2236895.2999999998</v>
          </cell>
        </row>
        <row r="813">
          <cell r="P813">
            <v>3524854.35</v>
          </cell>
        </row>
        <row r="814">
          <cell r="P814">
            <v>1779961.3599999999</v>
          </cell>
        </row>
        <row r="815">
          <cell r="P815">
            <v>3479907.5599999996</v>
          </cell>
        </row>
        <row r="816">
          <cell r="P816">
            <v>2190164.9499999993</v>
          </cell>
        </row>
        <row r="817">
          <cell r="P817">
            <v>12796663.091399999</v>
          </cell>
        </row>
        <row r="818">
          <cell r="P818">
            <v>18300388.142200004</v>
          </cell>
        </row>
        <row r="819">
          <cell r="P819">
            <v>66289382.134580001</v>
          </cell>
        </row>
        <row r="821">
          <cell r="P821">
            <v>148351921.83200002</v>
          </cell>
        </row>
        <row r="822">
          <cell r="P822">
            <v>16999371.979999997</v>
          </cell>
        </row>
        <row r="823">
          <cell r="P823">
            <v>5715631.5800000001</v>
          </cell>
        </row>
        <row r="826">
          <cell r="P826">
            <v>2900547.3146000002</v>
          </cell>
        </row>
        <row r="827">
          <cell r="P827">
            <v>6101859.348490933</v>
          </cell>
        </row>
        <row r="828">
          <cell r="P828">
            <v>32266248.896784753</v>
          </cell>
        </row>
        <row r="829">
          <cell r="P829">
            <v>48936176.430000007</v>
          </cell>
        </row>
        <row r="830">
          <cell r="P830">
            <v>40604811.628484815</v>
          </cell>
        </row>
        <row r="831">
          <cell r="P831">
            <v>122344830.23280141</v>
          </cell>
        </row>
        <row r="832">
          <cell r="P832">
            <v>3314210.0573726771</v>
          </cell>
        </row>
        <row r="833">
          <cell r="P833">
            <v>37138570.70000001</v>
          </cell>
        </row>
        <row r="834">
          <cell r="P834">
            <v>1553585.6699999997</v>
          </cell>
        </row>
        <row r="835">
          <cell r="P835">
            <v>1525825.2500000002</v>
          </cell>
        </row>
        <row r="836">
          <cell r="P836">
            <v>1349706.16</v>
          </cell>
        </row>
        <row r="837">
          <cell r="P837">
            <v>2242297.7999999998</v>
          </cell>
        </row>
        <row r="838">
          <cell r="P838">
            <v>1566187.1899999997</v>
          </cell>
        </row>
        <row r="839">
          <cell r="P839">
            <v>1588657.6699999997</v>
          </cell>
        </row>
        <row r="840">
          <cell r="P840">
            <v>1575569.4200000004</v>
          </cell>
        </row>
        <row r="841">
          <cell r="P841">
            <v>2228909.4000000008</v>
          </cell>
        </row>
        <row r="842">
          <cell r="P842">
            <v>1527901.6399999997</v>
          </cell>
        </row>
        <row r="843">
          <cell r="P843">
            <v>1497005.5200000003</v>
          </cell>
        </row>
        <row r="844">
          <cell r="P844">
            <v>1527030.64</v>
          </cell>
        </row>
        <row r="845">
          <cell r="P845">
            <v>2191021.4400000009</v>
          </cell>
        </row>
        <row r="846">
          <cell r="P846">
            <v>1576719.4100000004</v>
          </cell>
        </row>
        <row r="847">
          <cell r="P847">
            <v>1525400.98</v>
          </cell>
        </row>
        <row r="848">
          <cell r="P848">
            <v>3128228.6400000006</v>
          </cell>
        </row>
        <row r="849">
          <cell r="P849">
            <v>3208307.6300000004</v>
          </cell>
        </row>
        <row r="851">
          <cell r="P851">
            <v>3604606.3609368838</v>
          </cell>
        </row>
        <row r="852">
          <cell r="P852">
            <v>5470583.5099999998</v>
          </cell>
        </row>
        <row r="853">
          <cell r="P853">
            <v>25564230.709999997</v>
          </cell>
        </row>
        <row r="855">
          <cell r="P855">
            <v>1894564.1500000004</v>
          </cell>
        </row>
        <row r="856">
          <cell r="P856">
            <v>53987159.207396008</v>
          </cell>
        </row>
        <row r="857">
          <cell r="P857">
            <v>31700860.163284987</v>
          </cell>
        </row>
        <row r="858">
          <cell r="P858">
            <v>10263667.799999999</v>
          </cell>
        </row>
        <row r="859">
          <cell r="P859">
            <v>11744157.99</v>
          </cell>
        </row>
        <row r="860">
          <cell r="P860">
            <v>11533143.700000001</v>
          </cell>
        </row>
        <row r="861">
          <cell r="P861">
            <v>3302847.6745599983</v>
          </cell>
        </row>
        <row r="866">
          <cell r="P866">
            <v>1721044.7500000002</v>
          </cell>
        </row>
        <row r="867">
          <cell r="P867">
            <v>15177934.679999996</v>
          </cell>
        </row>
        <row r="868">
          <cell r="P868">
            <v>23136836.910556637</v>
          </cell>
        </row>
        <row r="869">
          <cell r="P869">
            <v>3112668.6499999994</v>
          </cell>
        </row>
        <row r="870">
          <cell r="P870">
            <v>2922975.1</v>
          </cell>
        </row>
        <row r="871">
          <cell r="P871">
            <v>3164232.63</v>
          </cell>
        </row>
        <row r="872">
          <cell r="P872">
            <v>2096733.3699999996</v>
          </cell>
        </row>
        <row r="873">
          <cell r="P873">
            <v>5512556.5600000015</v>
          </cell>
        </row>
        <row r="874">
          <cell r="P874">
            <v>1859799.8899999997</v>
          </cell>
        </row>
        <row r="875">
          <cell r="P875">
            <v>1884163.0500000003</v>
          </cell>
        </row>
        <row r="876">
          <cell r="P876">
            <v>2013581.84</v>
          </cell>
        </row>
        <row r="877">
          <cell r="P877">
            <v>1648043.0499999998</v>
          </cell>
        </row>
        <row r="878">
          <cell r="P878">
            <v>1832709.1599999997</v>
          </cell>
        </row>
        <row r="879">
          <cell r="P879">
            <v>5361066.3400000017</v>
          </cell>
        </row>
        <row r="880">
          <cell r="P880">
            <v>5410554.459999999</v>
          </cell>
        </row>
        <row r="881">
          <cell r="P881">
            <v>1712451.8699999999</v>
          </cell>
        </row>
        <row r="882">
          <cell r="P882">
            <v>1730398.57</v>
          </cell>
        </row>
        <row r="883">
          <cell r="P883">
            <v>3739877.3099999991</v>
          </cell>
        </row>
        <row r="885">
          <cell r="P885">
            <v>17778030.9716</v>
          </cell>
        </row>
        <row r="886">
          <cell r="P886">
            <v>8799079.7368000001</v>
          </cell>
        </row>
        <row r="887">
          <cell r="P887">
            <v>1811060.4200000004</v>
          </cell>
        </row>
        <row r="888">
          <cell r="P888">
            <v>1085787.6666666667</v>
          </cell>
        </row>
        <row r="889">
          <cell r="P889">
            <v>261839.62</v>
          </cell>
        </row>
        <row r="890">
          <cell r="P890">
            <v>0</v>
          </cell>
        </row>
        <row r="892">
          <cell r="P892">
            <v>8341211.6400000006</v>
          </cell>
        </row>
        <row r="893">
          <cell r="P893">
            <v>806022.15999999992</v>
          </cell>
        </row>
        <row r="894">
          <cell r="P894">
            <v>2193864.8199999998</v>
          </cell>
        </row>
        <row r="895">
          <cell r="P895">
            <v>601362.61320000002</v>
          </cell>
        </row>
        <row r="896">
          <cell r="P896">
            <v>581172.29899999988</v>
          </cell>
        </row>
        <row r="897">
          <cell r="P897">
            <v>1468084.05</v>
          </cell>
        </row>
        <row r="898">
          <cell r="P898">
            <v>12579404.312328</v>
          </cell>
        </row>
        <row r="899">
          <cell r="P899">
            <v>2142622.9</v>
          </cell>
        </row>
        <row r="900">
          <cell r="P900">
            <v>1668497.8999999997</v>
          </cell>
        </row>
        <row r="901">
          <cell r="P901">
            <v>1458277.14</v>
          </cell>
        </row>
        <row r="902">
          <cell r="P902">
            <v>1523599.97</v>
          </cell>
        </row>
        <row r="903">
          <cell r="P903">
            <v>3195547.7599999984</v>
          </cell>
        </row>
        <row r="904">
          <cell r="P904">
            <v>5904270.0900000008</v>
          </cell>
        </row>
        <row r="905">
          <cell r="P905">
            <v>1460935.0284000002</v>
          </cell>
        </row>
        <row r="906">
          <cell r="P906">
            <v>1506045.107438806</v>
          </cell>
        </row>
        <row r="907">
          <cell r="P907">
            <v>4653689.4099999983</v>
          </cell>
        </row>
        <row r="909">
          <cell r="P909">
            <v>12091200.899999999</v>
          </cell>
        </row>
        <row r="910">
          <cell r="P910">
            <v>3288676.0245547546</v>
          </cell>
        </row>
        <row r="911">
          <cell r="P911">
            <v>2370633.8205407565</v>
          </cell>
        </row>
        <row r="912">
          <cell r="P912">
            <v>16490483.210000006</v>
          </cell>
        </row>
        <row r="913">
          <cell r="P913">
            <v>4227643.7600000016</v>
          </cell>
        </row>
        <row r="914">
          <cell r="P914">
            <v>5557003.9995402461</v>
          </cell>
        </row>
        <row r="915">
          <cell r="P915">
            <v>4756032.2523279293</v>
          </cell>
        </row>
        <row r="917">
          <cell r="P917">
            <v>17848233.791126687</v>
          </cell>
        </row>
        <row r="919">
          <cell r="P919">
            <v>20428886.040454783</v>
          </cell>
        </row>
        <row r="920">
          <cell r="P920">
            <v>14076576.670174208</v>
          </cell>
        </row>
        <row r="921">
          <cell r="P921">
            <v>14072598.210892042</v>
          </cell>
        </row>
        <row r="923">
          <cell r="P923">
            <v>4710271.66071954</v>
          </cell>
        </row>
        <row r="924">
          <cell r="P924">
            <v>17394612.578175999</v>
          </cell>
        </row>
        <row r="925">
          <cell r="P925">
            <v>6576526.0310109407</v>
          </cell>
        </row>
        <row r="926">
          <cell r="P926">
            <v>14878178.660376798</v>
          </cell>
        </row>
        <row r="927">
          <cell r="P927">
            <v>25984512.302376568</v>
          </cell>
        </row>
        <row r="928">
          <cell r="P928">
            <v>18207762.43532753</v>
          </cell>
        </row>
        <row r="929">
          <cell r="P929">
            <v>22233944.550541572</v>
          </cell>
        </row>
        <row r="930">
          <cell r="P930">
            <v>4347551.7260242114</v>
          </cell>
        </row>
        <row r="931">
          <cell r="P931">
            <v>11104322.099621728</v>
          </cell>
        </row>
        <row r="932">
          <cell r="P932">
            <v>12768366.228944561</v>
          </cell>
        </row>
        <row r="933">
          <cell r="P933">
            <v>12621404.823807593</v>
          </cell>
        </row>
        <row r="934">
          <cell r="P934">
            <v>5263000.8433140237</v>
          </cell>
        </row>
        <row r="935">
          <cell r="P935">
            <v>10017132.6458144</v>
          </cell>
        </row>
        <row r="937">
          <cell r="P937">
            <v>9412294.6438368</v>
          </cell>
        </row>
        <row r="938">
          <cell r="P938">
            <v>19363874.230277758</v>
          </cell>
        </row>
        <row r="939">
          <cell r="P939">
            <v>5097468.1386253545</v>
          </cell>
        </row>
        <row r="940">
          <cell r="P940">
            <v>16784814.40176449</v>
          </cell>
        </row>
        <row r="941">
          <cell r="P941">
            <v>4390633.6664937465</v>
          </cell>
        </row>
        <row r="942">
          <cell r="P942">
            <v>31205986.167905945</v>
          </cell>
        </row>
        <row r="943">
          <cell r="P943">
            <v>29815433.570424493</v>
          </cell>
        </row>
        <row r="944">
          <cell r="P944">
            <v>28094922.900854893</v>
          </cell>
        </row>
        <row r="945">
          <cell r="P945">
            <v>14108769.969636556</v>
          </cell>
        </row>
        <row r="946">
          <cell r="P946">
            <v>6817924.8814827744</v>
          </cell>
        </row>
        <row r="947">
          <cell r="P947">
            <v>11018935.901861956</v>
          </cell>
        </row>
        <row r="948">
          <cell r="P948">
            <v>9980846.7527248561</v>
          </cell>
        </row>
        <row r="949">
          <cell r="P949">
            <v>5766583.3613934321</v>
          </cell>
        </row>
        <row r="950">
          <cell r="P950">
            <v>10069888.173097901</v>
          </cell>
        </row>
        <row r="951">
          <cell r="P951">
            <v>18965713.13870208</v>
          </cell>
        </row>
        <row r="952">
          <cell r="P952">
            <v>12155257.194428552</v>
          </cell>
        </row>
        <row r="953">
          <cell r="P953">
            <v>10174769.122112049</v>
          </cell>
        </row>
        <row r="954">
          <cell r="P954">
            <v>1437551.2791203777</v>
          </cell>
        </row>
        <row r="955">
          <cell r="P955">
            <v>10520055.546183784</v>
          </cell>
        </row>
        <row r="956">
          <cell r="P956">
            <v>14947322.456864003</v>
          </cell>
        </row>
        <row r="957">
          <cell r="P957">
            <v>12220493.678480946</v>
          </cell>
        </row>
        <row r="958">
          <cell r="P958">
            <v>5871732.7855256665</v>
          </cell>
        </row>
        <row r="959">
          <cell r="P959">
            <v>24260807.389634863</v>
          </cell>
        </row>
        <row r="960">
          <cell r="P960">
            <v>12951071.874534598</v>
          </cell>
        </row>
        <row r="961">
          <cell r="P961">
            <v>1934882.2056601597</v>
          </cell>
        </row>
        <row r="962">
          <cell r="P962">
            <v>11762187.555496641</v>
          </cell>
        </row>
        <row r="963">
          <cell r="P963">
            <v>13831191.641399138</v>
          </cell>
        </row>
        <row r="964">
          <cell r="P964">
            <v>17659630.273666978</v>
          </cell>
        </row>
        <row r="965">
          <cell r="P965">
            <v>12556691.499999998</v>
          </cell>
        </row>
        <row r="966">
          <cell r="P966">
            <v>17080581.039999999</v>
          </cell>
        </row>
        <row r="967">
          <cell r="P967">
            <v>18237155.57859413</v>
          </cell>
        </row>
        <row r="968">
          <cell r="P968">
            <v>3817374.0458746403</v>
          </cell>
        </row>
        <row r="969">
          <cell r="P969">
            <v>15211476.056563497</v>
          </cell>
        </row>
        <row r="970">
          <cell r="P970">
            <v>6741288.3462081654</v>
          </cell>
        </row>
        <row r="971">
          <cell r="P971">
            <v>23221631.233672258</v>
          </cell>
        </row>
        <row r="972">
          <cell r="P972">
            <v>27753522.364027523</v>
          </cell>
        </row>
        <row r="973">
          <cell r="P973">
            <v>8919313.6635088157</v>
          </cell>
        </row>
        <row r="974">
          <cell r="P974">
            <v>8846201.374019675</v>
          </cell>
        </row>
        <row r="975">
          <cell r="P975">
            <v>28589031.519116439</v>
          </cell>
        </row>
        <row r="976">
          <cell r="P976">
            <v>8903939.4338173456</v>
          </cell>
        </row>
        <row r="977">
          <cell r="P977">
            <v>24186490.671907838</v>
          </cell>
        </row>
        <row r="978">
          <cell r="P978">
            <v>7684839.2223156653</v>
          </cell>
        </row>
        <row r="979">
          <cell r="P979">
            <v>1215979.3767552001</v>
          </cell>
        </row>
        <row r="980">
          <cell r="P980">
            <v>4731974.7741556643</v>
          </cell>
        </row>
        <row r="981">
          <cell r="P981">
            <v>1554318.958804019</v>
          </cell>
        </row>
        <row r="982">
          <cell r="P982">
            <v>2994031.6609295118</v>
          </cell>
        </row>
        <row r="983">
          <cell r="P983">
            <v>5985266.5224130061</v>
          </cell>
        </row>
        <row r="984">
          <cell r="P984">
            <v>1520586.72</v>
          </cell>
        </row>
        <row r="986">
          <cell r="P986">
            <v>11096602.77</v>
          </cell>
        </row>
        <row r="987">
          <cell r="P987">
            <v>6819202.2191549866</v>
          </cell>
        </row>
        <row r="988">
          <cell r="P988">
            <v>13252883.389134357</v>
          </cell>
        </row>
        <row r="989">
          <cell r="P989">
            <v>9963680.7092695031</v>
          </cell>
        </row>
        <row r="990">
          <cell r="P990">
            <v>51654670.098483257</v>
          </cell>
        </row>
        <row r="991">
          <cell r="P991">
            <v>52445538.095472381</v>
          </cell>
        </row>
        <row r="992">
          <cell r="P992">
            <v>63171748.709999993</v>
          </cell>
        </row>
        <row r="993">
          <cell r="P993">
            <v>18224092.460143581</v>
          </cell>
        </row>
        <row r="994">
          <cell r="P994">
            <v>23953556.884202607</v>
          </cell>
        </row>
        <row r="995">
          <cell r="P995">
            <v>25768683.022883605</v>
          </cell>
        </row>
        <row r="996">
          <cell r="P996">
            <v>17505755.599729877</v>
          </cell>
        </row>
        <row r="997">
          <cell r="P997">
            <v>17520586.356452774</v>
          </cell>
        </row>
        <row r="998">
          <cell r="P998">
            <v>1541039.6800000002</v>
          </cell>
        </row>
        <row r="999">
          <cell r="P999">
            <v>8497246.2100000046</v>
          </cell>
        </row>
        <row r="1000">
          <cell r="P1000">
            <v>18790980.760000002</v>
          </cell>
        </row>
        <row r="1001">
          <cell r="P1001">
            <v>64643474.290000021</v>
          </cell>
        </row>
        <row r="1002">
          <cell r="P1002">
            <v>43897348.65613386</v>
          </cell>
        </row>
        <row r="1003">
          <cell r="P1003">
            <v>7701835.8562918426</v>
          </cell>
        </row>
        <row r="1004">
          <cell r="P1004">
            <v>2303834.2199999997</v>
          </cell>
        </row>
        <row r="1005">
          <cell r="P1005">
            <v>2738901.85</v>
          </cell>
        </row>
        <row r="1007">
          <cell r="P1007">
            <v>5382.7883889315381</v>
          </cell>
        </row>
        <row r="1008">
          <cell r="P1008">
            <v>18004956.431773338</v>
          </cell>
        </row>
        <row r="1009">
          <cell r="P1009">
            <v>68952213.769999996</v>
          </cell>
        </row>
        <row r="1010">
          <cell r="P1010">
            <v>51631855.660000004</v>
          </cell>
        </row>
        <row r="1011">
          <cell r="P1011">
            <v>61899602.317548469</v>
          </cell>
        </row>
        <row r="1012">
          <cell r="P1012">
            <v>13417509.149284188</v>
          </cell>
        </row>
        <row r="1013">
          <cell r="P1013">
            <v>51130726.961447366</v>
          </cell>
        </row>
        <row r="1014">
          <cell r="P1014">
            <v>6559959.8023098828</v>
          </cell>
        </row>
        <row r="1015">
          <cell r="P1015">
            <v>1847995.3600000003</v>
          </cell>
        </row>
        <row r="1016">
          <cell r="P1016">
            <v>18608529.325528331</v>
          </cell>
        </row>
        <row r="1017">
          <cell r="P1017">
            <v>36590119.474616945</v>
          </cell>
        </row>
        <row r="1018">
          <cell r="P1018">
            <v>614532.90939999989</v>
          </cell>
        </row>
        <row r="1019">
          <cell r="P1019">
            <v>24796712.34</v>
          </cell>
        </row>
        <row r="1020">
          <cell r="P1020">
            <v>8286600.5975959022</v>
          </cell>
        </row>
        <row r="1021">
          <cell r="P1021">
            <v>9416982.5599999949</v>
          </cell>
        </row>
        <row r="1022">
          <cell r="P1022">
            <v>1523810.2900000005</v>
          </cell>
        </row>
        <row r="1023">
          <cell r="P1023">
            <v>469579.97000000003</v>
          </cell>
        </row>
        <row r="1024">
          <cell r="P1024">
            <v>3262882.1158748902</v>
          </cell>
        </row>
        <row r="1025">
          <cell r="P1025">
            <v>65670330.709999986</v>
          </cell>
        </row>
        <row r="1026">
          <cell r="P1026">
            <v>65727270.189999975</v>
          </cell>
        </row>
        <row r="1027">
          <cell r="P1027">
            <v>4109620.9044364472</v>
          </cell>
        </row>
        <row r="1028">
          <cell r="P1028">
            <v>5482362.6731081679</v>
          </cell>
        </row>
        <row r="1029">
          <cell r="P1029">
            <v>52119676.309999995</v>
          </cell>
        </row>
        <row r="1030">
          <cell r="P1030">
            <v>3225897.9100000015</v>
          </cell>
        </row>
        <row r="1031">
          <cell r="P1031">
            <v>3321353.2699999996</v>
          </cell>
        </row>
        <row r="1032">
          <cell r="P1032">
            <v>52798757.289999999</v>
          </cell>
        </row>
        <row r="1033">
          <cell r="P1033">
            <v>2932829.410000002</v>
          </cell>
        </row>
        <row r="1034">
          <cell r="P1034">
            <v>65222997.340000004</v>
          </cell>
        </row>
        <row r="1035">
          <cell r="P1035">
            <v>93696867.900000021</v>
          </cell>
        </row>
        <row r="1036">
          <cell r="P1036">
            <v>8748252.5706708319</v>
          </cell>
        </row>
        <row r="1037">
          <cell r="P1037">
            <v>1258053.0100000002</v>
          </cell>
        </row>
        <row r="1038">
          <cell r="P1038">
            <v>396993.16000000003</v>
          </cell>
        </row>
        <row r="1039">
          <cell r="P1039">
            <v>1050286.4300000002</v>
          </cell>
        </row>
        <row r="1040">
          <cell r="P1040">
            <v>1255313.48</v>
          </cell>
        </row>
        <row r="1041">
          <cell r="P1041">
            <v>1243685.0799999998</v>
          </cell>
        </row>
        <row r="1042">
          <cell r="P1042">
            <v>1247386.3500000001</v>
          </cell>
        </row>
        <row r="1043">
          <cell r="P1043">
            <v>35951166.840000004</v>
          </cell>
        </row>
        <row r="1044">
          <cell r="P1044">
            <v>394830.87999999977</v>
          </cell>
        </row>
        <row r="1045">
          <cell r="P1045">
            <v>1455869.87</v>
          </cell>
        </row>
        <row r="1046">
          <cell r="P1046">
            <v>1108734.77</v>
          </cell>
        </row>
        <row r="1047">
          <cell r="P1047">
            <v>1265717.8399999999</v>
          </cell>
        </row>
        <row r="1048">
          <cell r="P1048">
            <v>14922326.689999994</v>
          </cell>
        </row>
        <row r="1049">
          <cell r="P1049">
            <v>1800096.7399999998</v>
          </cell>
        </row>
        <row r="1050">
          <cell r="P1050">
            <v>1118330.7392284828</v>
          </cell>
        </row>
        <row r="1051">
          <cell r="P1051">
            <v>1268282.5</v>
          </cell>
        </row>
        <row r="1052">
          <cell r="P1052">
            <v>1269331.67</v>
          </cell>
        </row>
        <row r="1053">
          <cell r="P1053">
            <v>18497250.609999996</v>
          </cell>
        </row>
        <row r="1055">
          <cell r="P1055">
            <v>1750978.6700000004</v>
          </cell>
        </row>
        <row r="1056">
          <cell r="P1056">
            <v>2661069.8199999998</v>
          </cell>
        </row>
        <row r="1057">
          <cell r="P1057">
            <v>2663485.310000001</v>
          </cell>
        </row>
        <row r="1058">
          <cell r="P1058">
            <v>1815371.04</v>
          </cell>
        </row>
        <row r="1059">
          <cell r="P1059">
            <v>1413093.34</v>
          </cell>
        </row>
        <row r="1060">
          <cell r="P1060">
            <v>11464763.279999999</v>
          </cell>
        </row>
        <row r="1061">
          <cell r="P1061">
            <v>7431629.629999999</v>
          </cell>
        </row>
        <row r="1062">
          <cell r="P1062">
            <v>698285.51</v>
          </cell>
        </row>
        <row r="1063">
          <cell r="P1063">
            <v>9836005.5899999999</v>
          </cell>
        </row>
        <row r="1064">
          <cell r="P1064">
            <v>13542180.720000004</v>
          </cell>
        </row>
        <row r="1065">
          <cell r="P1065">
            <v>867091.46</v>
          </cell>
        </row>
        <row r="1066">
          <cell r="P1066">
            <v>913284.39000000013</v>
          </cell>
        </row>
        <row r="1067">
          <cell r="P1067">
            <v>1814438.4400000002</v>
          </cell>
        </row>
        <row r="1068">
          <cell r="P1068">
            <v>12148295.499999996</v>
          </cell>
        </row>
        <row r="1069">
          <cell r="P1069">
            <v>12093197.939999992</v>
          </cell>
        </row>
        <row r="1070">
          <cell r="P1070">
            <v>9659265.1499999985</v>
          </cell>
        </row>
        <row r="1071">
          <cell r="P1071">
            <v>682702.35000000009</v>
          </cell>
        </row>
        <row r="1072">
          <cell r="P1072">
            <v>1457029.0322992411</v>
          </cell>
        </row>
        <row r="1073">
          <cell r="P1073">
            <v>20797016.224481054</v>
          </cell>
        </row>
        <row r="1074">
          <cell r="P1074">
            <v>65998108.789999999</v>
          </cell>
        </row>
        <row r="1075">
          <cell r="P1075">
            <v>2190926.9500000002</v>
          </cell>
        </row>
        <row r="1076">
          <cell r="P1076">
            <v>1259422.76</v>
          </cell>
        </row>
        <row r="1077">
          <cell r="P1077">
            <v>65659331.5</v>
          </cell>
        </row>
        <row r="1078">
          <cell r="P1078">
            <v>1253593.9900000002</v>
          </cell>
        </row>
        <row r="1079">
          <cell r="P1079">
            <v>8431110.9800000023</v>
          </cell>
        </row>
        <row r="1080">
          <cell r="P1080">
            <v>8322777.0799999982</v>
          </cell>
        </row>
        <row r="1081">
          <cell r="P1081">
            <v>8603487.7300000023</v>
          </cell>
        </row>
        <row r="1082">
          <cell r="P1082">
            <v>1284807.0699999998</v>
          </cell>
        </row>
        <row r="1083">
          <cell r="P1083">
            <v>2448569.4107756615</v>
          </cell>
        </row>
        <row r="1084">
          <cell r="P1084">
            <v>2415840.9368203687</v>
          </cell>
        </row>
        <row r="1085">
          <cell r="P1085">
            <v>52246987.829999991</v>
          </cell>
        </row>
        <row r="1086">
          <cell r="P1086">
            <v>2342017.5099999988</v>
          </cell>
        </row>
        <row r="1087">
          <cell r="P1087">
            <v>16489502.430373427</v>
          </cell>
        </row>
        <row r="1088">
          <cell r="P1088">
            <v>60454696.109999992</v>
          </cell>
        </row>
        <row r="1089">
          <cell r="P1089">
            <v>28547933.829999998</v>
          </cell>
        </row>
        <row r="1090">
          <cell r="P1090">
            <v>35094850.840000004</v>
          </cell>
        </row>
        <row r="1091">
          <cell r="P1091">
            <v>3212221.4000000004</v>
          </cell>
        </row>
        <row r="1092">
          <cell r="P1092">
            <v>3996414.1399999997</v>
          </cell>
        </row>
        <row r="1093">
          <cell r="P1093">
            <v>2465044.8999999976</v>
          </cell>
        </row>
        <row r="1094">
          <cell r="P1094">
            <v>94368777.570000008</v>
          </cell>
        </row>
        <row r="1095">
          <cell r="P1095">
            <v>95655317.060000017</v>
          </cell>
        </row>
        <row r="1096">
          <cell r="P1096">
            <v>94892283.810000002</v>
          </cell>
        </row>
        <row r="1097">
          <cell r="P1097">
            <v>15852112.299999997</v>
          </cell>
        </row>
        <row r="1098">
          <cell r="P1098">
            <v>1359490.6128280105</v>
          </cell>
        </row>
        <row r="1099">
          <cell r="P1099">
            <v>11000544.760000002</v>
          </cell>
        </row>
        <row r="1100">
          <cell r="P1100">
            <v>18722482.150000002</v>
          </cell>
        </row>
        <row r="1101">
          <cell r="P1101">
            <v>71974271.389999986</v>
          </cell>
        </row>
        <row r="1102">
          <cell r="P1102">
            <v>61217073.699999996</v>
          </cell>
        </row>
        <row r="1103">
          <cell r="P1103">
            <v>1659685.9282754869</v>
          </cell>
        </row>
        <row r="1104">
          <cell r="P1104">
            <v>24456705.580000002</v>
          </cell>
        </row>
        <row r="1105">
          <cell r="P1105">
            <v>8268539.4699999997</v>
          </cell>
        </row>
        <row r="1106">
          <cell r="P1106">
            <v>72781036.74000001</v>
          </cell>
        </row>
        <row r="1107">
          <cell r="P1107">
            <v>94412072.299999997</v>
          </cell>
        </row>
        <row r="1108">
          <cell r="P1108">
            <v>52276528.400000006</v>
          </cell>
        </row>
        <row r="1109">
          <cell r="P1109">
            <v>3564694.600000001</v>
          </cell>
        </row>
        <row r="1110">
          <cell r="P1110">
            <v>656597.28999999992</v>
          </cell>
        </row>
        <row r="1111">
          <cell r="P1111">
            <v>9645498.5999999978</v>
          </cell>
        </row>
        <row r="1112">
          <cell r="P1112">
            <v>940276.66000000015</v>
          </cell>
        </row>
        <row r="1113">
          <cell r="P1113">
            <v>34634030.209999993</v>
          </cell>
        </row>
        <row r="1114">
          <cell r="P1114">
            <v>3205818.1588000008</v>
          </cell>
        </row>
        <row r="1115">
          <cell r="P1115">
            <v>1970222.1699999992</v>
          </cell>
        </row>
        <row r="1116">
          <cell r="P1116">
            <v>6295101.25</v>
          </cell>
        </row>
        <row r="1117">
          <cell r="P1117">
            <v>10514253.410000002</v>
          </cell>
        </row>
        <row r="1118">
          <cell r="P1118">
            <v>3928021.9412882719</v>
          </cell>
        </row>
        <row r="1119">
          <cell r="P1119">
            <v>3991565.3335487866</v>
          </cell>
        </row>
        <row r="1120">
          <cell r="P1120">
            <v>3572379.398950994</v>
          </cell>
        </row>
        <row r="1121">
          <cell r="P1121">
            <v>3466322.6021576691</v>
          </cell>
        </row>
        <row r="1122">
          <cell r="P1122">
            <v>3950093.624948699</v>
          </cell>
        </row>
        <row r="1123">
          <cell r="P1123">
            <v>2543660.9576276466</v>
          </cell>
        </row>
        <row r="1124">
          <cell r="P1124">
            <v>1587248.7344414375</v>
          </cell>
        </row>
        <row r="1125">
          <cell r="P1125">
            <v>1778614.2281470578</v>
          </cell>
        </row>
        <row r="1126">
          <cell r="P1126">
            <v>6242599.3199684722</v>
          </cell>
        </row>
        <row r="1127">
          <cell r="P1127">
            <v>5771887.2600000007</v>
          </cell>
        </row>
        <row r="1128">
          <cell r="P1128">
            <v>8134569.829805186</v>
          </cell>
        </row>
        <row r="1129">
          <cell r="P1129">
            <v>8734734.9628392775</v>
          </cell>
        </row>
        <row r="1130">
          <cell r="P1130">
            <v>5828498.5399019271</v>
          </cell>
        </row>
        <row r="1131">
          <cell r="P1131">
            <v>2703335.1229133485</v>
          </cell>
        </row>
        <row r="1132">
          <cell r="P1132">
            <v>4562780.2152192844</v>
          </cell>
        </row>
        <row r="1133">
          <cell r="P1133">
            <v>2372269.8085990548</v>
          </cell>
        </row>
        <row r="1134">
          <cell r="P1134">
            <v>5593158.5100000007</v>
          </cell>
        </row>
        <row r="1135">
          <cell r="P1135">
            <v>2392986.4299999997</v>
          </cell>
        </row>
        <row r="1136">
          <cell r="P1136">
            <v>1043069.3399999999</v>
          </cell>
        </row>
        <row r="1137">
          <cell r="P1137">
            <v>7958241.291535127</v>
          </cell>
        </row>
        <row r="1138">
          <cell r="P1138">
            <v>3071623.7226617369</v>
          </cell>
        </row>
        <row r="1139">
          <cell r="P1139">
            <v>8907326.4672000017</v>
          </cell>
        </row>
        <row r="1140">
          <cell r="P1140">
            <v>617261.36340000015</v>
          </cell>
        </row>
        <row r="1141">
          <cell r="P1141">
            <v>574274.80160000012</v>
          </cell>
        </row>
        <row r="1142">
          <cell r="P1142">
            <v>1163964.3169912971</v>
          </cell>
        </row>
        <row r="1143">
          <cell r="P1143">
            <v>1136263.5316666667</v>
          </cell>
        </row>
        <row r="1144">
          <cell r="P1144">
            <v>5611.935665362631</v>
          </cell>
        </row>
        <row r="1145">
          <cell r="P1145">
            <v>1367919.4622</v>
          </cell>
        </row>
        <row r="1146">
          <cell r="P1146">
            <v>0</v>
          </cell>
        </row>
        <row r="1147">
          <cell r="P1147">
            <v>1.1641532182693481E-10</v>
          </cell>
        </row>
        <row r="1148">
          <cell r="P1148">
            <v>180715.81999999983</v>
          </cell>
        </row>
        <row r="1149">
          <cell r="P1149">
            <v>0</v>
          </cell>
        </row>
        <row r="1150">
          <cell r="P1150">
            <v>0</v>
          </cell>
        </row>
        <row r="1151">
          <cell r="P1151">
            <v>0</v>
          </cell>
        </row>
        <row r="1152">
          <cell r="P1152">
            <v>52553.28999999864</v>
          </cell>
        </row>
        <row r="1153">
          <cell r="P1153">
            <v>1372810.9600000002</v>
          </cell>
        </row>
        <row r="1154">
          <cell r="P1154">
            <v>5978159.5399999991</v>
          </cell>
        </row>
        <row r="1155">
          <cell r="P1155">
            <v>6921910.3999999976</v>
          </cell>
        </row>
        <row r="1156">
          <cell r="P1156">
            <v>14271.109999999928</v>
          </cell>
        </row>
        <row r="1157">
          <cell r="P1157">
            <v>0</v>
          </cell>
        </row>
        <row r="1158">
          <cell r="P1158">
            <v>0</v>
          </cell>
        </row>
        <row r="1159">
          <cell r="P1159">
            <v>40131638.020000011</v>
          </cell>
        </row>
        <row r="1160">
          <cell r="P1160">
            <v>6182341.806203695</v>
          </cell>
        </row>
        <row r="1161">
          <cell r="P1161">
            <v>3908398.7559134332</v>
          </cell>
        </row>
        <row r="1162">
          <cell r="P1162">
            <v>5485259.3681997471</v>
          </cell>
        </row>
        <row r="1163">
          <cell r="P1163">
            <v>7593375.2700776979</v>
          </cell>
        </row>
        <row r="1164">
          <cell r="P1164">
            <v>1163858.0536</v>
          </cell>
        </row>
        <row r="1165">
          <cell r="P1165">
            <v>7559217.1599607831</v>
          </cell>
        </row>
        <row r="1166">
          <cell r="P1166">
            <v>1885117.3616406922</v>
          </cell>
        </row>
        <row r="1167">
          <cell r="P1167">
            <v>1914512.3699999973</v>
          </cell>
        </row>
        <row r="1168">
          <cell r="P1168">
            <v>2488360.9600000037</v>
          </cell>
        </row>
        <row r="1169">
          <cell r="P1169">
            <v>11376239.630000001</v>
          </cell>
        </row>
        <row r="1170">
          <cell r="P1170">
            <v>16049590.159999998</v>
          </cell>
        </row>
        <row r="1171">
          <cell r="P1171">
            <v>16934428.490000002</v>
          </cell>
        </row>
        <row r="1172">
          <cell r="P1172">
            <v>15375482.269999996</v>
          </cell>
        </row>
        <row r="1173">
          <cell r="P1173">
            <v>33315141.399999987</v>
          </cell>
        </row>
        <row r="1174">
          <cell r="P1174">
            <v>33643444.510000005</v>
          </cell>
        </row>
        <row r="1175">
          <cell r="P1175">
            <v>30906644.18</v>
          </cell>
        </row>
        <row r="1176">
          <cell r="P1176">
            <v>33829950.399999991</v>
          </cell>
        </row>
        <row r="1177">
          <cell r="P1177">
            <v>19868047.289999999</v>
          </cell>
        </row>
        <row r="1178">
          <cell r="P1178">
            <v>24438300.879999999</v>
          </cell>
        </row>
        <row r="1179">
          <cell r="P1179">
            <v>18686894.260000005</v>
          </cell>
        </row>
        <row r="1180">
          <cell r="P1180">
            <v>1671601.3599999994</v>
          </cell>
        </row>
        <row r="1181">
          <cell r="P1181">
            <v>3587960.17</v>
          </cell>
        </row>
        <row r="1182">
          <cell r="P1182">
            <v>1406924.8900000001</v>
          </cell>
        </row>
        <row r="1183">
          <cell r="P1183">
            <v>3481517.669999999</v>
          </cell>
        </row>
        <row r="1184">
          <cell r="P1184">
            <v>3807110.7600000002</v>
          </cell>
        </row>
        <row r="1185">
          <cell r="P1185">
            <v>8080172.4600000009</v>
          </cell>
        </row>
        <row r="1186">
          <cell r="P1186">
            <v>35948551.499999993</v>
          </cell>
        </row>
        <row r="1188">
          <cell r="P1188">
            <v>108118883.23000002</v>
          </cell>
        </row>
        <row r="1192">
          <cell r="P1192">
            <v>6037471.3100000005</v>
          </cell>
        </row>
        <row r="1194">
          <cell r="P1194">
            <v>12507089.560000002</v>
          </cell>
        </row>
        <row r="1195">
          <cell r="P1195">
            <v>10603826.470000004</v>
          </cell>
        </row>
        <row r="1196">
          <cell r="P1196">
            <v>13040556.109999999</v>
          </cell>
        </row>
        <row r="1197">
          <cell r="P1197">
            <v>109400540.08999999</v>
          </cell>
        </row>
        <row r="1198">
          <cell r="P1198">
            <v>2932084.9300000016</v>
          </cell>
        </row>
        <row r="1199">
          <cell r="P1199">
            <v>54383540.979999989</v>
          </cell>
        </row>
        <row r="1200">
          <cell r="P1200">
            <v>43469592.88000001</v>
          </cell>
        </row>
        <row r="1201">
          <cell r="P1201">
            <v>3502292.490000003</v>
          </cell>
        </row>
        <row r="1202">
          <cell r="P1202">
            <v>2921295.0199999996</v>
          </cell>
        </row>
        <row r="1203">
          <cell r="P1203">
            <v>4429315.66</v>
          </cell>
        </row>
        <row r="1204">
          <cell r="P1204">
            <v>3024653.8800000008</v>
          </cell>
        </row>
        <row r="1205">
          <cell r="P1205">
            <v>83302115.179999977</v>
          </cell>
        </row>
        <row r="1206">
          <cell r="P1206">
            <v>13752757.690000001</v>
          </cell>
        </row>
        <row r="1207">
          <cell r="P1207">
            <v>2482639.2500000005</v>
          </cell>
        </row>
        <row r="1209">
          <cell r="P1209">
            <v>1520144.4100000006</v>
          </cell>
        </row>
        <row r="1210">
          <cell r="P1210">
            <v>8282069.9700000016</v>
          </cell>
        </row>
        <row r="1211">
          <cell r="P1211">
            <v>7925890.5299999984</v>
          </cell>
        </row>
        <row r="1212">
          <cell r="P1212">
            <v>3658254.38</v>
          </cell>
        </row>
        <row r="1213">
          <cell r="P1213">
            <v>2594911.1699999995</v>
          </cell>
        </row>
        <row r="1215">
          <cell r="P1215">
            <v>2860211.2855773116</v>
          </cell>
        </row>
        <row r="1216">
          <cell r="P1216">
            <v>34117719.629999995</v>
          </cell>
        </row>
        <row r="1217">
          <cell r="P1217">
            <v>2836378.1951549593</v>
          </cell>
        </row>
        <row r="1218">
          <cell r="P1218">
            <v>2839865.960896817</v>
          </cell>
        </row>
        <row r="1219">
          <cell r="P1219">
            <v>2848585.3867182089</v>
          </cell>
        </row>
        <row r="1220">
          <cell r="P1220">
            <v>2862536.4628138538</v>
          </cell>
        </row>
        <row r="1221">
          <cell r="P1221">
            <v>3524768.2299999995</v>
          </cell>
        </row>
        <row r="1222">
          <cell r="P1222">
            <v>3532781.29</v>
          </cell>
        </row>
        <row r="1223">
          <cell r="P1223">
            <v>3892486.06</v>
          </cell>
        </row>
        <row r="1224">
          <cell r="P1224">
            <v>3535909.46</v>
          </cell>
        </row>
        <row r="1225">
          <cell r="P1225">
            <v>5251661.3400000008</v>
          </cell>
        </row>
        <row r="1226">
          <cell r="P1226">
            <v>5230618.4399999995</v>
          </cell>
        </row>
        <row r="1227">
          <cell r="P1227">
            <v>16424471.060000004</v>
          </cell>
        </row>
        <row r="1228">
          <cell r="P1228">
            <v>17520837.330000002</v>
          </cell>
        </row>
        <row r="1229">
          <cell r="P1229">
            <v>17636631.359999999</v>
          </cell>
        </row>
        <row r="1230">
          <cell r="P1230">
            <v>5427820.5505884606</v>
          </cell>
        </row>
        <row r="1231">
          <cell r="P1231">
            <v>19302793.789999999</v>
          </cell>
        </row>
        <row r="1232">
          <cell r="P1232">
            <v>19470366.049999997</v>
          </cell>
        </row>
        <row r="1233">
          <cell r="P1233">
            <v>4334044.4700000007</v>
          </cell>
        </row>
        <row r="1234">
          <cell r="P1234">
            <v>9242721.6399999987</v>
          </cell>
        </row>
        <row r="1235">
          <cell r="P1235">
            <v>3962801.4899999993</v>
          </cell>
        </row>
        <row r="1236">
          <cell r="P1236">
            <v>4006045.2700000009</v>
          </cell>
        </row>
        <row r="1237">
          <cell r="P1237">
            <v>8126823.79</v>
          </cell>
        </row>
        <row r="1238">
          <cell r="P1238">
            <v>5025485.1199999992</v>
          </cell>
        </row>
        <row r="1239">
          <cell r="P1239">
            <v>8686195.6599999983</v>
          </cell>
        </row>
        <row r="1240">
          <cell r="P1240">
            <v>8587628.3100000005</v>
          </cell>
        </row>
        <row r="1241">
          <cell r="P1241">
            <v>3813940.2400608752</v>
          </cell>
        </row>
        <row r="1242">
          <cell r="P1242">
            <v>338876.07000000007</v>
          </cell>
        </row>
        <row r="1243">
          <cell r="P1243">
            <v>4424235.6400000015</v>
          </cell>
        </row>
        <row r="1244">
          <cell r="P1244">
            <v>24802007.230000004</v>
          </cell>
        </row>
        <row r="1245">
          <cell r="P1245">
            <v>25520738.699999999</v>
          </cell>
        </row>
        <row r="1246">
          <cell r="P1246">
            <v>21362188.960000005</v>
          </cell>
        </row>
        <row r="1247">
          <cell r="P1247">
            <v>3625981.13</v>
          </cell>
        </row>
        <row r="1248">
          <cell r="P1248">
            <v>5644041.2000000002</v>
          </cell>
        </row>
        <row r="1249">
          <cell r="P1249">
            <v>5648359.3000000007</v>
          </cell>
        </row>
        <row r="1250">
          <cell r="P1250">
            <v>270448.49999999988</v>
          </cell>
        </row>
        <row r="1251">
          <cell r="P1251">
            <v>3776002.2999999984</v>
          </cell>
        </row>
        <row r="1252">
          <cell r="P1252">
            <v>4761746.59</v>
          </cell>
        </row>
        <row r="1253">
          <cell r="P1253">
            <v>25551991.586559996</v>
          </cell>
        </row>
        <row r="1256">
          <cell r="P1256">
            <v>18241034.000000004</v>
          </cell>
        </row>
        <row r="1257">
          <cell r="P1257">
            <v>15264967.749999994</v>
          </cell>
        </row>
        <row r="1258">
          <cell r="P1258">
            <v>10068159.920000002</v>
          </cell>
        </row>
        <row r="1259">
          <cell r="P1259">
            <v>8408516.1100000013</v>
          </cell>
        </row>
        <row r="1260">
          <cell r="P1260">
            <v>5363821.54</v>
          </cell>
        </row>
        <row r="1261">
          <cell r="P1261">
            <v>24406443.109999999</v>
          </cell>
        </row>
        <row r="1262">
          <cell r="P1262">
            <v>4358862.9300000006</v>
          </cell>
        </row>
        <row r="1266">
          <cell r="P1266">
            <v>3454718.5700000003</v>
          </cell>
        </row>
        <row r="1269">
          <cell r="P1269">
            <v>10703644.41</v>
          </cell>
        </row>
        <row r="1270">
          <cell r="P1270">
            <v>15721329.490000002</v>
          </cell>
        </row>
        <row r="1271">
          <cell r="P1271">
            <v>7047372.169999999</v>
          </cell>
        </row>
        <row r="1272">
          <cell r="P1272">
            <v>4767786.5000000009</v>
          </cell>
        </row>
        <row r="1273">
          <cell r="P1273">
            <v>14610403.984999999</v>
          </cell>
        </row>
        <row r="1275">
          <cell r="P1275">
            <v>1808754.3100000003</v>
          </cell>
        </row>
        <row r="1276">
          <cell r="P1276">
            <v>7088504.3100000005</v>
          </cell>
        </row>
        <row r="1277">
          <cell r="P1277">
            <v>5997724.1000000006</v>
          </cell>
        </row>
        <row r="1278">
          <cell r="P1278">
            <v>3400611.6482505202</v>
          </cell>
        </row>
        <row r="1280">
          <cell r="P1280">
            <v>9721230.5800000019</v>
          </cell>
        </row>
        <row r="1281">
          <cell r="P1281">
            <v>20805640.280000001</v>
          </cell>
        </row>
        <row r="1286">
          <cell r="P1286">
            <v>7975487.5099999998</v>
          </cell>
        </row>
        <row r="1290">
          <cell r="P1290">
            <v>20860829.950000003</v>
          </cell>
        </row>
        <row r="1294">
          <cell r="P1294">
            <v>8793821.4099999983</v>
          </cell>
        </row>
        <row r="1295">
          <cell r="P1295">
            <v>365974.3299999999</v>
          </cell>
        </row>
        <row r="1296">
          <cell r="P1296">
            <v>814647.31</v>
          </cell>
        </row>
        <row r="1297">
          <cell r="P1297">
            <v>3043910.0000000009</v>
          </cell>
        </row>
        <row r="1298">
          <cell r="P1298">
            <v>17860308.687199999</v>
          </cell>
        </row>
        <row r="1299">
          <cell r="P1299">
            <v>10008777.009999998</v>
          </cell>
        </row>
        <row r="1300">
          <cell r="P1300">
            <v>6451331.6000000006</v>
          </cell>
        </row>
        <row r="1301">
          <cell r="P1301">
            <v>11972153.99</v>
          </cell>
        </row>
        <row r="1302">
          <cell r="P1302">
            <v>921170.73</v>
          </cell>
        </row>
        <row r="1303">
          <cell r="P1303">
            <v>4297386.6199999992</v>
          </cell>
        </row>
        <row r="1304">
          <cell r="P1304">
            <v>4188455.61</v>
          </cell>
        </row>
        <row r="1305">
          <cell r="P1305">
            <v>827139.79</v>
          </cell>
        </row>
        <row r="1306">
          <cell r="P1306">
            <v>2673657.1000000006</v>
          </cell>
        </row>
        <row r="1307">
          <cell r="P1307">
            <v>529233.73</v>
          </cell>
        </row>
        <row r="1308">
          <cell r="P1308">
            <v>14665320.020000001</v>
          </cell>
        </row>
        <row r="1309">
          <cell r="P1309">
            <v>10366747.970000001</v>
          </cell>
        </row>
        <row r="1310">
          <cell r="P1310">
            <v>5480162.6400000006</v>
          </cell>
        </row>
        <row r="1311">
          <cell r="P1311">
            <v>2267825.6132260025</v>
          </cell>
        </row>
        <row r="1313">
          <cell r="P1313">
            <v>45135697.86999999</v>
          </cell>
        </row>
        <row r="1314">
          <cell r="P1314">
            <v>7612852.580000001</v>
          </cell>
        </row>
        <row r="1315">
          <cell r="P1315">
            <v>14974337.279999999</v>
          </cell>
        </row>
        <row r="1316">
          <cell r="P1316">
            <v>15077925.823736895</v>
          </cell>
        </row>
        <row r="1317">
          <cell r="P1317">
            <v>13785920.090553602</v>
          </cell>
        </row>
        <row r="1319">
          <cell r="P1319">
            <v>10774936.568556484</v>
          </cell>
        </row>
        <row r="1320">
          <cell r="P1320">
            <v>68724484.541067153</v>
          </cell>
        </row>
        <row r="1321">
          <cell r="P1321">
            <v>28844355.756347861</v>
          </cell>
        </row>
        <row r="1322">
          <cell r="P1322">
            <v>449335.47000000003</v>
          </cell>
        </row>
        <row r="1323">
          <cell r="P1323">
            <v>14537065.200904962</v>
          </cell>
        </row>
        <row r="1324">
          <cell r="P1324">
            <v>9820657.0276372358</v>
          </cell>
        </row>
        <row r="1325">
          <cell r="P1325">
            <v>13784798.727035977</v>
          </cell>
        </row>
        <row r="1326">
          <cell r="P1326">
            <v>4306575.2806304004</v>
          </cell>
        </row>
        <row r="1328">
          <cell r="P1328">
            <v>13657715.082639854</v>
          </cell>
        </row>
        <row r="1329">
          <cell r="P1329">
            <v>28445210.718493357</v>
          </cell>
        </row>
        <row r="1331">
          <cell r="P1331">
            <v>63418092.743452936</v>
          </cell>
        </row>
        <row r="1332">
          <cell r="P1332">
            <v>9840619.7706832699</v>
          </cell>
        </row>
        <row r="1333">
          <cell r="P1333">
            <v>18233392.01985063</v>
          </cell>
        </row>
        <row r="1334">
          <cell r="P1334">
            <v>6842801.8264981452</v>
          </cell>
        </row>
        <row r="1335">
          <cell r="P1335">
            <v>4750358.9054348227</v>
          </cell>
        </row>
        <row r="1336">
          <cell r="P1336">
            <v>33129499.985400695</v>
          </cell>
        </row>
        <row r="1337">
          <cell r="P1337">
            <v>35832588.360442266</v>
          </cell>
        </row>
        <row r="1338">
          <cell r="P1338">
            <v>21784542.310804792</v>
          </cell>
        </row>
        <row r="1339">
          <cell r="P1339">
            <v>17076377.780156948</v>
          </cell>
        </row>
        <row r="1340">
          <cell r="P1340">
            <v>12384063.35747618</v>
          </cell>
        </row>
        <row r="1341">
          <cell r="P1341">
            <v>15799115.904139731</v>
          </cell>
        </row>
        <row r="1342">
          <cell r="P1342">
            <v>10993023.546332808</v>
          </cell>
        </row>
        <row r="1343">
          <cell r="P1343">
            <v>11031571.76433761</v>
          </cell>
        </row>
        <row r="1344">
          <cell r="P1344">
            <v>4627497.6340000005</v>
          </cell>
        </row>
        <row r="1345">
          <cell r="P1345">
            <v>4810406.1999999993</v>
          </cell>
        </row>
        <row r="1346">
          <cell r="P1346">
            <v>17838691.752942152</v>
          </cell>
        </row>
        <row r="1347">
          <cell r="P1347">
            <v>5082118.7174243601</v>
          </cell>
        </row>
        <row r="1348">
          <cell r="P1348">
            <v>7981211.9150822638</v>
          </cell>
        </row>
        <row r="1349">
          <cell r="P1349">
            <v>5382673.6393641736</v>
          </cell>
        </row>
        <row r="1350">
          <cell r="P1350">
            <v>5925171.9963253513</v>
          </cell>
        </row>
        <row r="1351">
          <cell r="P1351">
            <v>4691560.120000001</v>
          </cell>
        </row>
        <row r="1352">
          <cell r="P1352">
            <v>4628133.1740000006</v>
          </cell>
        </row>
        <row r="1353">
          <cell r="P1353">
            <v>4627497.6339999996</v>
          </cell>
        </row>
        <row r="1354">
          <cell r="P1354">
            <v>59627859.511253551</v>
          </cell>
        </row>
        <row r="1355">
          <cell r="P1355">
            <v>7381410.1939847954</v>
          </cell>
        </row>
        <row r="1356">
          <cell r="P1356">
            <v>2569245.3980053412</v>
          </cell>
        </row>
        <row r="1357">
          <cell r="P1357">
            <v>17006174.343747314</v>
          </cell>
        </row>
        <row r="1358">
          <cell r="P1358">
            <v>17235705.816452149</v>
          </cell>
        </row>
        <row r="1359">
          <cell r="P1359">
            <v>2911272.780585926</v>
          </cell>
        </row>
        <row r="1360">
          <cell r="P1360">
            <v>16747308.559999997</v>
          </cell>
        </row>
        <row r="1361">
          <cell r="P1361">
            <v>5697191.24052516</v>
          </cell>
        </row>
        <row r="1362">
          <cell r="P1362">
            <v>2448062.162</v>
          </cell>
        </row>
        <row r="1363">
          <cell r="P1363">
            <v>4602826.8899999997</v>
          </cell>
        </row>
        <row r="1364">
          <cell r="P1364">
            <v>4942188.7322580125</v>
          </cell>
        </row>
        <row r="1365">
          <cell r="P1365">
            <v>53523389.843143299</v>
          </cell>
        </row>
        <row r="1366">
          <cell r="P1366">
            <v>13643033.926255357</v>
          </cell>
        </row>
        <row r="1367">
          <cell r="P1367">
            <v>3842401.8296095999</v>
          </cell>
        </row>
        <row r="1368">
          <cell r="P1368">
            <v>16543155.600200921</v>
          </cell>
        </row>
        <row r="1369">
          <cell r="P1369">
            <v>47583718.340731375</v>
          </cell>
        </row>
        <row r="1370">
          <cell r="P1370">
            <v>2014268.6776000001</v>
          </cell>
        </row>
        <row r="1371">
          <cell r="P1371">
            <v>1966169.7652</v>
          </cell>
        </row>
        <row r="1372">
          <cell r="P1372">
            <v>585918.41120000009</v>
          </cell>
        </row>
        <row r="1373">
          <cell r="P1373">
            <v>2034467.5904000003</v>
          </cell>
        </row>
        <row r="1374">
          <cell r="P1374">
            <v>541094.64600000007</v>
          </cell>
        </row>
        <row r="1375">
          <cell r="P1375">
            <v>1953361.9571999998</v>
          </cell>
        </row>
        <row r="1376">
          <cell r="P1376">
            <v>2026186.6815999998</v>
          </cell>
        </row>
        <row r="1377">
          <cell r="P1377">
            <v>3503900.6640000008</v>
          </cell>
        </row>
        <row r="1378">
          <cell r="P1378">
            <v>2825134.7808000012</v>
          </cell>
        </row>
        <row r="1379">
          <cell r="P1379">
            <v>2857472.9039999996</v>
          </cell>
        </row>
        <row r="1380">
          <cell r="P1380">
            <v>2842797.9116000007</v>
          </cell>
        </row>
        <row r="1381">
          <cell r="P1381">
            <v>1150762.5183999999</v>
          </cell>
        </row>
        <row r="1382">
          <cell r="P1382">
            <v>2839632.7911999999</v>
          </cell>
        </row>
        <row r="1383">
          <cell r="P1383">
            <v>2848224.6516000004</v>
          </cell>
        </row>
        <row r="1384">
          <cell r="P1384">
            <v>2830696.8127999995</v>
          </cell>
        </row>
        <row r="1385">
          <cell r="P1385">
            <v>2829098.33</v>
          </cell>
        </row>
        <row r="1386">
          <cell r="P1386">
            <v>2013540.8075999999</v>
          </cell>
        </row>
        <row r="1387">
          <cell r="P1387">
            <v>1911439.5312000003</v>
          </cell>
        </row>
        <row r="1388">
          <cell r="P1388">
            <v>1098125.7319999998</v>
          </cell>
        </row>
        <row r="1389">
          <cell r="P1389">
            <v>2064248.8447999998</v>
          </cell>
        </row>
        <row r="1390">
          <cell r="P1390">
            <v>2839263.6880000001</v>
          </cell>
        </row>
        <row r="1391">
          <cell r="P1391">
            <v>2011648.0859999999</v>
          </cell>
        </row>
        <row r="1392">
          <cell r="P1392">
            <v>1147117.274</v>
          </cell>
        </row>
        <row r="1393">
          <cell r="P1393">
            <v>593265.17399999988</v>
          </cell>
        </row>
        <row r="1394">
          <cell r="P1394">
            <v>2850213.8939999994</v>
          </cell>
        </row>
        <row r="1395">
          <cell r="P1395">
            <v>1965893.2152</v>
          </cell>
        </row>
        <row r="1396">
          <cell r="P1396">
            <v>2009470.24</v>
          </cell>
        </row>
        <row r="1397">
          <cell r="P1397">
            <v>2830949.5236</v>
          </cell>
        </row>
        <row r="1399">
          <cell r="P1399">
            <v>1172368.3975999998</v>
          </cell>
        </row>
        <row r="1400">
          <cell r="P1400">
            <v>2842346.1711999997</v>
          </cell>
        </row>
        <row r="1401">
          <cell r="P1401">
            <v>2826719.8683999996</v>
          </cell>
        </row>
        <row r="1402">
          <cell r="P1402">
            <v>2833704.2851999998</v>
          </cell>
        </row>
        <row r="1403">
          <cell r="P1403">
            <v>2018568.2127999999</v>
          </cell>
        </row>
        <row r="1404">
          <cell r="P1404">
            <v>1976231.4727999996</v>
          </cell>
        </row>
        <row r="1405">
          <cell r="P1405">
            <v>18516086.076521635</v>
          </cell>
        </row>
        <row r="1406">
          <cell r="P1406">
            <v>10963088.844692513</v>
          </cell>
        </row>
        <row r="1407">
          <cell r="P1407">
            <v>17617996.979020003</v>
          </cell>
        </row>
        <row r="1408">
          <cell r="P1408">
            <v>4666842.1000000024</v>
          </cell>
        </row>
        <row r="1409">
          <cell r="P1409">
            <v>5352796.87</v>
          </cell>
        </row>
        <row r="1410">
          <cell r="P1410">
            <v>684406.75</v>
          </cell>
        </row>
        <row r="1411">
          <cell r="P1411">
            <v>4173276.4652</v>
          </cell>
        </row>
        <row r="1412">
          <cell r="P1412">
            <v>33924965.099399999</v>
          </cell>
        </row>
        <row r="1415">
          <cell r="P1415">
            <v>11433122.799199998</v>
          </cell>
        </row>
        <row r="1416">
          <cell r="P1416">
            <v>1863667.7944</v>
          </cell>
        </row>
        <row r="1417">
          <cell r="P1417">
            <v>1837589.4264</v>
          </cell>
        </row>
        <row r="1419">
          <cell r="P1419">
            <v>4168000.4524000012</v>
          </cell>
        </row>
        <row r="1420">
          <cell r="P1420">
            <v>1801386.2000000002</v>
          </cell>
        </row>
        <row r="1421">
          <cell r="P1421">
            <v>11846274.035200002</v>
          </cell>
        </row>
        <row r="1422">
          <cell r="P1422">
            <v>4601168.8292000014</v>
          </cell>
        </row>
        <row r="1423">
          <cell r="P1423">
            <v>7029966.5135726547</v>
          </cell>
        </row>
        <row r="1424">
          <cell r="P1424">
            <v>6862282.1638263343</v>
          </cell>
        </row>
        <row r="1426">
          <cell r="P1426">
            <v>5735308.6101756385</v>
          </cell>
        </row>
        <row r="1427">
          <cell r="P1427">
            <v>1429607.62</v>
          </cell>
        </row>
        <row r="1428">
          <cell r="P1428">
            <v>3896347.1815999993</v>
          </cell>
        </row>
        <row r="1429">
          <cell r="P1429">
            <v>4104933.4319999996</v>
          </cell>
        </row>
        <row r="1430">
          <cell r="P1430">
            <v>1861966.3699999996</v>
          </cell>
        </row>
        <row r="1431">
          <cell r="P1431">
            <v>4230673.9056000011</v>
          </cell>
        </row>
        <row r="1432">
          <cell r="P1432">
            <v>2962955.9687999999</v>
          </cell>
        </row>
        <row r="1433">
          <cell r="P1433">
            <v>1853753.9772000001</v>
          </cell>
        </row>
        <row r="1434">
          <cell r="P1434">
            <v>658736.28</v>
          </cell>
        </row>
        <row r="1435">
          <cell r="P1435">
            <v>15390.47000000003</v>
          </cell>
        </row>
        <row r="1436">
          <cell r="P1436">
            <v>4923239.2420000006</v>
          </cell>
        </row>
        <row r="1437">
          <cell r="P1437">
            <v>1857811.4996000002</v>
          </cell>
        </row>
        <row r="1440">
          <cell r="P1440">
            <v>935615.62</v>
          </cell>
        </row>
        <row r="1441">
          <cell r="P1441">
            <v>16320070.789600002</v>
          </cell>
        </row>
        <row r="1442">
          <cell r="P1442">
            <v>32927911.943400003</v>
          </cell>
        </row>
        <row r="1444">
          <cell r="P1444">
            <v>3910136.5346000008</v>
          </cell>
        </row>
        <row r="1446">
          <cell r="P1446">
            <v>5118132.1986000007</v>
          </cell>
        </row>
        <row r="1447">
          <cell r="P1447">
            <v>3635674.0560000003</v>
          </cell>
        </row>
        <row r="1448">
          <cell r="P1448">
            <v>3799631.5219999999</v>
          </cell>
        </row>
        <row r="1449">
          <cell r="P1449">
            <v>3673790.7999999993</v>
          </cell>
        </row>
        <row r="1450">
          <cell r="P1450">
            <v>6790220.8983999994</v>
          </cell>
        </row>
        <row r="1451">
          <cell r="P1451">
            <v>5148720.6204000004</v>
          </cell>
        </row>
        <row r="1452">
          <cell r="P1452">
            <v>10220487.799999999</v>
          </cell>
        </row>
        <row r="1453">
          <cell r="P1453">
            <v>10120372.9</v>
          </cell>
        </row>
        <row r="1454">
          <cell r="P1454">
            <v>26531151.182399999</v>
          </cell>
        </row>
        <row r="1455">
          <cell r="P1455">
            <v>7904297.4499999993</v>
          </cell>
        </row>
        <row r="1456">
          <cell r="P1456">
            <v>7927913.5899999999</v>
          </cell>
        </row>
        <row r="1457">
          <cell r="P1457">
            <v>2402970.1051999992</v>
          </cell>
        </row>
        <row r="1458">
          <cell r="P1458">
            <v>932380.72000000009</v>
          </cell>
        </row>
        <row r="1459">
          <cell r="P1459">
            <v>771470.7</v>
          </cell>
        </row>
        <row r="1460">
          <cell r="P1460">
            <v>17899814.769200001</v>
          </cell>
        </row>
        <row r="1461">
          <cell r="P1461">
            <v>8689774.1664000005</v>
          </cell>
        </row>
        <row r="1462">
          <cell r="P1462">
            <v>8942163.842600001</v>
          </cell>
        </row>
        <row r="1463">
          <cell r="P1463">
            <v>5874806.0499999989</v>
          </cell>
        </row>
        <row r="1464">
          <cell r="P1464">
            <v>8029475.7112000007</v>
          </cell>
        </row>
        <row r="1465">
          <cell r="P1465">
            <v>17349241.6274</v>
          </cell>
        </row>
        <row r="1466">
          <cell r="P1466">
            <v>1385886.2399999993</v>
          </cell>
        </row>
        <row r="1467">
          <cell r="P1467">
            <v>4226836.66</v>
          </cell>
        </row>
        <row r="1468">
          <cell r="P1468">
            <v>2251771.9500000007</v>
          </cell>
        </row>
        <row r="1469">
          <cell r="P1469">
            <v>1711978.8372</v>
          </cell>
        </row>
        <row r="1472">
          <cell r="P1472">
            <v>17431219.305</v>
          </cell>
        </row>
        <row r="1473">
          <cell r="P1473">
            <v>17664925.835999999</v>
          </cell>
        </row>
        <row r="1475">
          <cell r="P1475">
            <v>8982461.25</v>
          </cell>
        </row>
        <row r="1476">
          <cell r="P1476">
            <v>519879.20999999996</v>
          </cell>
        </row>
        <row r="1477">
          <cell r="P1477">
            <v>826095.23999999976</v>
          </cell>
        </row>
        <row r="1478">
          <cell r="P1478">
            <v>824168.21</v>
          </cell>
        </row>
        <row r="1479">
          <cell r="P1479">
            <v>0</v>
          </cell>
        </row>
        <row r="1480">
          <cell r="P1480">
            <v>1929728.9616</v>
          </cell>
        </row>
        <row r="1483">
          <cell r="P1483">
            <v>1986602.4871999999</v>
          </cell>
        </row>
        <row r="1484">
          <cell r="P1484">
            <v>767679.26</v>
          </cell>
        </row>
        <row r="1485">
          <cell r="P1485">
            <v>6803992.7584000016</v>
          </cell>
        </row>
        <row r="1486">
          <cell r="P1486">
            <v>326874.39000000013</v>
          </cell>
        </row>
        <row r="1487">
          <cell r="P1487">
            <v>1982062.0300000007</v>
          </cell>
        </row>
        <row r="1488">
          <cell r="P1488">
            <v>6782915.0899999989</v>
          </cell>
        </row>
        <row r="1489">
          <cell r="P1489">
            <v>12800402.71600469</v>
          </cell>
        </row>
        <row r="1490">
          <cell r="P1490">
            <v>3054149.5639000004</v>
          </cell>
        </row>
        <row r="1491">
          <cell r="P1491">
            <v>4503308.6400000006</v>
          </cell>
        </row>
        <row r="1492">
          <cell r="P1492">
            <v>11324509.940000001</v>
          </cell>
        </row>
        <row r="1493">
          <cell r="P1493">
            <v>11064503.170000002</v>
          </cell>
        </row>
        <row r="1494">
          <cell r="P1494">
            <v>1060246.0999999999</v>
          </cell>
        </row>
        <row r="1496">
          <cell r="P1496">
            <v>5861753.1237999992</v>
          </cell>
        </row>
        <row r="1497">
          <cell r="P1497">
            <v>9360919.4597700853</v>
          </cell>
        </row>
        <row r="1498">
          <cell r="P1498">
            <v>35125504.509400003</v>
          </cell>
        </row>
        <row r="1499">
          <cell r="P1499">
            <v>3439992.4588000001</v>
          </cell>
        </row>
        <row r="1500">
          <cell r="P1500">
            <v>4409533.4019999979</v>
          </cell>
        </row>
        <row r="1501">
          <cell r="P1501">
            <v>2035062.2628000001</v>
          </cell>
        </row>
        <row r="1502">
          <cell r="P1502">
            <v>2359169.9175999998</v>
          </cell>
        </row>
        <row r="1503">
          <cell r="P1503">
            <v>4458761.433600001</v>
          </cell>
        </row>
        <row r="1504">
          <cell r="P1504">
            <v>16972483.1844</v>
          </cell>
        </row>
        <row r="1505">
          <cell r="P1505">
            <v>7483857.4543999983</v>
          </cell>
        </row>
        <row r="1506">
          <cell r="P1506">
            <v>10892774.573199999</v>
          </cell>
        </row>
        <row r="1507">
          <cell r="P1507">
            <v>6201167.1648000013</v>
          </cell>
        </row>
        <row r="1508">
          <cell r="P1508">
            <v>6201167.1648000013</v>
          </cell>
        </row>
        <row r="1509">
          <cell r="P1509">
            <v>1802889.5811199998</v>
          </cell>
        </row>
        <row r="1510">
          <cell r="P1510">
            <v>2156088.9582355763</v>
          </cell>
        </row>
        <row r="1511">
          <cell r="P1511">
            <v>1414169.0631169449</v>
          </cell>
        </row>
        <row r="1512">
          <cell r="P1512">
            <v>3714881.6653999998</v>
          </cell>
        </row>
        <row r="1513">
          <cell r="P1513">
            <v>1385554.8992000001</v>
          </cell>
        </row>
        <row r="1514">
          <cell r="P1514">
            <v>1766974.8328</v>
          </cell>
        </row>
        <row r="1515">
          <cell r="P1515">
            <v>5460204.9731010552</v>
          </cell>
        </row>
        <row r="1516">
          <cell r="P1516">
            <v>3009612.9322225135</v>
          </cell>
        </row>
        <row r="1517">
          <cell r="P1517">
            <v>4482510.6432000017</v>
          </cell>
        </row>
        <row r="1518">
          <cell r="P1518">
            <v>7481474.5181800006</v>
          </cell>
        </row>
        <row r="1519">
          <cell r="P1519">
            <v>7272793.9500000011</v>
          </cell>
        </row>
        <row r="1520">
          <cell r="P1520">
            <v>6069880.410000002</v>
          </cell>
        </row>
        <row r="1521">
          <cell r="P1521">
            <v>7941217.5599999959</v>
          </cell>
        </row>
        <row r="1522">
          <cell r="P1522">
            <v>5936268.7499999991</v>
          </cell>
        </row>
        <row r="1523">
          <cell r="P1523">
            <v>5301545.7699999996</v>
          </cell>
        </row>
        <row r="1524">
          <cell r="P1524">
            <v>8953416.5720000006</v>
          </cell>
        </row>
        <row r="1525">
          <cell r="P1525">
            <v>3072544.3499999996</v>
          </cell>
        </row>
        <row r="1526">
          <cell r="P1526">
            <v>10926695.726555292</v>
          </cell>
        </row>
        <row r="1527">
          <cell r="P1527">
            <v>7308913.5143999998</v>
          </cell>
        </row>
        <row r="1528">
          <cell r="P1528">
            <v>8338606.0212000003</v>
          </cell>
        </row>
        <row r="1529">
          <cell r="P1529">
            <v>10400088.22776</v>
          </cell>
        </row>
        <row r="1530">
          <cell r="P1530">
            <v>3896910.3572000004</v>
          </cell>
        </row>
        <row r="1531">
          <cell r="P1531">
            <v>3049450.3036000002</v>
          </cell>
        </row>
        <row r="1532">
          <cell r="P1532">
            <v>10696894.800800001</v>
          </cell>
        </row>
        <row r="1533">
          <cell r="P1533">
            <v>3153258.7056000005</v>
          </cell>
        </row>
        <row r="1534">
          <cell r="P1534">
            <v>5374939.5187999997</v>
          </cell>
        </row>
        <row r="1535">
          <cell r="P1535">
            <v>2387530.21612</v>
          </cell>
        </row>
        <row r="1536">
          <cell r="P1536">
            <v>4809678.5547999991</v>
          </cell>
        </row>
        <row r="1537">
          <cell r="P1537">
            <v>4340.8298431472795</v>
          </cell>
        </row>
        <row r="1538">
          <cell r="P1538">
            <v>5717.0597523484612</v>
          </cell>
        </row>
        <row r="1539">
          <cell r="P1539">
            <v>5551.6368277781876</v>
          </cell>
        </row>
        <row r="1540">
          <cell r="P1540">
            <v>10056.015130881337</v>
          </cell>
        </row>
        <row r="1541">
          <cell r="P1541">
            <v>5648.5369912968017</v>
          </cell>
        </row>
        <row r="1542">
          <cell r="P1542">
            <v>1057560.1962000001</v>
          </cell>
        </row>
        <row r="1543">
          <cell r="P1543">
            <v>12234330.801799998</v>
          </cell>
        </row>
        <row r="1544">
          <cell r="P1544">
            <v>18836624.15000001</v>
          </cell>
        </row>
        <row r="1545">
          <cell r="P1545">
            <v>10509502.987499997</v>
          </cell>
        </row>
        <row r="1546">
          <cell r="P1546">
            <v>8218108.6483999984</v>
          </cell>
        </row>
        <row r="1547">
          <cell r="P1547">
            <v>4282990.8999999994</v>
          </cell>
        </row>
        <row r="1548">
          <cell r="P1548">
            <v>10673309.702800002</v>
          </cell>
        </row>
        <row r="1549">
          <cell r="P1549">
            <v>2834277.9127593073</v>
          </cell>
        </row>
        <row r="1550">
          <cell r="P1550">
            <v>16719126.5408</v>
          </cell>
        </row>
        <row r="1551">
          <cell r="P1551">
            <v>1140436.4011999997</v>
          </cell>
        </row>
        <row r="1552">
          <cell r="P1552">
            <v>18660729.039600004</v>
          </cell>
        </row>
        <row r="1553">
          <cell r="P1553">
            <v>1868211.6747802701</v>
          </cell>
        </row>
        <row r="1554">
          <cell r="P1554">
            <v>46996321.7892</v>
          </cell>
        </row>
        <row r="1555">
          <cell r="P1555">
            <v>47626660.849200003</v>
          </cell>
        </row>
        <row r="1556">
          <cell r="P1556">
            <v>19606746.234399997</v>
          </cell>
        </row>
        <row r="1557">
          <cell r="P1557">
            <v>45984703.786200002</v>
          </cell>
        </row>
        <row r="1558">
          <cell r="P1558">
            <v>18498824.305400003</v>
          </cell>
        </row>
        <row r="1559">
          <cell r="P1559">
            <v>9327715.8754000012</v>
          </cell>
        </row>
        <row r="1560">
          <cell r="P1560">
            <v>6905885.4963999987</v>
          </cell>
        </row>
        <row r="1561">
          <cell r="P1561">
            <v>8643494.0924000014</v>
          </cell>
        </row>
        <row r="1562">
          <cell r="P1562">
            <v>7016527.5472000018</v>
          </cell>
        </row>
        <row r="1563">
          <cell r="P1563">
            <v>842942.65440000035</v>
          </cell>
        </row>
        <row r="1564">
          <cell r="P1564">
            <v>2526556.1481999997</v>
          </cell>
        </row>
        <row r="1565">
          <cell r="P1565">
            <v>5248057.6474000001</v>
          </cell>
        </row>
        <row r="1566">
          <cell r="P1566">
            <v>3053637.672199999</v>
          </cell>
        </row>
        <row r="1567">
          <cell r="P1567">
            <v>5132576.551</v>
          </cell>
        </row>
        <row r="1568">
          <cell r="P1568">
            <v>5339830.1850000005</v>
          </cell>
        </row>
        <row r="1569">
          <cell r="P1569">
            <v>4611416.08</v>
          </cell>
        </row>
        <row r="1570">
          <cell r="P1570">
            <v>10184115.932799999</v>
          </cell>
        </row>
        <row r="1575">
          <cell r="P1575">
            <v>8323665.3511999985</v>
          </cell>
        </row>
        <row r="1578">
          <cell r="P1578">
            <v>4361255.6000000006</v>
          </cell>
        </row>
        <row r="1579">
          <cell r="P1579">
            <v>5411469.3912000004</v>
          </cell>
        </row>
        <row r="1580">
          <cell r="P1580">
            <v>5370163.7100000009</v>
          </cell>
        </row>
        <row r="1581">
          <cell r="P1581">
            <v>6006083.1100000013</v>
          </cell>
        </row>
        <row r="1582">
          <cell r="P1582">
            <v>839085.45</v>
          </cell>
        </row>
        <row r="1583">
          <cell r="P1583">
            <v>834297.89999999967</v>
          </cell>
        </row>
        <row r="1587">
          <cell r="P1587">
            <v>20645970.422800001</v>
          </cell>
        </row>
        <row r="1588">
          <cell r="P1588">
            <v>848123.50000000023</v>
          </cell>
        </row>
        <row r="1589">
          <cell r="P1589">
            <v>27489822.586400006</v>
          </cell>
        </row>
        <row r="1590">
          <cell r="P1590">
            <v>10424808.700199999</v>
          </cell>
        </row>
        <row r="1593">
          <cell r="P1593">
            <v>8110844.3503000019</v>
          </cell>
        </row>
        <row r="1595">
          <cell r="P1595">
            <v>3496013.9699999988</v>
          </cell>
        </row>
        <row r="1597">
          <cell r="P1597">
            <v>8637162.3732000012</v>
          </cell>
        </row>
        <row r="1598">
          <cell r="P1598">
            <v>10086216.7204</v>
          </cell>
        </row>
        <row r="1599">
          <cell r="P1599">
            <v>3063647.7300000014</v>
          </cell>
        </row>
        <row r="1600">
          <cell r="P1600">
            <v>6572798.8923999993</v>
          </cell>
        </row>
        <row r="1601">
          <cell r="P1601">
            <v>11275433.331199998</v>
          </cell>
        </row>
        <row r="1602">
          <cell r="P1602">
            <v>11116471.307599999</v>
          </cell>
        </row>
        <row r="1603">
          <cell r="P1603">
            <v>31682866.242800001</v>
          </cell>
        </row>
        <row r="1604">
          <cell r="P1604">
            <v>1064687.128</v>
          </cell>
        </row>
        <row r="1605">
          <cell r="P1605">
            <v>11592778.645199999</v>
          </cell>
        </row>
        <row r="1606">
          <cell r="P1606">
            <v>18078568.269060005</v>
          </cell>
        </row>
        <row r="1607">
          <cell r="P1607">
            <v>16044820.771</v>
          </cell>
        </row>
        <row r="1608">
          <cell r="P1608">
            <v>5702153.4655999998</v>
          </cell>
        </row>
        <row r="1610">
          <cell r="P1610">
            <v>10157705.1208</v>
          </cell>
        </row>
        <row r="1611">
          <cell r="P1611">
            <v>11508263.838699998</v>
          </cell>
        </row>
        <row r="1612">
          <cell r="P1612">
            <v>11505911.161999999</v>
          </cell>
        </row>
        <row r="1613">
          <cell r="P1613">
            <v>11456952.842400001</v>
          </cell>
        </row>
        <row r="1614">
          <cell r="P1614">
            <v>10528654.4848</v>
          </cell>
        </row>
        <row r="1615">
          <cell r="P1615">
            <v>11016215.039819999</v>
          </cell>
        </row>
        <row r="1616">
          <cell r="P1616">
            <v>11419408.833599998</v>
          </cell>
        </row>
        <row r="1617">
          <cell r="P1617">
            <v>2359754.6799999997</v>
          </cell>
        </row>
        <row r="1618">
          <cell r="P1618">
            <v>3009677.8000000007</v>
          </cell>
        </row>
        <row r="1619">
          <cell r="P1619">
            <v>3506296.2200000007</v>
          </cell>
        </row>
        <row r="1620">
          <cell r="P1620">
            <v>10411206.070800005</v>
          </cell>
        </row>
        <row r="1621">
          <cell r="P1621">
            <v>119047639.93063998</v>
          </cell>
        </row>
        <row r="1622">
          <cell r="P1622">
            <v>2937188.2700000005</v>
          </cell>
        </row>
        <row r="1623">
          <cell r="P1623">
            <v>2820686.4100000029</v>
          </cell>
        </row>
        <row r="1624">
          <cell r="P1624">
            <v>4486777.7899999991</v>
          </cell>
        </row>
        <row r="1625">
          <cell r="P1625">
            <v>974157.44</v>
          </cell>
        </row>
        <row r="1626">
          <cell r="P1626">
            <v>35086569.919999994</v>
          </cell>
        </row>
        <row r="1627">
          <cell r="P1627">
            <v>2200928.77</v>
          </cell>
        </row>
        <row r="1628">
          <cell r="P1628">
            <v>2208496.6771999998</v>
          </cell>
        </row>
        <row r="1629">
          <cell r="P1629">
            <v>4706921.4113999996</v>
          </cell>
        </row>
        <row r="1630">
          <cell r="P1630">
            <v>4588819.7905999999</v>
          </cell>
        </row>
        <row r="1631">
          <cell r="P1631">
            <v>4013912.9151999997</v>
          </cell>
        </row>
        <row r="1632">
          <cell r="P1632">
            <v>7823846.2447999977</v>
          </cell>
        </row>
        <row r="1633">
          <cell r="P1633">
            <v>10281460.552799994</v>
          </cell>
        </row>
        <row r="1634">
          <cell r="P1634">
            <v>10547828.741799995</v>
          </cell>
        </row>
        <row r="1635">
          <cell r="P1635">
            <v>10618788.610999998</v>
          </cell>
        </row>
        <row r="1636">
          <cell r="P1636">
            <v>8572556.1455999985</v>
          </cell>
        </row>
        <row r="1637">
          <cell r="P1637">
            <v>9034111.7484000009</v>
          </cell>
        </row>
        <row r="1638">
          <cell r="P1638">
            <v>5980204.2800000003</v>
          </cell>
        </row>
        <row r="1639">
          <cell r="P1639">
            <v>2451509.3827999998</v>
          </cell>
        </row>
        <row r="1640">
          <cell r="P1640">
            <v>2578970.1771999998</v>
          </cell>
        </row>
        <row r="1641">
          <cell r="P1641">
            <v>16391000.379999999</v>
          </cell>
        </row>
        <row r="1642">
          <cell r="P1642">
            <v>3624129.1619999991</v>
          </cell>
        </row>
        <row r="1643">
          <cell r="P1643">
            <v>4903690.6503999997</v>
          </cell>
        </row>
        <row r="1644">
          <cell r="P1644">
            <v>4792464.0159999998</v>
          </cell>
        </row>
        <row r="1645">
          <cell r="P1645">
            <v>3722985.7864000006</v>
          </cell>
        </row>
        <row r="1646">
          <cell r="P1646">
            <v>8122173.3707999988</v>
          </cell>
        </row>
        <row r="1647">
          <cell r="P1647">
            <v>5650122.2863999996</v>
          </cell>
        </row>
        <row r="1648">
          <cell r="P1648">
            <v>4385953.4724000003</v>
          </cell>
        </row>
        <row r="1649">
          <cell r="P1649">
            <v>5673562.3800000008</v>
          </cell>
        </row>
        <row r="1650">
          <cell r="P1650">
            <v>2862374.2752</v>
          </cell>
        </row>
        <row r="1651">
          <cell r="P1651">
            <v>5539027.4588000011</v>
          </cell>
        </row>
        <row r="1652">
          <cell r="P1652">
            <v>1938757.5087999997</v>
          </cell>
        </row>
        <row r="1653">
          <cell r="P1653">
            <v>5515098.6156000001</v>
          </cell>
        </row>
        <row r="1654">
          <cell r="P1654">
            <v>6082041.2103999993</v>
          </cell>
        </row>
        <row r="1655">
          <cell r="P1655">
            <v>2058280.5663999994</v>
          </cell>
        </row>
        <row r="1656">
          <cell r="P1656">
            <v>4211650.2096000006</v>
          </cell>
        </row>
        <row r="1657">
          <cell r="P1657">
            <v>2697972.2480000001</v>
          </cell>
        </row>
        <row r="1658">
          <cell r="P1658">
            <v>2784133.8160000006</v>
          </cell>
        </row>
        <row r="1659">
          <cell r="P1659">
            <v>14459062.891228002</v>
          </cell>
        </row>
        <row r="1660">
          <cell r="P1660">
            <v>13360633.598117797</v>
          </cell>
        </row>
        <row r="1661">
          <cell r="P1661">
            <v>15482845.3687764</v>
          </cell>
        </row>
        <row r="1662">
          <cell r="P1662">
            <v>12696180.9321128</v>
          </cell>
        </row>
        <row r="1663">
          <cell r="P1663">
            <v>15226819.229581</v>
          </cell>
        </row>
        <row r="1664">
          <cell r="P1664">
            <v>12803524.748632999</v>
          </cell>
        </row>
        <row r="1665">
          <cell r="P1665">
            <v>13836196.965730196</v>
          </cell>
        </row>
        <row r="1666">
          <cell r="P1666">
            <v>12916332.321834801</v>
          </cell>
        </row>
        <row r="1667">
          <cell r="P1667">
            <v>14462165.853929402</v>
          </cell>
        </row>
        <row r="1668">
          <cell r="P1668">
            <v>13345343.180142801</v>
          </cell>
        </row>
        <row r="1669">
          <cell r="P1669">
            <v>10184428.621141398</v>
          </cell>
        </row>
        <row r="1670">
          <cell r="P1670">
            <v>9439131.840332197</v>
          </cell>
        </row>
        <row r="1671">
          <cell r="P1671">
            <v>22164994.906539205</v>
          </cell>
        </row>
        <row r="1672">
          <cell r="P1672">
            <v>3308713.31</v>
          </cell>
        </row>
        <row r="1673">
          <cell r="P1673">
            <v>22496480.785999998</v>
          </cell>
        </row>
        <row r="1674">
          <cell r="P1674">
            <v>51096000.845800005</v>
          </cell>
        </row>
        <row r="1675">
          <cell r="P1675">
            <v>31839336.478</v>
          </cell>
        </row>
        <row r="1676">
          <cell r="P1676">
            <v>39335798.273600005</v>
          </cell>
        </row>
        <row r="1677">
          <cell r="P1677">
            <v>5664048.3048</v>
          </cell>
        </row>
        <row r="1679">
          <cell r="P1679">
            <v>7816186.6856000014</v>
          </cell>
        </row>
        <row r="1680">
          <cell r="P1680">
            <v>1470770.9100000001</v>
          </cell>
        </row>
        <row r="1681">
          <cell r="P1681">
            <v>13317017.774480004</v>
          </cell>
        </row>
        <row r="1682">
          <cell r="P1682">
            <v>4024481.5486000003</v>
          </cell>
        </row>
        <row r="1692">
          <cell r="P1692">
            <v>16512398.155599998</v>
          </cell>
        </row>
        <row r="1693">
          <cell r="P1693">
            <v>11432828.500800001</v>
          </cell>
        </row>
        <row r="1694">
          <cell r="P1694">
            <v>12027384.077199999</v>
          </cell>
        </row>
        <row r="1695">
          <cell r="P1695">
            <v>11383573.495199999</v>
          </cell>
        </row>
        <row r="1696">
          <cell r="P1696">
            <v>19260624.420400001</v>
          </cell>
        </row>
        <row r="1697">
          <cell r="P1697">
            <v>7339128.1695999997</v>
          </cell>
        </row>
        <row r="1698">
          <cell r="P1698">
            <v>2943627.5647999998</v>
          </cell>
        </row>
        <row r="1699">
          <cell r="P1699">
            <v>2954925.2656000005</v>
          </cell>
        </row>
        <row r="1700">
          <cell r="P1700">
            <v>4942022.1579999998</v>
          </cell>
        </row>
        <row r="1701">
          <cell r="P1701">
            <v>4414038.2211999996</v>
          </cell>
        </row>
        <row r="1702">
          <cell r="P1702">
            <v>4809755.76</v>
          </cell>
        </row>
        <row r="1703">
          <cell r="P1703">
            <v>3950938.7836000002</v>
          </cell>
        </row>
        <row r="1704">
          <cell r="P1704">
            <v>3279795.1859999998</v>
          </cell>
        </row>
        <row r="1705">
          <cell r="P1705">
            <v>4163030.5403999998</v>
          </cell>
        </row>
        <row r="1706">
          <cell r="P1706">
            <v>3273106.5816000002</v>
          </cell>
        </row>
        <row r="1707">
          <cell r="P1707">
            <v>3317680.1247999999</v>
          </cell>
        </row>
        <row r="1708">
          <cell r="P1708">
            <v>3279619.5408000001</v>
          </cell>
        </row>
        <row r="1709">
          <cell r="P1709">
            <v>3571637.6143999998</v>
          </cell>
        </row>
        <row r="1710">
          <cell r="P1710">
            <v>2974837.0683999998</v>
          </cell>
        </row>
        <row r="1711">
          <cell r="P1711">
            <v>2859549.4304</v>
          </cell>
        </row>
        <row r="1712">
          <cell r="P1712">
            <v>3205883.1919999998</v>
          </cell>
        </row>
        <row r="1713">
          <cell r="P1713">
            <v>3679960.9891999993</v>
          </cell>
        </row>
        <row r="1714">
          <cell r="P1714">
            <v>3121709.6603999995</v>
          </cell>
        </row>
        <row r="1715">
          <cell r="P1715">
            <v>2971861.7272000001</v>
          </cell>
        </row>
        <row r="1716">
          <cell r="P1716">
            <v>19968394.293599993</v>
          </cell>
        </row>
        <row r="1717">
          <cell r="P1717">
            <v>16074816.961200001</v>
          </cell>
        </row>
        <row r="1718">
          <cell r="P1718">
            <v>1882309.7505200002</v>
          </cell>
        </row>
        <row r="1719">
          <cell r="P1719">
            <v>6104857.2736000009</v>
          </cell>
        </row>
        <row r="1720">
          <cell r="P1720">
            <v>19715751.532400005</v>
          </cell>
        </row>
        <row r="1721">
          <cell r="P1721">
            <v>10704091.609200001</v>
          </cell>
        </row>
        <row r="1722">
          <cell r="P1722">
            <v>17698758.954949994</v>
          </cell>
        </row>
        <row r="1723">
          <cell r="P1723">
            <v>8251816.1227000002</v>
          </cell>
        </row>
        <row r="1724">
          <cell r="P1724">
            <v>17549834.621200003</v>
          </cell>
        </row>
        <row r="1728">
          <cell r="P1728">
            <v>17645715.734100003</v>
          </cell>
        </row>
        <row r="1732">
          <cell r="P1732">
            <v>12406802.23</v>
          </cell>
        </row>
        <row r="1733">
          <cell r="P1733">
            <v>6083592.1300000008</v>
          </cell>
        </row>
        <row r="1734">
          <cell r="P1734">
            <v>3876184.6499999994</v>
          </cell>
        </row>
        <row r="1735">
          <cell r="P1735">
            <v>3844942.65</v>
          </cell>
        </row>
        <row r="1736">
          <cell r="P1736">
            <v>788321.24999999977</v>
          </cell>
        </row>
        <row r="1737">
          <cell r="P1737">
            <v>2906401.1700000009</v>
          </cell>
        </row>
        <row r="1738">
          <cell r="P1738">
            <v>5827130.3199999975</v>
          </cell>
        </row>
        <row r="1739">
          <cell r="P1739">
            <v>9678456.9699999988</v>
          </cell>
        </row>
        <row r="1740">
          <cell r="P1740">
            <v>1330281.73</v>
          </cell>
        </row>
        <row r="1741">
          <cell r="P1741">
            <v>294535.00000000023</v>
          </cell>
        </row>
        <row r="1742">
          <cell r="P1742">
            <v>4786704.141400001</v>
          </cell>
        </row>
        <row r="1743">
          <cell r="P1743">
            <v>6523456.2803999996</v>
          </cell>
        </row>
        <row r="1744">
          <cell r="P1744">
            <v>3819328.8384000007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1776"/>
  <sheetViews>
    <sheetView showZeros="0" tabSelected="1" view="pageBreakPreview" zoomScale="70" zoomScaleNormal="85" zoomScaleSheetLayoutView="70" workbookViewId="0">
      <selection activeCell="W3" sqref="W3"/>
    </sheetView>
  </sheetViews>
  <sheetFormatPr defaultColWidth="9.140625" defaultRowHeight="15" x14ac:dyDescent="0.25"/>
  <cols>
    <col min="1" max="1" width="8.140625" style="8" customWidth="1"/>
    <col min="2" max="2" width="9" style="8" customWidth="1"/>
    <col min="3" max="3" width="39.85546875" style="8" customWidth="1"/>
    <col min="4" max="4" width="81.7109375" style="8" customWidth="1"/>
    <col min="5" max="5" width="10.7109375" style="15" customWidth="1"/>
    <col min="6" max="6" width="12.7109375" style="15" customWidth="1"/>
    <col min="7" max="7" width="22.42578125" style="15" customWidth="1"/>
    <col min="8" max="8" width="9" style="15" customWidth="1"/>
    <col min="9" max="9" width="8.7109375" style="15" customWidth="1"/>
    <col min="10" max="10" width="14" style="8" customWidth="1"/>
    <col min="11" max="11" width="17.140625" style="8" customWidth="1"/>
    <col min="12" max="12" width="13.42578125" style="8" customWidth="1"/>
    <col min="13" max="13" width="12.7109375" style="8" customWidth="1"/>
    <col min="14" max="14" width="21" style="8" customWidth="1"/>
    <col min="15" max="15" width="17" style="8" customWidth="1"/>
    <col min="16" max="16" width="20" style="8" customWidth="1"/>
    <col min="17" max="18" width="17.85546875" style="8" customWidth="1"/>
    <col min="19" max="19" width="22.28515625" style="8" customWidth="1"/>
    <col min="20" max="20" width="19" style="8" customWidth="1"/>
    <col min="21" max="22" width="17.140625" style="8" customWidth="1"/>
    <col min="23" max="23" width="17.140625" style="15" customWidth="1"/>
    <col min="24" max="24" width="17.140625" style="8" customWidth="1"/>
    <col min="25" max="25" width="16.28515625" style="8" hidden="1" customWidth="1"/>
    <col min="26" max="26" width="9.140625" style="8" hidden="1" customWidth="1"/>
    <col min="27" max="42" width="16.85546875" style="8" hidden="1" customWidth="1"/>
    <col min="43" max="43" width="15.140625" style="8" customWidth="1"/>
    <col min="44" max="16384" width="9.140625" style="8"/>
  </cols>
  <sheetData>
    <row r="1" spans="1:43" ht="20.25" x14ac:dyDescent="0.3">
      <c r="W1" s="30" t="s">
        <v>0</v>
      </c>
    </row>
    <row r="2" spans="1:43" ht="20.25" x14ac:dyDescent="0.3">
      <c r="N2" s="25"/>
      <c r="W2" s="30" t="s">
        <v>1</v>
      </c>
    </row>
    <row r="3" spans="1:43" ht="20.25" x14ac:dyDescent="0.3">
      <c r="N3" s="25"/>
      <c r="W3" s="30" t="s">
        <v>1404</v>
      </c>
    </row>
    <row r="6" spans="1:43" s="16" customFormat="1" ht="20.25" x14ac:dyDescent="0.25">
      <c r="A6" s="234" t="s">
        <v>2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234"/>
      <c r="V6" s="234"/>
      <c r="W6" s="234"/>
      <c r="X6" s="8"/>
    </row>
    <row r="7" spans="1:43" s="16" customFormat="1" ht="16.5" x14ac:dyDescent="0.25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34"/>
      <c r="O7" s="28"/>
      <c r="P7" s="34"/>
      <c r="Q7" s="28"/>
      <c r="R7" s="28"/>
      <c r="S7" s="28"/>
      <c r="T7" s="28"/>
      <c r="U7" s="28"/>
      <c r="V7" s="28"/>
      <c r="W7" s="28"/>
      <c r="X7" s="8"/>
    </row>
    <row r="8" spans="1:43" s="16" customFormat="1" x14ac:dyDescent="0.25">
      <c r="A8" s="29"/>
      <c r="B8" s="29"/>
      <c r="C8" s="29"/>
      <c r="D8" s="29"/>
      <c r="E8" s="35"/>
      <c r="F8" s="35"/>
      <c r="G8" s="35"/>
      <c r="H8" s="35"/>
      <c r="I8" s="36"/>
      <c r="J8" s="37"/>
      <c r="K8" s="37"/>
      <c r="L8" s="37"/>
      <c r="M8" s="38"/>
      <c r="N8" s="39"/>
      <c r="O8" s="39"/>
      <c r="P8" s="39"/>
      <c r="Q8" s="39"/>
      <c r="R8" s="39"/>
      <c r="S8" s="39"/>
      <c r="T8" s="39"/>
      <c r="U8" s="40"/>
      <c r="V8" s="40"/>
      <c r="W8" s="35"/>
      <c r="X8" s="8"/>
    </row>
    <row r="9" spans="1:43" s="17" customFormat="1" ht="14.25" x14ac:dyDescent="0.25">
      <c r="A9" s="235" t="s">
        <v>3</v>
      </c>
      <c r="B9" s="235" t="s">
        <v>3</v>
      </c>
      <c r="C9" s="222" t="s">
        <v>4</v>
      </c>
      <c r="D9" s="222" t="s">
        <v>5</v>
      </c>
      <c r="E9" s="237" t="s">
        <v>6</v>
      </c>
      <c r="F9" s="238"/>
      <c r="G9" s="222" t="s">
        <v>7</v>
      </c>
      <c r="H9" s="222" t="s">
        <v>8</v>
      </c>
      <c r="I9" s="239" t="s">
        <v>9</v>
      </c>
      <c r="J9" s="232" t="s">
        <v>10</v>
      </c>
      <c r="K9" s="245" t="s">
        <v>11</v>
      </c>
      <c r="L9" s="246"/>
      <c r="M9" s="247" t="s">
        <v>12</v>
      </c>
      <c r="N9" s="242" t="s">
        <v>13</v>
      </c>
      <c r="O9" s="243"/>
      <c r="P9" s="243"/>
      <c r="Q9" s="243"/>
      <c r="R9" s="243"/>
      <c r="S9" s="243"/>
      <c r="T9" s="244"/>
      <c r="U9" s="229" t="s">
        <v>14</v>
      </c>
      <c r="V9" s="229" t="s">
        <v>15</v>
      </c>
      <c r="W9" s="222" t="s">
        <v>16</v>
      </c>
      <c r="X9" s="222" t="s">
        <v>1393</v>
      </c>
      <c r="AA9" s="224" t="s">
        <v>17</v>
      </c>
      <c r="AB9" s="227" t="s">
        <v>1314</v>
      </c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</row>
    <row r="10" spans="1:43" s="17" customFormat="1" ht="14.25" x14ac:dyDescent="0.25">
      <c r="A10" s="236"/>
      <c r="B10" s="236"/>
      <c r="C10" s="223"/>
      <c r="D10" s="223"/>
      <c r="E10" s="222" t="s">
        <v>18</v>
      </c>
      <c r="F10" s="222" t="s">
        <v>19</v>
      </c>
      <c r="G10" s="223"/>
      <c r="H10" s="223"/>
      <c r="I10" s="240"/>
      <c r="J10" s="241"/>
      <c r="K10" s="232" t="s">
        <v>20</v>
      </c>
      <c r="L10" s="232" t="s">
        <v>21</v>
      </c>
      <c r="M10" s="248"/>
      <c r="N10" s="229" t="s">
        <v>22</v>
      </c>
      <c r="O10" s="242" t="s">
        <v>23</v>
      </c>
      <c r="P10" s="243"/>
      <c r="Q10" s="243"/>
      <c r="R10" s="243"/>
      <c r="S10" s="243"/>
      <c r="T10" s="244"/>
      <c r="U10" s="230"/>
      <c r="V10" s="230"/>
      <c r="W10" s="223"/>
      <c r="X10" s="223"/>
      <c r="AA10" s="225"/>
      <c r="AB10" s="228" t="s">
        <v>24</v>
      </c>
      <c r="AC10" s="228"/>
      <c r="AD10" s="228"/>
      <c r="AE10" s="228"/>
      <c r="AF10" s="228"/>
      <c r="AG10" s="228"/>
      <c r="AH10" s="228"/>
      <c r="AI10" s="228" t="s">
        <v>1356</v>
      </c>
      <c r="AJ10" s="228" t="s">
        <v>26</v>
      </c>
      <c r="AK10" s="228" t="s">
        <v>27</v>
      </c>
      <c r="AL10" s="228" t="s">
        <v>28</v>
      </c>
      <c r="AM10" s="228" t="s">
        <v>29</v>
      </c>
      <c r="AN10" s="228" t="s">
        <v>1263</v>
      </c>
      <c r="AO10" s="228" t="s">
        <v>1264</v>
      </c>
      <c r="AP10" s="228" t="s">
        <v>1403</v>
      </c>
    </row>
    <row r="11" spans="1:43" s="17" customFormat="1" ht="78.75" customHeight="1" x14ac:dyDescent="0.25">
      <c r="A11" s="236"/>
      <c r="B11" s="236"/>
      <c r="C11" s="223"/>
      <c r="D11" s="223"/>
      <c r="E11" s="223"/>
      <c r="F11" s="223"/>
      <c r="G11" s="223"/>
      <c r="H11" s="223"/>
      <c r="I11" s="240"/>
      <c r="J11" s="233"/>
      <c r="K11" s="233"/>
      <c r="L11" s="233"/>
      <c r="M11" s="249"/>
      <c r="N11" s="231"/>
      <c r="O11" s="27" t="s">
        <v>30</v>
      </c>
      <c r="P11" s="27" t="s">
        <v>31</v>
      </c>
      <c r="Q11" s="27" t="s">
        <v>32</v>
      </c>
      <c r="R11" s="27" t="s">
        <v>33</v>
      </c>
      <c r="S11" s="27" t="s">
        <v>34</v>
      </c>
      <c r="T11" s="27" t="s">
        <v>35</v>
      </c>
      <c r="U11" s="231"/>
      <c r="V11" s="231"/>
      <c r="W11" s="223"/>
      <c r="X11" s="223"/>
      <c r="AA11" s="226"/>
      <c r="AB11" s="169" t="s">
        <v>36</v>
      </c>
      <c r="AC11" s="169" t="s">
        <v>37</v>
      </c>
      <c r="AD11" s="169" t="s">
        <v>38</v>
      </c>
      <c r="AE11" s="169" t="s">
        <v>39</v>
      </c>
      <c r="AF11" s="169" t="s">
        <v>40</v>
      </c>
      <c r="AG11" s="169" t="s">
        <v>41</v>
      </c>
      <c r="AH11" s="169" t="s">
        <v>25</v>
      </c>
      <c r="AI11" s="228"/>
      <c r="AJ11" s="228"/>
      <c r="AK11" s="228"/>
      <c r="AL11" s="228"/>
      <c r="AM11" s="228"/>
      <c r="AN11" s="228"/>
      <c r="AO11" s="228"/>
      <c r="AP11" s="228"/>
    </row>
    <row r="12" spans="1:43" s="18" customFormat="1" ht="14.25" x14ac:dyDescent="0.25">
      <c r="A12" s="236"/>
      <c r="B12" s="236"/>
      <c r="C12" s="223"/>
      <c r="D12" s="223"/>
      <c r="E12" s="223"/>
      <c r="F12" s="223"/>
      <c r="G12" s="223"/>
      <c r="H12" s="223"/>
      <c r="I12" s="240"/>
      <c r="J12" s="145" t="s">
        <v>42</v>
      </c>
      <c r="K12" s="145" t="s">
        <v>42</v>
      </c>
      <c r="L12" s="145" t="s">
        <v>42</v>
      </c>
      <c r="M12" s="88" t="s">
        <v>43</v>
      </c>
      <c r="N12" s="89" t="s">
        <v>44</v>
      </c>
      <c r="O12" s="89" t="s">
        <v>44</v>
      </c>
      <c r="P12" s="89" t="s">
        <v>44</v>
      </c>
      <c r="Q12" s="89" t="s">
        <v>44</v>
      </c>
      <c r="R12" s="89" t="s">
        <v>44</v>
      </c>
      <c r="S12" s="89" t="s">
        <v>44</v>
      </c>
      <c r="T12" s="89" t="s">
        <v>44</v>
      </c>
      <c r="U12" s="89" t="s">
        <v>45</v>
      </c>
      <c r="V12" s="89" t="s">
        <v>45</v>
      </c>
      <c r="W12" s="223"/>
      <c r="X12" s="223"/>
      <c r="AA12" s="168" t="s">
        <v>44</v>
      </c>
      <c r="AB12" s="168" t="s">
        <v>44</v>
      </c>
      <c r="AC12" s="168" t="s">
        <v>44</v>
      </c>
      <c r="AD12" s="168" t="s">
        <v>44</v>
      </c>
      <c r="AE12" s="168" t="s">
        <v>44</v>
      </c>
      <c r="AF12" s="168" t="s">
        <v>44</v>
      </c>
      <c r="AG12" s="168" t="s">
        <v>44</v>
      </c>
      <c r="AH12" s="168" t="s">
        <v>44</v>
      </c>
      <c r="AI12" s="168" t="s">
        <v>44</v>
      </c>
      <c r="AJ12" s="168" t="s">
        <v>44</v>
      </c>
      <c r="AK12" s="168" t="s">
        <v>44</v>
      </c>
      <c r="AL12" s="168" t="s">
        <v>44</v>
      </c>
      <c r="AM12" s="168" t="s">
        <v>44</v>
      </c>
      <c r="AN12" s="168" t="s">
        <v>44</v>
      </c>
      <c r="AO12" s="168" t="s">
        <v>44</v>
      </c>
      <c r="AP12" s="168" t="s">
        <v>44</v>
      </c>
    </row>
    <row r="13" spans="1:43" s="19" customFormat="1" x14ac:dyDescent="0.25">
      <c r="A13" s="108"/>
      <c r="B13" s="109"/>
      <c r="C13" s="109"/>
      <c r="D13" s="109" t="s">
        <v>1268</v>
      </c>
      <c r="E13" s="109"/>
      <c r="F13" s="109"/>
      <c r="G13" s="109"/>
      <c r="H13" s="109"/>
      <c r="I13" s="109"/>
      <c r="J13" s="110">
        <f t="shared" ref="J13:T13" si="0">J14+J19+J77</f>
        <v>472965.86999999988</v>
      </c>
      <c r="K13" s="110">
        <f t="shared" si="0"/>
        <v>396716.35999999987</v>
      </c>
      <c r="L13" s="110">
        <f t="shared" si="0"/>
        <v>8884.51</v>
      </c>
      <c r="M13" s="110">
        <f t="shared" si="0"/>
        <v>16782</v>
      </c>
      <c r="N13" s="111">
        <f t="shared" si="0"/>
        <v>406361160.12242341</v>
      </c>
      <c r="O13" s="110">
        <f t="shared" si="0"/>
        <v>0</v>
      </c>
      <c r="P13" s="111">
        <v>216176035.32559121</v>
      </c>
      <c r="Q13" s="111">
        <f t="shared" si="0"/>
        <v>4110415.1159999999</v>
      </c>
      <c r="R13" s="111">
        <v>94186412.081197202</v>
      </c>
      <c r="S13" s="111">
        <v>90635921.25595507</v>
      </c>
      <c r="T13" s="111">
        <f t="shared" si="0"/>
        <v>1252376.3436799999</v>
      </c>
      <c r="U13" s="109"/>
      <c r="V13" s="109"/>
      <c r="W13" s="141"/>
      <c r="X13" s="8"/>
      <c r="AA13" s="110">
        <f t="shared" ref="AA13:AP13" si="1">AA14+AA19+AA77</f>
        <v>406361160.12242341</v>
      </c>
      <c r="AB13" s="110">
        <f t="shared" si="1"/>
        <v>58270599.355350003</v>
      </c>
      <c r="AC13" s="110">
        <f t="shared" si="1"/>
        <v>27457300.179999996</v>
      </c>
      <c r="AD13" s="110">
        <f t="shared" si="1"/>
        <v>38162276.492273435</v>
      </c>
      <c r="AE13" s="110">
        <f t="shared" si="1"/>
        <v>23025614.914800003</v>
      </c>
      <c r="AF13" s="110">
        <f t="shared" si="1"/>
        <v>0</v>
      </c>
      <c r="AG13" s="110">
        <f t="shared" si="1"/>
        <v>0</v>
      </c>
      <c r="AH13" s="110">
        <f t="shared" si="1"/>
        <v>0</v>
      </c>
      <c r="AI13" s="110">
        <f t="shared" si="1"/>
        <v>16824000</v>
      </c>
      <c r="AJ13" s="110">
        <f t="shared" si="1"/>
        <v>102784000.69000001</v>
      </c>
      <c r="AK13" s="110">
        <f t="shared" si="1"/>
        <v>0</v>
      </c>
      <c r="AL13" s="110">
        <f t="shared" si="1"/>
        <v>90208886.519999996</v>
      </c>
      <c r="AM13" s="110">
        <f t="shared" si="1"/>
        <v>42214554.420000002</v>
      </c>
      <c r="AN13" s="110">
        <f t="shared" si="1"/>
        <v>2993190.2800000003</v>
      </c>
      <c r="AO13" s="110">
        <f t="shared" si="1"/>
        <v>141045.16</v>
      </c>
      <c r="AP13" s="115">
        <f t="shared" si="1"/>
        <v>4279692.1099999994</v>
      </c>
      <c r="AQ13" s="172"/>
    </row>
    <row r="14" spans="1:43" s="19" customFormat="1" x14ac:dyDescent="0.25">
      <c r="A14" s="147"/>
      <c r="B14" s="143"/>
      <c r="C14" s="143"/>
      <c r="D14" s="143" t="s">
        <v>46</v>
      </c>
      <c r="E14" s="143"/>
      <c r="F14" s="143"/>
      <c r="G14" s="143"/>
      <c r="H14" s="143"/>
      <c r="I14" s="143"/>
      <c r="J14" s="140">
        <f>SUM(J15:J18)</f>
        <v>17901.600000000002</v>
      </c>
      <c r="K14" s="140">
        <f t="shared" ref="K14:AP14" si="2">SUM(K15:K18)</f>
        <v>14468.24</v>
      </c>
      <c r="L14" s="140">
        <f t="shared" si="2"/>
        <v>1353.6999999999998</v>
      </c>
      <c r="M14" s="140">
        <f t="shared" si="2"/>
        <v>580</v>
      </c>
      <c r="N14" s="140">
        <f t="shared" si="2"/>
        <v>7058584.4499999993</v>
      </c>
      <c r="O14" s="140">
        <f t="shared" si="2"/>
        <v>0</v>
      </c>
      <c r="P14" s="140">
        <f t="shared" si="2"/>
        <v>3240261.926</v>
      </c>
      <c r="Q14" s="140">
        <f t="shared" si="2"/>
        <v>0</v>
      </c>
      <c r="R14" s="140">
        <f t="shared" si="2"/>
        <v>2674916.0839999998</v>
      </c>
      <c r="S14" s="140">
        <f t="shared" si="2"/>
        <v>1143406.44</v>
      </c>
      <c r="T14" s="140">
        <f t="shared" si="2"/>
        <v>0</v>
      </c>
      <c r="U14" s="140"/>
      <c r="V14" s="140"/>
      <c r="W14" s="140"/>
      <c r="X14" s="140">
        <f t="shared" si="2"/>
        <v>8076</v>
      </c>
      <c r="Y14" s="140">
        <f t="shared" si="2"/>
        <v>0</v>
      </c>
      <c r="Z14" s="140">
        <f t="shared" si="2"/>
        <v>0</v>
      </c>
      <c r="AA14" s="140">
        <f t="shared" si="2"/>
        <v>7058584.4499999993</v>
      </c>
      <c r="AB14" s="140">
        <f t="shared" si="2"/>
        <v>0</v>
      </c>
      <c r="AC14" s="140">
        <f t="shared" si="2"/>
        <v>0</v>
      </c>
      <c r="AD14" s="140">
        <f t="shared" si="2"/>
        <v>0</v>
      </c>
      <c r="AE14" s="140">
        <f t="shared" si="2"/>
        <v>2341616.11</v>
      </c>
      <c r="AF14" s="140">
        <f t="shared" si="2"/>
        <v>0</v>
      </c>
      <c r="AG14" s="140">
        <f t="shared" si="2"/>
        <v>0</v>
      </c>
      <c r="AH14" s="140">
        <f t="shared" si="2"/>
        <v>0</v>
      </c>
      <c r="AI14" s="140">
        <f t="shared" si="2"/>
        <v>0</v>
      </c>
      <c r="AJ14" s="140">
        <f t="shared" si="2"/>
        <v>0</v>
      </c>
      <c r="AK14" s="140">
        <f t="shared" si="2"/>
        <v>0</v>
      </c>
      <c r="AL14" s="140">
        <f t="shared" si="2"/>
        <v>3037235.83</v>
      </c>
      <c r="AM14" s="140">
        <f t="shared" si="2"/>
        <v>1679732.5099999998</v>
      </c>
      <c r="AN14" s="140">
        <f t="shared" si="2"/>
        <v>0</v>
      </c>
      <c r="AO14" s="140">
        <f t="shared" si="2"/>
        <v>0</v>
      </c>
      <c r="AP14" s="140">
        <f t="shared" si="2"/>
        <v>0</v>
      </c>
      <c r="AQ14" s="172"/>
    </row>
    <row r="15" spans="1:43" ht="15" customHeight="1" x14ac:dyDescent="0.25">
      <c r="A15" s="4">
        <v>1</v>
      </c>
      <c r="B15" s="22">
        <v>1</v>
      </c>
      <c r="C15" s="22" t="s">
        <v>1365</v>
      </c>
      <c r="D15" s="22" t="s">
        <v>47</v>
      </c>
      <c r="E15" s="41">
        <v>1984</v>
      </c>
      <c r="F15" s="41">
        <v>2017</v>
      </c>
      <c r="G15" s="5" t="s">
        <v>1367</v>
      </c>
      <c r="H15" s="41">
        <v>5</v>
      </c>
      <c r="I15" s="41">
        <v>5</v>
      </c>
      <c r="J15" s="1">
        <v>5851.8</v>
      </c>
      <c r="K15" s="1">
        <v>5073.5</v>
      </c>
      <c r="L15" s="1">
        <v>0</v>
      </c>
      <c r="M15" s="42">
        <v>171</v>
      </c>
      <c r="N15" s="24">
        <f>AA15</f>
        <v>1176714.67</v>
      </c>
      <c r="O15" s="1"/>
      <c r="P15" s="1">
        <v>0</v>
      </c>
      <c r="Q15" s="1"/>
      <c r="R15" s="1">
        <f>N15</f>
        <v>1176714.67</v>
      </c>
      <c r="S15" s="1">
        <v>0</v>
      </c>
      <c r="T15" s="1">
        <v>0</v>
      </c>
      <c r="U15" s="1">
        <f t="shared" ref="U15:V18" si="3">$N15/($K15+$L15)</f>
        <v>231.93351138267468</v>
      </c>
      <c r="V15" s="1">
        <f t="shared" si="3"/>
        <v>231.93351138267468</v>
      </c>
      <c r="W15" s="43">
        <v>2017</v>
      </c>
      <c r="X15" s="8">
        <v>2019</v>
      </c>
      <c r="AA15" s="24">
        <f>SUM(AB15:AP15)</f>
        <v>1176714.67</v>
      </c>
      <c r="AB15" s="1"/>
      <c r="AC15" s="1"/>
      <c r="AD15" s="1"/>
      <c r="AE15" s="1">
        <v>1176714.67</v>
      </c>
      <c r="AF15" s="1"/>
      <c r="AG15" s="1"/>
      <c r="AH15" s="1"/>
      <c r="AI15" s="1"/>
      <c r="AJ15" s="1"/>
      <c r="AK15" s="1"/>
      <c r="AL15" s="12"/>
      <c r="AM15" s="1"/>
      <c r="AN15" s="26"/>
      <c r="AO15" s="1"/>
      <c r="AP15" s="112"/>
      <c r="AQ15" s="172"/>
    </row>
    <row r="16" spans="1:43" ht="15" customHeight="1" x14ac:dyDescent="0.25">
      <c r="A16" s="4">
        <f t="shared" ref="A16:B18" si="4">A15+1</f>
        <v>2</v>
      </c>
      <c r="B16" s="22">
        <f t="shared" si="4"/>
        <v>2</v>
      </c>
      <c r="C16" s="22" t="s">
        <v>1365</v>
      </c>
      <c r="D16" s="22" t="s">
        <v>49</v>
      </c>
      <c r="E16" s="41">
        <v>1984</v>
      </c>
      <c r="F16" s="41">
        <v>2017</v>
      </c>
      <c r="G16" s="5" t="s">
        <v>1367</v>
      </c>
      <c r="H16" s="41">
        <v>5</v>
      </c>
      <c r="I16" s="41">
        <v>5</v>
      </c>
      <c r="J16" s="1">
        <v>5761.1</v>
      </c>
      <c r="K16" s="1">
        <v>4905.8999999999996</v>
      </c>
      <c r="L16" s="1">
        <v>0</v>
      </c>
      <c r="M16" s="42">
        <v>212</v>
      </c>
      <c r="N16" s="24">
        <f t="shared" ref="N16:N18" si="5">AA16</f>
        <v>1164901.44</v>
      </c>
      <c r="O16" s="1"/>
      <c r="P16" s="1">
        <v>0</v>
      </c>
      <c r="Q16" s="1"/>
      <c r="R16" s="1">
        <f>N16</f>
        <v>1164901.44</v>
      </c>
      <c r="S16" s="1"/>
      <c r="T16" s="1">
        <v>0</v>
      </c>
      <c r="U16" s="1">
        <f t="shared" si="3"/>
        <v>237.44907967956951</v>
      </c>
      <c r="V16" s="1">
        <f t="shared" si="3"/>
        <v>237.44907967956951</v>
      </c>
      <c r="W16" s="43">
        <v>2017</v>
      </c>
      <c r="X16" s="8">
        <v>2019</v>
      </c>
      <c r="AA16" s="24">
        <f t="shared" ref="AA16:AA18" si="6">SUM(AB16:AP16)</f>
        <v>1164901.44</v>
      </c>
      <c r="AB16" s="1"/>
      <c r="AC16" s="1"/>
      <c r="AD16" s="1"/>
      <c r="AE16" s="1">
        <v>1164901.44</v>
      </c>
      <c r="AF16" s="1"/>
      <c r="AG16" s="1"/>
      <c r="AH16" s="1"/>
      <c r="AI16" s="1"/>
      <c r="AJ16" s="1"/>
      <c r="AK16" s="1"/>
      <c r="AL16" s="12"/>
      <c r="AM16" s="1"/>
      <c r="AN16" s="26"/>
      <c r="AO16" s="1"/>
      <c r="AP16" s="112"/>
      <c r="AQ16" s="172"/>
    </row>
    <row r="17" spans="1:43" ht="15" customHeight="1" x14ac:dyDescent="0.25">
      <c r="A17" s="4">
        <f t="shared" si="4"/>
        <v>3</v>
      </c>
      <c r="B17" s="22">
        <f t="shared" si="4"/>
        <v>3</v>
      </c>
      <c r="C17" s="22" t="s">
        <v>57</v>
      </c>
      <c r="D17" s="22" t="s">
        <v>61</v>
      </c>
      <c r="E17" s="41">
        <v>1967</v>
      </c>
      <c r="F17" s="41">
        <v>2016</v>
      </c>
      <c r="G17" s="41" t="s">
        <v>60</v>
      </c>
      <c r="H17" s="41">
        <v>4</v>
      </c>
      <c r="I17" s="41">
        <v>6</v>
      </c>
      <c r="J17" s="1">
        <v>4047.4</v>
      </c>
      <c r="K17" s="1">
        <v>2520.1</v>
      </c>
      <c r="L17" s="1">
        <v>1289.0999999999999</v>
      </c>
      <c r="M17" s="42">
        <v>102</v>
      </c>
      <c r="N17" s="24">
        <f t="shared" si="5"/>
        <v>3037235.83</v>
      </c>
      <c r="O17" s="1"/>
      <c r="P17" s="1">
        <f>N17-Q17-R17-S17-O17-T17</f>
        <v>2744892.8659999999</v>
      </c>
      <c r="Q17" s="1"/>
      <c r="R17" s="1">
        <v>292342.96400000004</v>
      </c>
      <c r="S17" s="1"/>
      <c r="T17" s="1">
        <v>0</v>
      </c>
      <c r="U17" s="1">
        <f t="shared" si="3"/>
        <v>797.34217946025421</v>
      </c>
      <c r="V17" s="1">
        <f t="shared" si="3"/>
        <v>797.34217946025421</v>
      </c>
      <c r="W17" s="43">
        <v>2017</v>
      </c>
      <c r="X17" s="8">
        <v>2019</v>
      </c>
      <c r="AA17" s="24">
        <f t="shared" si="6"/>
        <v>3037235.83</v>
      </c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2">
        <v>3037235.83</v>
      </c>
      <c r="AM17" s="1"/>
      <c r="AN17" s="26"/>
      <c r="AO17" s="1"/>
      <c r="AP17" s="112"/>
      <c r="AQ17" s="172"/>
    </row>
    <row r="18" spans="1:43" ht="15" customHeight="1" x14ac:dyDescent="0.25">
      <c r="A18" s="4">
        <f t="shared" si="4"/>
        <v>4</v>
      </c>
      <c r="B18" s="22">
        <f t="shared" si="4"/>
        <v>4</v>
      </c>
      <c r="C18" s="2" t="s">
        <v>57</v>
      </c>
      <c r="D18" s="2" t="s">
        <v>65</v>
      </c>
      <c r="E18" s="5">
        <v>1971</v>
      </c>
      <c r="F18" s="5">
        <v>2017</v>
      </c>
      <c r="G18" s="5" t="s">
        <v>60</v>
      </c>
      <c r="H18" s="5">
        <v>4</v>
      </c>
      <c r="I18" s="5">
        <v>3</v>
      </c>
      <c r="J18" s="26">
        <v>2241.3000000000002</v>
      </c>
      <c r="K18" s="26">
        <v>1968.74</v>
      </c>
      <c r="L18" s="26">
        <v>64.599999999999994</v>
      </c>
      <c r="M18" s="6">
        <v>95</v>
      </c>
      <c r="N18" s="24">
        <f t="shared" si="5"/>
        <v>1679732.5099999998</v>
      </c>
      <c r="O18" s="26"/>
      <c r="P18" s="1">
        <f>N18-Q18-R18-S18-O18-T18</f>
        <v>495369.05999999982</v>
      </c>
      <c r="Q18" s="26"/>
      <c r="R18" s="26">
        <v>40957.01</v>
      </c>
      <c r="S18" s="26">
        <v>1143406.44</v>
      </c>
      <c r="T18" s="26">
        <v>0</v>
      </c>
      <c r="U18" s="1">
        <f t="shared" si="3"/>
        <v>826.09524722869753</v>
      </c>
      <c r="V18" s="1">
        <f t="shared" si="3"/>
        <v>826.09524722869753</v>
      </c>
      <c r="W18" s="43">
        <v>2017</v>
      </c>
      <c r="X18" s="8">
        <v>2019</v>
      </c>
      <c r="AA18" s="24">
        <f t="shared" si="6"/>
        <v>1679732.5099999998</v>
      </c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10"/>
      <c r="AM18" s="26">
        <v>1679732.5099999998</v>
      </c>
      <c r="AN18" s="26"/>
      <c r="AO18" s="1"/>
      <c r="AP18" s="112"/>
      <c r="AQ18" s="172"/>
    </row>
    <row r="19" spans="1:43" x14ac:dyDescent="0.25">
      <c r="A19" s="54"/>
      <c r="B19" s="55"/>
      <c r="C19" s="55"/>
      <c r="D19" s="56" t="s">
        <v>67</v>
      </c>
      <c r="E19" s="57"/>
      <c r="F19" s="57"/>
      <c r="G19" s="57"/>
      <c r="H19" s="57"/>
      <c r="I19" s="57"/>
      <c r="J19" s="58">
        <f>SUM(J20:J76)</f>
        <v>185983.24999999997</v>
      </c>
      <c r="K19" s="58">
        <f t="shared" ref="K19:AP19" si="7">SUM(K20:K76)</f>
        <v>156935.44999999998</v>
      </c>
      <c r="L19" s="58">
        <f t="shared" si="7"/>
        <v>3969.4</v>
      </c>
      <c r="M19" s="58">
        <f t="shared" si="7"/>
        <v>6710</v>
      </c>
      <c r="N19" s="58">
        <f t="shared" si="7"/>
        <v>151554424.58242342</v>
      </c>
      <c r="O19" s="58">
        <f t="shared" si="7"/>
        <v>0</v>
      </c>
      <c r="P19" s="58">
        <f t="shared" si="7"/>
        <v>88579450.197511241</v>
      </c>
      <c r="Q19" s="58">
        <f t="shared" si="7"/>
        <v>2393015.1159999999</v>
      </c>
      <c r="R19" s="58">
        <f t="shared" si="7"/>
        <v>31156880.932357144</v>
      </c>
      <c r="S19" s="58">
        <f t="shared" si="7"/>
        <v>28782722.70655508</v>
      </c>
      <c r="T19" s="58">
        <f t="shared" si="7"/>
        <v>642355.63000000012</v>
      </c>
      <c r="U19" s="58"/>
      <c r="V19" s="58"/>
      <c r="W19" s="58"/>
      <c r="X19" s="58">
        <f t="shared" si="7"/>
        <v>115083</v>
      </c>
      <c r="Y19" s="58">
        <f t="shared" si="7"/>
        <v>0</v>
      </c>
      <c r="Z19" s="58">
        <f t="shared" si="7"/>
        <v>0</v>
      </c>
      <c r="AA19" s="58">
        <f t="shared" si="7"/>
        <v>151554424.58242342</v>
      </c>
      <c r="AB19" s="58">
        <f t="shared" si="7"/>
        <v>35087889.485350005</v>
      </c>
      <c r="AC19" s="58">
        <f t="shared" si="7"/>
        <v>11984380.229999997</v>
      </c>
      <c r="AD19" s="58">
        <f t="shared" si="7"/>
        <v>14683922.63227343</v>
      </c>
      <c r="AE19" s="58">
        <f t="shared" si="7"/>
        <v>10245988.974800002</v>
      </c>
      <c r="AF19" s="58">
        <f t="shared" si="7"/>
        <v>0</v>
      </c>
      <c r="AG19" s="58">
        <f t="shared" si="7"/>
        <v>0</v>
      </c>
      <c r="AH19" s="58">
        <f t="shared" si="7"/>
        <v>0</v>
      </c>
      <c r="AI19" s="58">
        <f t="shared" si="7"/>
        <v>0</v>
      </c>
      <c r="AJ19" s="58">
        <f t="shared" si="7"/>
        <v>29143474.280000001</v>
      </c>
      <c r="AK19" s="58">
        <f t="shared" si="7"/>
        <v>0</v>
      </c>
      <c r="AL19" s="58">
        <f t="shared" si="7"/>
        <v>29207176.550000001</v>
      </c>
      <c r="AM19" s="58">
        <f t="shared" si="7"/>
        <v>18151667.41</v>
      </c>
      <c r="AN19" s="58">
        <f t="shared" si="7"/>
        <v>1951483.3900000001</v>
      </c>
      <c r="AO19" s="58">
        <f t="shared" si="7"/>
        <v>60000</v>
      </c>
      <c r="AP19" s="58">
        <f t="shared" si="7"/>
        <v>1038441.6300000001</v>
      </c>
      <c r="AQ19" s="172"/>
    </row>
    <row r="20" spans="1:43" s="32" customFormat="1" ht="15" customHeight="1" x14ac:dyDescent="0.25">
      <c r="A20" s="4">
        <f>A18+1</f>
        <v>5</v>
      </c>
      <c r="B20" s="22">
        <v>1</v>
      </c>
      <c r="C20" s="2" t="s">
        <v>68</v>
      </c>
      <c r="D20" s="2" t="s">
        <v>70</v>
      </c>
      <c r="E20" s="5">
        <v>1993</v>
      </c>
      <c r="F20" s="5">
        <v>2013</v>
      </c>
      <c r="G20" s="5" t="s">
        <v>60</v>
      </c>
      <c r="H20" s="5">
        <v>9</v>
      </c>
      <c r="I20" s="5">
        <v>1</v>
      </c>
      <c r="J20" s="26">
        <v>4065.2</v>
      </c>
      <c r="K20" s="26">
        <v>2715.9</v>
      </c>
      <c r="L20" s="26">
        <v>0</v>
      </c>
      <c r="M20" s="6">
        <v>97</v>
      </c>
      <c r="N20" s="24">
        <f t="shared" ref="N20:N76" si="8">AA20</f>
        <v>1762234.81</v>
      </c>
      <c r="O20" s="26"/>
      <c r="P20" s="1">
        <f t="shared" ref="P20:P25" si="9">N20-Q20-R20-S20-O20-T20</f>
        <v>21004.296000000089</v>
      </c>
      <c r="Q20" s="1"/>
      <c r="R20" s="1">
        <v>955818.8</v>
      </c>
      <c r="S20" s="1">
        <v>785411.71399999992</v>
      </c>
      <c r="T20" s="26">
        <v>0</v>
      </c>
      <c r="U20" s="1">
        <f t="shared" ref="U20:V39" si="10">$N20/($K20+$L20)</f>
        <v>648.85850362679037</v>
      </c>
      <c r="V20" s="1">
        <f t="shared" si="10"/>
        <v>648.85850362679037</v>
      </c>
      <c r="W20" s="7">
        <v>2018</v>
      </c>
      <c r="X20" s="8">
        <v>2019</v>
      </c>
      <c r="AA20" s="24">
        <f t="shared" ref="AA20:AA76" si="11">SUM(AB20:AP20)</f>
        <v>1762234.81</v>
      </c>
      <c r="AB20" s="26"/>
      <c r="AC20" s="26">
        <v>1224682.22</v>
      </c>
      <c r="AD20" s="26"/>
      <c r="AE20" s="26">
        <v>516548.3</v>
      </c>
      <c r="AF20" s="26"/>
      <c r="AG20" s="26"/>
      <c r="AH20" s="26"/>
      <c r="AI20" s="26"/>
      <c r="AJ20" s="26"/>
      <c r="AK20" s="26"/>
      <c r="AL20" s="10"/>
      <c r="AM20" s="26"/>
      <c r="AN20" s="26"/>
      <c r="AO20" s="26"/>
      <c r="AP20" s="9">
        <v>21004.29</v>
      </c>
      <c r="AQ20" s="172"/>
    </row>
    <row r="21" spans="1:43" s="33" customFormat="1" ht="15" customHeight="1" x14ac:dyDescent="0.25">
      <c r="A21" s="4">
        <f t="shared" ref="A21:A52" si="12">A20+1</f>
        <v>6</v>
      </c>
      <c r="B21" s="22">
        <f t="shared" ref="B21:B52" si="13">B20+1</f>
        <v>2</v>
      </c>
      <c r="C21" s="2" t="s">
        <v>68</v>
      </c>
      <c r="D21" s="2" t="s">
        <v>72</v>
      </c>
      <c r="E21" s="5">
        <v>1993</v>
      </c>
      <c r="F21" s="5">
        <v>2013</v>
      </c>
      <c r="G21" s="5" t="s">
        <v>60</v>
      </c>
      <c r="H21" s="5">
        <v>9</v>
      </c>
      <c r="I21" s="5">
        <v>5</v>
      </c>
      <c r="J21" s="26">
        <v>19441.7</v>
      </c>
      <c r="K21" s="26">
        <v>13168.6</v>
      </c>
      <c r="L21" s="26">
        <v>0</v>
      </c>
      <c r="M21" s="6">
        <v>478</v>
      </c>
      <c r="N21" s="24">
        <f t="shared" si="8"/>
        <v>7896576.0999999996</v>
      </c>
      <c r="O21" s="26"/>
      <c r="P21" s="1">
        <f t="shared" si="9"/>
        <v>118789.05999999959</v>
      </c>
      <c r="Q21" s="1"/>
      <c r="R21" s="1">
        <v>4892369.7628000006</v>
      </c>
      <c r="S21" s="1">
        <v>2885417.2771999994</v>
      </c>
      <c r="T21" s="26"/>
      <c r="U21" s="1">
        <f t="shared" si="10"/>
        <v>599.65190680862042</v>
      </c>
      <c r="V21" s="1">
        <f t="shared" si="10"/>
        <v>599.65190680862042</v>
      </c>
      <c r="W21" s="7">
        <v>2018</v>
      </c>
      <c r="X21" s="8">
        <v>2019</v>
      </c>
      <c r="AA21" s="24">
        <f t="shared" si="11"/>
        <v>7896576.0999999996</v>
      </c>
      <c r="AB21" s="26"/>
      <c r="AC21" s="26"/>
      <c r="AD21" s="26"/>
      <c r="AE21" s="26"/>
      <c r="AF21" s="26"/>
      <c r="AG21" s="26"/>
      <c r="AH21" s="26"/>
      <c r="AI21" s="26"/>
      <c r="AJ21" s="26">
        <v>7832029.8799999999</v>
      </c>
      <c r="AK21" s="26"/>
      <c r="AL21" s="10"/>
      <c r="AM21" s="26"/>
      <c r="AN21" s="26"/>
      <c r="AO21" s="26"/>
      <c r="AP21" s="9">
        <v>64546.22</v>
      </c>
      <c r="AQ21" s="172"/>
    </row>
    <row r="22" spans="1:43" ht="15" customHeight="1" x14ac:dyDescent="0.25">
      <c r="A22" s="4">
        <f t="shared" si="12"/>
        <v>7</v>
      </c>
      <c r="B22" s="22">
        <f t="shared" si="13"/>
        <v>3</v>
      </c>
      <c r="C22" s="2" t="s">
        <v>1365</v>
      </c>
      <c r="D22" s="2" t="s">
        <v>76</v>
      </c>
      <c r="E22" s="5">
        <v>1990</v>
      </c>
      <c r="F22" s="5">
        <v>2017</v>
      </c>
      <c r="G22" s="5" t="s">
        <v>1367</v>
      </c>
      <c r="H22" s="5">
        <v>9</v>
      </c>
      <c r="I22" s="5">
        <v>1</v>
      </c>
      <c r="J22" s="26">
        <v>3216.7</v>
      </c>
      <c r="K22" s="26">
        <v>3437.8</v>
      </c>
      <c r="L22" s="26">
        <v>0</v>
      </c>
      <c r="M22" s="6">
        <v>101</v>
      </c>
      <c r="N22" s="24">
        <f t="shared" si="8"/>
        <v>670462.52</v>
      </c>
      <c r="O22" s="26"/>
      <c r="P22" s="1">
        <f t="shared" si="9"/>
        <v>450226.98000000004</v>
      </c>
      <c r="Q22" s="1"/>
      <c r="R22" s="1">
        <v>220235.53999999998</v>
      </c>
      <c r="S22" s="1"/>
      <c r="T22" s="26">
        <v>0</v>
      </c>
      <c r="U22" s="1">
        <f t="shared" si="10"/>
        <v>195.02662167665366</v>
      </c>
      <c r="V22" s="1">
        <f t="shared" si="10"/>
        <v>195.02662167665366</v>
      </c>
      <c r="W22" s="7">
        <v>2018</v>
      </c>
      <c r="X22" s="8">
        <v>2019</v>
      </c>
      <c r="AA22" s="24">
        <f t="shared" si="11"/>
        <v>670462.52</v>
      </c>
      <c r="AB22" s="26"/>
      <c r="AC22" s="26"/>
      <c r="AD22" s="26">
        <v>665808.88</v>
      </c>
      <c r="AE22" s="26"/>
      <c r="AF22" s="26"/>
      <c r="AG22" s="26"/>
      <c r="AH22" s="26"/>
      <c r="AI22" s="26"/>
      <c r="AJ22" s="26"/>
      <c r="AK22" s="26"/>
      <c r="AL22" s="10"/>
      <c r="AM22" s="26"/>
      <c r="AN22" s="26"/>
      <c r="AO22" s="26"/>
      <c r="AP22" s="9">
        <v>4653.6400000000003</v>
      </c>
      <c r="AQ22" s="172"/>
    </row>
    <row r="23" spans="1:43" ht="15" customHeight="1" x14ac:dyDescent="0.25">
      <c r="A23" s="4">
        <f t="shared" si="12"/>
        <v>8</v>
      </c>
      <c r="B23" s="22">
        <f t="shared" si="13"/>
        <v>4</v>
      </c>
      <c r="C23" s="2" t="s">
        <v>1365</v>
      </c>
      <c r="D23" s="2" t="s">
        <v>79</v>
      </c>
      <c r="E23" s="5">
        <v>1991</v>
      </c>
      <c r="F23" s="5">
        <v>1991</v>
      </c>
      <c r="G23" s="5" t="s">
        <v>1367</v>
      </c>
      <c r="H23" s="5">
        <v>5</v>
      </c>
      <c r="I23" s="5">
        <v>8</v>
      </c>
      <c r="J23" s="26">
        <v>7532.7</v>
      </c>
      <c r="K23" s="26">
        <v>6522.5</v>
      </c>
      <c r="L23" s="26">
        <v>98.2</v>
      </c>
      <c r="M23" s="6">
        <v>288</v>
      </c>
      <c r="N23" s="24">
        <f t="shared" si="8"/>
        <v>1231273.1700000002</v>
      </c>
      <c r="O23" s="26"/>
      <c r="P23" s="1">
        <f t="shared" si="9"/>
        <v>755720.60680000007</v>
      </c>
      <c r="Q23" s="1"/>
      <c r="R23" s="1">
        <v>279120.21891428571</v>
      </c>
      <c r="S23" s="1">
        <v>196432.34428571429</v>
      </c>
      <c r="T23" s="26"/>
      <c r="U23" s="1">
        <f t="shared" si="10"/>
        <v>185.9732611355295</v>
      </c>
      <c r="V23" s="1">
        <f t="shared" si="10"/>
        <v>185.9732611355295</v>
      </c>
      <c r="W23" s="7">
        <v>2018</v>
      </c>
      <c r="X23" s="8">
        <v>2019</v>
      </c>
      <c r="AA23" s="24">
        <f t="shared" si="11"/>
        <v>1231273.1700000002</v>
      </c>
      <c r="AB23" s="26"/>
      <c r="AC23" s="26"/>
      <c r="AD23" s="26">
        <v>1223692.6200000001</v>
      </c>
      <c r="AE23" s="26"/>
      <c r="AF23" s="26"/>
      <c r="AG23" s="26"/>
      <c r="AH23" s="26"/>
      <c r="AI23" s="26"/>
      <c r="AJ23" s="26"/>
      <c r="AK23" s="26"/>
      <c r="AL23" s="10"/>
      <c r="AM23" s="26"/>
      <c r="AN23" s="26"/>
      <c r="AO23" s="26"/>
      <c r="AP23" s="9">
        <v>7580.55</v>
      </c>
      <c r="AQ23" s="172"/>
    </row>
    <row r="24" spans="1:43" ht="15" customHeight="1" x14ac:dyDescent="0.25">
      <c r="A24" s="4">
        <f t="shared" si="12"/>
        <v>9</v>
      </c>
      <c r="B24" s="22">
        <f t="shared" si="13"/>
        <v>5</v>
      </c>
      <c r="C24" s="2" t="s">
        <v>1365</v>
      </c>
      <c r="D24" s="2" t="s">
        <v>50</v>
      </c>
      <c r="E24" s="5">
        <v>1993</v>
      </c>
      <c r="F24" s="5">
        <v>2017</v>
      </c>
      <c r="G24" s="5" t="s">
        <v>1367</v>
      </c>
      <c r="H24" s="5">
        <v>5</v>
      </c>
      <c r="I24" s="5">
        <v>6</v>
      </c>
      <c r="J24" s="26">
        <v>5206.7</v>
      </c>
      <c r="K24" s="26">
        <v>4608.6000000000004</v>
      </c>
      <c r="L24" s="26">
        <v>0</v>
      </c>
      <c r="M24" s="6">
        <v>212</v>
      </c>
      <c r="N24" s="24">
        <f t="shared" si="8"/>
        <v>1180417.8099999998</v>
      </c>
      <c r="O24" s="26"/>
      <c r="P24" s="1">
        <f t="shared" si="9"/>
        <v>691586.87</v>
      </c>
      <c r="Q24" s="1"/>
      <c r="R24" s="1">
        <v>488830.93999999983</v>
      </c>
      <c r="S24" s="1">
        <v>0</v>
      </c>
      <c r="T24" s="26">
        <v>0</v>
      </c>
      <c r="U24" s="1">
        <f t="shared" si="10"/>
        <v>256.13370871848275</v>
      </c>
      <c r="V24" s="1">
        <f t="shared" si="10"/>
        <v>256.13370871848275</v>
      </c>
      <c r="W24" s="7">
        <v>2018</v>
      </c>
      <c r="X24" s="8">
        <v>2019</v>
      </c>
      <c r="AA24" s="24">
        <f t="shared" si="11"/>
        <v>1180417.8099999998</v>
      </c>
      <c r="AB24" s="26"/>
      <c r="AC24" s="26"/>
      <c r="AD24" s="26">
        <v>1170833.67</v>
      </c>
      <c r="AE24" s="26"/>
      <c r="AF24" s="26"/>
      <c r="AG24" s="26"/>
      <c r="AH24" s="26"/>
      <c r="AI24" s="26"/>
      <c r="AJ24" s="26"/>
      <c r="AK24" s="26"/>
      <c r="AL24" s="10"/>
      <c r="AM24" s="26"/>
      <c r="AN24" s="26"/>
      <c r="AO24" s="26"/>
      <c r="AP24" s="9">
        <v>9584.14</v>
      </c>
      <c r="AQ24" s="172"/>
    </row>
    <row r="25" spans="1:43" ht="15" customHeight="1" x14ac:dyDescent="0.25">
      <c r="A25" s="4">
        <f t="shared" si="12"/>
        <v>10</v>
      </c>
      <c r="B25" s="22">
        <f t="shared" si="13"/>
        <v>6</v>
      </c>
      <c r="C25" s="2" t="s">
        <v>1365</v>
      </c>
      <c r="D25" s="2" t="s">
        <v>87</v>
      </c>
      <c r="E25" s="5">
        <v>1991</v>
      </c>
      <c r="F25" s="5">
        <v>2017</v>
      </c>
      <c r="G25" s="5" t="s">
        <v>48</v>
      </c>
      <c r="H25" s="5">
        <v>5</v>
      </c>
      <c r="I25" s="5">
        <v>6</v>
      </c>
      <c r="J25" s="26">
        <v>4805.7</v>
      </c>
      <c r="K25" s="26">
        <v>4575.6000000000004</v>
      </c>
      <c r="L25" s="26">
        <v>0</v>
      </c>
      <c r="M25" s="6">
        <v>204</v>
      </c>
      <c r="N25" s="24">
        <f t="shared" si="8"/>
        <v>1180417.8099999998</v>
      </c>
      <c r="O25" s="26"/>
      <c r="P25" s="1">
        <f t="shared" si="9"/>
        <v>20641.570000000065</v>
      </c>
      <c r="Q25" s="1"/>
      <c r="R25" s="1">
        <v>480027.83</v>
      </c>
      <c r="S25" s="1">
        <v>679748.40999999968</v>
      </c>
      <c r="T25" s="26"/>
      <c r="U25" s="1">
        <f t="shared" si="10"/>
        <v>257.98098828568925</v>
      </c>
      <c r="V25" s="1">
        <f t="shared" si="10"/>
        <v>257.98098828568925</v>
      </c>
      <c r="W25" s="7">
        <v>2018</v>
      </c>
      <c r="X25" s="8">
        <v>2019</v>
      </c>
      <c r="AA25" s="24">
        <f t="shared" si="11"/>
        <v>1180417.8099999998</v>
      </c>
      <c r="AB25" s="26"/>
      <c r="AC25" s="26"/>
      <c r="AD25" s="26">
        <v>1170833.67</v>
      </c>
      <c r="AE25" s="26"/>
      <c r="AF25" s="26"/>
      <c r="AG25" s="26"/>
      <c r="AH25" s="26"/>
      <c r="AI25" s="26"/>
      <c r="AJ25" s="26"/>
      <c r="AK25" s="26"/>
      <c r="AL25" s="10"/>
      <c r="AM25" s="26"/>
      <c r="AN25" s="26"/>
      <c r="AO25" s="26"/>
      <c r="AP25" s="9">
        <v>9584.14</v>
      </c>
      <c r="AQ25" s="172"/>
    </row>
    <row r="26" spans="1:43" ht="15" customHeight="1" x14ac:dyDescent="0.25">
      <c r="A26" s="4">
        <f t="shared" si="12"/>
        <v>11</v>
      </c>
      <c r="B26" s="22">
        <f t="shared" si="13"/>
        <v>7</v>
      </c>
      <c r="C26" s="2" t="s">
        <v>1365</v>
      </c>
      <c r="D26" s="2" t="s">
        <v>88</v>
      </c>
      <c r="E26" s="5">
        <v>1990</v>
      </c>
      <c r="F26" s="5">
        <v>2017</v>
      </c>
      <c r="G26" s="5" t="s">
        <v>1367</v>
      </c>
      <c r="H26" s="5">
        <v>5</v>
      </c>
      <c r="I26" s="5">
        <v>8</v>
      </c>
      <c r="J26" s="26">
        <v>6838</v>
      </c>
      <c r="K26" s="26">
        <v>6166.1</v>
      </c>
      <c r="L26" s="26">
        <v>0</v>
      </c>
      <c r="M26" s="6">
        <v>262</v>
      </c>
      <c r="N26" s="24">
        <f t="shared" si="8"/>
        <v>1533080.6800000002</v>
      </c>
      <c r="O26" s="26"/>
      <c r="P26" s="1"/>
      <c r="Q26" s="1"/>
      <c r="R26" s="1">
        <v>645047.99</v>
      </c>
      <c r="S26" s="1">
        <f>N26-O26-Q26-R26-T26</f>
        <v>888032.69000000018</v>
      </c>
      <c r="T26" s="26"/>
      <c r="U26" s="1">
        <f t="shared" si="10"/>
        <v>248.63052496715915</v>
      </c>
      <c r="V26" s="1">
        <f t="shared" si="10"/>
        <v>248.63052496715915</v>
      </c>
      <c r="W26" s="7">
        <v>2018</v>
      </c>
      <c r="X26" s="8">
        <v>2019</v>
      </c>
      <c r="AA26" s="24">
        <f t="shared" si="11"/>
        <v>1533080.6800000002</v>
      </c>
      <c r="AB26" s="26"/>
      <c r="AC26" s="26"/>
      <c r="AD26" s="26">
        <v>1522681.06</v>
      </c>
      <c r="AE26" s="26"/>
      <c r="AF26" s="26"/>
      <c r="AG26" s="26"/>
      <c r="AH26" s="26"/>
      <c r="AI26" s="26"/>
      <c r="AJ26" s="26"/>
      <c r="AK26" s="26"/>
      <c r="AL26" s="10"/>
      <c r="AM26" s="26"/>
      <c r="AN26" s="26"/>
      <c r="AO26" s="26"/>
      <c r="AP26" s="9">
        <v>10399.620000000001</v>
      </c>
      <c r="AQ26" s="172"/>
    </row>
    <row r="27" spans="1:43" ht="15" customHeight="1" x14ac:dyDescent="0.25">
      <c r="A27" s="4">
        <f t="shared" si="12"/>
        <v>12</v>
      </c>
      <c r="B27" s="22">
        <f t="shared" si="13"/>
        <v>8</v>
      </c>
      <c r="C27" s="2" t="s">
        <v>1365</v>
      </c>
      <c r="D27" s="2" t="s">
        <v>89</v>
      </c>
      <c r="E27" s="5">
        <v>1991</v>
      </c>
      <c r="F27" s="5">
        <v>2017</v>
      </c>
      <c r="G27" s="5" t="s">
        <v>1367</v>
      </c>
      <c r="H27" s="5">
        <v>9</v>
      </c>
      <c r="I27" s="5">
        <v>1</v>
      </c>
      <c r="J27" s="26">
        <v>3222.4</v>
      </c>
      <c r="K27" s="26">
        <v>2756.6</v>
      </c>
      <c r="L27" s="26">
        <v>0</v>
      </c>
      <c r="M27" s="6">
        <v>108</v>
      </c>
      <c r="N27" s="24">
        <f t="shared" si="8"/>
        <v>595755.05000000005</v>
      </c>
      <c r="O27" s="26"/>
      <c r="P27" s="1">
        <f t="shared" ref="P27:P28" si="14">N27-Q27-R27-S27-O27-T27</f>
        <v>452846.75999999995</v>
      </c>
      <c r="Q27" s="1"/>
      <c r="R27" s="1">
        <v>142908.2900000001</v>
      </c>
      <c r="S27" s="1"/>
      <c r="T27" s="26"/>
      <c r="U27" s="1">
        <f t="shared" si="10"/>
        <v>216.11951316839588</v>
      </c>
      <c r="V27" s="1">
        <f t="shared" si="10"/>
        <v>216.11951316839588</v>
      </c>
      <c r="W27" s="7">
        <v>2018</v>
      </c>
      <c r="X27" s="8">
        <v>2019</v>
      </c>
      <c r="AA27" s="24">
        <f t="shared" si="11"/>
        <v>595755.05000000005</v>
      </c>
      <c r="AB27" s="26"/>
      <c r="AC27" s="26"/>
      <c r="AD27" s="26">
        <v>591657.41</v>
      </c>
      <c r="AE27" s="26"/>
      <c r="AF27" s="26"/>
      <c r="AG27" s="26"/>
      <c r="AH27" s="26"/>
      <c r="AI27" s="26"/>
      <c r="AJ27" s="26"/>
      <c r="AK27" s="26"/>
      <c r="AL27" s="10"/>
      <c r="AM27" s="26"/>
      <c r="AN27" s="26"/>
      <c r="AO27" s="26"/>
      <c r="AP27" s="9">
        <v>4097.6400000000003</v>
      </c>
      <c r="AQ27" s="172"/>
    </row>
    <row r="28" spans="1:43" ht="15" customHeight="1" x14ac:dyDescent="0.25">
      <c r="A28" s="4">
        <f t="shared" si="12"/>
        <v>13</v>
      </c>
      <c r="B28" s="22">
        <f t="shared" si="13"/>
        <v>9</v>
      </c>
      <c r="C28" s="2" t="s">
        <v>1365</v>
      </c>
      <c r="D28" s="2" t="s">
        <v>90</v>
      </c>
      <c r="E28" s="5">
        <v>1994</v>
      </c>
      <c r="F28" s="5">
        <v>2017</v>
      </c>
      <c r="G28" s="5" t="s">
        <v>1367</v>
      </c>
      <c r="H28" s="5">
        <v>5</v>
      </c>
      <c r="I28" s="5">
        <v>6</v>
      </c>
      <c r="J28" s="26">
        <v>5168.5</v>
      </c>
      <c r="K28" s="26">
        <v>4574.8</v>
      </c>
      <c r="L28" s="26">
        <v>0</v>
      </c>
      <c r="M28" s="6">
        <v>191</v>
      </c>
      <c r="N28" s="24">
        <f t="shared" si="8"/>
        <v>654299.28</v>
      </c>
      <c r="O28" s="26"/>
      <c r="P28" s="1">
        <f t="shared" si="14"/>
        <v>152651.51</v>
      </c>
      <c r="Q28" s="1"/>
      <c r="R28" s="1">
        <v>501647.77</v>
      </c>
      <c r="S28" s="1">
        <v>0</v>
      </c>
      <c r="T28" s="26">
        <v>0</v>
      </c>
      <c r="U28" s="1">
        <f t="shared" si="10"/>
        <v>143.02248841479408</v>
      </c>
      <c r="V28" s="1">
        <f t="shared" si="10"/>
        <v>143.02248841479408</v>
      </c>
      <c r="W28" s="7">
        <v>2018</v>
      </c>
      <c r="X28" s="8">
        <v>2019</v>
      </c>
      <c r="AA28" s="24">
        <f t="shared" si="11"/>
        <v>654299.28</v>
      </c>
      <c r="AB28" s="26"/>
      <c r="AC28" s="26"/>
      <c r="AD28" s="26">
        <v>649849.36</v>
      </c>
      <c r="AE28" s="26"/>
      <c r="AF28" s="26"/>
      <c r="AG28" s="26"/>
      <c r="AH28" s="26"/>
      <c r="AI28" s="26"/>
      <c r="AJ28" s="26"/>
      <c r="AK28" s="26"/>
      <c r="AL28" s="10"/>
      <c r="AM28" s="26"/>
      <c r="AN28" s="26"/>
      <c r="AO28" s="26"/>
      <c r="AP28" s="9">
        <v>4449.92</v>
      </c>
      <c r="AQ28" s="172"/>
    </row>
    <row r="29" spans="1:43" ht="15" customHeight="1" x14ac:dyDescent="0.25">
      <c r="A29" s="4">
        <f t="shared" si="12"/>
        <v>14</v>
      </c>
      <c r="B29" s="22">
        <f t="shared" si="13"/>
        <v>10</v>
      </c>
      <c r="C29" s="2" t="s">
        <v>1365</v>
      </c>
      <c r="D29" s="2" t="s">
        <v>91</v>
      </c>
      <c r="E29" s="5">
        <v>1990</v>
      </c>
      <c r="F29" s="5">
        <v>2017</v>
      </c>
      <c r="G29" s="5" t="s">
        <v>1367</v>
      </c>
      <c r="H29" s="5">
        <v>9</v>
      </c>
      <c r="I29" s="5">
        <v>1</v>
      </c>
      <c r="J29" s="26">
        <v>4523.2</v>
      </c>
      <c r="K29" s="26">
        <v>3829.6</v>
      </c>
      <c r="L29" s="26">
        <v>51.1</v>
      </c>
      <c r="M29" s="6">
        <v>160</v>
      </c>
      <c r="N29" s="24">
        <f t="shared" si="8"/>
        <v>728506.13</v>
      </c>
      <c r="O29" s="26"/>
      <c r="P29" s="1">
        <v>0</v>
      </c>
      <c r="Q29" s="1"/>
      <c r="R29" s="1">
        <f>N29</f>
        <v>728506.13</v>
      </c>
      <c r="S29" s="1"/>
      <c r="T29" s="26">
        <v>0</v>
      </c>
      <c r="U29" s="1">
        <f t="shared" si="10"/>
        <v>187.72544386322056</v>
      </c>
      <c r="V29" s="1">
        <f t="shared" si="10"/>
        <v>187.72544386322056</v>
      </c>
      <c r="W29" s="7">
        <v>2018</v>
      </c>
      <c r="X29" s="8">
        <v>2019</v>
      </c>
      <c r="AA29" s="24">
        <f t="shared" si="11"/>
        <v>728506.13</v>
      </c>
      <c r="AB29" s="26"/>
      <c r="AC29" s="26"/>
      <c r="AD29" s="26"/>
      <c r="AE29" s="26">
        <v>728506.13</v>
      </c>
      <c r="AF29" s="26"/>
      <c r="AG29" s="26"/>
      <c r="AH29" s="26"/>
      <c r="AI29" s="26"/>
      <c r="AJ29" s="26"/>
      <c r="AK29" s="26"/>
      <c r="AL29" s="10"/>
      <c r="AM29" s="26"/>
      <c r="AN29" s="26"/>
      <c r="AO29" s="26"/>
      <c r="AP29" s="9">
        <v>0</v>
      </c>
      <c r="AQ29" s="172"/>
    </row>
    <row r="30" spans="1:43" ht="15" customHeight="1" x14ac:dyDescent="0.25">
      <c r="A30" s="4">
        <f t="shared" si="12"/>
        <v>15</v>
      </c>
      <c r="B30" s="22">
        <f t="shared" si="13"/>
        <v>11</v>
      </c>
      <c r="C30" s="2" t="s">
        <v>1365</v>
      </c>
      <c r="D30" s="2" t="s">
        <v>92</v>
      </c>
      <c r="E30" s="5">
        <v>1991</v>
      </c>
      <c r="F30" s="5">
        <v>2017</v>
      </c>
      <c r="G30" s="5" t="s">
        <v>1367</v>
      </c>
      <c r="H30" s="5">
        <v>9</v>
      </c>
      <c r="I30" s="5">
        <v>1</v>
      </c>
      <c r="J30" s="26">
        <v>3271</v>
      </c>
      <c r="K30" s="26">
        <v>2823.5</v>
      </c>
      <c r="L30" s="26">
        <v>0</v>
      </c>
      <c r="M30" s="6">
        <v>93</v>
      </c>
      <c r="N30" s="24">
        <f t="shared" si="8"/>
        <v>607834.42999999993</v>
      </c>
      <c r="O30" s="26"/>
      <c r="P30" s="1"/>
      <c r="Q30" s="1"/>
      <c r="R30" s="1">
        <v>156005.01999999999</v>
      </c>
      <c r="S30" s="1">
        <f>N30-O30-Q30-R30-T30</f>
        <v>451829.40999999992</v>
      </c>
      <c r="T30" s="26"/>
      <c r="U30" s="1">
        <f t="shared" si="10"/>
        <v>215.27693642642109</v>
      </c>
      <c r="V30" s="1">
        <f t="shared" si="10"/>
        <v>215.27693642642109</v>
      </c>
      <c r="W30" s="7">
        <v>2018</v>
      </c>
      <c r="X30" s="8">
        <v>2019</v>
      </c>
      <c r="AA30" s="24">
        <f t="shared" si="11"/>
        <v>607834.42999999993</v>
      </c>
      <c r="AB30" s="26"/>
      <c r="AC30" s="26"/>
      <c r="AD30" s="26">
        <v>603655.81999999995</v>
      </c>
      <c r="AE30" s="26"/>
      <c r="AF30" s="26"/>
      <c r="AG30" s="26"/>
      <c r="AH30" s="26"/>
      <c r="AI30" s="26"/>
      <c r="AJ30" s="26"/>
      <c r="AK30" s="26"/>
      <c r="AL30" s="10"/>
      <c r="AM30" s="26"/>
      <c r="AN30" s="26"/>
      <c r="AO30" s="26"/>
      <c r="AP30" s="9">
        <v>4178.6099999999997</v>
      </c>
      <c r="AQ30" s="172"/>
    </row>
    <row r="31" spans="1:43" ht="15" customHeight="1" x14ac:dyDescent="0.25">
      <c r="A31" s="4">
        <f t="shared" si="12"/>
        <v>16</v>
      </c>
      <c r="B31" s="22">
        <f t="shared" si="13"/>
        <v>12</v>
      </c>
      <c r="C31" s="2" t="s">
        <v>1365</v>
      </c>
      <c r="D31" s="2" t="s">
        <v>94</v>
      </c>
      <c r="E31" s="5">
        <v>1991</v>
      </c>
      <c r="F31" s="5">
        <v>2009</v>
      </c>
      <c r="G31" s="5" t="s">
        <v>1367</v>
      </c>
      <c r="H31" s="5">
        <v>5</v>
      </c>
      <c r="I31" s="5">
        <v>2</v>
      </c>
      <c r="J31" s="26">
        <v>3315.2</v>
      </c>
      <c r="K31" s="26">
        <v>2626.1</v>
      </c>
      <c r="L31" s="26">
        <v>190.1</v>
      </c>
      <c r="M31" s="6">
        <v>88</v>
      </c>
      <c r="N31" s="24">
        <f t="shared" si="8"/>
        <v>1259773.46</v>
      </c>
      <c r="O31" s="26"/>
      <c r="P31" s="1">
        <f>N31-Q31-R31-S31-O31-T31</f>
        <v>429785.97400000005</v>
      </c>
      <c r="Q31" s="1"/>
      <c r="R31" s="1">
        <v>829987.48599999992</v>
      </c>
      <c r="S31" s="1"/>
      <c r="T31" s="26">
        <v>0</v>
      </c>
      <c r="U31" s="1">
        <f t="shared" si="10"/>
        <v>447.33096370996378</v>
      </c>
      <c r="V31" s="1">
        <f t="shared" si="10"/>
        <v>447.33096370996378</v>
      </c>
      <c r="W31" s="7">
        <v>2018</v>
      </c>
      <c r="X31" s="8">
        <v>2019</v>
      </c>
      <c r="AA31" s="24">
        <f t="shared" si="11"/>
        <v>1259773.46</v>
      </c>
      <c r="AB31" s="26"/>
      <c r="AC31" s="26">
        <v>1259773.46</v>
      </c>
      <c r="AD31" s="26"/>
      <c r="AE31" s="26"/>
      <c r="AF31" s="26"/>
      <c r="AG31" s="26"/>
      <c r="AH31" s="26"/>
      <c r="AI31" s="26"/>
      <c r="AJ31" s="26"/>
      <c r="AK31" s="26"/>
      <c r="AL31" s="10"/>
      <c r="AM31" s="26"/>
      <c r="AN31" s="26"/>
      <c r="AO31" s="26"/>
      <c r="AP31" s="9">
        <v>0</v>
      </c>
      <c r="AQ31" s="172"/>
    </row>
    <row r="32" spans="1:43" ht="15" customHeight="1" x14ac:dyDescent="0.25">
      <c r="A32" s="4">
        <f t="shared" si="12"/>
        <v>17</v>
      </c>
      <c r="B32" s="22">
        <f t="shared" si="13"/>
        <v>13</v>
      </c>
      <c r="C32" s="2" t="s">
        <v>1365</v>
      </c>
      <c r="D32" s="2" t="s">
        <v>95</v>
      </c>
      <c r="E32" s="5">
        <v>1991</v>
      </c>
      <c r="F32" s="5">
        <v>2017</v>
      </c>
      <c r="G32" s="5" t="s">
        <v>1367</v>
      </c>
      <c r="H32" s="5">
        <v>9</v>
      </c>
      <c r="I32" s="5">
        <v>1</v>
      </c>
      <c r="J32" s="26">
        <v>2891.6</v>
      </c>
      <c r="K32" s="26">
        <v>2275.6</v>
      </c>
      <c r="L32" s="26">
        <v>121.8</v>
      </c>
      <c r="M32" s="6">
        <v>87</v>
      </c>
      <c r="N32" s="24">
        <f t="shared" si="8"/>
        <v>584960.52518064866</v>
      </c>
      <c r="O32" s="26"/>
      <c r="P32" s="1"/>
      <c r="Q32" s="1"/>
      <c r="R32" s="1">
        <v>175546.73</v>
      </c>
      <c r="S32" s="1">
        <f>N32-O32-Q32-R32-T32</f>
        <v>409413.79518064868</v>
      </c>
      <c r="T32" s="26"/>
      <c r="U32" s="1">
        <f t="shared" si="10"/>
        <v>243.99788319873556</v>
      </c>
      <c r="V32" s="1">
        <f t="shared" si="10"/>
        <v>243.99788319873556</v>
      </c>
      <c r="W32" s="7">
        <v>2018</v>
      </c>
      <c r="X32" s="8">
        <v>2019</v>
      </c>
      <c r="AA32" s="24">
        <f t="shared" si="11"/>
        <v>584960.52518064866</v>
      </c>
      <c r="AB32" s="26"/>
      <c r="AC32" s="26"/>
      <c r="AD32" s="26">
        <v>580941.61518064863</v>
      </c>
      <c r="AE32" s="26"/>
      <c r="AF32" s="26"/>
      <c r="AG32" s="26"/>
      <c r="AH32" s="26"/>
      <c r="AI32" s="26"/>
      <c r="AJ32" s="26"/>
      <c r="AK32" s="26"/>
      <c r="AL32" s="10"/>
      <c r="AM32" s="26"/>
      <c r="AN32" s="26"/>
      <c r="AO32" s="26"/>
      <c r="AP32" s="9">
        <v>4018.91</v>
      </c>
      <c r="AQ32" s="172"/>
    </row>
    <row r="33" spans="1:43" ht="15" customHeight="1" x14ac:dyDescent="0.25">
      <c r="A33" s="4">
        <f t="shared" si="12"/>
        <v>18</v>
      </c>
      <c r="B33" s="22">
        <f t="shared" si="13"/>
        <v>14</v>
      </c>
      <c r="C33" s="2" t="s">
        <v>97</v>
      </c>
      <c r="D33" s="2" t="s">
        <v>99</v>
      </c>
      <c r="E33" s="5">
        <v>1979</v>
      </c>
      <c r="F33" s="5">
        <v>2013</v>
      </c>
      <c r="G33" s="5" t="s">
        <v>48</v>
      </c>
      <c r="H33" s="5">
        <v>5</v>
      </c>
      <c r="I33" s="5">
        <v>4</v>
      </c>
      <c r="J33" s="26">
        <v>2793.1</v>
      </c>
      <c r="K33" s="26">
        <v>2478.8000000000002</v>
      </c>
      <c r="L33" s="26">
        <v>0</v>
      </c>
      <c r="M33" s="6">
        <v>97</v>
      </c>
      <c r="N33" s="24">
        <f t="shared" si="8"/>
        <v>192915.02</v>
      </c>
      <c r="O33" s="26"/>
      <c r="P33" s="1">
        <v>0</v>
      </c>
      <c r="Q33" s="1"/>
      <c r="R33" s="1">
        <f>N33</f>
        <v>192915.02</v>
      </c>
      <c r="S33" s="1">
        <v>0</v>
      </c>
      <c r="T33" s="26">
        <v>0</v>
      </c>
      <c r="U33" s="1">
        <f t="shared" si="10"/>
        <v>77.825972244634485</v>
      </c>
      <c r="V33" s="1">
        <f t="shared" si="10"/>
        <v>77.825972244634485</v>
      </c>
      <c r="W33" s="7">
        <v>2018</v>
      </c>
      <c r="X33" s="8">
        <v>2019</v>
      </c>
      <c r="AA33" s="24">
        <f t="shared" si="11"/>
        <v>192915.02</v>
      </c>
      <c r="AB33" s="26"/>
      <c r="AC33" s="26"/>
      <c r="AD33" s="26"/>
      <c r="AE33" s="26">
        <v>192915.02</v>
      </c>
      <c r="AF33" s="26"/>
      <c r="AG33" s="26"/>
      <c r="AH33" s="26"/>
      <c r="AI33" s="26"/>
      <c r="AJ33" s="26"/>
      <c r="AK33" s="26"/>
      <c r="AL33" s="10"/>
      <c r="AM33" s="26"/>
      <c r="AN33" s="26"/>
      <c r="AO33" s="26"/>
      <c r="AP33" s="9">
        <v>0</v>
      </c>
      <c r="AQ33" s="172"/>
    </row>
    <row r="34" spans="1:43" ht="15" customHeight="1" x14ac:dyDescent="0.25">
      <c r="A34" s="4">
        <f t="shared" si="12"/>
        <v>19</v>
      </c>
      <c r="B34" s="22">
        <f t="shared" si="13"/>
        <v>15</v>
      </c>
      <c r="C34" s="2" t="s">
        <v>97</v>
      </c>
      <c r="D34" s="2" t="s">
        <v>123</v>
      </c>
      <c r="E34" s="5">
        <v>1984</v>
      </c>
      <c r="F34" s="5">
        <v>1984</v>
      </c>
      <c r="G34" s="5" t="s">
        <v>48</v>
      </c>
      <c r="H34" s="5">
        <v>2</v>
      </c>
      <c r="I34" s="5">
        <v>1</v>
      </c>
      <c r="J34" s="26">
        <v>594.9</v>
      </c>
      <c r="K34" s="26">
        <v>463.2</v>
      </c>
      <c r="L34" s="26">
        <v>0</v>
      </c>
      <c r="M34" s="6">
        <v>47</v>
      </c>
      <c r="N34" s="24">
        <f t="shared" si="8"/>
        <v>2306999.1399999997</v>
      </c>
      <c r="O34" s="26"/>
      <c r="P34" s="1">
        <f t="shared" ref="P34:P45" si="15">N34-Q34-R34-S34-O34-T34</f>
        <v>2055993.0599999994</v>
      </c>
      <c r="Q34" s="1">
        <v>0</v>
      </c>
      <c r="R34" s="1">
        <v>114408.24</v>
      </c>
      <c r="S34" s="1">
        <v>136597.84</v>
      </c>
      <c r="T34" s="26">
        <v>0</v>
      </c>
      <c r="U34" s="1">
        <f t="shared" si="10"/>
        <v>4980.5680915371322</v>
      </c>
      <c r="V34" s="1">
        <f t="shared" si="10"/>
        <v>4980.5680915371322</v>
      </c>
      <c r="W34" s="7">
        <v>2018</v>
      </c>
      <c r="X34" s="8">
        <v>2019</v>
      </c>
      <c r="AA34" s="24">
        <f t="shared" si="11"/>
        <v>2306999.1399999997</v>
      </c>
      <c r="AB34" s="26">
        <v>547834.6</v>
      </c>
      <c r="AC34" s="26">
        <v>59961.840000000004</v>
      </c>
      <c r="AD34" s="26"/>
      <c r="AE34" s="26">
        <v>44967.33</v>
      </c>
      <c r="AF34" s="26"/>
      <c r="AG34" s="26"/>
      <c r="AH34" s="26"/>
      <c r="AI34" s="26"/>
      <c r="AJ34" s="26"/>
      <c r="AK34" s="26"/>
      <c r="AL34" s="10">
        <v>1654235.3699999999</v>
      </c>
      <c r="AM34" s="26"/>
      <c r="AN34" s="26"/>
      <c r="AO34" s="26"/>
      <c r="AP34" s="9">
        <v>0</v>
      </c>
      <c r="AQ34" s="172"/>
    </row>
    <row r="35" spans="1:43" ht="15" customHeight="1" x14ac:dyDescent="0.25">
      <c r="A35" s="4">
        <f t="shared" si="12"/>
        <v>20</v>
      </c>
      <c r="B35" s="22">
        <f t="shared" si="13"/>
        <v>16</v>
      </c>
      <c r="C35" s="2" t="s">
        <v>97</v>
      </c>
      <c r="D35" s="2" t="s">
        <v>127</v>
      </c>
      <c r="E35" s="5">
        <v>1982</v>
      </c>
      <c r="F35" s="5">
        <v>2013</v>
      </c>
      <c r="G35" s="5" t="s">
        <v>60</v>
      </c>
      <c r="H35" s="5">
        <v>9</v>
      </c>
      <c r="I35" s="5">
        <v>1</v>
      </c>
      <c r="J35" s="26">
        <v>5311.8</v>
      </c>
      <c r="K35" s="26">
        <v>4203.3999999999996</v>
      </c>
      <c r="L35" s="26">
        <v>81.7</v>
      </c>
      <c r="M35" s="6">
        <v>209</v>
      </c>
      <c r="N35" s="24">
        <f t="shared" si="8"/>
        <v>3750483.89</v>
      </c>
      <c r="O35" s="26"/>
      <c r="P35" s="1">
        <f t="shared" si="15"/>
        <v>2257473.6900000004</v>
      </c>
      <c r="Q35" s="1"/>
      <c r="R35" s="1">
        <v>1195185.17</v>
      </c>
      <c r="S35" s="1">
        <v>297825.03000000003</v>
      </c>
      <c r="T35" s="26">
        <v>0</v>
      </c>
      <c r="U35" s="1">
        <f t="shared" si="10"/>
        <v>875.23835849805153</v>
      </c>
      <c r="V35" s="1">
        <f t="shared" si="10"/>
        <v>875.23835849805153</v>
      </c>
      <c r="W35" s="7">
        <v>2018</v>
      </c>
      <c r="X35" s="8">
        <v>2019</v>
      </c>
      <c r="AA35" s="24">
        <f t="shared" si="11"/>
        <v>3750483.89</v>
      </c>
      <c r="AB35" s="26">
        <v>3750483.89</v>
      </c>
      <c r="AC35" s="26"/>
      <c r="AD35" s="26"/>
      <c r="AE35" s="26"/>
      <c r="AF35" s="26"/>
      <c r="AG35" s="26"/>
      <c r="AH35" s="26"/>
      <c r="AI35" s="26"/>
      <c r="AJ35" s="26"/>
      <c r="AK35" s="26"/>
      <c r="AL35" s="10"/>
      <c r="AM35" s="26"/>
      <c r="AN35" s="26"/>
      <c r="AO35" s="26"/>
      <c r="AP35" s="9">
        <v>0</v>
      </c>
      <c r="AQ35" s="172"/>
    </row>
    <row r="36" spans="1:43" ht="15" customHeight="1" x14ac:dyDescent="0.25">
      <c r="A36" s="4">
        <f t="shared" si="12"/>
        <v>21</v>
      </c>
      <c r="B36" s="22">
        <f t="shared" si="13"/>
        <v>17</v>
      </c>
      <c r="C36" s="2" t="s">
        <v>97</v>
      </c>
      <c r="D36" s="2" t="s">
        <v>138</v>
      </c>
      <c r="E36" s="5">
        <v>1972</v>
      </c>
      <c r="F36" s="5">
        <v>2013</v>
      </c>
      <c r="G36" s="5" t="s">
        <v>60</v>
      </c>
      <c r="H36" s="5">
        <v>5</v>
      </c>
      <c r="I36" s="5">
        <v>8</v>
      </c>
      <c r="J36" s="26">
        <v>6647</v>
      </c>
      <c r="K36" s="26">
        <v>6127</v>
      </c>
      <c r="L36" s="26">
        <v>0</v>
      </c>
      <c r="M36" s="6">
        <v>290</v>
      </c>
      <c r="N36" s="24">
        <f t="shared" si="8"/>
        <v>4670977.84</v>
      </c>
      <c r="O36" s="26"/>
      <c r="P36" s="1">
        <f t="shared" si="15"/>
        <v>3107209.12</v>
      </c>
      <c r="Q36" s="1"/>
      <c r="R36" s="1">
        <v>1563768.72</v>
      </c>
      <c r="S36" s="1">
        <v>0</v>
      </c>
      <c r="T36" s="26">
        <v>0</v>
      </c>
      <c r="U36" s="1">
        <f t="shared" si="10"/>
        <v>762.35969316141666</v>
      </c>
      <c r="V36" s="1">
        <f t="shared" si="10"/>
        <v>762.35969316141666</v>
      </c>
      <c r="W36" s="7">
        <v>2018</v>
      </c>
      <c r="X36" s="8">
        <v>2019</v>
      </c>
      <c r="AA36" s="24">
        <f t="shared" si="11"/>
        <v>4670977.84</v>
      </c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10"/>
      <c r="AM36" s="26">
        <v>4670977.84</v>
      </c>
      <c r="AN36" s="26"/>
      <c r="AO36" s="26"/>
      <c r="AP36" s="9">
        <v>0</v>
      </c>
      <c r="AQ36" s="172"/>
    </row>
    <row r="37" spans="1:43" ht="15" customHeight="1" x14ac:dyDescent="0.25">
      <c r="A37" s="4">
        <f t="shared" si="12"/>
        <v>22</v>
      </c>
      <c r="B37" s="22">
        <f t="shared" si="13"/>
        <v>18</v>
      </c>
      <c r="C37" s="2" t="s">
        <v>97</v>
      </c>
      <c r="D37" s="2" t="s">
        <v>139</v>
      </c>
      <c r="E37" s="5">
        <v>1974</v>
      </c>
      <c r="F37" s="5">
        <v>2017</v>
      </c>
      <c r="G37" s="5" t="s">
        <v>48</v>
      </c>
      <c r="H37" s="5">
        <v>4</v>
      </c>
      <c r="I37" s="5">
        <v>4</v>
      </c>
      <c r="J37" s="26">
        <v>2969.04</v>
      </c>
      <c r="K37" s="26">
        <v>2728.04</v>
      </c>
      <c r="L37" s="26">
        <v>0</v>
      </c>
      <c r="M37" s="6">
        <v>74</v>
      </c>
      <c r="N37" s="24">
        <f t="shared" si="8"/>
        <v>1660112.48</v>
      </c>
      <c r="O37" s="26"/>
      <c r="P37" s="1">
        <f t="shared" si="15"/>
        <v>1265134.8799999999</v>
      </c>
      <c r="Q37" s="1"/>
      <c r="R37" s="1">
        <v>394977.6</v>
      </c>
      <c r="S37" s="1">
        <v>0</v>
      </c>
      <c r="T37" s="26">
        <v>0</v>
      </c>
      <c r="U37" s="1">
        <f t="shared" si="10"/>
        <v>608.53670767290805</v>
      </c>
      <c r="V37" s="1">
        <f t="shared" si="10"/>
        <v>608.53670767290805</v>
      </c>
      <c r="W37" s="7">
        <v>2018</v>
      </c>
      <c r="X37" s="8">
        <v>2019</v>
      </c>
      <c r="AA37" s="24">
        <f t="shared" si="11"/>
        <v>1660112.48</v>
      </c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10">
        <v>1660112.48</v>
      </c>
      <c r="AM37" s="26"/>
      <c r="AN37" s="26"/>
      <c r="AO37" s="26"/>
      <c r="AP37" s="9">
        <v>0</v>
      </c>
      <c r="AQ37" s="172"/>
    </row>
    <row r="38" spans="1:43" ht="15" customHeight="1" x14ac:dyDescent="0.25">
      <c r="A38" s="4">
        <f t="shared" si="12"/>
        <v>23</v>
      </c>
      <c r="B38" s="22">
        <f t="shared" si="13"/>
        <v>19</v>
      </c>
      <c r="C38" s="2" t="s">
        <v>97</v>
      </c>
      <c r="D38" s="2" t="s">
        <v>144</v>
      </c>
      <c r="E38" s="5">
        <v>1971</v>
      </c>
      <c r="F38" s="5">
        <v>2017</v>
      </c>
      <c r="G38" s="5" t="s">
        <v>48</v>
      </c>
      <c r="H38" s="5">
        <v>5</v>
      </c>
      <c r="I38" s="5">
        <v>4</v>
      </c>
      <c r="J38" s="26">
        <v>2970.7</v>
      </c>
      <c r="K38" s="26">
        <v>2721.5</v>
      </c>
      <c r="L38" s="26">
        <v>0</v>
      </c>
      <c r="M38" s="6">
        <v>93</v>
      </c>
      <c r="N38" s="24">
        <f t="shared" si="8"/>
        <v>3351938.1400000006</v>
      </c>
      <c r="O38" s="26"/>
      <c r="P38" s="1">
        <f t="shared" si="15"/>
        <v>2550464.3600000003</v>
      </c>
      <c r="Q38" s="1"/>
      <c r="R38" s="1">
        <v>801473.78</v>
      </c>
      <c r="S38" s="1"/>
      <c r="T38" s="26">
        <v>0</v>
      </c>
      <c r="U38" s="1">
        <f t="shared" si="10"/>
        <v>1231.6509792393902</v>
      </c>
      <c r="V38" s="1">
        <f t="shared" si="10"/>
        <v>1231.6509792393902</v>
      </c>
      <c r="W38" s="7">
        <v>2018</v>
      </c>
      <c r="X38" s="8">
        <v>2019</v>
      </c>
      <c r="AA38" s="24">
        <f t="shared" si="11"/>
        <v>3351938.1400000006</v>
      </c>
      <c r="AB38" s="26"/>
      <c r="AC38" s="26"/>
      <c r="AD38" s="26"/>
      <c r="AE38" s="26"/>
      <c r="AF38" s="26"/>
      <c r="AG38" s="26"/>
      <c r="AH38" s="26"/>
      <c r="AI38" s="26"/>
      <c r="AJ38" s="26">
        <v>3351938.1400000006</v>
      </c>
      <c r="AK38" s="26"/>
      <c r="AL38" s="10"/>
      <c r="AM38" s="26"/>
      <c r="AN38" s="26"/>
      <c r="AO38" s="26"/>
      <c r="AP38" s="9">
        <v>0</v>
      </c>
      <c r="AQ38" s="172"/>
    </row>
    <row r="39" spans="1:43" ht="15" customHeight="1" x14ac:dyDescent="0.25">
      <c r="A39" s="4">
        <f t="shared" si="12"/>
        <v>24</v>
      </c>
      <c r="B39" s="22">
        <f t="shared" si="13"/>
        <v>20</v>
      </c>
      <c r="C39" s="2" t="s">
        <v>97</v>
      </c>
      <c r="D39" s="2" t="s">
        <v>145</v>
      </c>
      <c r="E39" s="5">
        <v>1973</v>
      </c>
      <c r="F39" s="5">
        <v>2017</v>
      </c>
      <c r="G39" s="5" t="s">
        <v>48</v>
      </c>
      <c r="H39" s="5">
        <v>4</v>
      </c>
      <c r="I39" s="5">
        <v>4</v>
      </c>
      <c r="J39" s="26">
        <v>2905.3</v>
      </c>
      <c r="K39" s="26">
        <v>2671.9</v>
      </c>
      <c r="L39" s="26">
        <v>0</v>
      </c>
      <c r="M39" s="6">
        <v>109</v>
      </c>
      <c r="N39" s="24">
        <f t="shared" si="8"/>
        <v>6387743.7799999993</v>
      </c>
      <c r="O39" s="26"/>
      <c r="P39" s="1">
        <f t="shared" si="15"/>
        <v>5633990.7999999989</v>
      </c>
      <c r="Q39" s="1">
        <v>0</v>
      </c>
      <c r="R39" s="1">
        <v>753752.98</v>
      </c>
      <c r="S39" s="1"/>
      <c r="T39" s="26">
        <v>0</v>
      </c>
      <c r="U39" s="1">
        <f t="shared" si="10"/>
        <v>2390.7121449156029</v>
      </c>
      <c r="V39" s="1">
        <f t="shared" si="10"/>
        <v>2390.7121449156029</v>
      </c>
      <c r="W39" s="7">
        <v>2018</v>
      </c>
      <c r="X39" s="8">
        <v>2019</v>
      </c>
      <c r="AA39" s="24">
        <f t="shared" si="11"/>
        <v>6387743.7799999993</v>
      </c>
      <c r="AB39" s="26">
        <v>3340835.01</v>
      </c>
      <c r="AC39" s="26"/>
      <c r="AD39" s="26"/>
      <c r="AE39" s="26"/>
      <c r="AF39" s="26"/>
      <c r="AG39" s="26"/>
      <c r="AH39" s="26"/>
      <c r="AI39" s="26"/>
      <c r="AJ39" s="26">
        <v>3046908.77</v>
      </c>
      <c r="AK39" s="26"/>
      <c r="AL39" s="10"/>
      <c r="AM39" s="26"/>
      <c r="AN39" s="26"/>
      <c r="AO39" s="26"/>
      <c r="AP39" s="9">
        <v>0</v>
      </c>
      <c r="AQ39" s="172"/>
    </row>
    <row r="40" spans="1:43" ht="15" customHeight="1" x14ac:dyDescent="0.25">
      <c r="A40" s="4">
        <f t="shared" si="12"/>
        <v>25</v>
      </c>
      <c r="B40" s="22">
        <f t="shared" si="13"/>
        <v>21</v>
      </c>
      <c r="C40" s="2" t="s">
        <v>97</v>
      </c>
      <c r="D40" s="2" t="s">
        <v>146</v>
      </c>
      <c r="E40" s="5">
        <v>1972</v>
      </c>
      <c r="F40" s="5">
        <v>2013</v>
      </c>
      <c r="G40" s="5" t="s">
        <v>48</v>
      </c>
      <c r="H40" s="5">
        <v>4</v>
      </c>
      <c r="I40" s="5">
        <v>4</v>
      </c>
      <c r="J40" s="26">
        <v>3047.8</v>
      </c>
      <c r="K40" s="26">
        <v>2797.2</v>
      </c>
      <c r="L40" s="26">
        <v>0</v>
      </c>
      <c r="M40" s="6">
        <v>107</v>
      </c>
      <c r="N40" s="24">
        <f t="shared" si="8"/>
        <v>2733631.9089110638</v>
      </c>
      <c r="O40" s="26"/>
      <c r="P40" s="1">
        <f t="shared" si="15"/>
        <v>1189905.5025110636</v>
      </c>
      <c r="Q40" s="1">
        <v>0</v>
      </c>
      <c r="R40" s="1">
        <v>361522.28639999998</v>
      </c>
      <c r="S40" s="1">
        <v>1182204.1200000001</v>
      </c>
      <c r="T40" s="26"/>
      <c r="U40" s="1">
        <f t="shared" ref="U40:V59" si="16">$N40/($K40+$L40)</f>
        <v>977.27438471009009</v>
      </c>
      <c r="V40" s="1">
        <f t="shared" si="16"/>
        <v>977.27438471009009</v>
      </c>
      <c r="W40" s="7">
        <v>2018</v>
      </c>
      <c r="X40" s="8">
        <v>2019</v>
      </c>
      <c r="AA40" s="24">
        <f t="shared" si="11"/>
        <v>2733631.9089110638</v>
      </c>
      <c r="AB40" s="26">
        <v>1095664.8899999999</v>
      </c>
      <c r="AC40" s="26">
        <v>861878.86</v>
      </c>
      <c r="AD40" s="26">
        <v>548483.9389110636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10">
        <v>0</v>
      </c>
      <c r="AM40" s="26">
        <v>0</v>
      </c>
      <c r="AN40" s="26">
        <v>143626.23999999999</v>
      </c>
      <c r="AO40" s="26">
        <v>30000</v>
      </c>
      <c r="AP40" s="9">
        <v>53977.979999999996</v>
      </c>
      <c r="AQ40" s="172"/>
    </row>
    <row r="41" spans="1:43" ht="15" customHeight="1" x14ac:dyDescent="0.25">
      <c r="A41" s="4">
        <f t="shared" si="12"/>
        <v>26</v>
      </c>
      <c r="B41" s="22">
        <f t="shared" si="13"/>
        <v>22</v>
      </c>
      <c r="C41" s="2" t="s">
        <v>97</v>
      </c>
      <c r="D41" s="2" t="s">
        <v>147</v>
      </c>
      <c r="E41" s="5">
        <v>1974</v>
      </c>
      <c r="F41" s="5">
        <v>2013</v>
      </c>
      <c r="G41" s="5" t="s">
        <v>48</v>
      </c>
      <c r="H41" s="5">
        <v>4</v>
      </c>
      <c r="I41" s="5">
        <v>4</v>
      </c>
      <c r="J41" s="26">
        <v>2989.2</v>
      </c>
      <c r="K41" s="26">
        <v>2769.8</v>
      </c>
      <c r="L41" s="26">
        <v>0</v>
      </c>
      <c r="M41" s="6">
        <v>90</v>
      </c>
      <c r="N41" s="24">
        <f t="shared" si="8"/>
        <v>4128527.8587029171</v>
      </c>
      <c r="O41" s="26"/>
      <c r="P41" s="1">
        <f t="shared" si="15"/>
        <v>2860509.496102917</v>
      </c>
      <c r="Q41" s="1">
        <v>0</v>
      </c>
      <c r="R41" s="1">
        <v>848241.57510000002</v>
      </c>
      <c r="S41" s="1">
        <v>419776.78749999986</v>
      </c>
      <c r="T41" s="26">
        <v>0</v>
      </c>
      <c r="U41" s="1">
        <f t="shared" si="16"/>
        <v>1490.5508912928431</v>
      </c>
      <c r="V41" s="1">
        <f t="shared" si="16"/>
        <v>1490.5508912928431</v>
      </c>
      <c r="W41" s="7">
        <v>2018</v>
      </c>
      <c r="X41" s="8">
        <v>2019</v>
      </c>
      <c r="AA41" s="24">
        <f t="shared" si="11"/>
        <v>4128527.8587029171</v>
      </c>
      <c r="AB41" s="26">
        <v>1593346.59</v>
      </c>
      <c r="AC41" s="26">
        <v>1162910.28</v>
      </c>
      <c r="AD41" s="26">
        <v>536095.02870291693</v>
      </c>
      <c r="AE41" s="26">
        <v>836175.96</v>
      </c>
      <c r="AF41" s="26"/>
      <c r="AG41" s="26"/>
      <c r="AH41" s="26"/>
      <c r="AI41" s="26"/>
      <c r="AJ41" s="26"/>
      <c r="AK41" s="26"/>
      <c r="AL41" s="10"/>
      <c r="AM41" s="26"/>
      <c r="AN41" s="26"/>
      <c r="AO41" s="26"/>
      <c r="AP41" s="9">
        <v>0</v>
      </c>
      <c r="AQ41" s="172"/>
    </row>
    <row r="42" spans="1:43" ht="15" customHeight="1" x14ac:dyDescent="0.25">
      <c r="A42" s="4">
        <f t="shared" si="12"/>
        <v>27</v>
      </c>
      <c r="B42" s="22">
        <f t="shared" si="13"/>
        <v>23</v>
      </c>
      <c r="C42" s="2" t="s">
        <v>97</v>
      </c>
      <c r="D42" s="2" t="s">
        <v>152</v>
      </c>
      <c r="E42" s="5">
        <v>1977</v>
      </c>
      <c r="F42" s="5">
        <v>1977</v>
      </c>
      <c r="G42" s="5" t="s">
        <v>48</v>
      </c>
      <c r="H42" s="5">
        <v>4</v>
      </c>
      <c r="I42" s="5">
        <v>3</v>
      </c>
      <c r="J42" s="26">
        <v>4282.03</v>
      </c>
      <c r="K42" s="26">
        <v>3616.33</v>
      </c>
      <c r="L42" s="26">
        <v>0</v>
      </c>
      <c r="M42" s="26">
        <v>288</v>
      </c>
      <c r="N42" s="24">
        <f t="shared" si="8"/>
        <v>3646071.37</v>
      </c>
      <c r="O42" s="1"/>
      <c r="P42" s="1">
        <f t="shared" si="15"/>
        <v>3050997.639</v>
      </c>
      <c r="Q42" s="1">
        <v>0</v>
      </c>
      <c r="R42" s="1"/>
      <c r="S42" s="1">
        <v>58057.611000000034</v>
      </c>
      <c r="T42" s="1">
        <v>537016.12000000011</v>
      </c>
      <c r="U42" s="1">
        <f t="shared" si="16"/>
        <v>1008.2241858458714</v>
      </c>
      <c r="V42" s="1">
        <f t="shared" si="16"/>
        <v>1008.2241858458714</v>
      </c>
      <c r="W42" s="7">
        <v>2018</v>
      </c>
      <c r="X42" s="8">
        <v>2019</v>
      </c>
      <c r="AA42" s="24">
        <f t="shared" si="11"/>
        <v>3646071.37</v>
      </c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10"/>
      <c r="AM42" s="26">
        <v>2528479.14</v>
      </c>
      <c r="AN42" s="26">
        <v>1117592.23</v>
      </c>
      <c r="AO42" s="26"/>
      <c r="AP42" s="9">
        <v>0</v>
      </c>
      <c r="AQ42" s="172"/>
    </row>
    <row r="43" spans="1:43" ht="15" customHeight="1" x14ac:dyDescent="0.25">
      <c r="A43" s="4">
        <f t="shared" si="12"/>
        <v>28</v>
      </c>
      <c r="B43" s="22">
        <f t="shared" si="13"/>
        <v>24</v>
      </c>
      <c r="C43" s="2" t="s">
        <v>97</v>
      </c>
      <c r="D43" s="2" t="s">
        <v>161</v>
      </c>
      <c r="E43" s="5">
        <v>1973</v>
      </c>
      <c r="F43" s="5">
        <v>2013</v>
      </c>
      <c r="G43" s="5" t="s">
        <v>60</v>
      </c>
      <c r="H43" s="5">
        <v>4</v>
      </c>
      <c r="I43" s="5">
        <v>4</v>
      </c>
      <c r="J43" s="26">
        <v>3892.1</v>
      </c>
      <c r="K43" s="26">
        <v>3391.8</v>
      </c>
      <c r="L43" s="26">
        <v>0</v>
      </c>
      <c r="M43" s="6">
        <v>148</v>
      </c>
      <c r="N43" s="24">
        <f t="shared" si="8"/>
        <v>4146226.89</v>
      </c>
      <c r="O43" s="26"/>
      <c r="P43" s="1">
        <f t="shared" si="15"/>
        <v>498423.17000000039</v>
      </c>
      <c r="Q43" s="1"/>
      <c r="R43" s="1">
        <v>938083</v>
      </c>
      <c r="S43" s="1">
        <v>2709720.7199999997</v>
      </c>
      <c r="T43" s="26">
        <v>0</v>
      </c>
      <c r="U43" s="1">
        <f t="shared" si="16"/>
        <v>1222.4267026357686</v>
      </c>
      <c r="V43" s="1">
        <f t="shared" si="16"/>
        <v>1222.4267026357686</v>
      </c>
      <c r="W43" s="7">
        <v>2018</v>
      </c>
      <c r="X43" s="8">
        <v>2019</v>
      </c>
      <c r="AA43" s="24">
        <f t="shared" si="11"/>
        <v>4146226.89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1892751.03</v>
      </c>
      <c r="AK43" s="26">
        <v>0</v>
      </c>
      <c r="AL43" s="10">
        <v>975200.26</v>
      </c>
      <c r="AM43" s="26">
        <v>296310</v>
      </c>
      <c r="AN43" s="26">
        <v>690264.92</v>
      </c>
      <c r="AO43" s="26">
        <v>30000</v>
      </c>
      <c r="AP43" s="9">
        <v>261700.68</v>
      </c>
      <c r="AQ43" s="172"/>
    </row>
    <row r="44" spans="1:43" ht="15" customHeight="1" x14ac:dyDescent="0.25">
      <c r="A44" s="4">
        <f t="shared" si="12"/>
        <v>29</v>
      </c>
      <c r="B44" s="22">
        <f t="shared" si="13"/>
        <v>25</v>
      </c>
      <c r="C44" s="2" t="s">
        <v>52</v>
      </c>
      <c r="D44" s="2" t="s">
        <v>162</v>
      </c>
      <c r="E44" s="5">
        <v>1997</v>
      </c>
      <c r="F44" s="5">
        <v>2013</v>
      </c>
      <c r="G44" s="5" t="s">
        <v>63</v>
      </c>
      <c r="H44" s="5">
        <v>2</v>
      </c>
      <c r="I44" s="5">
        <v>2</v>
      </c>
      <c r="J44" s="26">
        <v>1571.8</v>
      </c>
      <c r="K44" s="26">
        <v>1370.3</v>
      </c>
      <c r="L44" s="26">
        <v>0</v>
      </c>
      <c r="M44" s="6">
        <v>68</v>
      </c>
      <c r="N44" s="24">
        <f t="shared" si="8"/>
        <v>2751894.08</v>
      </c>
      <c r="O44" s="26"/>
      <c r="P44" s="1">
        <f t="shared" si="15"/>
        <v>2495500.9656000002</v>
      </c>
      <c r="Q44" s="1">
        <v>0</v>
      </c>
      <c r="R44" s="1">
        <v>256393.11439999999</v>
      </c>
      <c r="S44" s="1">
        <v>0</v>
      </c>
      <c r="T44" s="26">
        <v>0</v>
      </c>
      <c r="U44" s="1">
        <f t="shared" si="16"/>
        <v>2008.2420491863097</v>
      </c>
      <c r="V44" s="1">
        <f t="shared" si="16"/>
        <v>2008.2420491863097</v>
      </c>
      <c r="W44" s="7">
        <v>2018</v>
      </c>
      <c r="X44" s="8">
        <v>2019</v>
      </c>
      <c r="AA44" s="24">
        <f t="shared" si="11"/>
        <v>2751894.08</v>
      </c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10"/>
      <c r="AM44" s="26">
        <v>2708955.13</v>
      </c>
      <c r="AN44" s="26"/>
      <c r="AO44" s="26"/>
      <c r="AP44" s="9">
        <v>42938.95</v>
      </c>
      <c r="AQ44" s="172"/>
    </row>
    <row r="45" spans="1:43" ht="15" customHeight="1" x14ac:dyDescent="0.25">
      <c r="A45" s="4">
        <f t="shared" si="12"/>
        <v>30</v>
      </c>
      <c r="B45" s="22">
        <f t="shared" si="13"/>
        <v>26</v>
      </c>
      <c r="C45" s="2" t="s">
        <v>52</v>
      </c>
      <c r="D45" s="2" t="s">
        <v>163</v>
      </c>
      <c r="E45" s="5">
        <v>1974</v>
      </c>
      <c r="F45" s="5">
        <v>1974</v>
      </c>
      <c r="G45" s="5" t="s">
        <v>48</v>
      </c>
      <c r="H45" s="5">
        <v>4</v>
      </c>
      <c r="I45" s="5">
        <v>4</v>
      </c>
      <c r="J45" s="26">
        <v>2196.1999999999998</v>
      </c>
      <c r="K45" s="26">
        <v>2026.5</v>
      </c>
      <c r="L45" s="26">
        <v>0</v>
      </c>
      <c r="M45" s="6">
        <v>105</v>
      </c>
      <c r="N45" s="24">
        <f t="shared" si="8"/>
        <v>3495231.4494788027</v>
      </c>
      <c r="O45" s="26"/>
      <c r="P45" s="1">
        <f t="shared" si="15"/>
        <v>2946978.0494788028</v>
      </c>
      <c r="Q45" s="1">
        <v>0</v>
      </c>
      <c r="R45" s="1">
        <v>548253.4</v>
      </c>
      <c r="S45" s="1">
        <v>0</v>
      </c>
      <c r="T45" s="26">
        <v>0</v>
      </c>
      <c r="U45" s="1">
        <f t="shared" si="16"/>
        <v>1724.7626200240823</v>
      </c>
      <c r="V45" s="1">
        <f t="shared" si="16"/>
        <v>1724.7626200240823</v>
      </c>
      <c r="W45" s="7">
        <v>2018</v>
      </c>
      <c r="X45" s="8">
        <v>2019</v>
      </c>
      <c r="AA45" s="24">
        <f t="shared" si="11"/>
        <v>3495231.4494788027</v>
      </c>
      <c r="AB45" s="26">
        <v>2065411.22</v>
      </c>
      <c r="AC45" s="26">
        <v>631075</v>
      </c>
      <c r="AD45" s="26">
        <v>489614.89947880316</v>
      </c>
      <c r="AE45" s="26">
        <v>293421.96999999997</v>
      </c>
      <c r="AF45" s="26"/>
      <c r="AG45" s="26"/>
      <c r="AH45" s="26"/>
      <c r="AI45" s="26"/>
      <c r="AJ45" s="26"/>
      <c r="AK45" s="26"/>
      <c r="AL45" s="10"/>
      <c r="AM45" s="26"/>
      <c r="AN45" s="26"/>
      <c r="AO45" s="26"/>
      <c r="AP45" s="9">
        <v>15708.36</v>
      </c>
      <c r="AQ45" s="172"/>
    </row>
    <row r="46" spans="1:43" ht="15" customHeight="1" x14ac:dyDescent="0.25">
      <c r="A46" s="4">
        <f t="shared" si="12"/>
        <v>31</v>
      </c>
      <c r="B46" s="22">
        <f t="shared" si="13"/>
        <v>27</v>
      </c>
      <c r="C46" s="2" t="s">
        <v>52</v>
      </c>
      <c r="D46" s="2" t="s">
        <v>164</v>
      </c>
      <c r="E46" s="5">
        <v>1972</v>
      </c>
      <c r="F46" s="5">
        <v>1972</v>
      </c>
      <c r="G46" s="5" t="s">
        <v>48</v>
      </c>
      <c r="H46" s="5">
        <v>4</v>
      </c>
      <c r="I46" s="5">
        <v>4</v>
      </c>
      <c r="J46" s="26">
        <v>2924</v>
      </c>
      <c r="K46" s="26">
        <v>2703.2</v>
      </c>
      <c r="L46" s="26">
        <v>0</v>
      </c>
      <c r="M46" s="6">
        <v>120</v>
      </c>
      <c r="N46" s="24">
        <f t="shared" si="8"/>
        <v>332384.5</v>
      </c>
      <c r="O46" s="26"/>
      <c r="P46" s="1">
        <v>0</v>
      </c>
      <c r="Q46" s="1">
        <v>0</v>
      </c>
      <c r="R46" s="1">
        <f>N46</f>
        <v>332384.5</v>
      </c>
      <c r="S46" s="1">
        <v>0</v>
      </c>
      <c r="T46" s="26">
        <v>0</v>
      </c>
      <c r="U46" s="1">
        <f t="shared" si="16"/>
        <v>122.9596404261616</v>
      </c>
      <c r="V46" s="1">
        <f t="shared" si="16"/>
        <v>122.9596404261616</v>
      </c>
      <c r="W46" s="7">
        <v>2018</v>
      </c>
      <c r="X46" s="8">
        <v>2019</v>
      </c>
      <c r="AA46" s="24">
        <f t="shared" si="11"/>
        <v>332384.5</v>
      </c>
      <c r="AB46" s="26"/>
      <c r="AC46" s="26"/>
      <c r="AD46" s="26">
        <v>324943.92</v>
      </c>
      <c r="AE46" s="26"/>
      <c r="AF46" s="26"/>
      <c r="AG46" s="26"/>
      <c r="AH46" s="26"/>
      <c r="AI46" s="26"/>
      <c r="AJ46" s="26"/>
      <c r="AK46" s="26"/>
      <c r="AL46" s="10"/>
      <c r="AM46" s="26"/>
      <c r="AN46" s="26"/>
      <c r="AO46" s="26"/>
      <c r="AP46" s="9">
        <v>7440.58</v>
      </c>
      <c r="AQ46" s="172"/>
    </row>
    <row r="47" spans="1:43" ht="15" customHeight="1" x14ac:dyDescent="0.25">
      <c r="A47" s="4">
        <f t="shared" si="12"/>
        <v>32</v>
      </c>
      <c r="B47" s="22">
        <f t="shared" si="13"/>
        <v>28</v>
      </c>
      <c r="C47" s="2" t="s">
        <v>52</v>
      </c>
      <c r="D47" s="2" t="s">
        <v>165</v>
      </c>
      <c r="E47" s="5">
        <v>1992</v>
      </c>
      <c r="F47" s="5">
        <v>1992</v>
      </c>
      <c r="G47" s="5" t="s">
        <v>63</v>
      </c>
      <c r="H47" s="5">
        <v>2</v>
      </c>
      <c r="I47" s="5">
        <v>2</v>
      </c>
      <c r="J47" s="26">
        <v>913.2</v>
      </c>
      <c r="K47" s="26">
        <v>832.4</v>
      </c>
      <c r="L47" s="26">
        <v>0</v>
      </c>
      <c r="M47" s="6">
        <v>31</v>
      </c>
      <c r="N47" s="24">
        <f t="shared" si="8"/>
        <v>2090462.7999999998</v>
      </c>
      <c r="O47" s="26"/>
      <c r="P47" s="1">
        <f t="shared" ref="P47:P56" si="17">N47-Q47-R47-S47-O47-T47</f>
        <v>1910002.5599999998</v>
      </c>
      <c r="Q47" s="1">
        <v>0</v>
      </c>
      <c r="R47" s="1">
        <v>180460.24</v>
      </c>
      <c r="S47" s="1">
        <v>0</v>
      </c>
      <c r="T47" s="26">
        <v>0</v>
      </c>
      <c r="U47" s="1">
        <f t="shared" si="16"/>
        <v>2511.3680922633348</v>
      </c>
      <c r="V47" s="1">
        <f t="shared" si="16"/>
        <v>2511.3680922633348</v>
      </c>
      <c r="W47" s="7">
        <v>2018</v>
      </c>
      <c r="X47" s="8">
        <v>2019</v>
      </c>
      <c r="AA47" s="24">
        <f t="shared" si="11"/>
        <v>2090462.7999999998</v>
      </c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10"/>
      <c r="AM47" s="26">
        <v>2062530.14</v>
      </c>
      <c r="AN47" s="26"/>
      <c r="AO47" s="26"/>
      <c r="AP47" s="9">
        <v>27932.66</v>
      </c>
      <c r="AQ47" s="172"/>
    </row>
    <row r="48" spans="1:43" ht="15" customHeight="1" x14ac:dyDescent="0.25">
      <c r="A48" s="4">
        <f t="shared" si="12"/>
        <v>33</v>
      </c>
      <c r="B48" s="22">
        <f t="shared" si="13"/>
        <v>29</v>
      </c>
      <c r="C48" s="2" t="s">
        <v>52</v>
      </c>
      <c r="D48" s="2" t="s">
        <v>169</v>
      </c>
      <c r="E48" s="5">
        <v>1962</v>
      </c>
      <c r="F48" s="5">
        <v>1962</v>
      </c>
      <c r="G48" s="5" t="s">
        <v>48</v>
      </c>
      <c r="H48" s="5">
        <v>2</v>
      </c>
      <c r="I48" s="5">
        <v>1</v>
      </c>
      <c r="J48" s="26">
        <v>618.70000000000005</v>
      </c>
      <c r="K48" s="26">
        <v>467.9</v>
      </c>
      <c r="L48" s="26">
        <v>0</v>
      </c>
      <c r="M48" s="6">
        <v>45</v>
      </c>
      <c r="N48" s="24">
        <f t="shared" si="8"/>
        <v>2223508.5861500031</v>
      </c>
      <c r="O48" s="26"/>
      <c r="P48" s="1">
        <f t="shared" si="17"/>
        <v>2032921.426150003</v>
      </c>
      <c r="Q48" s="1">
        <v>0</v>
      </c>
      <c r="R48" s="1">
        <v>128265.87</v>
      </c>
      <c r="S48" s="1">
        <v>62321.29</v>
      </c>
      <c r="T48" s="26">
        <v>0</v>
      </c>
      <c r="U48" s="1">
        <f t="shared" si="16"/>
        <v>4752.1021289805585</v>
      </c>
      <c r="V48" s="1">
        <f t="shared" si="16"/>
        <v>4752.1021289805585</v>
      </c>
      <c r="W48" s="7">
        <v>2018</v>
      </c>
      <c r="X48" s="8">
        <v>2019</v>
      </c>
      <c r="AA48" s="24">
        <f t="shared" si="11"/>
        <v>2223508.5861500031</v>
      </c>
      <c r="AB48" s="26">
        <v>535323.70615000324</v>
      </c>
      <c r="AC48" s="26"/>
      <c r="AD48" s="26"/>
      <c r="AE48" s="26"/>
      <c r="AF48" s="26"/>
      <c r="AG48" s="26"/>
      <c r="AH48" s="26"/>
      <c r="AI48" s="26"/>
      <c r="AJ48" s="26"/>
      <c r="AK48" s="26"/>
      <c r="AL48" s="10">
        <v>1688184.88</v>
      </c>
      <c r="AM48" s="26"/>
      <c r="AN48" s="26"/>
      <c r="AO48" s="26"/>
      <c r="AP48" s="9">
        <v>0</v>
      </c>
      <c r="AQ48" s="172"/>
    </row>
    <row r="49" spans="1:43" ht="15" customHeight="1" x14ac:dyDescent="0.25">
      <c r="A49" s="214">
        <f t="shared" si="12"/>
        <v>34</v>
      </c>
      <c r="B49" s="2">
        <f t="shared" si="13"/>
        <v>30</v>
      </c>
      <c r="C49" s="2" t="s">
        <v>201</v>
      </c>
      <c r="D49" s="2" t="s">
        <v>1395</v>
      </c>
      <c r="E49" s="5">
        <v>1996</v>
      </c>
      <c r="F49" s="5">
        <v>1996</v>
      </c>
      <c r="G49" s="5" t="s">
        <v>63</v>
      </c>
      <c r="H49" s="5">
        <v>2</v>
      </c>
      <c r="I49" s="5">
        <v>2</v>
      </c>
      <c r="J49" s="26">
        <v>910.68</v>
      </c>
      <c r="K49" s="26">
        <v>834.52</v>
      </c>
      <c r="L49" s="26">
        <v>0</v>
      </c>
      <c r="M49" s="6">
        <v>36</v>
      </c>
      <c r="N49" s="215">
        <f t="shared" si="8"/>
        <v>1351350.5299999998</v>
      </c>
      <c r="O49" s="26"/>
      <c r="P49" s="26">
        <f t="shared" si="17"/>
        <v>1071689.4299999997</v>
      </c>
      <c r="Q49" s="26">
        <v>133274.32</v>
      </c>
      <c r="R49" s="26">
        <v>146386.78</v>
      </c>
      <c r="S49" s="26">
        <v>0</v>
      </c>
      <c r="T49" s="26">
        <v>0</v>
      </c>
      <c r="U49" s="26">
        <f t="shared" si="16"/>
        <v>1619.3147318218855</v>
      </c>
      <c r="V49" s="26">
        <f t="shared" si="16"/>
        <v>1619.3147318218855</v>
      </c>
      <c r="W49" s="7">
        <v>2018</v>
      </c>
      <c r="X49" s="8">
        <v>2019</v>
      </c>
      <c r="AA49" s="215">
        <f t="shared" si="11"/>
        <v>1351350.5299999998</v>
      </c>
      <c r="AB49" s="26">
        <v>1128943.0799999998</v>
      </c>
      <c r="AC49" s="26">
        <v>203800.14</v>
      </c>
      <c r="AD49" s="26"/>
      <c r="AE49" s="26"/>
      <c r="AF49" s="26"/>
      <c r="AG49" s="26"/>
      <c r="AH49" s="26"/>
      <c r="AI49" s="26"/>
      <c r="AJ49" s="26"/>
      <c r="AK49" s="26"/>
      <c r="AL49" s="10"/>
      <c r="AM49" s="26"/>
      <c r="AN49" s="26"/>
      <c r="AO49" s="26"/>
      <c r="AP49" s="9">
        <v>18607.310000000001</v>
      </c>
      <c r="AQ49" s="172"/>
    </row>
    <row r="50" spans="1:43" ht="15" customHeight="1" x14ac:dyDescent="0.25">
      <c r="A50" s="4">
        <f t="shared" si="12"/>
        <v>35</v>
      </c>
      <c r="B50" s="22">
        <f t="shared" si="13"/>
        <v>31</v>
      </c>
      <c r="C50" s="2" t="s">
        <v>202</v>
      </c>
      <c r="D50" s="2" t="s">
        <v>203</v>
      </c>
      <c r="E50" s="5">
        <v>1987</v>
      </c>
      <c r="F50" s="5">
        <v>2012</v>
      </c>
      <c r="G50" s="5" t="s">
        <v>48</v>
      </c>
      <c r="H50" s="5">
        <v>5</v>
      </c>
      <c r="I50" s="5">
        <v>2</v>
      </c>
      <c r="J50" s="26">
        <v>1665.4</v>
      </c>
      <c r="K50" s="26">
        <v>1290.9000000000001</v>
      </c>
      <c r="L50" s="26">
        <v>0</v>
      </c>
      <c r="M50" s="6">
        <v>31</v>
      </c>
      <c r="N50" s="24">
        <f t="shared" si="8"/>
        <v>7657361.29</v>
      </c>
      <c r="O50" s="26"/>
      <c r="P50" s="1">
        <f t="shared" si="17"/>
        <v>6080818.6100000003</v>
      </c>
      <c r="Q50" s="1">
        <v>745585.15999999992</v>
      </c>
      <c r="R50" s="1">
        <v>484857.39</v>
      </c>
      <c r="S50" s="1">
        <v>346100.13</v>
      </c>
      <c r="T50" s="26"/>
      <c r="U50" s="1">
        <f t="shared" si="16"/>
        <v>5931.8005190177391</v>
      </c>
      <c r="V50" s="1">
        <f t="shared" si="16"/>
        <v>5931.8005190177391</v>
      </c>
      <c r="W50" s="7">
        <v>2018</v>
      </c>
      <c r="X50" s="8">
        <v>2019</v>
      </c>
      <c r="AA50" s="24">
        <f t="shared" si="11"/>
        <v>7657361.29</v>
      </c>
      <c r="AB50" s="26">
        <v>2440343.7000000002</v>
      </c>
      <c r="AC50" s="26">
        <v>1108525.46</v>
      </c>
      <c r="AD50" s="26"/>
      <c r="AE50" s="26"/>
      <c r="AF50" s="26"/>
      <c r="AG50" s="26"/>
      <c r="AH50" s="26"/>
      <c r="AI50" s="26"/>
      <c r="AJ50" s="26">
        <v>2446389.96</v>
      </c>
      <c r="AK50" s="26"/>
      <c r="AL50" s="10"/>
      <c r="AM50" s="26">
        <v>1662102.17</v>
      </c>
      <c r="AN50" s="26"/>
      <c r="AO50" s="26"/>
      <c r="AP50" s="9">
        <v>0</v>
      </c>
      <c r="AQ50" s="172"/>
    </row>
    <row r="51" spans="1:43" ht="15" customHeight="1" x14ac:dyDescent="0.25">
      <c r="A51" s="4">
        <f t="shared" si="12"/>
        <v>36</v>
      </c>
      <c r="B51" s="22">
        <f t="shared" si="13"/>
        <v>32</v>
      </c>
      <c r="C51" s="2" t="s">
        <v>202</v>
      </c>
      <c r="D51" s="2" t="s">
        <v>204</v>
      </c>
      <c r="E51" s="5">
        <v>1985</v>
      </c>
      <c r="F51" s="5">
        <v>2012</v>
      </c>
      <c r="G51" s="5" t="s">
        <v>48</v>
      </c>
      <c r="H51" s="5">
        <v>5</v>
      </c>
      <c r="I51" s="5">
        <v>4</v>
      </c>
      <c r="J51" s="26">
        <v>3410</v>
      </c>
      <c r="K51" s="26">
        <v>2517.1</v>
      </c>
      <c r="L51" s="26">
        <v>0</v>
      </c>
      <c r="M51" s="6">
        <v>80</v>
      </c>
      <c r="N51" s="24">
        <f t="shared" si="8"/>
        <v>12798574.18</v>
      </c>
      <c r="O51" s="26"/>
      <c r="P51" s="1">
        <f t="shared" si="17"/>
        <v>9768742.367783498</v>
      </c>
      <c r="Q51" s="1">
        <v>1242179.6499999999</v>
      </c>
      <c r="R51" s="1">
        <v>996871.50999999989</v>
      </c>
      <c r="S51" s="1">
        <v>790780.65221650235</v>
      </c>
      <c r="T51" s="26"/>
      <c r="U51" s="1">
        <f t="shared" si="16"/>
        <v>5084.6506614755071</v>
      </c>
      <c r="V51" s="1">
        <f t="shared" si="16"/>
        <v>5084.6506614755071</v>
      </c>
      <c r="W51" s="7">
        <v>2018</v>
      </c>
      <c r="X51" s="8">
        <v>2019</v>
      </c>
      <c r="AA51" s="24">
        <f t="shared" si="11"/>
        <v>12798574.18</v>
      </c>
      <c r="AB51" s="26">
        <v>4269762.03</v>
      </c>
      <c r="AC51" s="26">
        <v>1786245.05</v>
      </c>
      <c r="AD51" s="26">
        <v>1268248.69</v>
      </c>
      <c r="AE51" s="26">
        <v>598346.28</v>
      </c>
      <c r="AF51" s="26"/>
      <c r="AG51" s="26"/>
      <c r="AH51" s="26"/>
      <c r="AI51" s="26"/>
      <c r="AJ51" s="26">
        <v>4875972.13</v>
      </c>
      <c r="AK51" s="26"/>
      <c r="AL51" s="10"/>
      <c r="AM51" s="26"/>
      <c r="AN51" s="26"/>
      <c r="AO51" s="26"/>
      <c r="AP51" s="9">
        <v>0</v>
      </c>
      <c r="AQ51" s="172"/>
    </row>
    <row r="52" spans="1:43" ht="15" customHeight="1" x14ac:dyDescent="0.25">
      <c r="A52" s="4">
        <f t="shared" si="12"/>
        <v>37</v>
      </c>
      <c r="B52" s="22">
        <f t="shared" si="13"/>
        <v>33</v>
      </c>
      <c r="C52" s="2" t="s">
        <v>210</v>
      </c>
      <c r="D52" s="2" t="s">
        <v>211</v>
      </c>
      <c r="E52" s="5">
        <v>1986</v>
      </c>
      <c r="F52" s="5">
        <v>1960</v>
      </c>
      <c r="G52" s="5" t="s">
        <v>48</v>
      </c>
      <c r="H52" s="5">
        <v>2</v>
      </c>
      <c r="I52" s="5">
        <v>2</v>
      </c>
      <c r="J52" s="26">
        <v>898.8</v>
      </c>
      <c r="K52" s="26">
        <v>806.6</v>
      </c>
      <c r="L52" s="26">
        <v>0</v>
      </c>
      <c r="M52" s="6">
        <v>47</v>
      </c>
      <c r="N52" s="24">
        <f t="shared" si="8"/>
        <v>1250808.5999999999</v>
      </c>
      <c r="O52" s="26"/>
      <c r="P52" s="1">
        <f t="shared" si="17"/>
        <v>311886.32832492981</v>
      </c>
      <c r="Q52" s="1">
        <v>125080.81</v>
      </c>
      <c r="R52" s="1">
        <v>169653.5184</v>
      </c>
      <c r="S52" s="1">
        <v>644187.94327507005</v>
      </c>
      <c r="T52" s="26">
        <v>0</v>
      </c>
      <c r="U52" s="1">
        <f t="shared" si="16"/>
        <v>1550.7173320109098</v>
      </c>
      <c r="V52" s="1">
        <f t="shared" si="16"/>
        <v>1550.7173320109098</v>
      </c>
      <c r="W52" s="7">
        <v>2018</v>
      </c>
      <c r="X52" s="8">
        <v>2019</v>
      </c>
      <c r="AA52" s="24">
        <f t="shared" si="11"/>
        <v>1250808.5999999999</v>
      </c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10">
        <v>1073468.17</v>
      </c>
      <c r="AM52" s="26">
        <v>177340.43</v>
      </c>
      <c r="AN52" s="26"/>
      <c r="AO52" s="26"/>
      <c r="AP52" s="9">
        <v>0</v>
      </c>
      <c r="AQ52" s="172"/>
    </row>
    <row r="53" spans="1:43" ht="15" customHeight="1" x14ac:dyDescent="0.25">
      <c r="A53" s="214">
        <f t="shared" ref="A53:A76" si="18">A52+1</f>
        <v>38</v>
      </c>
      <c r="B53" s="2">
        <f t="shared" ref="B53:B76" si="19">B52+1</f>
        <v>34</v>
      </c>
      <c r="C53" s="2" t="s">
        <v>217</v>
      </c>
      <c r="D53" s="2" t="s">
        <v>1396</v>
      </c>
      <c r="E53" s="5">
        <v>1989</v>
      </c>
      <c r="F53" s="5">
        <v>1989</v>
      </c>
      <c r="G53" s="5" t="s">
        <v>63</v>
      </c>
      <c r="H53" s="5">
        <v>2</v>
      </c>
      <c r="I53" s="5">
        <v>1</v>
      </c>
      <c r="J53" s="26">
        <v>636.4</v>
      </c>
      <c r="K53" s="26">
        <v>636.4</v>
      </c>
      <c r="L53" s="26">
        <v>0</v>
      </c>
      <c r="M53" s="6">
        <v>32</v>
      </c>
      <c r="N53" s="215">
        <f t="shared" si="8"/>
        <v>626721.99</v>
      </c>
      <c r="O53" s="26"/>
      <c r="P53" s="26">
        <f t="shared" si="17"/>
        <v>433543.56900000002</v>
      </c>
      <c r="Q53" s="26">
        <v>62672.201000000001</v>
      </c>
      <c r="R53" s="26">
        <v>130506.22</v>
      </c>
      <c r="S53" s="26">
        <v>0</v>
      </c>
      <c r="T53" s="26">
        <v>0</v>
      </c>
      <c r="U53" s="26">
        <f t="shared" si="16"/>
        <v>984.79256756756763</v>
      </c>
      <c r="V53" s="26">
        <f t="shared" si="16"/>
        <v>984.79256756756763</v>
      </c>
      <c r="W53" s="7">
        <v>2018</v>
      </c>
      <c r="X53" s="8">
        <v>2019</v>
      </c>
      <c r="AA53" s="215">
        <f t="shared" si="11"/>
        <v>626721.99</v>
      </c>
      <c r="AB53" s="26">
        <v>329427.11</v>
      </c>
      <c r="AC53" s="26"/>
      <c r="AD53" s="26">
        <v>102446.95</v>
      </c>
      <c r="AE53" s="26">
        <v>194847.93</v>
      </c>
      <c r="AF53" s="26"/>
      <c r="AG53" s="26"/>
      <c r="AH53" s="26"/>
      <c r="AI53" s="26"/>
      <c r="AJ53" s="26"/>
      <c r="AK53" s="26"/>
      <c r="AL53" s="10"/>
      <c r="AM53" s="26"/>
      <c r="AN53" s="26"/>
      <c r="AO53" s="26"/>
      <c r="AP53" s="9"/>
      <c r="AQ53" s="172"/>
    </row>
    <row r="54" spans="1:43" ht="15" customHeight="1" x14ac:dyDescent="0.25">
      <c r="A54" s="4">
        <f t="shared" si="18"/>
        <v>39</v>
      </c>
      <c r="B54" s="22">
        <f t="shared" si="19"/>
        <v>35</v>
      </c>
      <c r="C54" s="2" t="s">
        <v>54</v>
      </c>
      <c r="D54" s="2" t="s">
        <v>56</v>
      </c>
      <c r="E54" s="5">
        <v>1973</v>
      </c>
      <c r="F54" s="5">
        <v>1973</v>
      </c>
      <c r="G54" s="5" t="s">
        <v>48</v>
      </c>
      <c r="H54" s="5">
        <v>4</v>
      </c>
      <c r="I54" s="5">
        <v>3</v>
      </c>
      <c r="J54" s="26">
        <v>1399</v>
      </c>
      <c r="K54" s="26">
        <v>1081.3</v>
      </c>
      <c r="L54" s="26">
        <v>317.7</v>
      </c>
      <c r="M54" s="6">
        <v>41</v>
      </c>
      <c r="N54" s="24">
        <f t="shared" si="8"/>
        <v>275572.86</v>
      </c>
      <c r="O54" s="26"/>
      <c r="P54" s="1">
        <f t="shared" si="17"/>
        <v>93525.200000000012</v>
      </c>
      <c r="Q54" s="1"/>
      <c r="R54" s="1">
        <v>182047.65999999997</v>
      </c>
      <c r="S54" s="1"/>
      <c r="T54" s="26">
        <v>0</v>
      </c>
      <c r="U54" s="1">
        <f t="shared" si="16"/>
        <v>196.97845604002859</v>
      </c>
      <c r="V54" s="1">
        <f t="shared" si="16"/>
        <v>196.97845604002859</v>
      </c>
      <c r="W54" s="7">
        <v>2018</v>
      </c>
      <c r="X54" s="8">
        <v>2019</v>
      </c>
      <c r="AA54" s="24">
        <f t="shared" si="11"/>
        <v>275572.86</v>
      </c>
      <c r="AB54" s="26"/>
      <c r="AC54" s="26"/>
      <c r="AD54" s="26"/>
      <c r="AE54" s="26">
        <v>271986.88</v>
      </c>
      <c r="AF54" s="26"/>
      <c r="AG54" s="26"/>
      <c r="AH54" s="26"/>
      <c r="AI54" s="26"/>
      <c r="AJ54" s="26"/>
      <c r="AK54" s="26"/>
      <c r="AL54" s="10"/>
      <c r="AM54" s="26"/>
      <c r="AN54" s="26"/>
      <c r="AO54" s="26"/>
      <c r="AP54" s="9">
        <v>3585.98</v>
      </c>
      <c r="AQ54" s="172"/>
    </row>
    <row r="55" spans="1:43" ht="15" customHeight="1" x14ac:dyDescent="0.25">
      <c r="A55" s="4">
        <f t="shared" si="18"/>
        <v>40</v>
      </c>
      <c r="B55" s="22">
        <f t="shared" si="19"/>
        <v>36</v>
      </c>
      <c r="C55" s="2" t="s">
        <v>222</v>
      </c>
      <c r="D55" s="2" t="s">
        <v>229</v>
      </c>
      <c r="E55" s="5">
        <v>1974</v>
      </c>
      <c r="F55" s="5">
        <v>2013</v>
      </c>
      <c r="G55" s="5" t="s">
        <v>63</v>
      </c>
      <c r="H55" s="5">
        <v>2</v>
      </c>
      <c r="I55" s="5">
        <v>2</v>
      </c>
      <c r="J55" s="26">
        <v>913.4</v>
      </c>
      <c r="K55" s="26">
        <v>422.3</v>
      </c>
      <c r="L55" s="26">
        <v>284.89999999999998</v>
      </c>
      <c r="M55" s="6">
        <v>32</v>
      </c>
      <c r="N55" s="24">
        <f t="shared" si="8"/>
        <v>854253.5392</v>
      </c>
      <c r="O55" s="26"/>
      <c r="P55" s="1">
        <f t="shared" si="17"/>
        <v>77723.604199999943</v>
      </c>
      <c r="Q55" s="1">
        <v>84222.975000000006</v>
      </c>
      <c r="R55" s="1">
        <v>114413.29000000001</v>
      </c>
      <c r="S55" s="1">
        <v>577893.67000000004</v>
      </c>
      <c r="T55" s="26">
        <v>0</v>
      </c>
      <c r="U55" s="1">
        <f t="shared" si="16"/>
        <v>1207.9376968325791</v>
      </c>
      <c r="V55" s="1">
        <f t="shared" si="16"/>
        <v>1207.9376968325791</v>
      </c>
      <c r="W55" s="7">
        <v>2018</v>
      </c>
      <c r="X55" s="8">
        <v>2019</v>
      </c>
      <c r="AA55" s="24">
        <f t="shared" si="11"/>
        <v>854253.5392</v>
      </c>
      <c r="AB55" s="26">
        <v>842229.74919999996</v>
      </c>
      <c r="AC55" s="26"/>
      <c r="AD55" s="26"/>
      <c r="AE55" s="26"/>
      <c r="AF55" s="26"/>
      <c r="AG55" s="26"/>
      <c r="AH55" s="26"/>
      <c r="AI55" s="26"/>
      <c r="AJ55" s="26"/>
      <c r="AK55" s="26"/>
      <c r="AL55" s="10"/>
      <c r="AM55" s="26"/>
      <c r="AN55" s="26"/>
      <c r="AO55" s="26"/>
      <c r="AP55" s="9">
        <v>12023.79</v>
      </c>
      <c r="AQ55" s="172"/>
    </row>
    <row r="56" spans="1:43" ht="15" customHeight="1" x14ac:dyDescent="0.25">
      <c r="A56" s="4">
        <f t="shared" si="18"/>
        <v>41</v>
      </c>
      <c r="B56" s="22">
        <f t="shared" si="19"/>
        <v>37</v>
      </c>
      <c r="C56" s="2" t="s">
        <v>57</v>
      </c>
      <c r="D56" s="2" t="s">
        <v>59</v>
      </c>
      <c r="E56" s="5">
        <v>1967</v>
      </c>
      <c r="F56" s="5">
        <v>2012</v>
      </c>
      <c r="G56" s="5" t="s">
        <v>60</v>
      </c>
      <c r="H56" s="5">
        <v>4</v>
      </c>
      <c r="I56" s="5">
        <v>6</v>
      </c>
      <c r="J56" s="26">
        <v>3753.6</v>
      </c>
      <c r="K56" s="26">
        <v>2991.6</v>
      </c>
      <c r="L56" s="26">
        <v>615.5</v>
      </c>
      <c r="M56" s="6">
        <v>155</v>
      </c>
      <c r="N56" s="24">
        <f t="shared" si="8"/>
        <v>3123607.41</v>
      </c>
      <c r="O56" s="26"/>
      <c r="P56" s="1">
        <f t="shared" si="17"/>
        <v>1428288.5972000002</v>
      </c>
      <c r="Q56" s="1"/>
      <c r="R56" s="1">
        <v>1002563.2727999999</v>
      </c>
      <c r="S56" s="1">
        <v>692755.54</v>
      </c>
      <c r="T56" s="26">
        <v>0</v>
      </c>
      <c r="U56" s="1">
        <f t="shared" si="16"/>
        <v>865.96085775276549</v>
      </c>
      <c r="V56" s="1">
        <f t="shared" si="16"/>
        <v>865.96085775276549</v>
      </c>
      <c r="W56" s="7">
        <v>2018</v>
      </c>
      <c r="X56" s="8">
        <v>2019</v>
      </c>
      <c r="AA56" s="24">
        <f t="shared" si="11"/>
        <v>3123607.41</v>
      </c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10">
        <v>3123607.41</v>
      </c>
      <c r="AM56" s="26"/>
      <c r="AN56" s="26"/>
      <c r="AO56" s="26"/>
      <c r="AP56" s="9">
        <v>0</v>
      </c>
      <c r="AQ56" s="172"/>
    </row>
    <row r="57" spans="1:43" ht="15" customHeight="1" x14ac:dyDescent="0.25">
      <c r="A57" s="4">
        <f t="shared" si="18"/>
        <v>42</v>
      </c>
      <c r="B57" s="22">
        <f t="shared" si="19"/>
        <v>38</v>
      </c>
      <c r="C57" s="2" t="s">
        <v>57</v>
      </c>
      <c r="D57" s="2" t="s">
        <v>234</v>
      </c>
      <c r="E57" s="5">
        <v>1989</v>
      </c>
      <c r="F57" s="5">
        <v>2015</v>
      </c>
      <c r="G57" s="5" t="s">
        <v>48</v>
      </c>
      <c r="H57" s="5">
        <v>9</v>
      </c>
      <c r="I57" s="5">
        <v>1</v>
      </c>
      <c r="J57" s="26">
        <v>2266.1</v>
      </c>
      <c r="K57" s="26">
        <v>2002.3</v>
      </c>
      <c r="L57" s="26">
        <v>0</v>
      </c>
      <c r="M57" s="6">
        <v>90</v>
      </c>
      <c r="N57" s="24">
        <f t="shared" si="8"/>
        <v>740991.17</v>
      </c>
      <c r="O57" s="26"/>
      <c r="P57" s="1">
        <v>0</v>
      </c>
      <c r="Q57" s="1"/>
      <c r="R57" s="1">
        <v>160461.76000000001</v>
      </c>
      <c r="S57" s="1">
        <f t="shared" ref="S57:S58" si="20">N57-O57-Q57-R57-T57</f>
        <v>580529.41</v>
      </c>
      <c r="T57" s="26">
        <v>0</v>
      </c>
      <c r="U57" s="1">
        <f t="shared" si="16"/>
        <v>370.07000449483098</v>
      </c>
      <c r="V57" s="1">
        <f t="shared" si="16"/>
        <v>370.07000449483098</v>
      </c>
      <c r="W57" s="7">
        <v>2018</v>
      </c>
      <c r="X57" s="8">
        <v>2019</v>
      </c>
      <c r="AA57" s="24">
        <f t="shared" si="11"/>
        <v>740991.17</v>
      </c>
      <c r="AB57" s="26"/>
      <c r="AC57" s="26"/>
      <c r="AD57" s="26"/>
      <c r="AE57" s="26"/>
      <c r="AF57" s="26"/>
      <c r="AG57" s="26"/>
      <c r="AH57" s="26"/>
      <c r="AI57" s="26"/>
      <c r="AJ57" s="26">
        <v>740991.17</v>
      </c>
      <c r="AK57" s="26"/>
      <c r="AL57" s="10"/>
      <c r="AM57" s="26"/>
      <c r="AN57" s="26"/>
      <c r="AO57" s="26"/>
      <c r="AP57" s="9">
        <v>0</v>
      </c>
      <c r="AQ57" s="172"/>
    </row>
    <row r="58" spans="1:43" ht="15" customHeight="1" x14ac:dyDescent="0.25">
      <c r="A58" s="4">
        <f t="shared" si="18"/>
        <v>43</v>
      </c>
      <c r="B58" s="22">
        <f t="shared" si="19"/>
        <v>39</v>
      </c>
      <c r="C58" s="2" t="s">
        <v>57</v>
      </c>
      <c r="D58" s="2" t="s">
        <v>236</v>
      </c>
      <c r="E58" s="5">
        <v>1988</v>
      </c>
      <c r="F58" s="5">
        <v>2015</v>
      </c>
      <c r="G58" s="5" t="s">
        <v>48</v>
      </c>
      <c r="H58" s="5">
        <v>9</v>
      </c>
      <c r="I58" s="5">
        <v>1</v>
      </c>
      <c r="J58" s="26">
        <v>2265.4</v>
      </c>
      <c r="K58" s="26">
        <v>1951.5</v>
      </c>
      <c r="L58" s="26">
        <v>53.4</v>
      </c>
      <c r="M58" s="6">
        <v>74</v>
      </c>
      <c r="N58" s="24">
        <f t="shared" si="8"/>
        <v>1083977.1200000001</v>
      </c>
      <c r="O58" s="26"/>
      <c r="P58" s="1">
        <v>0</v>
      </c>
      <c r="Q58" s="1"/>
      <c r="R58" s="1">
        <v>176660</v>
      </c>
      <c r="S58" s="1">
        <f t="shared" si="20"/>
        <v>907317.12000000011</v>
      </c>
      <c r="T58" s="26">
        <v>0</v>
      </c>
      <c r="U58" s="1">
        <f t="shared" si="16"/>
        <v>540.66393336326007</v>
      </c>
      <c r="V58" s="1">
        <f t="shared" si="16"/>
        <v>540.66393336326007</v>
      </c>
      <c r="W58" s="7">
        <v>2018</v>
      </c>
      <c r="X58" s="8">
        <v>2019</v>
      </c>
      <c r="AA58" s="24">
        <f t="shared" si="11"/>
        <v>1083977.1200000001</v>
      </c>
      <c r="AB58" s="26">
        <v>1083977.1200000001</v>
      </c>
      <c r="AC58" s="26"/>
      <c r="AD58" s="26"/>
      <c r="AE58" s="26"/>
      <c r="AF58" s="26"/>
      <c r="AG58" s="26"/>
      <c r="AH58" s="26"/>
      <c r="AI58" s="26"/>
      <c r="AJ58" s="26"/>
      <c r="AK58" s="26"/>
      <c r="AL58" s="10"/>
      <c r="AM58" s="26"/>
      <c r="AN58" s="26"/>
      <c r="AO58" s="26"/>
      <c r="AP58" s="9">
        <v>0</v>
      </c>
      <c r="AQ58" s="172"/>
    </row>
    <row r="59" spans="1:43" ht="15" customHeight="1" x14ac:dyDescent="0.25">
      <c r="A59" s="4">
        <f t="shared" si="18"/>
        <v>44</v>
      </c>
      <c r="B59" s="22">
        <f t="shared" si="19"/>
        <v>40</v>
      </c>
      <c r="C59" s="2" t="s">
        <v>57</v>
      </c>
      <c r="D59" s="2" t="s">
        <v>237</v>
      </c>
      <c r="E59" s="5">
        <v>1986</v>
      </c>
      <c r="F59" s="5">
        <v>2015</v>
      </c>
      <c r="G59" s="5" t="s">
        <v>48</v>
      </c>
      <c r="H59" s="5">
        <v>9</v>
      </c>
      <c r="I59" s="5">
        <v>1</v>
      </c>
      <c r="J59" s="26">
        <v>2267.6999999999998</v>
      </c>
      <c r="K59" s="26">
        <v>1885.78</v>
      </c>
      <c r="L59" s="26">
        <v>114.8</v>
      </c>
      <c r="M59" s="6">
        <v>71</v>
      </c>
      <c r="N59" s="24">
        <f t="shared" si="8"/>
        <v>1651557.22</v>
      </c>
      <c r="O59" s="26"/>
      <c r="P59" s="1">
        <f>N59-Q59-R59-S59-O59-T59</f>
        <v>613744.20935999998</v>
      </c>
      <c r="Q59" s="1"/>
      <c r="R59" s="1">
        <v>798586.52064</v>
      </c>
      <c r="S59" s="1">
        <v>239226.49</v>
      </c>
      <c r="T59" s="26">
        <v>0</v>
      </c>
      <c r="U59" s="1">
        <f t="shared" si="16"/>
        <v>825.53920363094699</v>
      </c>
      <c r="V59" s="1">
        <f t="shared" si="16"/>
        <v>825.53920363094699</v>
      </c>
      <c r="W59" s="7">
        <v>2018</v>
      </c>
      <c r="X59" s="8">
        <v>2019</v>
      </c>
      <c r="AA59" s="24">
        <f t="shared" si="11"/>
        <v>1651557.22</v>
      </c>
      <c r="AB59" s="26">
        <v>1165383.29</v>
      </c>
      <c r="AC59" s="26">
        <v>486173.93</v>
      </c>
      <c r="AD59" s="26"/>
      <c r="AE59" s="26"/>
      <c r="AF59" s="26"/>
      <c r="AG59" s="26"/>
      <c r="AH59" s="26"/>
      <c r="AI59" s="26"/>
      <c r="AJ59" s="26"/>
      <c r="AK59" s="26"/>
      <c r="AL59" s="10"/>
      <c r="AM59" s="26"/>
      <c r="AN59" s="26"/>
      <c r="AO59" s="26"/>
      <c r="AP59" s="9">
        <v>0</v>
      </c>
      <c r="AQ59" s="172"/>
    </row>
    <row r="60" spans="1:43" ht="15" customHeight="1" x14ac:dyDescent="0.25">
      <c r="A60" s="4">
        <f t="shared" si="18"/>
        <v>45</v>
      </c>
      <c r="B60" s="22">
        <f t="shared" si="19"/>
        <v>41</v>
      </c>
      <c r="C60" s="2" t="s">
        <v>57</v>
      </c>
      <c r="D60" s="2" t="s">
        <v>239</v>
      </c>
      <c r="E60" s="5">
        <v>1975</v>
      </c>
      <c r="F60" s="5">
        <v>2013</v>
      </c>
      <c r="G60" s="5" t="s">
        <v>48</v>
      </c>
      <c r="H60" s="5">
        <v>4</v>
      </c>
      <c r="I60" s="5">
        <v>3</v>
      </c>
      <c r="J60" s="26">
        <v>2231.4</v>
      </c>
      <c r="K60" s="26">
        <v>1996</v>
      </c>
      <c r="L60" s="26">
        <v>57.4</v>
      </c>
      <c r="M60" s="6">
        <v>91</v>
      </c>
      <c r="N60" s="24">
        <f t="shared" si="8"/>
        <v>438640.08</v>
      </c>
      <c r="O60" s="26"/>
      <c r="P60" s="1">
        <v>0</v>
      </c>
      <c r="Q60" s="1"/>
      <c r="R60" s="1">
        <f>N60</f>
        <v>438640.08</v>
      </c>
      <c r="S60" s="1"/>
      <c r="T60" s="26">
        <v>0</v>
      </c>
      <c r="U60" s="1">
        <f t="shared" ref="U60:V76" si="21">$N60/($K60+$L60)</f>
        <v>213.61647998441609</v>
      </c>
      <c r="V60" s="1">
        <f t="shared" si="21"/>
        <v>213.61647998441609</v>
      </c>
      <c r="W60" s="7">
        <v>2018</v>
      </c>
      <c r="X60" s="8">
        <v>2019</v>
      </c>
      <c r="AA60" s="24">
        <f t="shared" si="11"/>
        <v>438640.08</v>
      </c>
      <c r="AB60" s="26">
        <v>335229.96000000002</v>
      </c>
      <c r="AC60" s="26"/>
      <c r="AD60" s="26"/>
      <c r="AE60" s="26">
        <v>103410.12</v>
      </c>
      <c r="AF60" s="26"/>
      <c r="AG60" s="26"/>
      <c r="AH60" s="26"/>
      <c r="AI60" s="26"/>
      <c r="AJ60" s="26"/>
      <c r="AK60" s="26"/>
      <c r="AL60" s="10"/>
      <c r="AM60" s="26"/>
      <c r="AN60" s="26"/>
      <c r="AO60" s="26"/>
      <c r="AP60" s="9">
        <v>0</v>
      </c>
      <c r="AQ60" s="172"/>
    </row>
    <row r="61" spans="1:43" ht="15" customHeight="1" x14ac:dyDescent="0.25">
      <c r="A61" s="4">
        <f t="shared" si="18"/>
        <v>46</v>
      </c>
      <c r="B61" s="22">
        <f t="shared" si="19"/>
        <v>42</v>
      </c>
      <c r="C61" s="2" t="s">
        <v>57</v>
      </c>
      <c r="D61" s="2" t="s">
        <v>65</v>
      </c>
      <c r="E61" s="5">
        <v>1971</v>
      </c>
      <c r="F61" s="5">
        <v>2017</v>
      </c>
      <c r="G61" s="5" t="s">
        <v>60</v>
      </c>
      <c r="H61" s="5">
        <v>4</v>
      </c>
      <c r="I61" s="5">
        <v>3</v>
      </c>
      <c r="J61" s="26">
        <v>2241.3000000000002</v>
      </c>
      <c r="K61" s="26">
        <v>1968.74</v>
      </c>
      <c r="L61" s="26">
        <v>64.599999999999994</v>
      </c>
      <c r="M61" s="6">
        <v>95</v>
      </c>
      <c r="N61" s="24">
        <f t="shared" si="8"/>
        <v>1810567.17</v>
      </c>
      <c r="O61" s="26"/>
      <c r="P61" s="1">
        <f t="shared" ref="P61:P62" si="22">N61-Q61-R61-S61-O61-T61</f>
        <v>1237553.77</v>
      </c>
      <c r="Q61" s="26"/>
      <c r="R61" s="26">
        <v>573013.4</v>
      </c>
      <c r="S61" s="26">
        <v>0</v>
      </c>
      <c r="T61" s="26">
        <v>0</v>
      </c>
      <c r="U61" s="1">
        <f t="shared" si="21"/>
        <v>890.43995101655401</v>
      </c>
      <c r="V61" s="1">
        <f t="shared" si="21"/>
        <v>890.43995101655401</v>
      </c>
      <c r="W61" s="7">
        <v>2018</v>
      </c>
      <c r="X61" s="8">
        <v>2019</v>
      </c>
      <c r="AA61" s="24">
        <f t="shared" si="11"/>
        <v>1810567.17</v>
      </c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10">
        <v>1810567.17</v>
      </c>
      <c r="AM61" s="26"/>
      <c r="AN61" s="26"/>
      <c r="AO61" s="26"/>
      <c r="AP61" s="9">
        <v>0</v>
      </c>
      <c r="AQ61" s="172"/>
    </row>
    <row r="62" spans="1:43" ht="15" customHeight="1" x14ac:dyDescent="0.25">
      <c r="A62" s="4">
        <f t="shared" si="18"/>
        <v>47</v>
      </c>
      <c r="B62" s="22">
        <f t="shared" si="19"/>
        <v>43</v>
      </c>
      <c r="C62" s="2" t="s">
        <v>57</v>
      </c>
      <c r="D62" s="2" t="s">
        <v>242</v>
      </c>
      <c r="E62" s="5">
        <v>1974</v>
      </c>
      <c r="F62" s="5">
        <v>2014</v>
      </c>
      <c r="G62" s="5" t="s">
        <v>48</v>
      </c>
      <c r="H62" s="5">
        <v>4</v>
      </c>
      <c r="I62" s="5">
        <v>6</v>
      </c>
      <c r="J62" s="26">
        <v>4464.7</v>
      </c>
      <c r="K62" s="26">
        <v>4062.7</v>
      </c>
      <c r="L62" s="26">
        <v>42</v>
      </c>
      <c r="M62" s="6">
        <v>161</v>
      </c>
      <c r="N62" s="24">
        <f t="shared" si="8"/>
        <v>4118635.23</v>
      </c>
      <c r="O62" s="26"/>
      <c r="P62" s="1">
        <f t="shared" si="22"/>
        <v>1669169.97</v>
      </c>
      <c r="Q62" s="1">
        <v>0</v>
      </c>
      <c r="R62" s="1">
        <v>1137414.79</v>
      </c>
      <c r="S62" s="1">
        <v>1312050.47</v>
      </c>
      <c r="T62" s="26">
        <v>0</v>
      </c>
      <c r="U62" s="1">
        <f t="shared" si="21"/>
        <v>1003.3949448193534</v>
      </c>
      <c r="V62" s="1">
        <f t="shared" si="21"/>
        <v>1003.3949448193534</v>
      </c>
      <c r="W62" s="7">
        <v>2018</v>
      </c>
      <c r="X62" s="8">
        <v>2019</v>
      </c>
      <c r="AA62" s="24">
        <f t="shared" si="11"/>
        <v>4118635.23</v>
      </c>
      <c r="AB62" s="26"/>
      <c r="AC62" s="26">
        <v>1966954.02</v>
      </c>
      <c r="AD62" s="26"/>
      <c r="AE62" s="26">
        <v>2151681.21</v>
      </c>
      <c r="AF62" s="26"/>
      <c r="AG62" s="26"/>
      <c r="AH62" s="26"/>
      <c r="AI62" s="26"/>
      <c r="AJ62" s="26"/>
      <c r="AK62" s="26"/>
      <c r="AL62" s="10"/>
      <c r="AM62" s="26"/>
      <c r="AN62" s="26"/>
      <c r="AO62" s="26"/>
      <c r="AP62" s="9">
        <v>0</v>
      </c>
      <c r="AQ62" s="172"/>
    </row>
    <row r="63" spans="1:43" ht="15" customHeight="1" x14ac:dyDescent="0.25">
      <c r="A63" s="4">
        <f t="shared" si="18"/>
        <v>48</v>
      </c>
      <c r="B63" s="22">
        <f t="shared" si="19"/>
        <v>44</v>
      </c>
      <c r="C63" s="2" t="s">
        <v>57</v>
      </c>
      <c r="D63" s="2" t="s">
        <v>243</v>
      </c>
      <c r="E63" s="5">
        <v>1988</v>
      </c>
      <c r="F63" s="5">
        <v>2015</v>
      </c>
      <c r="G63" s="5" t="s">
        <v>48</v>
      </c>
      <c r="H63" s="5">
        <v>9</v>
      </c>
      <c r="I63" s="5">
        <v>1</v>
      </c>
      <c r="J63" s="26">
        <v>2266</v>
      </c>
      <c r="K63" s="26">
        <v>2000.3</v>
      </c>
      <c r="L63" s="26">
        <v>0</v>
      </c>
      <c r="M63" s="6">
        <v>99</v>
      </c>
      <c r="N63" s="24">
        <f t="shared" si="8"/>
        <v>1105638.07</v>
      </c>
      <c r="O63" s="26"/>
      <c r="P63" s="1">
        <v>0</v>
      </c>
      <c r="Q63" s="1"/>
      <c r="R63" s="1">
        <v>161785.32</v>
      </c>
      <c r="S63" s="1">
        <f>N63-O63-Q63-R63-T63</f>
        <v>943852.75</v>
      </c>
      <c r="T63" s="26">
        <v>0</v>
      </c>
      <c r="U63" s="1">
        <f t="shared" si="21"/>
        <v>552.73612458131288</v>
      </c>
      <c r="V63" s="1">
        <f t="shared" si="21"/>
        <v>552.73612458131288</v>
      </c>
      <c r="W63" s="7">
        <v>2018</v>
      </c>
      <c r="X63" s="8">
        <v>2019</v>
      </c>
      <c r="AA63" s="24">
        <f t="shared" si="11"/>
        <v>1105638.07</v>
      </c>
      <c r="AB63" s="26">
        <v>1105638.07</v>
      </c>
      <c r="AC63" s="26"/>
      <c r="AD63" s="26"/>
      <c r="AE63" s="26"/>
      <c r="AF63" s="26"/>
      <c r="AG63" s="26"/>
      <c r="AH63" s="26"/>
      <c r="AI63" s="26"/>
      <c r="AJ63" s="26"/>
      <c r="AK63" s="26"/>
      <c r="AL63" s="10"/>
      <c r="AM63" s="26"/>
      <c r="AN63" s="26"/>
      <c r="AO63" s="26"/>
      <c r="AP63" s="9">
        <v>0</v>
      </c>
      <c r="AQ63" s="172"/>
    </row>
    <row r="64" spans="1:43" ht="15" customHeight="1" x14ac:dyDescent="0.25">
      <c r="A64" s="4">
        <f t="shared" si="18"/>
        <v>49</v>
      </c>
      <c r="B64" s="22">
        <f t="shared" si="19"/>
        <v>45</v>
      </c>
      <c r="C64" s="2" t="s">
        <v>57</v>
      </c>
      <c r="D64" s="2" t="s">
        <v>244</v>
      </c>
      <c r="E64" s="5">
        <v>1977</v>
      </c>
      <c r="F64" s="5">
        <v>1977</v>
      </c>
      <c r="G64" s="5" t="s">
        <v>48</v>
      </c>
      <c r="H64" s="5">
        <v>5</v>
      </c>
      <c r="I64" s="5">
        <v>6</v>
      </c>
      <c r="J64" s="26">
        <v>5523.8</v>
      </c>
      <c r="K64" s="26">
        <v>4991</v>
      </c>
      <c r="L64" s="26">
        <v>80.099999999999994</v>
      </c>
      <c r="M64" s="6">
        <v>210</v>
      </c>
      <c r="N64" s="24">
        <f t="shared" si="8"/>
        <v>709712.14</v>
      </c>
      <c r="O64" s="26"/>
      <c r="P64" s="1">
        <f>N64-Q64-R64-S64-O64-T64</f>
        <v>538229.04</v>
      </c>
      <c r="Q64" s="1"/>
      <c r="R64" s="1">
        <v>171483.1</v>
      </c>
      <c r="S64" s="1">
        <v>0</v>
      </c>
      <c r="T64" s="26">
        <v>0</v>
      </c>
      <c r="U64" s="1">
        <f t="shared" si="21"/>
        <v>139.95230620575416</v>
      </c>
      <c r="V64" s="1">
        <f t="shared" si="21"/>
        <v>139.95230620575416</v>
      </c>
      <c r="W64" s="7">
        <v>2018</v>
      </c>
      <c r="X64" s="8">
        <v>2019</v>
      </c>
      <c r="AA64" s="24">
        <f t="shared" si="11"/>
        <v>709712.14</v>
      </c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10"/>
      <c r="AM64" s="26">
        <v>709712.14</v>
      </c>
      <c r="AN64" s="26"/>
      <c r="AO64" s="26"/>
      <c r="AP64" s="9">
        <v>0</v>
      </c>
      <c r="AQ64" s="172"/>
    </row>
    <row r="65" spans="1:43" ht="15" customHeight="1" x14ac:dyDescent="0.25">
      <c r="A65" s="4">
        <f t="shared" si="18"/>
        <v>50</v>
      </c>
      <c r="B65" s="22">
        <f t="shared" si="19"/>
        <v>46</v>
      </c>
      <c r="C65" s="2" t="s">
        <v>57</v>
      </c>
      <c r="D65" s="2" t="s">
        <v>245</v>
      </c>
      <c r="E65" s="5">
        <v>1982</v>
      </c>
      <c r="F65" s="5">
        <v>2008</v>
      </c>
      <c r="G65" s="5" t="s">
        <v>48</v>
      </c>
      <c r="H65" s="5">
        <v>9</v>
      </c>
      <c r="I65" s="5">
        <v>1</v>
      </c>
      <c r="J65" s="26">
        <v>3174.5</v>
      </c>
      <c r="K65" s="26">
        <v>2191.14</v>
      </c>
      <c r="L65" s="26">
        <v>319</v>
      </c>
      <c r="M65" s="6">
        <v>124</v>
      </c>
      <c r="N65" s="24">
        <f t="shared" si="8"/>
        <v>284316.68</v>
      </c>
      <c r="O65" s="26"/>
      <c r="P65" s="1">
        <v>0</v>
      </c>
      <c r="Q65" s="1"/>
      <c r="R65" s="1">
        <v>136358.83210285715</v>
      </c>
      <c r="S65" s="1">
        <f t="shared" ref="S65:S66" si="23">N65-O65-Q65-R65-T65</f>
        <v>147957.84789714284</v>
      </c>
      <c r="T65" s="26">
        <v>0</v>
      </c>
      <c r="U65" s="1">
        <f t="shared" si="21"/>
        <v>113.2672599934665</v>
      </c>
      <c r="V65" s="1">
        <f t="shared" si="21"/>
        <v>113.2672599934665</v>
      </c>
      <c r="W65" s="7">
        <v>2018</v>
      </c>
      <c r="X65" s="8">
        <v>2019</v>
      </c>
      <c r="AA65" s="24">
        <f t="shared" si="11"/>
        <v>284316.68</v>
      </c>
      <c r="AB65" s="26">
        <v>284316.68</v>
      </c>
      <c r="AC65" s="26"/>
      <c r="AD65" s="26"/>
      <c r="AE65" s="26"/>
      <c r="AF65" s="26"/>
      <c r="AG65" s="26"/>
      <c r="AH65" s="26"/>
      <c r="AI65" s="26"/>
      <c r="AJ65" s="26"/>
      <c r="AK65" s="26"/>
      <c r="AL65" s="10"/>
      <c r="AM65" s="26"/>
      <c r="AN65" s="26"/>
      <c r="AO65" s="26"/>
      <c r="AP65" s="9">
        <v>0</v>
      </c>
      <c r="AQ65" s="172"/>
    </row>
    <row r="66" spans="1:43" ht="15" customHeight="1" x14ac:dyDescent="0.25">
      <c r="A66" s="4">
        <f t="shared" si="18"/>
        <v>51</v>
      </c>
      <c r="B66" s="22">
        <f t="shared" si="19"/>
        <v>47</v>
      </c>
      <c r="C66" s="2" t="s">
        <v>254</v>
      </c>
      <c r="D66" s="2" t="s">
        <v>260</v>
      </c>
      <c r="E66" s="5">
        <v>1988</v>
      </c>
      <c r="F66" s="5">
        <v>1988</v>
      </c>
      <c r="G66" s="5" t="s">
        <v>60</v>
      </c>
      <c r="H66" s="5">
        <v>5</v>
      </c>
      <c r="I66" s="5">
        <v>3</v>
      </c>
      <c r="J66" s="26">
        <v>3237.5</v>
      </c>
      <c r="K66" s="26">
        <v>2890.4</v>
      </c>
      <c r="L66" s="26">
        <v>0</v>
      </c>
      <c r="M66" s="6">
        <v>123</v>
      </c>
      <c r="N66" s="24">
        <f t="shared" si="8"/>
        <v>1226731.7</v>
      </c>
      <c r="O66" s="26"/>
      <c r="P66" s="1">
        <v>0</v>
      </c>
      <c r="Q66" s="1"/>
      <c r="R66" s="1">
        <v>812375.82</v>
      </c>
      <c r="S66" s="1">
        <f t="shared" si="23"/>
        <v>309016.37</v>
      </c>
      <c r="T66" s="26">
        <v>105339.51000000001</v>
      </c>
      <c r="U66" s="1">
        <f t="shared" si="21"/>
        <v>424.41589399391086</v>
      </c>
      <c r="V66" s="1">
        <f t="shared" si="21"/>
        <v>424.41589399391086</v>
      </c>
      <c r="W66" s="7">
        <v>2018</v>
      </c>
      <c r="X66" s="8">
        <v>2019</v>
      </c>
      <c r="AA66" s="24">
        <f t="shared" si="11"/>
        <v>1226731.7</v>
      </c>
      <c r="AB66" s="26"/>
      <c r="AC66" s="26"/>
      <c r="AD66" s="26">
        <v>1226731.7</v>
      </c>
      <c r="AE66" s="26"/>
      <c r="AF66" s="26"/>
      <c r="AG66" s="26"/>
      <c r="AH66" s="26"/>
      <c r="AI66" s="26"/>
      <c r="AJ66" s="26"/>
      <c r="AK66" s="26"/>
      <c r="AL66" s="10"/>
      <c r="AM66" s="26"/>
      <c r="AN66" s="26"/>
      <c r="AO66" s="26"/>
      <c r="AP66" s="9">
        <v>0</v>
      </c>
      <c r="AQ66" s="172"/>
    </row>
    <row r="67" spans="1:43" ht="15" customHeight="1" x14ac:dyDescent="0.25">
      <c r="A67" s="4">
        <f t="shared" si="18"/>
        <v>52</v>
      </c>
      <c r="B67" s="22">
        <f t="shared" si="19"/>
        <v>48</v>
      </c>
      <c r="C67" s="2" t="s">
        <v>284</v>
      </c>
      <c r="D67" s="2" t="s">
        <v>285</v>
      </c>
      <c r="E67" s="5">
        <v>1970</v>
      </c>
      <c r="F67" s="5">
        <v>1970</v>
      </c>
      <c r="G67" s="5" t="s">
        <v>48</v>
      </c>
      <c r="H67" s="5">
        <v>2</v>
      </c>
      <c r="I67" s="5">
        <v>1</v>
      </c>
      <c r="J67" s="26">
        <v>396.5</v>
      </c>
      <c r="K67" s="26">
        <v>369.1</v>
      </c>
      <c r="L67" s="26">
        <v>0</v>
      </c>
      <c r="M67" s="6">
        <v>5</v>
      </c>
      <c r="N67" s="24">
        <f t="shared" si="8"/>
        <v>1036969.5499999999</v>
      </c>
      <c r="O67" s="26"/>
      <c r="P67" s="1">
        <f t="shared" ref="P67:P69" si="24">N67-Q67-R67-S67-O67-T67</f>
        <v>554394.3899999999</v>
      </c>
      <c r="Q67" s="1">
        <v>0</v>
      </c>
      <c r="R67" s="1">
        <v>87436.98</v>
      </c>
      <c r="S67" s="1">
        <v>395138.18</v>
      </c>
      <c r="T67" s="26">
        <v>0</v>
      </c>
      <c r="U67" s="1">
        <f t="shared" si="21"/>
        <v>2809.4542129504198</v>
      </c>
      <c r="V67" s="1">
        <f t="shared" si="21"/>
        <v>2809.4542129504198</v>
      </c>
      <c r="W67" s="7">
        <v>2018</v>
      </c>
      <c r="X67" s="8">
        <v>2019</v>
      </c>
      <c r="AA67" s="24">
        <f t="shared" si="11"/>
        <v>1036969.5499999999</v>
      </c>
      <c r="AB67" s="26">
        <v>640005.21</v>
      </c>
      <c r="AC67" s="26">
        <v>246672.51</v>
      </c>
      <c r="AD67" s="26"/>
      <c r="AE67" s="26">
        <v>139680.85</v>
      </c>
      <c r="AF67" s="26"/>
      <c r="AG67" s="26"/>
      <c r="AH67" s="26"/>
      <c r="AI67" s="26"/>
      <c r="AJ67" s="26"/>
      <c r="AK67" s="26"/>
      <c r="AL67" s="10"/>
      <c r="AM67" s="26"/>
      <c r="AN67" s="26"/>
      <c r="AO67" s="26"/>
      <c r="AP67" s="9">
        <v>10610.980000000001</v>
      </c>
      <c r="AQ67" s="172"/>
    </row>
    <row r="68" spans="1:43" ht="15" customHeight="1" x14ac:dyDescent="0.25">
      <c r="A68" s="4">
        <f t="shared" si="18"/>
        <v>53</v>
      </c>
      <c r="B68" s="22">
        <f t="shared" si="19"/>
        <v>49</v>
      </c>
      <c r="C68" s="2" t="s">
        <v>284</v>
      </c>
      <c r="D68" s="2" t="s">
        <v>286</v>
      </c>
      <c r="E68" s="5">
        <v>1968</v>
      </c>
      <c r="F68" s="5">
        <v>1968</v>
      </c>
      <c r="G68" s="5" t="s">
        <v>48</v>
      </c>
      <c r="H68" s="5">
        <v>3</v>
      </c>
      <c r="I68" s="5">
        <v>3</v>
      </c>
      <c r="J68" s="26">
        <v>1645.4</v>
      </c>
      <c r="K68" s="26">
        <v>1537.5</v>
      </c>
      <c r="L68" s="26">
        <v>0</v>
      </c>
      <c r="M68" s="6">
        <v>50</v>
      </c>
      <c r="N68" s="24">
        <f t="shared" si="8"/>
        <v>15890105.379999999</v>
      </c>
      <c r="O68" s="26"/>
      <c r="P68" s="1">
        <f t="shared" si="24"/>
        <v>13758069.446</v>
      </c>
      <c r="Q68" s="1">
        <v>0</v>
      </c>
      <c r="R68" s="1">
        <v>275705.45</v>
      </c>
      <c r="S68" s="1">
        <v>1856330.4839999999</v>
      </c>
      <c r="T68" s="26">
        <v>0</v>
      </c>
      <c r="U68" s="1">
        <f t="shared" si="21"/>
        <v>10335.027889430894</v>
      </c>
      <c r="V68" s="1">
        <f t="shared" si="21"/>
        <v>10335.027889430894</v>
      </c>
      <c r="W68" s="7">
        <v>2018</v>
      </c>
      <c r="X68" s="8">
        <v>2019</v>
      </c>
      <c r="AA68" s="24">
        <f t="shared" si="11"/>
        <v>15890105.379999999</v>
      </c>
      <c r="AB68" s="26">
        <v>3105058.0999999996</v>
      </c>
      <c r="AC68" s="26"/>
      <c r="AD68" s="26"/>
      <c r="AE68" s="26">
        <v>1071103.3700000001</v>
      </c>
      <c r="AF68" s="26"/>
      <c r="AG68" s="26"/>
      <c r="AH68" s="26"/>
      <c r="AI68" s="26"/>
      <c r="AJ68" s="26">
        <v>2478246.6</v>
      </c>
      <c r="AK68" s="26"/>
      <c r="AL68" s="10">
        <v>7404412.8799999999</v>
      </c>
      <c r="AM68" s="26">
        <v>1656695.64</v>
      </c>
      <c r="AN68" s="26"/>
      <c r="AO68" s="26"/>
      <c r="AP68" s="9">
        <v>174588.78999999998</v>
      </c>
      <c r="AQ68" s="172"/>
    </row>
    <row r="69" spans="1:43" ht="15" customHeight="1" x14ac:dyDescent="0.25">
      <c r="A69" s="4">
        <f t="shared" si="18"/>
        <v>54</v>
      </c>
      <c r="B69" s="22">
        <f t="shared" si="19"/>
        <v>50</v>
      </c>
      <c r="C69" s="2" t="s">
        <v>284</v>
      </c>
      <c r="D69" s="2" t="s">
        <v>287</v>
      </c>
      <c r="E69" s="5">
        <v>1968</v>
      </c>
      <c r="F69" s="5">
        <v>1968</v>
      </c>
      <c r="G69" s="5" t="s">
        <v>48</v>
      </c>
      <c r="H69" s="5">
        <v>3</v>
      </c>
      <c r="I69" s="5">
        <v>3</v>
      </c>
      <c r="J69" s="26">
        <v>1629.7</v>
      </c>
      <c r="K69" s="26">
        <v>1521.7</v>
      </c>
      <c r="L69" s="26">
        <v>0</v>
      </c>
      <c r="M69" s="6">
        <v>55</v>
      </c>
      <c r="N69" s="24">
        <f t="shared" si="8"/>
        <v>16888748.969999999</v>
      </c>
      <c r="O69" s="26"/>
      <c r="P69" s="1">
        <f t="shared" si="24"/>
        <v>12750634.949999999</v>
      </c>
      <c r="Q69" s="1">
        <v>0</v>
      </c>
      <c r="R69" s="1">
        <v>274891.03000000003</v>
      </c>
      <c r="S69" s="1">
        <v>3863222.9899999993</v>
      </c>
      <c r="T69" s="26"/>
      <c r="U69" s="1">
        <f t="shared" si="21"/>
        <v>11098.606144443713</v>
      </c>
      <c r="V69" s="1">
        <f t="shared" si="21"/>
        <v>11098.606144443713</v>
      </c>
      <c r="W69" s="7">
        <v>2018</v>
      </c>
      <c r="X69" s="8">
        <v>2019</v>
      </c>
      <c r="AA69" s="24">
        <f t="shared" si="11"/>
        <v>16888748.969999999</v>
      </c>
      <c r="AB69" s="26">
        <v>2841079.34</v>
      </c>
      <c r="AC69" s="26">
        <v>985727.46</v>
      </c>
      <c r="AD69" s="26"/>
      <c r="AE69" s="26">
        <v>1166615.7599999998</v>
      </c>
      <c r="AF69" s="26"/>
      <c r="AG69" s="26"/>
      <c r="AH69" s="26"/>
      <c r="AI69" s="26"/>
      <c r="AJ69" s="26">
        <v>2478246.6</v>
      </c>
      <c r="AK69" s="26"/>
      <c r="AL69" s="10">
        <v>7569947.4100000001</v>
      </c>
      <c r="AM69" s="26">
        <v>1678564.78</v>
      </c>
      <c r="AN69" s="26"/>
      <c r="AO69" s="26"/>
      <c r="AP69" s="9">
        <v>168567.62</v>
      </c>
      <c r="AQ69" s="172"/>
    </row>
    <row r="70" spans="1:43" ht="15" customHeight="1" x14ac:dyDescent="0.25">
      <c r="A70" s="4">
        <f t="shared" si="18"/>
        <v>55</v>
      </c>
      <c r="B70" s="22">
        <f t="shared" si="19"/>
        <v>51</v>
      </c>
      <c r="C70" s="2" t="s">
        <v>306</v>
      </c>
      <c r="D70" s="2" t="s">
        <v>309</v>
      </c>
      <c r="E70" s="5">
        <v>1974</v>
      </c>
      <c r="F70" s="5">
        <v>1974</v>
      </c>
      <c r="G70" s="5" t="s">
        <v>48</v>
      </c>
      <c r="H70" s="5">
        <v>2</v>
      </c>
      <c r="I70" s="5">
        <v>3</v>
      </c>
      <c r="J70" s="26">
        <v>1039.5</v>
      </c>
      <c r="K70" s="26">
        <v>915.4</v>
      </c>
      <c r="L70" s="26">
        <v>0</v>
      </c>
      <c r="M70" s="6">
        <v>39</v>
      </c>
      <c r="N70" s="24">
        <f t="shared" si="8"/>
        <v>303727.27480000001</v>
      </c>
      <c r="O70" s="26"/>
      <c r="P70" s="1">
        <v>0</v>
      </c>
      <c r="Q70" s="1"/>
      <c r="R70" s="1">
        <v>52935.604800000001</v>
      </c>
      <c r="S70" s="1">
        <f>N70-O70-Q70-R70-T70</f>
        <v>250791.67</v>
      </c>
      <c r="T70" s="26">
        <v>0</v>
      </c>
      <c r="U70" s="1">
        <f t="shared" si="21"/>
        <v>331.79732881800311</v>
      </c>
      <c r="V70" s="1">
        <f t="shared" si="21"/>
        <v>331.79732881800311</v>
      </c>
      <c r="W70" s="7">
        <v>2018</v>
      </c>
      <c r="X70" s="8">
        <v>2019</v>
      </c>
      <c r="AA70" s="24">
        <f t="shared" si="11"/>
        <v>303727.27480000001</v>
      </c>
      <c r="AB70" s="26"/>
      <c r="AC70" s="26"/>
      <c r="AD70" s="26"/>
      <c r="AE70" s="26">
        <v>303727.27480000001</v>
      </c>
      <c r="AF70" s="26"/>
      <c r="AG70" s="26"/>
      <c r="AH70" s="26"/>
      <c r="AI70" s="26"/>
      <c r="AJ70" s="26"/>
      <c r="AK70" s="26"/>
      <c r="AL70" s="10"/>
      <c r="AM70" s="26"/>
      <c r="AN70" s="26"/>
      <c r="AO70" s="26"/>
      <c r="AP70" s="9">
        <v>0</v>
      </c>
      <c r="AQ70" s="172"/>
    </row>
    <row r="71" spans="1:43" ht="15" customHeight="1" x14ac:dyDescent="0.25">
      <c r="A71" s="4">
        <f t="shared" si="18"/>
        <v>56</v>
      </c>
      <c r="B71" s="22">
        <f t="shared" si="19"/>
        <v>52</v>
      </c>
      <c r="C71" s="2" t="s">
        <v>306</v>
      </c>
      <c r="D71" s="2" t="s">
        <v>311</v>
      </c>
      <c r="E71" s="5">
        <v>1974</v>
      </c>
      <c r="F71" s="5">
        <v>2011</v>
      </c>
      <c r="G71" s="5" t="s">
        <v>48</v>
      </c>
      <c r="H71" s="5">
        <v>5</v>
      </c>
      <c r="I71" s="5">
        <v>4</v>
      </c>
      <c r="J71" s="26">
        <v>3194.1</v>
      </c>
      <c r="K71" s="26">
        <v>1853.8</v>
      </c>
      <c r="L71" s="26">
        <v>1225.3</v>
      </c>
      <c r="M71" s="6">
        <v>88</v>
      </c>
      <c r="N71" s="24">
        <f t="shared" si="8"/>
        <v>3608021.8700000006</v>
      </c>
      <c r="O71" s="26"/>
      <c r="P71" s="1">
        <f>N71-Q71-R71-S71-O71-T71</f>
        <v>53528.180000000168</v>
      </c>
      <c r="Q71" s="1">
        <v>0</v>
      </c>
      <c r="R71" s="1">
        <v>954525.39</v>
      </c>
      <c r="S71" s="1">
        <v>2599968.3000000003</v>
      </c>
      <c r="T71" s="26">
        <v>0</v>
      </c>
      <c r="U71" s="1">
        <f t="shared" si="21"/>
        <v>1171.7780747621061</v>
      </c>
      <c r="V71" s="1">
        <f t="shared" si="21"/>
        <v>1171.7780747621061</v>
      </c>
      <c r="W71" s="7">
        <v>2018</v>
      </c>
      <c r="X71" s="8">
        <v>2019</v>
      </c>
      <c r="AA71" s="24">
        <f t="shared" si="11"/>
        <v>3608021.8700000006</v>
      </c>
      <c r="AB71" s="26">
        <v>2587596.14</v>
      </c>
      <c r="AC71" s="26"/>
      <c r="AD71" s="26"/>
      <c r="AE71" s="26">
        <v>955981.8</v>
      </c>
      <c r="AF71" s="26"/>
      <c r="AG71" s="26"/>
      <c r="AH71" s="26"/>
      <c r="AI71" s="26"/>
      <c r="AJ71" s="26"/>
      <c r="AK71" s="26"/>
      <c r="AL71" s="10"/>
      <c r="AM71" s="26"/>
      <c r="AN71" s="26"/>
      <c r="AO71" s="26"/>
      <c r="AP71" s="9">
        <v>64443.93</v>
      </c>
      <c r="AQ71" s="172"/>
    </row>
    <row r="72" spans="1:43" ht="15" customHeight="1" x14ac:dyDescent="0.25">
      <c r="A72" s="4">
        <f t="shared" si="18"/>
        <v>57</v>
      </c>
      <c r="B72" s="22">
        <f t="shared" si="19"/>
        <v>53</v>
      </c>
      <c r="C72" s="2" t="s">
        <v>306</v>
      </c>
      <c r="D72" s="2" t="s">
        <v>313</v>
      </c>
      <c r="E72" s="5">
        <v>1977</v>
      </c>
      <c r="F72" s="5">
        <v>2009</v>
      </c>
      <c r="G72" s="5" t="s">
        <v>48</v>
      </c>
      <c r="H72" s="5">
        <v>4</v>
      </c>
      <c r="I72" s="5">
        <v>4</v>
      </c>
      <c r="J72" s="26">
        <v>2699.1</v>
      </c>
      <c r="K72" s="26">
        <v>2437.5</v>
      </c>
      <c r="L72" s="26">
        <v>0</v>
      </c>
      <c r="M72" s="6">
        <v>121</v>
      </c>
      <c r="N72" s="24">
        <f t="shared" si="8"/>
        <v>676072.79</v>
      </c>
      <c r="O72" s="26"/>
      <c r="P72" s="1">
        <v>0</v>
      </c>
      <c r="Q72" s="1"/>
      <c r="R72" s="1">
        <v>645266.34000000008</v>
      </c>
      <c r="S72" s="1">
        <f>N72-O72-Q72-R72-T72</f>
        <v>30806.449999999953</v>
      </c>
      <c r="T72" s="26">
        <v>0</v>
      </c>
      <c r="U72" s="1">
        <f t="shared" si="21"/>
        <v>277.3631958974359</v>
      </c>
      <c r="V72" s="1">
        <f t="shared" si="21"/>
        <v>277.3631958974359</v>
      </c>
      <c r="W72" s="7">
        <v>2018</v>
      </c>
      <c r="X72" s="8">
        <v>2019</v>
      </c>
      <c r="AA72" s="24">
        <f t="shared" si="11"/>
        <v>676072.79</v>
      </c>
      <c r="AB72" s="26"/>
      <c r="AC72" s="26"/>
      <c r="AD72" s="26"/>
      <c r="AE72" s="26">
        <v>676072.79</v>
      </c>
      <c r="AF72" s="26"/>
      <c r="AG72" s="26"/>
      <c r="AH72" s="26"/>
      <c r="AI72" s="26"/>
      <c r="AJ72" s="26"/>
      <c r="AK72" s="26"/>
      <c r="AL72" s="10"/>
      <c r="AM72" s="26"/>
      <c r="AN72" s="26"/>
      <c r="AO72" s="26"/>
      <c r="AP72" s="9">
        <v>0</v>
      </c>
      <c r="AQ72" s="172"/>
    </row>
    <row r="73" spans="1:43" ht="15" customHeight="1" x14ac:dyDescent="0.25">
      <c r="A73" s="4">
        <f t="shared" si="18"/>
        <v>58</v>
      </c>
      <c r="B73" s="22">
        <f t="shared" si="19"/>
        <v>54</v>
      </c>
      <c r="C73" s="2" t="s">
        <v>306</v>
      </c>
      <c r="D73" s="2" t="s">
        <v>314</v>
      </c>
      <c r="E73" s="5">
        <v>1979</v>
      </c>
      <c r="F73" s="5">
        <v>2009</v>
      </c>
      <c r="G73" s="5" t="s">
        <v>60</v>
      </c>
      <c r="H73" s="5">
        <v>4</v>
      </c>
      <c r="I73" s="5">
        <v>4</v>
      </c>
      <c r="J73" s="26">
        <v>4071.8</v>
      </c>
      <c r="K73" s="26">
        <v>3495</v>
      </c>
      <c r="L73" s="26">
        <v>0</v>
      </c>
      <c r="M73" s="6">
        <v>160</v>
      </c>
      <c r="N73" s="24">
        <f t="shared" si="8"/>
        <v>638930.17000000004</v>
      </c>
      <c r="O73" s="26"/>
      <c r="P73" s="1">
        <f>N73-Q73-R73-S73-O73-T73</f>
        <v>30626.790000000045</v>
      </c>
      <c r="Q73" s="1">
        <v>0</v>
      </c>
      <c r="R73" s="1">
        <v>595834.5</v>
      </c>
      <c r="S73" s="26">
        <v>12468.88</v>
      </c>
      <c r="T73" s="26"/>
      <c r="U73" s="1">
        <f t="shared" si="21"/>
        <v>182.81263805436339</v>
      </c>
      <c r="V73" s="1">
        <f t="shared" si="21"/>
        <v>182.81263805436339</v>
      </c>
      <c r="W73" s="7">
        <v>2018</v>
      </c>
      <c r="X73" s="8">
        <v>2019</v>
      </c>
      <c r="AA73" s="24">
        <f t="shared" si="11"/>
        <v>638930.17000000004</v>
      </c>
      <c r="AB73" s="26"/>
      <c r="AC73" s="26"/>
      <c r="AD73" s="26">
        <v>626461.29</v>
      </c>
      <c r="AE73" s="26"/>
      <c r="AF73" s="26"/>
      <c r="AG73" s="26"/>
      <c r="AH73" s="26"/>
      <c r="AI73" s="26"/>
      <c r="AJ73" s="26"/>
      <c r="AK73" s="26"/>
      <c r="AL73" s="10"/>
      <c r="AM73" s="26"/>
      <c r="AN73" s="26"/>
      <c r="AO73" s="26"/>
      <c r="AP73" s="9">
        <v>12468.88</v>
      </c>
      <c r="AQ73" s="172"/>
    </row>
    <row r="74" spans="1:43" ht="15" customHeight="1" x14ac:dyDescent="0.25">
      <c r="A74" s="4">
        <f t="shared" si="18"/>
        <v>59</v>
      </c>
      <c r="B74" s="22">
        <f t="shared" si="19"/>
        <v>55</v>
      </c>
      <c r="C74" s="2" t="s">
        <v>306</v>
      </c>
      <c r="D74" s="2" t="s">
        <v>316</v>
      </c>
      <c r="E74" s="5">
        <v>1973</v>
      </c>
      <c r="F74" s="5">
        <v>2010</v>
      </c>
      <c r="G74" s="5" t="s">
        <v>48</v>
      </c>
      <c r="H74" s="5">
        <v>5</v>
      </c>
      <c r="I74" s="5">
        <v>4</v>
      </c>
      <c r="J74" s="26">
        <v>3449.3</v>
      </c>
      <c r="K74" s="26">
        <v>2945.9</v>
      </c>
      <c r="L74" s="26">
        <v>171.7</v>
      </c>
      <c r="M74" s="6">
        <v>147</v>
      </c>
      <c r="N74" s="24">
        <f t="shared" si="8"/>
        <v>703429.79</v>
      </c>
      <c r="O74" s="26"/>
      <c r="P74" s="1">
        <v>0</v>
      </c>
      <c r="Q74" s="1">
        <v>0</v>
      </c>
      <c r="R74" s="1">
        <v>689613.98</v>
      </c>
      <c r="S74" s="1">
        <f t="shared" ref="S74:S75" si="25">N74-O74-Q74-R74-T74</f>
        <v>13815.810000000056</v>
      </c>
      <c r="T74" s="26"/>
      <c r="U74" s="1">
        <f t="shared" si="21"/>
        <v>225.63182897100336</v>
      </c>
      <c r="V74" s="1">
        <f t="shared" si="21"/>
        <v>225.63182897100336</v>
      </c>
      <c r="W74" s="7">
        <v>2018</v>
      </c>
      <c r="X74" s="8">
        <v>2019</v>
      </c>
      <c r="AA74" s="24">
        <f t="shared" si="11"/>
        <v>703429.79</v>
      </c>
      <c r="AB74" s="26"/>
      <c r="AC74" s="26"/>
      <c r="AD74" s="26">
        <v>693426.14</v>
      </c>
      <c r="AE74" s="26"/>
      <c r="AF74" s="26"/>
      <c r="AG74" s="26"/>
      <c r="AH74" s="26"/>
      <c r="AI74" s="26"/>
      <c r="AJ74" s="26"/>
      <c r="AK74" s="26"/>
      <c r="AL74" s="10"/>
      <c r="AM74" s="26"/>
      <c r="AN74" s="26"/>
      <c r="AO74" s="26"/>
      <c r="AP74" s="9">
        <v>10003.65</v>
      </c>
      <c r="AQ74" s="172"/>
    </row>
    <row r="75" spans="1:43" ht="15" customHeight="1" x14ac:dyDescent="0.25">
      <c r="A75" s="4">
        <f t="shared" si="18"/>
        <v>60</v>
      </c>
      <c r="B75" s="22">
        <f t="shared" si="19"/>
        <v>56</v>
      </c>
      <c r="C75" s="2" t="s">
        <v>306</v>
      </c>
      <c r="D75" s="2" t="s">
        <v>317</v>
      </c>
      <c r="E75" s="5">
        <v>1970</v>
      </c>
      <c r="F75" s="5">
        <v>2010</v>
      </c>
      <c r="G75" s="5" t="s">
        <v>48</v>
      </c>
      <c r="H75" s="5">
        <v>5</v>
      </c>
      <c r="I75" s="5">
        <v>4</v>
      </c>
      <c r="J75" s="26">
        <v>3258</v>
      </c>
      <c r="K75" s="26">
        <v>3019.8</v>
      </c>
      <c r="L75" s="26">
        <v>0</v>
      </c>
      <c r="M75" s="6">
        <v>132</v>
      </c>
      <c r="N75" s="24">
        <f t="shared" si="8"/>
        <v>697259.78</v>
      </c>
      <c r="O75" s="26"/>
      <c r="P75" s="1"/>
      <c r="Q75" s="1"/>
      <c r="R75" s="1">
        <v>680454.39</v>
      </c>
      <c r="S75" s="1">
        <f t="shared" si="25"/>
        <v>16805.390000000014</v>
      </c>
      <c r="T75" s="26"/>
      <c r="U75" s="1">
        <f t="shared" si="21"/>
        <v>230.89601298099211</v>
      </c>
      <c r="V75" s="1">
        <f t="shared" si="21"/>
        <v>230.89601298099211</v>
      </c>
      <c r="W75" s="7">
        <v>2018</v>
      </c>
      <c r="X75" s="8">
        <v>2019</v>
      </c>
      <c r="AA75" s="24">
        <f t="shared" si="11"/>
        <v>697259.78</v>
      </c>
      <c r="AB75" s="26"/>
      <c r="AC75" s="26"/>
      <c r="AD75" s="26">
        <v>687515.97</v>
      </c>
      <c r="AE75" s="26"/>
      <c r="AF75" s="26"/>
      <c r="AG75" s="26"/>
      <c r="AH75" s="26"/>
      <c r="AI75" s="26"/>
      <c r="AJ75" s="26"/>
      <c r="AK75" s="26"/>
      <c r="AL75" s="10"/>
      <c r="AM75" s="26"/>
      <c r="AN75" s="26"/>
      <c r="AO75" s="26"/>
      <c r="AP75" s="9">
        <v>9743.81</v>
      </c>
      <c r="AQ75" s="172"/>
    </row>
    <row r="76" spans="1:43" ht="15" customHeight="1" x14ac:dyDescent="0.25">
      <c r="A76" s="4">
        <f t="shared" si="18"/>
        <v>61</v>
      </c>
      <c r="B76" s="22">
        <f t="shared" si="19"/>
        <v>57</v>
      </c>
      <c r="C76" s="2" t="s">
        <v>318</v>
      </c>
      <c r="D76" s="2" t="s">
        <v>319</v>
      </c>
      <c r="E76" s="5">
        <v>1986</v>
      </c>
      <c r="F76" s="5">
        <v>1986</v>
      </c>
      <c r="G76" s="5" t="s">
        <v>48</v>
      </c>
      <c r="H76" s="5">
        <v>2</v>
      </c>
      <c r="I76" s="5">
        <v>2</v>
      </c>
      <c r="J76" s="26">
        <v>948.7</v>
      </c>
      <c r="K76" s="26">
        <v>868.6</v>
      </c>
      <c r="L76" s="26">
        <v>80.099999999999994</v>
      </c>
      <c r="M76" s="6">
        <v>31</v>
      </c>
      <c r="N76" s="24">
        <f t="shared" si="8"/>
        <v>2247440.52</v>
      </c>
      <c r="O76" s="26"/>
      <c r="P76" s="1">
        <f>N76-Q76-R76-S76-O76-T76</f>
        <v>1158523.4000000001</v>
      </c>
      <c r="Q76" s="1"/>
      <c r="R76" s="1"/>
      <c r="S76" s="1">
        <v>1088917.1199999999</v>
      </c>
      <c r="T76" s="26">
        <v>0</v>
      </c>
      <c r="U76" s="1">
        <f t="shared" si="21"/>
        <v>2368.9686096763994</v>
      </c>
      <c r="V76" s="1">
        <f t="shared" si="21"/>
        <v>2368.9686096763994</v>
      </c>
      <c r="W76" s="7">
        <v>2018</v>
      </c>
      <c r="X76" s="8">
        <v>2019</v>
      </c>
      <c r="AA76" s="24">
        <f t="shared" si="11"/>
        <v>2247440.52</v>
      </c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10">
        <v>2247440.52</v>
      </c>
      <c r="AM76" s="26"/>
      <c r="AN76" s="26"/>
      <c r="AO76" s="26"/>
      <c r="AP76" s="9">
        <v>0</v>
      </c>
      <c r="AQ76" s="172"/>
    </row>
    <row r="77" spans="1:43" x14ac:dyDescent="0.25">
      <c r="A77" s="54"/>
      <c r="B77" s="55"/>
      <c r="C77" s="144"/>
      <c r="D77" s="60" t="s">
        <v>324</v>
      </c>
      <c r="E77" s="61"/>
      <c r="F77" s="61"/>
      <c r="G77" s="61"/>
      <c r="H77" s="61"/>
      <c r="I77" s="61"/>
      <c r="J77" s="62">
        <f>SUM(J78:J145)</f>
        <v>269081.0199999999</v>
      </c>
      <c r="K77" s="62">
        <f t="shared" ref="K77:AP77" si="26">SUM(K78:K145)</f>
        <v>225312.66999999993</v>
      </c>
      <c r="L77" s="62">
        <f t="shared" si="26"/>
        <v>3561.41</v>
      </c>
      <c r="M77" s="62">
        <f t="shared" si="26"/>
        <v>9492</v>
      </c>
      <c r="N77" s="62">
        <f t="shared" si="26"/>
        <v>247748151.08999997</v>
      </c>
      <c r="O77" s="62">
        <f t="shared" si="26"/>
        <v>0</v>
      </c>
      <c r="P77" s="62">
        <f t="shared" si="26"/>
        <v>124356323.20207998</v>
      </c>
      <c r="Q77" s="62">
        <f t="shared" si="26"/>
        <v>1717400</v>
      </c>
      <c r="R77" s="62">
        <f t="shared" si="26"/>
        <v>60354615.064840049</v>
      </c>
      <c r="S77" s="62">
        <f t="shared" si="26"/>
        <v>60709792.109399997</v>
      </c>
      <c r="T77" s="62">
        <f t="shared" si="26"/>
        <v>610020.71367999981</v>
      </c>
      <c r="U77" s="62"/>
      <c r="V77" s="62"/>
      <c r="W77" s="62"/>
      <c r="X77" s="62">
        <f t="shared" si="26"/>
        <v>137292</v>
      </c>
      <c r="Y77" s="62">
        <f t="shared" si="26"/>
        <v>0</v>
      </c>
      <c r="Z77" s="62">
        <f t="shared" si="26"/>
        <v>0</v>
      </c>
      <c r="AA77" s="62">
        <f t="shared" si="26"/>
        <v>247748151.08999997</v>
      </c>
      <c r="AB77" s="62">
        <f t="shared" si="26"/>
        <v>23182709.870000001</v>
      </c>
      <c r="AC77" s="62">
        <f t="shared" si="26"/>
        <v>15472919.949999999</v>
      </c>
      <c r="AD77" s="62">
        <f t="shared" si="26"/>
        <v>23478353.860000003</v>
      </c>
      <c r="AE77" s="62">
        <f t="shared" si="26"/>
        <v>10438009.83</v>
      </c>
      <c r="AF77" s="62">
        <f t="shared" si="26"/>
        <v>0</v>
      </c>
      <c r="AG77" s="62">
        <f t="shared" si="26"/>
        <v>0</v>
      </c>
      <c r="AH77" s="62">
        <f t="shared" si="26"/>
        <v>0</v>
      </c>
      <c r="AI77" s="62">
        <f t="shared" si="26"/>
        <v>16824000</v>
      </c>
      <c r="AJ77" s="62">
        <f t="shared" si="26"/>
        <v>73640526.410000011</v>
      </c>
      <c r="AK77" s="62">
        <f t="shared" si="26"/>
        <v>0</v>
      </c>
      <c r="AL77" s="62">
        <f t="shared" si="26"/>
        <v>57964474.139999993</v>
      </c>
      <c r="AM77" s="62">
        <f t="shared" si="26"/>
        <v>22383154.5</v>
      </c>
      <c r="AN77" s="62">
        <f t="shared" si="26"/>
        <v>1041706.8900000001</v>
      </c>
      <c r="AO77" s="62">
        <f t="shared" si="26"/>
        <v>81045.16</v>
      </c>
      <c r="AP77" s="62">
        <f t="shared" si="26"/>
        <v>3241250.4799999991</v>
      </c>
      <c r="AQ77" s="172"/>
    </row>
    <row r="78" spans="1:43" ht="15" customHeight="1" x14ac:dyDescent="0.25">
      <c r="A78" s="4">
        <f>A76+1</f>
        <v>62</v>
      </c>
      <c r="B78" s="22">
        <v>1</v>
      </c>
      <c r="C78" s="2" t="s">
        <v>1365</v>
      </c>
      <c r="D78" s="2" t="s">
        <v>96</v>
      </c>
      <c r="E78" s="5">
        <v>1990</v>
      </c>
      <c r="F78" s="5">
        <v>2017</v>
      </c>
      <c r="G78" s="5" t="s">
        <v>1367</v>
      </c>
      <c r="H78" s="5">
        <v>9</v>
      </c>
      <c r="I78" s="5">
        <v>1</v>
      </c>
      <c r="J78" s="26">
        <v>4038.8</v>
      </c>
      <c r="K78" s="26">
        <v>3343.4</v>
      </c>
      <c r="L78" s="26">
        <v>0</v>
      </c>
      <c r="M78" s="6">
        <v>149</v>
      </c>
      <c r="N78" s="24">
        <f t="shared" ref="N78:N141" si="27">AA78</f>
        <v>688090.65</v>
      </c>
      <c r="O78" s="26"/>
      <c r="P78" s="1">
        <f t="shared" ref="P78:P80" si="28">N78-Q78-R78-S78-O78-T78</f>
        <v>10823.040000000037</v>
      </c>
      <c r="Q78" s="1"/>
      <c r="R78" s="1">
        <v>248415.01</v>
      </c>
      <c r="S78" s="1">
        <v>428852.6</v>
      </c>
      <c r="T78" s="26"/>
      <c r="U78" s="1">
        <f t="shared" ref="U78:V97" si="29">$N78/($K78+$L78)</f>
        <v>205.80566190105881</v>
      </c>
      <c r="V78" s="1">
        <f t="shared" si="29"/>
        <v>205.80566190105881</v>
      </c>
      <c r="W78" s="7">
        <v>2019</v>
      </c>
      <c r="X78" s="8">
        <v>2019</v>
      </c>
      <c r="AA78" s="24">
        <f t="shared" ref="AA78:AA141" si="30">SUM(AB78:AP78)</f>
        <v>688090.65</v>
      </c>
      <c r="AB78" s="26"/>
      <c r="AC78" s="26"/>
      <c r="AD78" s="26">
        <v>683382.39</v>
      </c>
      <c r="AE78" s="26"/>
      <c r="AF78" s="26"/>
      <c r="AG78" s="26"/>
      <c r="AH78" s="26"/>
      <c r="AI78" s="26"/>
      <c r="AJ78" s="26"/>
      <c r="AK78" s="26"/>
      <c r="AL78" s="10"/>
      <c r="AM78" s="26"/>
      <c r="AN78" s="26"/>
      <c r="AO78" s="26"/>
      <c r="AP78" s="9">
        <v>4708.26</v>
      </c>
      <c r="AQ78" s="172"/>
    </row>
    <row r="79" spans="1:43" ht="15" customHeight="1" x14ac:dyDescent="0.25">
      <c r="A79" s="4">
        <f t="shared" ref="A79:A110" si="31">A78+1</f>
        <v>63</v>
      </c>
      <c r="B79" s="22">
        <f t="shared" ref="B79:B110" si="32">B78+1</f>
        <v>2</v>
      </c>
      <c r="C79" s="2" t="s">
        <v>74</v>
      </c>
      <c r="D79" s="2" t="s">
        <v>328</v>
      </c>
      <c r="E79" s="5">
        <v>1998</v>
      </c>
      <c r="F79" s="5">
        <v>1998</v>
      </c>
      <c r="G79" s="5" t="s">
        <v>48</v>
      </c>
      <c r="H79" s="5">
        <v>5</v>
      </c>
      <c r="I79" s="5">
        <v>4</v>
      </c>
      <c r="J79" s="26">
        <v>4979.8</v>
      </c>
      <c r="K79" s="26">
        <v>4317</v>
      </c>
      <c r="L79" s="26">
        <v>0</v>
      </c>
      <c r="M79" s="6">
        <v>170</v>
      </c>
      <c r="N79" s="24">
        <f t="shared" si="27"/>
        <v>4306010.5999999996</v>
      </c>
      <c r="O79" s="26"/>
      <c r="P79" s="1">
        <f t="shared" si="28"/>
        <v>2987446.38</v>
      </c>
      <c r="Q79" s="1"/>
      <c r="R79" s="1">
        <v>1318564.22</v>
      </c>
      <c r="S79" s="1"/>
      <c r="T79" s="26"/>
      <c r="U79" s="1">
        <f t="shared" si="29"/>
        <v>997.45438962242292</v>
      </c>
      <c r="V79" s="1">
        <f t="shared" si="29"/>
        <v>997.45438962242292</v>
      </c>
      <c r="W79" s="7">
        <v>2019</v>
      </c>
      <c r="X79" s="8">
        <v>2019</v>
      </c>
      <c r="AA79" s="24">
        <f t="shared" si="30"/>
        <v>4306010.5999999996</v>
      </c>
      <c r="AB79" s="26"/>
      <c r="AC79" s="26"/>
      <c r="AD79" s="26"/>
      <c r="AE79" s="26"/>
      <c r="AF79" s="26"/>
      <c r="AG79" s="26"/>
      <c r="AH79" s="26"/>
      <c r="AI79" s="26"/>
      <c r="AJ79" s="26">
        <v>4240432.0999999996</v>
      </c>
      <c r="AK79" s="26"/>
      <c r="AL79" s="10"/>
      <c r="AM79" s="26"/>
      <c r="AN79" s="26"/>
      <c r="AO79" s="26"/>
      <c r="AP79" s="9">
        <v>65578.5</v>
      </c>
      <c r="AQ79" s="172"/>
    </row>
    <row r="80" spans="1:43" ht="15" customHeight="1" x14ac:dyDescent="0.25">
      <c r="A80" s="4">
        <f t="shared" si="31"/>
        <v>64</v>
      </c>
      <c r="B80" s="22">
        <f t="shared" si="32"/>
        <v>3</v>
      </c>
      <c r="C80" s="2" t="s">
        <v>1337</v>
      </c>
      <c r="D80" s="2" t="s">
        <v>331</v>
      </c>
      <c r="E80" s="5">
        <v>1993</v>
      </c>
      <c r="F80" s="5">
        <v>2009</v>
      </c>
      <c r="G80" s="5" t="s">
        <v>48</v>
      </c>
      <c r="H80" s="5">
        <v>10</v>
      </c>
      <c r="I80" s="5">
        <v>5</v>
      </c>
      <c r="J80" s="26">
        <v>16387.7</v>
      </c>
      <c r="K80" s="26">
        <v>13606.7</v>
      </c>
      <c r="L80" s="26">
        <v>0</v>
      </c>
      <c r="M80" s="6">
        <v>469</v>
      </c>
      <c r="N80" s="24">
        <f t="shared" si="27"/>
        <v>17174000</v>
      </c>
      <c r="O80" s="26"/>
      <c r="P80" s="1">
        <f t="shared" si="28"/>
        <v>10658219.738</v>
      </c>
      <c r="Q80" s="1">
        <v>1717400</v>
      </c>
      <c r="R80" s="1">
        <v>4798380.2620000001</v>
      </c>
      <c r="S80" s="1"/>
      <c r="T80" s="26"/>
      <c r="U80" s="1">
        <f t="shared" si="29"/>
        <v>1262.1723121697398</v>
      </c>
      <c r="V80" s="1">
        <f t="shared" si="29"/>
        <v>1262.1723121697398</v>
      </c>
      <c r="W80" s="7">
        <v>2019</v>
      </c>
      <c r="X80" s="8">
        <v>2019</v>
      </c>
      <c r="AA80" s="24">
        <f t="shared" si="30"/>
        <v>17174000</v>
      </c>
      <c r="AB80" s="26"/>
      <c r="AC80" s="26"/>
      <c r="AD80" s="26"/>
      <c r="AE80" s="26"/>
      <c r="AF80" s="26"/>
      <c r="AG80" s="26"/>
      <c r="AH80" s="26"/>
      <c r="AI80" s="26">
        <v>16824000</v>
      </c>
      <c r="AJ80" s="26"/>
      <c r="AK80" s="26"/>
      <c r="AL80" s="10"/>
      <c r="AM80" s="26"/>
      <c r="AN80" s="26">
        <v>350000</v>
      </c>
      <c r="AO80" s="26"/>
      <c r="AP80" s="9">
        <v>0</v>
      </c>
      <c r="AQ80" s="172"/>
    </row>
    <row r="81" spans="1:43" ht="15" customHeight="1" x14ac:dyDescent="0.25">
      <c r="A81" s="4">
        <f t="shared" si="31"/>
        <v>65</v>
      </c>
      <c r="B81" s="22">
        <f t="shared" si="32"/>
        <v>4</v>
      </c>
      <c r="C81" s="2" t="s">
        <v>1365</v>
      </c>
      <c r="D81" s="2" t="s">
        <v>346</v>
      </c>
      <c r="E81" s="5">
        <v>1993</v>
      </c>
      <c r="F81" s="5">
        <v>2007</v>
      </c>
      <c r="G81" s="5" t="s">
        <v>1367</v>
      </c>
      <c r="H81" s="5">
        <v>9</v>
      </c>
      <c r="I81" s="5">
        <v>2</v>
      </c>
      <c r="J81" s="26">
        <v>5832.9</v>
      </c>
      <c r="K81" s="26">
        <v>4738.3999999999996</v>
      </c>
      <c r="L81" s="26">
        <v>267.2</v>
      </c>
      <c r="M81" s="6">
        <v>154</v>
      </c>
      <c r="N81" s="24">
        <f t="shared" si="27"/>
        <v>1964690.76</v>
      </c>
      <c r="O81" s="26"/>
      <c r="P81" s="1">
        <v>0</v>
      </c>
      <c r="Q81" s="1"/>
      <c r="R81" s="1">
        <v>1832669.02</v>
      </c>
      <c r="S81" s="1">
        <f t="shared" ref="S81:S83" si="33">N81-O81-Q81-R81-T81</f>
        <v>132021.74</v>
      </c>
      <c r="T81" s="26"/>
      <c r="U81" s="1">
        <f t="shared" si="29"/>
        <v>392.49855361994571</v>
      </c>
      <c r="V81" s="1">
        <f t="shared" si="29"/>
        <v>392.49855361994571</v>
      </c>
      <c r="W81" s="7">
        <v>2019</v>
      </c>
      <c r="X81" s="8">
        <v>2019</v>
      </c>
      <c r="AA81" s="24">
        <f t="shared" si="30"/>
        <v>1964690.76</v>
      </c>
      <c r="AB81" s="26"/>
      <c r="AC81" s="26"/>
      <c r="AD81" s="26"/>
      <c r="AE81" s="26"/>
      <c r="AF81" s="26"/>
      <c r="AG81" s="26"/>
      <c r="AH81" s="26"/>
      <c r="AI81" s="26"/>
      <c r="AJ81" s="26">
        <v>1936510.04</v>
      </c>
      <c r="AK81" s="26"/>
      <c r="AL81" s="10"/>
      <c r="AM81" s="26"/>
      <c r="AN81" s="26"/>
      <c r="AO81" s="26"/>
      <c r="AP81" s="9">
        <v>28180.720000000001</v>
      </c>
      <c r="AQ81" s="172"/>
    </row>
    <row r="82" spans="1:43" ht="15" customHeight="1" x14ac:dyDescent="0.25">
      <c r="A82" s="4">
        <f t="shared" si="31"/>
        <v>66</v>
      </c>
      <c r="B82" s="22">
        <f t="shared" si="32"/>
        <v>5</v>
      </c>
      <c r="C82" s="2" t="s">
        <v>1365</v>
      </c>
      <c r="D82" s="2" t="s">
        <v>347</v>
      </c>
      <c r="E82" s="5">
        <v>1999</v>
      </c>
      <c r="F82" s="5">
        <v>2007</v>
      </c>
      <c r="G82" s="5" t="s">
        <v>1367</v>
      </c>
      <c r="H82" s="5">
        <v>9</v>
      </c>
      <c r="I82" s="5">
        <v>1</v>
      </c>
      <c r="J82" s="26">
        <v>3327.1</v>
      </c>
      <c r="K82" s="26">
        <v>2761.3</v>
      </c>
      <c r="L82" s="26">
        <v>127.1</v>
      </c>
      <c r="M82" s="6">
        <v>93</v>
      </c>
      <c r="N82" s="24">
        <f t="shared" si="27"/>
        <v>1290038.56</v>
      </c>
      <c r="O82" s="26"/>
      <c r="P82" s="1"/>
      <c r="Q82" s="1"/>
      <c r="R82" s="1">
        <v>1056228.6499999999</v>
      </c>
      <c r="S82" s="1">
        <f t="shared" si="33"/>
        <v>233809.91000000015</v>
      </c>
      <c r="T82" s="26"/>
      <c r="U82" s="1">
        <f t="shared" si="29"/>
        <v>446.6273923279324</v>
      </c>
      <c r="V82" s="1">
        <f t="shared" si="29"/>
        <v>446.6273923279324</v>
      </c>
      <c r="W82" s="7">
        <v>2019</v>
      </c>
      <c r="X82" s="8">
        <v>2019</v>
      </c>
      <c r="AA82" s="24">
        <f t="shared" si="30"/>
        <v>1290038.56</v>
      </c>
      <c r="AB82" s="26"/>
      <c r="AC82" s="26"/>
      <c r="AD82" s="26"/>
      <c r="AE82" s="26"/>
      <c r="AF82" s="26"/>
      <c r="AG82" s="26"/>
      <c r="AH82" s="26"/>
      <c r="AI82" s="26"/>
      <c r="AJ82" s="26">
        <v>1274024.6200000001</v>
      </c>
      <c r="AK82" s="26"/>
      <c r="AL82" s="10"/>
      <c r="AM82" s="26"/>
      <c r="AN82" s="26"/>
      <c r="AO82" s="26"/>
      <c r="AP82" s="9">
        <v>16013.94</v>
      </c>
      <c r="AQ82" s="172"/>
    </row>
    <row r="83" spans="1:43" ht="15" customHeight="1" x14ac:dyDescent="0.25">
      <c r="A83" s="4">
        <f t="shared" si="31"/>
        <v>67</v>
      </c>
      <c r="B83" s="22">
        <f t="shared" si="32"/>
        <v>6</v>
      </c>
      <c r="C83" s="2" t="s">
        <v>1365</v>
      </c>
      <c r="D83" s="2" t="s">
        <v>348</v>
      </c>
      <c r="E83" s="5">
        <v>1990</v>
      </c>
      <c r="F83" s="5">
        <v>2017</v>
      </c>
      <c r="G83" s="5" t="s">
        <v>1367</v>
      </c>
      <c r="H83" s="5">
        <v>9</v>
      </c>
      <c r="I83" s="5">
        <v>1</v>
      </c>
      <c r="J83" s="26">
        <v>4531.3</v>
      </c>
      <c r="K83" s="26">
        <v>3890.9</v>
      </c>
      <c r="L83" s="26">
        <v>0</v>
      </c>
      <c r="M83" s="6">
        <v>144</v>
      </c>
      <c r="N83" s="24">
        <f t="shared" si="27"/>
        <v>1693030.5</v>
      </c>
      <c r="O83" s="26"/>
      <c r="P83" s="1">
        <v>0</v>
      </c>
      <c r="Q83" s="1"/>
      <c r="R83" s="1">
        <v>1440370.6732000001</v>
      </c>
      <c r="S83" s="1">
        <f t="shared" si="33"/>
        <v>252659.82679999992</v>
      </c>
      <c r="T83" s="26"/>
      <c r="U83" s="1">
        <f t="shared" si="29"/>
        <v>435.1256778637333</v>
      </c>
      <c r="V83" s="1">
        <f t="shared" si="29"/>
        <v>435.1256778637333</v>
      </c>
      <c r="W83" s="7">
        <v>2019</v>
      </c>
      <c r="X83" s="8">
        <v>2019</v>
      </c>
      <c r="AA83" s="24">
        <f t="shared" si="30"/>
        <v>1693030.5</v>
      </c>
      <c r="AB83" s="26"/>
      <c r="AC83" s="26"/>
      <c r="AD83" s="26"/>
      <c r="AE83" s="26"/>
      <c r="AF83" s="26"/>
      <c r="AG83" s="26"/>
      <c r="AH83" s="26"/>
      <c r="AI83" s="26"/>
      <c r="AJ83" s="26">
        <v>1671024.34</v>
      </c>
      <c r="AK83" s="26"/>
      <c r="AL83" s="10"/>
      <c r="AM83" s="26"/>
      <c r="AN83" s="26"/>
      <c r="AO83" s="26"/>
      <c r="AP83" s="9">
        <v>22006.16</v>
      </c>
      <c r="AQ83" s="172"/>
    </row>
    <row r="84" spans="1:43" ht="15" customHeight="1" x14ac:dyDescent="0.25">
      <c r="A84" s="4">
        <f t="shared" si="31"/>
        <v>68</v>
      </c>
      <c r="B84" s="22">
        <f t="shared" si="32"/>
        <v>7</v>
      </c>
      <c r="C84" s="2" t="s">
        <v>1366</v>
      </c>
      <c r="D84" s="2" t="s">
        <v>377</v>
      </c>
      <c r="E84" s="5">
        <v>1994</v>
      </c>
      <c r="F84" s="5">
        <v>2017</v>
      </c>
      <c r="G84" s="5" t="s">
        <v>1367</v>
      </c>
      <c r="H84" s="5">
        <v>10</v>
      </c>
      <c r="I84" s="5">
        <v>1</v>
      </c>
      <c r="J84" s="26">
        <v>3088</v>
      </c>
      <c r="K84" s="26">
        <v>2738.3</v>
      </c>
      <c r="L84" s="26">
        <v>0</v>
      </c>
      <c r="M84" s="6">
        <v>106</v>
      </c>
      <c r="N84" s="24">
        <f t="shared" si="27"/>
        <v>703524.04</v>
      </c>
      <c r="O84" s="26"/>
      <c r="P84" s="1">
        <v>0</v>
      </c>
      <c r="Q84" s="1"/>
      <c r="R84" s="1">
        <f>N84</f>
        <v>703524.04</v>
      </c>
      <c r="S84" s="1"/>
      <c r="T84" s="26"/>
      <c r="U84" s="1">
        <f t="shared" si="29"/>
        <v>256.92000146076032</v>
      </c>
      <c r="V84" s="1">
        <f t="shared" si="29"/>
        <v>256.92000146076032</v>
      </c>
      <c r="W84" s="7">
        <v>2019</v>
      </c>
      <c r="X84" s="8">
        <v>2019</v>
      </c>
      <c r="AA84" s="24">
        <f t="shared" si="30"/>
        <v>703524.04</v>
      </c>
      <c r="AB84" s="26"/>
      <c r="AC84" s="26"/>
      <c r="AD84" s="26">
        <v>703524.04</v>
      </c>
      <c r="AE84" s="26"/>
      <c r="AF84" s="26"/>
      <c r="AG84" s="26"/>
      <c r="AH84" s="26"/>
      <c r="AI84" s="26"/>
      <c r="AJ84" s="26"/>
      <c r="AK84" s="26"/>
      <c r="AL84" s="10"/>
      <c r="AM84" s="26"/>
      <c r="AN84" s="26"/>
      <c r="AO84" s="26"/>
      <c r="AP84" s="9">
        <v>0</v>
      </c>
      <c r="AQ84" s="172"/>
    </row>
    <row r="85" spans="1:43" ht="15" customHeight="1" x14ac:dyDescent="0.25">
      <c r="A85" s="4">
        <f t="shared" si="31"/>
        <v>69</v>
      </c>
      <c r="B85" s="22">
        <f t="shared" si="32"/>
        <v>8</v>
      </c>
      <c r="C85" s="2" t="s">
        <v>1366</v>
      </c>
      <c r="D85" s="2" t="s">
        <v>403</v>
      </c>
      <c r="E85" s="5">
        <v>1989</v>
      </c>
      <c r="F85" s="5">
        <v>2008</v>
      </c>
      <c r="G85" s="5" t="s">
        <v>1367</v>
      </c>
      <c r="H85" s="5">
        <v>9</v>
      </c>
      <c r="I85" s="5">
        <v>1</v>
      </c>
      <c r="J85" s="26">
        <v>3177.2</v>
      </c>
      <c r="K85" s="26">
        <v>2635.9</v>
      </c>
      <c r="L85" s="26">
        <v>58</v>
      </c>
      <c r="M85" s="6">
        <v>108</v>
      </c>
      <c r="N85" s="24">
        <f t="shared" si="27"/>
        <v>692116.79</v>
      </c>
      <c r="O85" s="26"/>
      <c r="P85" s="1">
        <f t="shared" ref="P85:P86" si="34">N85-Q85-R85-S85-O85-T85</f>
        <v>89079.210000000079</v>
      </c>
      <c r="Q85" s="1"/>
      <c r="R85" s="1">
        <v>603037.57999999996</v>
      </c>
      <c r="S85" s="1"/>
      <c r="T85" s="26"/>
      <c r="U85" s="1">
        <f t="shared" si="29"/>
        <v>256.92000074241804</v>
      </c>
      <c r="V85" s="1">
        <f t="shared" si="29"/>
        <v>256.92000074241804</v>
      </c>
      <c r="W85" s="7">
        <v>2019</v>
      </c>
      <c r="X85" s="8">
        <v>2019</v>
      </c>
      <c r="AA85" s="24">
        <f t="shared" si="30"/>
        <v>692116.79</v>
      </c>
      <c r="AB85" s="26"/>
      <c r="AC85" s="26"/>
      <c r="AD85" s="26">
        <v>643668.61</v>
      </c>
      <c r="AE85" s="26"/>
      <c r="AF85" s="26"/>
      <c r="AG85" s="26"/>
      <c r="AH85" s="26"/>
      <c r="AI85" s="26"/>
      <c r="AJ85" s="26"/>
      <c r="AK85" s="26"/>
      <c r="AL85" s="10"/>
      <c r="AM85" s="26"/>
      <c r="AN85" s="26">
        <v>27684.68</v>
      </c>
      <c r="AO85" s="26">
        <v>6921.16</v>
      </c>
      <c r="AP85" s="9">
        <v>13842.34</v>
      </c>
      <c r="AQ85" s="172"/>
    </row>
    <row r="86" spans="1:43" ht="15" customHeight="1" x14ac:dyDescent="0.25">
      <c r="A86" s="4">
        <f t="shared" si="31"/>
        <v>70</v>
      </c>
      <c r="B86" s="22">
        <f t="shared" si="32"/>
        <v>9</v>
      </c>
      <c r="C86" s="2" t="s">
        <v>1366</v>
      </c>
      <c r="D86" s="2" t="s">
        <v>405</v>
      </c>
      <c r="E86" s="5">
        <v>1984</v>
      </c>
      <c r="F86" s="5">
        <v>2009</v>
      </c>
      <c r="G86" s="5" t="s">
        <v>1367</v>
      </c>
      <c r="H86" s="5">
        <v>5</v>
      </c>
      <c r="I86" s="5">
        <v>9</v>
      </c>
      <c r="J86" s="26">
        <v>10740.2</v>
      </c>
      <c r="K86" s="26">
        <v>8912.7999999999993</v>
      </c>
      <c r="L86" s="26">
        <v>0</v>
      </c>
      <c r="M86" s="6">
        <v>402</v>
      </c>
      <c r="N86" s="24">
        <f t="shared" si="27"/>
        <v>7453202</v>
      </c>
      <c r="O86" s="26"/>
      <c r="P86" s="1">
        <f t="shared" si="34"/>
        <v>4676778.4399999995</v>
      </c>
      <c r="Q86" s="1"/>
      <c r="R86" s="1">
        <v>2776423.56</v>
      </c>
      <c r="S86" s="1"/>
      <c r="T86" s="26"/>
      <c r="U86" s="1">
        <f t="shared" si="29"/>
        <v>836.23575083026662</v>
      </c>
      <c r="V86" s="1">
        <f t="shared" si="29"/>
        <v>836.23575083026662</v>
      </c>
      <c r="W86" s="7">
        <v>2019</v>
      </c>
      <c r="X86" s="8">
        <v>2019</v>
      </c>
      <c r="AA86" s="24">
        <f t="shared" si="30"/>
        <v>7453202</v>
      </c>
      <c r="AB86" s="26"/>
      <c r="AC86" s="26"/>
      <c r="AD86" s="26"/>
      <c r="AE86" s="26"/>
      <c r="AF86" s="26"/>
      <c r="AG86" s="26"/>
      <c r="AH86" s="26"/>
      <c r="AI86" s="26"/>
      <c r="AJ86" s="26">
        <v>7156706</v>
      </c>
      <c r="AK86" s="26"/>
      <c r="AL86" s="10"/>
      <c r="AM86" s="26"/>
      <c r="AN86" s="26">
        <v>74124</v>
      </c>
      <c r="AO86" s="26">
        <v>74124</v>
      </c>
      <c r="AP86" s="9">
        <v>148248</v>
      </c>
      <c r="AQ86" s="172"/>
    </row>
    <row r="87" spans="1:43" ht="15" customHeight="1" x14ac:dyDescent="0.25">
      <c r="A87" s="4">
        <f t="shared" si="31"/>
        <v>71</v>
      </c>
      <c r="B87" s="22">
        <f t="shared" si="32"/>
        <v>10</v>
      </c>
      <c r="C87" s="2" t="s">
        <v>1365</v>
      </c>
      <c r="D87" s="2" t="s">
        <v>419</v>
      </c>
      <c r="E87" s="5">
        <v>1989</v>
      </c>
      <c r="F87" s="5">
        <v>2016</v>
      </c>
      <c r="G87" s="5" t="s">
        <v>1367</v>
      </c>
      <c r="H87" s="5">
        <v>9</v>
      </c>
      <c r="I87" s="5">
        <v>1</v>
      </c>
      <c r="J87" s="26">
        <v>3240.9</v>
      </c>
      <c r="K87" s="26">
        <v>2778.8</v>
      </c>
      <c r="L87" s="26">
        <v>0</v>
      </c>
      <c r="M87" s="6">
        <v>86</v>
      </c>
      <c r="N87" s="24">
        <f t="shared" si="27"/>
        <v>1977522.61</v>
      </c>
      <c r="O87" s="26"/>
      <c r="P87" s="1">
        <v>0</v>
      </c>
      <c r="Q87" s="1"/>
      <c r="R87" s="1">
        <v>970704.03240000003</v>
      </c>
      <c r="S87" s="1">
        <f>N87-O87-Q87-R87-T87</f>
        <v>1006818.5776000001</v>
      </c>
      <c r="T87" s="26"/>
      <c r="U87" s="1">
        <f t="shared" si="29"/>
        <v>711.64625377860943</v>
      </c>
      <c r="V87" s="1">
        <f t="shared" si="29"/>
        <v>711.64625377860943</v>
      </c>
      <c r="W87" s="7">
        <v>2019</v>
      </c>
      <c r="X87" s="8">
        <v>2019</v>
      </c>
      <c r="AA87" s="24">
        <f t="shared" si="30"/>
        <v>1977522.61</v>
      </c>
      <c r="AB87" s="26">
        <v>1956750.35</v>
      </c>
      <c r="AC87" s="26"/>
      <c r="AD87" s="26"/>
      <c r="AE87" s="26"/>
      <c r="AF87" s="26"/>
      <c r="AG87" s="26"/>
      <c r="AH87" s="26"/>
      <c r="AI87" s="26"/>
      <c r="AJ87" s="26"/>
      <c r="AK87" s="26"/>
      <c r="AL87" s="10"/>
      <c r="AM87" s="26"/>
      <c r="AN87" s="26"/>
      <c r="AO87" s="26"/>
      <c r="AP87" s="9">
        <v>20772.259999999998</v>
      </c>
      <c r="AQ87" s="172"/>
    </row>
    <row r="88" spans="1:43" ht="15" customHeight="1" x14ac:dyDescent="0.25">
      <c r="A88" s="4">
        <f t="shared" si="31"/>
        <v>72</v>
      </c>
      <c r="B88" s="22">
        <f t="shared" si="32"/>
        <v>11</v>
      </c>
      <c r="C88" s="2" t="s">
        <v>97</v>
      </c>
      <c r="D88" s="2" t="s">
        <v>430</v>
      </c>
      <c r="E88" s="5">
        <v>1992</v>
      </c>
      <c r="F88" s="5">
        <v>2016</v>
      </c>
      <c r="G88" s="5" t="s">
        <v>48</v>
      </c>
      <c r="H88" s="5">
        <v>5</v>
      </c>
      <c r="I88" s="5">
        <v>4</v>
      </c>
      <c r="J88" s="26">
        <v>3576.1</v>
      </c>
      <c r="K88" s="26">
        <v>3131.5</v>
      </c>
      <c r="L88" s="26">
        <v>0</v>
      </c>
      <c r="M88" s="6">
        <v>103</v>
      </c>
      <c r="N88" s="24">
        <f t="shared" si="27"/>
        <v>843949.52</v>
      </c>
      <c r="O88" s="26"/>
      <c r="P88" s="1">
        <v>0</v>
      </c>
      <c r="Q88" s="1"/>
      <c r="R88" s="1">
        <f>N88</f>
        <v>843949.52</v>
      </c>
      <c r="S88" s="1">
        <v>0</v>
      </c>
      <c r="T88" s="26"/>
      <c r="U88" s="1">
        <f t="shared" si="29"/>
        <v>269.50327957847679</v>
      </c>
      <c r="V88" s="1">
        <f t="shared" si="29"/>
        <v>269.50327957847679</v>
      </c>
      <c r="W88" s="7">
        <v>2019</v>
      </c>
      <c r="X88" s="8">
        <v>2019</v>
      </c>
      <c r="AA88" s="24">
        <f t="shared" si="30"/>
        <v>843949.52</v>
      </c>
      <c r="AB88" s="26"/>
      <c r="AC88" s="26">
        <v>832559.79</v>
      </c>
      <c r="AD88" s="26"/>
      <c r="AE88" s="26"/>
      <c r="AF88" s="26"/>
      <c r="AG88" s="26"/>
      <c r="AH88" s="26"/>
      <c r="AI88" s="26"/>
      <c r="AJ88" s="26"/>
      <c r="AK88" s="26"/>
      <c r="AL88" s="10"/>
      <c r="AM88" s="26"/>
      <c r="AN88" s="26"/>
      <c r="AO88" s="26"/>
      <c r="AP88" s="9">
        <v>11389.73</v>
      </c>
      <c r="AQ88" s="172"/>
    </row>
    <row r="89" spans="1:43" ht="15" customHeight="1" x14ac:dyDescent="0.25">
      <c r="A89" s="4">
        <f t="shared" si="31"/>
        <v>73</v>
      </c>
      <c r="B89" s="22">
        <f t="shared" si="32"/>
        <v>12</v>
      </c>
      <c r="C89" s="2" t="s">
        <v>97</v>
      </c>
      <c r="D89" s="2" t="s">
        <v>431</v>
      </c>
      <c r="E89" s="5">
        <v>1991</v>
      </c>
      <c r="F89" s="5">
        <v>2016</v>
      </c>
      <c r="G89" s="5" t="s">
        <v>60</v>
      </c>
      <c r="H89" s="5">
        <v>5</v>
      </c>
      <c r="I89" s="5">
        <v>4</v>
      </c>
      <c r="J89" s="26">
        <v>4887.3</v>
      </c>
      <c r="K89" s="26">
        <v>4839.7</v>
      </c>
      <c r="L89" s="26">
        <v>0</v>
      </c>
      <c r="M89" s="6">
        <v>240</v>
      </c>
      <c r="N89" s="24">
        <f t="shared" si="27"/>
        <v>4205296.74</v>
      </c>
      <c r="O89" s="26"/>
      <c r="P89" s="1"/>
      <c r="Q89" s="1">
        <v>0</v>
      </c>
      <c r="R89" s="1">
        <v>1220458.33</v>
      </c>
      <c r="S89" s="1">
        <f>N89-O89-Q89-R89-T89</f>
        <v>2984838.41</v>
      </c>
      <c r="T89" s="26"/>
      <c r="U89" s="1">
        <f t="shared" si="29"/>
        <v>868.91682129057597</v>
      </c>
      <c r="V89" s="1">
        <f t="shared" si="29"/>
        <v>868.91682129057597</v>
      </c>
      <c r="W89" s="7">
        <v>2019</v>
      </c>
      <c r="X89" s="8">
        <v>2019</v>
      </c>
      <c r="AA89" s="24">
        <f t="shared" si="30"/>
        <v>4205296.74</v>
      </c>
      <c r="AB89" s="26"/>
      <c r="AC89" s="26">
        <v>1830914.5100000002</v>
      </c>
      <c r="AD89" s="26"/>
      <c r="AE89" s="26">
        <v>2317120.92</v>
      </c>
      <c r="AF89" s="26"/>
      <c r="AG89" s="26"/>
      <c r="AH89" s="26"/>
      <c r="AI89" s="26"/>
      <c r="AJ89" s="26"/>
      <c r="AK89" s="26"/>
      <c r="AL89" s="10"/>
      <c r="AM89" s="26"/>
      <c r="AN89" s="26"/>
      <c r="AO89" s="26"/>
      <c r="AP89" s="9">
        <v>57261.31</v>
      </c>
      <c r="AQ89" s="172"/>
    </row>
    <row r="90" spans="1:43" ht="15" customHeight="1" x14ac:dyDescent="0.25">
      <c r="A90" s="4">
        <f t="shared" si="31"/>
        <v>74</v>
      </c>
      <c r="B90" s="22">
        <f t="shared" si="32"/>
        <v>13</v>
      </c>
      <c r="C90" s="2" t="s">
        <v>97</v>
      </c>
      <c r="D90" s="2" t="s">
        <v>459</v>
      </c>
      <c r="E90" s="5">
        <v>1974</v>
      </c>
      <c r="F90" s="5">
        <v>2013</v>
      </c>
      <c r="G90" s="5" t="s">
        <v>60</v>
      </c>
      <c r="H90" s="5">
        <v>4</v>
      </c>
      <c r="I90" s="5">
        <v>4</v>
      </c>
      <c r="J90" s="26">
        <v>4783.3599999999997</v>
      </c>
      <c r="K90" s="26">
        <v>3552.1</v>
      </c>
      <c r="L90" s="26">
        <v>0</v>
      </c>
      <c r="M90" s="6">
        <v>164</v>
      </c>
      <c r="N90" s="24">
        <f t="shared" si="27"/>
        <v>2187839.4699999997</v>
      </c>
      <c r="O90" s="26"/>
      <c r="P90" s="1">
        <f t="shared" ref="P90:P98" si="35">N90-Q90-R90-S90-O90-T90</f>
        <v>1217660.2599999998</v>
      </c>
      <c r="Q90" s="1"/>
      <c r="R90" s="1">
        <v>960081.54</v>
      </c>
      <c r="S90" s="1">
        <v>10097.67</v>
      </c>
      <c r="T90" s="26"/>
      <c r="U90" s="1">
        <f t="shared" si="29"/>
        <v>615.92845640606959</v>
      </c>
      <c r="V90" s="1">
        <f t="shared" si="29"/>
        <v>615.92845640606959</v>
      </c>
      <c r="W90" s="7">
        <v>2019</v>
      </c>
      <c r="X90" s="8">
        <v>2019</v>
      </c>
      <c r="AA90" s="24">
        <f t="shared" si="30"/>
        <v>2187839.4699999997</v>
      </c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10">
        <v>2154180.5699999998</v>
      </c>
      <c r="AM90" s="26"/>
      <c r="AN90" s="26"/>
      <c r="AO90" s="26"/>
      <c r="AP90" s="9">
        <v>33658.9</v>
      </c>
      <c r="AQ90" s="172"/>
    </row>
    <row r="91" spans="1:43" ht="15" customHeight="1" x14ac:dyDescent="0.25">
      <c r="A91" s="4">
        <f t="shared" si="31"/>
        <v>75</v>
      </c>
      <c r="B91" s="22">
        <f t="shared" si="32"/>
        <v>14</v>
      </c>
      <c r="C91" s="2" t="s">
        <v>97</v>
      </c>
      <c r="D91" s="2" t="s">
        <v>461</v>
      </c>
      <c r="E91" s="5">
        <v>1975</v>
      </c>
      <c r="F91" s="5">
        <v>2013</v>
      </c>
      <c r="G91" s="5" t="s">
        <v>48</v>
      </c>
      <c r="H91" s="5">
        <v>4</v>
      </c>
      <c r="I91" s="5">
        <v>6</v>
      </c>
      <c r="J91" s="26">
        <v>4262.6000000000004</v>
      </c>
      <c r="K91" s="26">
        <v>3897.8</v>
      </c>
      <c r="L91" s="26">
        <v>0</v>
      </c>
      <c r="M91" s="6">
        <v>159</v>
      </c>
      <c r="N91" s="24">
        <f t="shared" si="27"/>
        <v>1122819.42</v>
      </c>
      <c r="O91" s="26"/>
      <c r="P91" s="1">
        <f t="shared" si="35"/>
        <v>37662.489599999899</v>
      </c>
      <c r="Q91" s="1"/>
      <c r="R91" s="1">
        <v>1080583.3044</v>
      </c>
      <c r="S91" s="1">
        <v>4573.6260000000002</v>
      </c>
      <c r="T91" s="26"/>
      <c r="U91" s="1">
        <f t="shared" si="29"/>
        <v>288.06491354097182</v>
      </c>
      <c r="V91" s="1">
        <f t="shared" si="29"/>
        <v>288.06491354097182</v>
      </c>
      <c r="W91" s="7">
        <v>2019</v>
      </c>
      <c r="X91" s="8">
        <v>2019</v>
      </c>
      <c r="AA91" s="24">
        <f t="shared" si="30"/>
        <v>1122819.42</v>
      </c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10"/>
      <c r="AM91" s="26">
        <v>1107574</v>
      </c>
      <c r="AN91" s="26"/>
      <c r="AO91" s="26"/>
      <c r="AP91" s="9">
        <v>15245.42</v>
      </c>
      <c r="AQ91" s="172"/>
    </row>
    <row r="92" spans="1:43" ht="15" customHeight="1" x14ac:dyDescent="0.25">
      <c r="A92" s="4">
        <f t="shared" si="31"/>
        <v>76</v>
      </c>
      <c r="B92" s="22">
        <f t="shared" si="32"/>
        <v>15</v>
      </c>
      <c r="C92" s="2" t="s">
        <v>97</v>
      </c>
      <c r="D92" s="2" t="s">
        <v>462</v>
      </c>
      <c r="E92" s="5">
        <v>1976</v>
      </c>
      <c r="F92" s="5">
        <v>2005</v>
      </c>
      <c r="G92" s="5" t="s">
        <v>60</v>
      </c>
      <c r="H92" s="5">
        <v>5</v>
      </c>
      <c r="I92" s="5">
        <v>6</v>
      </c>
      <c r="J92" s="26">
        <v>3918.8</v>
      </c>
      <c r="K92" s="26">
        <v>3432.3</v>
      </c>
      <c r="L92" s="26">
        <v>0</v>
      </c>
      <c r="M92" s="6">
        <v>155</v>
      </c>
      <c r="N92" s="24">
        <f t="shared" si="27"/>
        <v>4705774.24</v>
      </c>
      <c r="O92" s="26"/>
      <c r="P92" s="1">
        <f t="shared" si="35"/>
        <v>2733242.7800000003</v>
      </c>
      <c r="Q92" s="1"/>
      <c r="R92" s="1">
        <v>846033</v>
      </c>
      <c r="S92" s="1">
        <v>1126498.46</v>
      </c>
      <c r="T92" s="26"/>
      <c r="U92" s="1">
        <f t="shared" si="29"/>
        <v>1371.0264953529704</v>
      </c>
      <c r="V92" s="1">
        <f t="shared" si="29"/>
        <v>1371.0264953529704</v>
      </c>
      <c r="W92" s="7">
        <v>2019</v>
      </c>
      <c r="X92" s="8">
        <v>2019</v>
      </c>
      <c r="AA92" s="24">
        <f t="shared" si="30"/>
        <v>4705774.24</v>
      </c>
      <c r="AB92" s="26"/>
      <c r="AC92" s="26"/>
      <c r="AD92" s="26">
        <v>742034.28</v>
      </c>
      <c r="AE92" s="26"/>
      <c r="AF92" s="26"/>
      <c r="AG92" s="26"/>
      <c r="AH92" s="26"/>
      <c r="AI92" s="26"/>
      <c r="AJ92" s="26">
        <v>574851.31000000006</v>
      </c>
      <c r="AK92" s="26"/>
      <c r="AL92" s="10">
        <v>2245327.2400000002</v>
      </c>
      <c r="AM92" s="26">
        <v>1070461.73</v>
      </c>
      <c r="AN92" s="26"/>
      <c r="AO92" s="26"/>
      <c r="AP92" s="9">
        <v>73099.679999999993</v>
      </c>
      <c r="AQ92" s="172"/>
    </row>
    <row r="93" spans="1:43" ht="15" customHeight="1" x14ac:dyDescent="0.25">
      <c r="A93" s="4">
        <f t="shared" si="31"/>
        <v>77</v>
      </c>
      <c r="B93" s="22">
        <f t="shared" si="32"/>
        <v>16</v>
      </c>
      <c r="C93" s="2" t="s">
        <v>97</v>
      </c>
      <c r="D93" s="2" t="s">
        <v>463</v>
      </c>
      <c r="E93" s="5">
        <v>1971</v>
      </c>
      <c r="F93" s="5">
        <v>2009</v>
      </c>
      <c r="G93" s="5" t="s">
        <v>60</v>
      </c>
      <c r="H93" s="5">
        <v>5</v>
      </c>
      <c r="I93" s="5">
        <v>6</v>
      </c>
      <c r="J93" s="26">
        <v>4705.1400000000003</v>
      </c>
      <c r="K93" s="26">
        <v>4290.34</v>
      </c>
      <c r="L93" s="26">
        <v>0</v>
      </c>
      <c r="M93" s="6">
        <v>209</v>
      </c>
      <c r="N93" s="24">
        <f t="shared" si="27"/>
        <v>6211872.25</v>
      </c>
      <c r="O93" s="26"/>
      <c r="P93" s="1">
        <f t="shared" si="35"/>
        <v>4229465.4136800002</v>
      </c>
      <c r="Q93" s="1"/>
      <c r="R93" s="1">
        <v>1156821.61632</v>
      </c>
      <c r="S93" s="1">
        <v>825585.22</v>
      </c>
      <c r="T93" s="26"/>
      <c r="U93" s="1">
        <f t="shared" si="29"/>
        <v>1447.8741195336499</v>
      </c>
      <c r="V93" s="1">
        <f t="shared" si="29"/>
        <v>1447.8741195336499</v>
      </c>
      <c r="W93" s="7">
        <v>2019</v>
      </c>
      <c r="X93" s="8">
        <v>2019</v>
      </c>
      <c r="AA93" s="24">
        <f t="shared" si="30"/>
        <v>6211872.25</v>
      </c>
      <c r="AB93" s="26"/>
      <c r="AC93" s="26">
        <v>980068.84</v>
      </c>
      <c r="AD93" s="26">
        <v>465269.63999999996</v>
      </c>
      <c r="AE93" s="26">
        <v>1571564.03</v>
      </c>
      <c r="AF93" s="26"/>
      <c r="AG93" s="26"/>
      <c r="AH93" s="26"/>
      <c r="AI93" s="26"/>
      <c r="AJ93" s="26">
        <v>3095616.3</v>
      </c>
      <c r="AK93" s="26"/>
      <c r="AL93" s="10"/>
      <c r="AM93" s="26"/>
      <c r="AN93" s="26"/>
      <c r="AO93" s="26"/>
      <c r="AP93" s="9">
        <v>99353.44</v>
      </c>
      <c r="AQ93" s="172"/>
    </row>
    <row r="94" spans="1:43" ht="15" customHeight="1" x14ac:dyDescent="0.25">
      <c r="A94" s="4">
        <f t="shared" si="31"/>
        <v>78</v>
      </c>
      <c r="B94" s="22">
        <f t="shared" si="32"/>
        <v>17</v>
      </c>
      <c r="C94" s="2" t="s">
        <v>97</v>
      </c>
      <c r="D94" s="2" t="s">
        <v>464</v>
      </c>
      <c r="E94" s="5">
        <v>1973</v>
      </c>
      <c r="F94" s="5">
        <v>2009</v>
      </c>
      <c r="G94" s="5" t="s">
        <v>60</v>
      </c>
      <c r="H94" s="5">
        <v>5</v>
      </c>
      <c r="I94" s="5">
        <v>6</v>
      </c>
      <c r="J94" s="26">
        <v>4730.3999999999996</v>
      </c>
      <c r="K94" s="26">
        <v>4296.8999999999996</v>
      </c>
      <c r="L94" s="26">
        <v>0</v>
      </c>
      <c r="M94" s="6">
        <v>216</v>
      </c>
      <c r="N94" s="24">
        <f t="shared" si="27"/>
        <v>5248474.0100000007</v>
      </c>
      <c r="O94" s="26"/>
      <c r="P94" s="1">
        <f t="shared" si="35"/>
        <v>3732908.5988000007</v>
      </c>
      <c r="Q94" s="1"/>
      <c r="R94" s="1">
        <v>1159148.0112000001</v>
      </c>
      <c r="S94" s="1">
        <v>356417.4</v>
      </c>
      <c r="T94" s="26"/>
      <c r="U94" s="1">
        <f t="shared" si="29"/>
        <v>1221.4559356745563</v>
      </c>
      <c r="V94" s="1">
        <f t="shared" si="29"/>
        <v>1221.4559356745563</v>
      </c>
      <c r="W94" s="7">
        <v>2019</v>
      </c>
      <c r="X94" s="8">
        <v>2019</v>
      </c>
      <c r="AA94" s="24">
        <f t="shared" si="30"/>
        <v>5248474.0100000007</v>
      </c>
      <c r="AB94" s="26"/>
      <c r="AC94" s="26"/>
      <c r="AD94" s="26">
        <v>496258.74</v>
      </c>
      <c r="AE94" s="26"/>
      <c r="AF94" s="26"/>
      <c r="AG94" s="26"/>
      <c r="AH94" s="26"/>
      <c r="AI94" s="26"/>
      <c r="AJ94" s="26">
        <v>2974720.9800000004</v>
      </c>
      <c r="AK94" s="26"/>
      <c r="AL94" s="10"/>
      <c r="AM94" s="26">
        <v>1699440.08</v>
      </c>
      <c r="AN94" s="26"/>
      <c r="AO94" s="26"/>
      <c r="AP94" s="9">
        <v>78054.210000000006</v>
      </c>
      <c r="AQ94" s="172"/>
    </row>
    <row r="95" spans="1:43" ht="15" customHeight="1" x14ac:dyDescent="0.25">
      <c r="A95" s="4">
        <f t="shared" si="31"/>
        <v>79</v>
      </c>
      <c r="B95" s="22">
        <f t="shared" si="32"/>
        <v>18</v>
      </c>
      <c r="C95" s="2" t="s">
        <v>97</v>
      </c>
      <c r="D95" s="2" t="s">
        <v>465</v>
      </c>
      <c r="E95" s="5">
        <v>1976</v>
      </c>
      <c r="F95" s="5">
        <v>2013</v>
      </c>
      <c r="G95" s="5" t="s">
        <v>48</v>
      </c>
      <c r="H95" s="5">
        <v>4</v>
      </c>
      <c r="I95" s="5">
        <v>4</v>
      </c>
      <c r="J95" s="26">
        <v>2991.3</v>
      </c>
      <c r="K95" s="26">
        <v>2735.5</v>
      </c>
      <c r="L95" s="26">
        <v>0</v>
      </c>
      <c r="M95" s="6">
        <v>122</v>
      </c>
      <c r="N95" s="24">
        <f t="shared" si="27"/>
        <v>1917756.65</v>
      </c>
      <c r="O95" s="26"/>
      <c r="P95" s="1">
        <f t="shared" si="35"/>
        <v>1094646.8999999999</v>
      </c>
      <c r="Q95" s="1"/>
      <c r="R95" s="1">
        <v>813025.49399999995</v>
      </c>
      <c r="S95" s="1">
        <v>10084.256000000052</v>
      </c>
      <c r="T95" s="26"/>
      <c r="U95" s="1">
        <f t="shared" si="29"/>
        <v>701.06256625845367</v>
      </c>
      <c r="V95" s="1">
        <f t="shared" si="29"/>
        <v>701.06256625845367</v>
      </c>
      <c r="W95" s="7">
        <v>2019</v>
      </c>
      <c r="X95" s="8">
        <v>2019</v>
      </c>
      <c r="AA95" s="24">
        <f t="shared" si="30"/>
        <v>1917756.65</v>
      </c>
      <c r="AB95" s="26"/>
      <c r="AC95" s="26">
        <v>562667.65</v>
      </c>
      <c r="AD95" s="26">
        <v>542344.75</v>
      </c>
      <c r="AE95" s="26">
        <v>774733.7</v>
      </c>
      <c r="AF95" s="26"/>
      <c r="AG95" s="26"/>
      <c r="AH95" s="26"/>
      <c r="AI95" s="26"/>
      <c r="AJ95" s="26"/>
      <c r="AK95" s="26"/>
      <c r="AL95" s="10"/>
      <c r="AM95" s="26"/>
      <c r="AN95" s="26"/>
      <c r="AO95" s="26"/>
      <c r="AP95" s="9">
        <v>38010.550000000003</v>
      </c>
      <c r="AQ95" s="172"/>
    </row>
    <row r="96" spans="1:43" ht="15" customHeight="1" x14ac:dyDescent="0.25">
      <c r="A96" s="4">
        <f t="shared" si="31"/>
        <v>80</v>
      </c>
      <c r="B96" s="22">
        <f t="shared" si="32"/>
        <v>19</v>
      </c>
      <c r="C96" s="2" t="s">
        <v>97</v>
      </c>
      <c r="D96" s="2" t="s">
        <v>469</v>
      </c>
      <c r="E96" s="5">
        <v>1974</v>
      </c>
      <c r="F96" s="5">
        <v>2013</v>
      </c>
      <c r="G96" s="5" t="s">
        <v>60</v>
      </c>
      <c r="H96" s="5">
        <v>4</v>
      </c>
      <c r="I96" s="5">
        <v>4</v>
      </c>
      <c r="J96" s="26">
        <v>3890.5</v>
      </c>
      <c r="K96" s="26">
        <v>3404</v>
      </c>
      <c r="L96" s="26">
        <v>0</v>
      </c>
      <c r="M96" s="6">
        <v>175</v>
      </c>
      <c r="N96" s="24">
        <f t="shared" si="27"/>
        <v>1362419.27</v>
      </c>
      <c r="O96" s="26"/>
      <c r="P96" s="1">
        <f t="shared" si="35"/>
        <v>417746.16900000005</v>
      </c>
      <c r="Q96" s="1">
        <v>0</v>
      </c>
      <c r="R96" s="1">
        <v>939761.69</v>
      </c>
      <c r="S96" s="1">
        <v>4911.4110000000001</v>
      </c>
      <c r="T96" s="26"/>
      <c r="U96" s="1">
        <f t="shared" si="29"/>
        <v>400.24067861339603</v>
      </c>
      <c r="V96" s="1">
        <f t="shared" si="29"/>
        <v>400.24067861339603</v>
      </c>
      <c r="W96" s="7">
        <v>2019</v>
      </c>
      <c r="X96" s="8">
        <v>2019</v>
      </c>
      <c r="AA96" s="24">
        <f t="shared" si="30"/>
        <v>1362419.27</v>
      </c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10"/>
      <c r="AM96" s="26">
        <v>1346047.9</v>
      </c>
      <c r="AN96" s="26"/>
      <c r="AO96" s="26"/>
      <c r="AP96" s="9">
        <v>16371.37</v>
      </c>
      <c r="AQ96" s="172"/>
    </row>
    <row r="97" spans="1:43" ht="15" customHeight="1" x14ac:dyDescent="0.25">
      <c r="A97" s="4">
        <f t="shared" si="31"/>
        <v>81</v>
      </c>
      <c r="B97" s="22">
        <f t="shared" si="32"/>
        <v>20</v>
      </c>
      <c r="C97" s="2" t="s">
        <v>97</v>
      </c>
      <c r="D97" s="2" t="s">
        <v>470</v>
      </c>
      <c r="E97" s="5">
        <v>1978</v>
      </c>
      <c r="F97" s="5">
        <v>2008</v>
      </c>
      <c r="G97" s="5" t="s">
        <v>60</v>
      </c>
      <c r="H97" s="5">
        <v>5</v>
      </c>
      <c r="I97" s="5">
        <v>4</v>
      </c>
      <c r="J97" s="26">
        <v>4929.7</v>
      </c>
      <c r="K97" s="26">
        <v>4349.2</v>
      </c>
      <c r="L97" s="26">
        <v>0</v>
      </c>
      <c r="M97" s="6">
        <v>213</v>
      </c>
      <c r="N97" s="24">
        <f t="shared" si="27"/>
        <v>7057604.46</v>
      </c>
      <c r="O97" s="26"/>
      <c r="P97" s="1">
        <f t="shared" si="35"/>
        <v>4947763.8540000003</v>
      </c>
      <c r="Q97" s="1">
        <v>0</v>
      </c>
      <c r="R97" s="1">
        <v>1261846.17</v>
      </c>
      <c r="S97" s="1">
        <v>847994.43599999987</v>
      </c>
      <c r="T97" s="26"/>
      <c r="U97" s="1">
        <f t="shared" si="29"/>
        <v>1622.7362411477973</v>
      </c>
      <c r="V97" s="1">
        <f t="shared" si="29"/>
        <v>1622.7362411477973</v>
      </c>
      <c r="W97" s="7">
        <v>2019</v>
      </c>
      <c r="X97" s="8">
        <v>2019</v>
      </c>
      <c r="AA97" s="24">
        <f t="shared" si="30"/>
        <v>7057604.46</v>
      </c>
      <c r="AB97" s="26"/>
      <c r="AC97" s="26"/>
      <c r="AD97" s="26"/>
      <c r="AE97" s="26"/>
      <c r="AF97" s="26"/>
      <c r="AG97" s="26"/>
      <c r="AH97" s="26"/>
      <c r="AI97" s="26"/>
      <c r="AJ97" s="26">
        <v>4353293.17</v>
      </c>
      <c r="AK97" s="26"/>
      <c r="AL97" s="10"/>
      <c r="AM97" s="26">
        <v>2606793.17</v>
      </c>
      <c r="AN97" s="26"/>
      <c r="AO97" s="26"/>
      <c r="AP97" s="9">
        <v>97518.12</v>
      </c>
      <c r="AQ97" s="172"/>
    </row>
    <row r="98" spans="1:43" ht="15" customHeight="1" x14ac:dyDescent="0.25">
      <c r="A98" s="4">
        <f t="shared" si="31"/>
        <v>82</v>
      </c>
      <c r="B98" s="22">
        <f t="shared" si="32"/>
        <v>21</v>
      </c>
      <c r="C98" s="2" t="s">
        <v>97</v>
      </c>
      <c r="D98" s="2" t="s">
        <v>480</v>
      </c>
      <c r="E98" s="5">
        <v>1976</v>
      </c>
      <c r="F98" s="5">
        <v>2013</v>
      </c>
      <c r="G98" s="5" t="s">
        <v>60</v>
      </c>
      <c r="H98" s="5">
        <v>4</v>
      </c>
      <c r="I98" s="5">
        <v>6</v>
      </c>
      <c r="J98" s="26">
        <v>5727.3</v>
      </c>
      <c r="K98" s="26">
        <v>5005.7</v>
      </c>
      <c r="L98" s="26">
        <v>0</v>
      </c>
      <c r="M98" s="6">
        <v>234</v>
      </c>
      <c r="N98" s="24">
        <f t="shared" si="27"/>
        <v>2409277.5500000003</v>
      </c>
      <c r="O98" s="26"/>
      <c r="P98" s="1">
        <f t="shared" si="35"/>
        <v>42612.528000000166</v>
      </c>
      <c r="Q98" s="1">
        <v>0</v>
      </c>
      <c r="R98" s="1">
        <v>1153662.3500000001</v>
      </c>
      <c r="S98" s="1">
        <v>1213002.672</v>
      </c>
      <c r="T98" s="26">
        <v>0</v>
      </c>
      <c r="U98" s="1">
        <f t="shared" ref="U98:V117" si="36">$N98/($K98+$L98)</f>
        <v>481.30682022494364</v>
      </c>
      <c r="V98" s="1">
        <f t="shared" si="36"/>
        <v>481.30682022494364</v>
      </c>
      <c r="W98" s="7">
        <v>2019</v>
      </c>
      <c r="X98" s="8">
        <v>2019</v>
      </c>
      <c r="AA98" s="24">
        <f t="shared" si="30"/>
        <v>2409277.5500000003</v>
      </c>
      <c r="AB98" s="26"/>
      <c r="AC98" s="26">
        <v>1868923.33</v>
      </c>
      <c r="AD98" s="26"/>
      <c r="AE98" s="26">
        <v>479479.18</v>
      </c>
      <c r="AF98" s="26"/>
      <c r="AG98" s="26"/>
      <c r="AH98" s="26"/>
      <c r="AI98" s="26"/>
      <c r="AJ98" s="26"/>
      <c r="AK98" s="26"/>
      <c r="AL98" s="10"/>
      <c r="AM98" s="26"/>
      <c r="AN98" s="26"/>
      <c r="AO98" s="26"/>
      <c r="AP98" s="9">
        <v>60875.040000000001</v>
      </c>
      <c r="AQ98" s="172"/>
    </row>
    <row r="99" spans="1:43" ht="15" customHeight="1" x14ac:dyDescent="0.25">
      <c r="A99" s="4">
        <f t="shared" si="31"/>
        <v>83</v>
      </c>
      <c r="B99" s="22">
        <f t="shared" si="32"/>
        <v>22</v>
      </c>
      <c r="C99" s="2" t="s">
        <v>97</v>
      </c>
      <c r="D99" s="2" t="s">
        <v>481</v>
      </c>
      <c r="E99" s="5">
        <v>1973</v>
      </c>
      <c r="F99" s="5">
        <v>2013</v>
      </c>
      <c r="G99" s="5" t="s">
        <v>60</v>
      </c>
      <c r="H99" s="5">
        <v>4</v>
      </c>
      <c r="I99" s="5">
        <v>4</v>
      </c>
      <c r="J99" s="26">
        <v>4671.96</v>
      </c>
      <c r="K99" s="26">
        <v>3440.7</v>
      </c>
      <c r="L99" s="26">
        <v>0</v>
      </c>
      <c r="M99" s="6">
        <v>128</v>
      </c>
      <c r="N99" s="24">
        <f t="shared" si="27"/>
        <v>1831934.3</v>
      </c>
      <c r="O99" s="26"/>
      <c r="P99" s="1">
        <v>0</v>
      </c>
      <c r="Q99" s="1"/>
      <c r="R99" s="1">
        <v>945519.75</v>
      </c>
      <c r="S99" s="1">
        <f>N99-O99-Q99-R99-T99</f>
        <v>886414.55</v>
      </c>
      <c r="T99" s="26"/>
      <c r="U99" s="1">
        <f t="shared" si="36"/>
        <v>532.43069724184033</v>
      </c>
      <c r="V99" s="1">
        <f t="shared" si="36"/>
        <v>532.43069724184033</v>
      </c>
      <c r="W99" s="7">
        <v>2019</v>
      </c>
      <c r="X99" s="8">
        <v>2019</v>
      </c>
      <c r="AA99" s="24">
        <f t="shared" si="30"/>
        <v>1831934.3</v>
      </c>
      <c r="AB99" s="26"/>
      <c r="AC99" s="26">
        <v>1804582.6</v>
      </c>
      <c r="AD99" s="26"/>
      <c r="AE99" s="26"/>
      <c r="AF99" s="26"/>
      <c r="AG99" s="26"/>
      <c r="AH99" s="26"/>
      <c r="AI99" s="26"/>
      <c r="AJ99" s="26"/>
      <c r="AK99" s="26"/>
      <c r="AL99" s="10"/>
      <c r="AM99" s="26"/>
      <c r="AN99" s="26"/>
      <c r="AO99" s="26"/>
      <c r="AP99" s="9">
        <v>27351.7</v>
      </c>
      <c r="AQ99" s="172"/>
    </row>
    <row r="100" spans="1:43" ht="15" customHeight="1" x14ac:dyDescent="0.25">
      <c r="A100" s="4">
        <f t="shared" si="31"/>
        <v>84</v>
      </c>
      <c r="B100" s="22">
        <f t="shared" si="32"/>
        <v>23</v>
      </c>
      <c r="C100" s="2" t="s">
        <v>97</v>
      </c>
      <c r="D100" s="2" t="s">
        <v>486</v>
      </c>
      <c r="E100" s="5">
        <v>2000</v>
      </c>
      <c r="F100" s="5">
        <v>2013</v>
      </c>
      <c r="G100" s="5" t="s">
        <v>48</v>
      </c>
      <c r="H100" s="5">
        <v>5</v>
      </c>
      <c r="I100" s="5">
        <v>4</v>
      </c>
      <c r="J100" s="26">
        <v>3429.7</v>
      </c>
      <c r="K100" s="26">
        <v>3062.7</v>
      </c>
      <c r="L100" s="26">
        <v>0</v>
      </c>
      <c r="M100" s="6">
        <v>123</v>
      </c>
      <c r="N100" s="24">
        <f t="shared" si="27"/>
        <v>4554579.28</v>
      </c>
      <c r="O100" s="26"/>
      <c r="P100" s="1">
        <f t="shared" ref="P100:P104" si="37">N100-Q100-R100-S100-O100-T100</f>
        <v>3196714.6670000004</v>
      </c>
      <c r="Q100" s="1">
        <v>0</v>
      </c>
      <c r="R100" s="1">
        <v>767319</v>
      </c>
      <c r="S100" s="1">
        <v>590545.61300000001</v>
      </c>
      <c r="T100" s="26"/>
      <c r="U100" s="1">
        <f t="shared" si="36"/>
        <v>1487.1124432690112</v>
      </c>
      <c r="V100" s="1">
        <f t="shared" si="36"/>
        <v>1487.1124432690112</v>
      </c>
      <c r="W100" s="7">
        <v>2019</v>
      </c>
      <c r="X100" s="8">
        <v>2019</v>
      </c>
      <c r="AA100" s="24">
        <f t="shared" si="30"/>
        <v>4554579.28</v>
      </c>
      <c r="AB100" s="26"/>
      <c r="AC100" s="26"/>
      <c r="AD100" s="26">
        <v>967099.95</v>
      </c>
      <c r="AE100" s="26"/>
      <c r="AF100" s="26"/>
      <c r="AG100" s="26"/>
      <c r="AH100" s="26"/>
      <c r="AI100" s="26"/>
      <c r="AJ100" s="26">
        <v>3525877.08</v>
      </c>
      <c r="AK100" s="26"/>
      <c r="AL100" s="10"/>
      <c r="AM100" s="26"/>
      <c r="AN100" s="26"/>
      <c r="AO100" s="26"/>
      <c r="AP100" s="9">
        <v>61602.25</v>
      </c>
      <c r="AQ100" s="172"/>
    </row>
    <row r="101" spans="1:43" ht="15" customHeight="1" x14ac:dyDescent="0.25">
      <c r="A101" s="4">
        <f t="shared" si="31"/>
        <v>85</v>
      </c>
      <c r="B101" s="22">
        <f t="shared" si="32"/>
        <v>24</v>
      </c>
      <c r="C101" s="2" t="s">
        <v>97</v>
      </c>
      <c r="D101" s="2" t="s">
        <v>488</v>
      </c>
      <c r="E101" s="5">
        <v>1977</v>
      </c>
      <c r="F101" s="5">
        <v>2016</v>
      </c>
      <c r="G101" s="5" t="s">
        <v>48</v>
      </c>
      <c r="H101" s="5">
        <v>4</v>
      </c>
      <c r="I101" s="5">
        <v>3</v>
      </c>
      <c r="J101" s="26">
        <v>4282.03</v>
      </c>
      <c r="K101" s="26">
        <v>3616.33</v>
      </c>
      <c r="L101" s="26">
        <v>0</v>
      </c>
      <c r="M101" s="6">
        <v>288</v>
      </c>
      <c r="N101" s="24">
        <f t="shared" si="27"/>
        <v>1882356.9499999997</v>
      </c>
      <c r="O101" s="26"/>
      <c r="P101" s="1">
        <f t="shared" si="37"/>
        <v>20756.56799999997</v>
      </c>
      <c r="Q101" s="1">
        <v>0</v>
      </c>
      <c r="R101" s="1">
        <v>238851.36</v>
      </c>
      <c r="S101" s="1">
        <v>1622749.0219999999</v>
      </c>
      <c r="T101" s="26"/>
      <c r="U101" s="1">
        <f t="shared" si="36"/>
        <v>520.51581299273016</v>
      </c>
      <c r="V101" s="1">
        <f t="shared" si="36"/>
        <v>520.51581299273016</v>
      </c>
      <c r="W101" s="7">
        <v>2019</v>
      </c>
      <c r="X101" s="8">
        <v>2019</v>
      </c>
      <c r="AA101" s="24">
        <f t="shared" si="30"/>
        <v>1882356.9499999997</v>
      </c>
      <c r="AB101" s="26"/>
      <c r="AC101" s="26">
        <v>1674361.1399999997</v>
      </c>
      <c r="AD101" s="26"/>
      <c r="AE101" s="26"/>
      <c r="AF101" s="26"/>
      <c r="AG101" s="26"/>
      <c r="AH101" s="26"/>
      <c r="AI101" s="26"/>
      <c r="AJ101" s="26"/>
      <c r="AK101" s="26"/>
      <c r="AL101" s="10"/>
      <c r="AM101" s="26"/>
      <c r="AN101" s="26">
        <v>178343.57</v>
      </c>
      <c r="AO101" s="26"/>
      <c r="AP101" s="9">
        <v>29652.240000000002</v>
      </c>
      <c r="AQ101" s="172"/>
    </row>
    <row r="102" spans="1:43" ht="15" customHeight="1" x14ac:dyDescent="0.25">
      <c r="A102" s="4">
        <f t="shared" si="31"/>
        <v>86</v>
      </c>
      <c r="B102" s="22">
        <f t="shared" si="32"/>
        <v>25</v>
      </c>
      <c r="C102" s="2" t="s">
        <v>97</v>
      </c>
      <c r="D102" s="2" t="s">
        <v>492</v>
      </c>
      <c r="E102" s="5">
        <v>1972</v>
      </c>
      <c r="F102" s="5">
        <v>2013</v>
      </c>
      <c r="G102" s="5" t="s">
        <v>60</v>
      </c>
      <c r="H102" s="5">
        <v>4</v>
      </c>
      <c r="I102" s="5">
        <v>4</v>
      </c>
      <c r="J102" s="26">
        <v>4697.3599999999997</v>
      </c>
      <c r="K102" s="26">
        <v>3466.1</v>
      </c>
      <c r="L102" s="26">
        <v>0</v>
      </c>
      <c r="M102" s="6">
        <v>140</v>
      </c>
      <c r="N102" s="24">
        <f t="shared" si="27"/>
        <v>4796660.8900000006</v>
      </c>
      <c r="O102" s="26"/>
      <c r="P102" s="1">
        <f t="shared" si="37"/>
        <v>3827119.4150000005</v>
      </c>
      <c r="Q102" s="1">
        <v>0</v>
      </c>
      <c r="R102" s="1">
        <v>961368</v>
      </c>
      <c r="S102" s="1">
        <v>8173.4750000000931</v>
      </c>
      <c r="T102" s="26">
        <v>0</v>
      </c>
      <c r="U102" s="1">
        <f t="shared" si="36"/>
        <v>1383.8783906984797</v>
      </c>
      <c r="V102" s="1">
        <f t="shared" si="36"/>
        <v>1383.8783906984797</v>
      </c>
      <c r="W102" s="7">
        <v>2019</v>
      </c>
      <c r="X102" s="8">
        <v>2019</v>
      </c>
      <c r="AA102" s="24">
        <f t="shared" si="30"/>
        <v>4796660.8900000006</v>
      </c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10">
        <v>4729770.6100000003</v>
      </c>
      <c r="AM102" s="26"/>
      <c r="AN102" s="26"/>
      <c r="AO102" s="26"/>
      <c r="AP102" s="9">
        <v>66890.28</v>
      </c>
      <c r="AQ102" s="172"/>
    </row>
    <row r="103" spans="1:43" ht="15" customHeight="1" x14ac:dyDescent="0.25">
      <c r="A103" s="4">
        <f t="shared" si="31"/>
        <v>87</v>
      </c>
      <c r="B103" s="22">
        <f t="shared" si="32"/>
        <v>26</v>
      </c>
      <c r="C103" s="2" t="s">
        <v>97</v>
      </c>
      <c r="D103" s="2" t="s">
        <v>493</v>
      </c>
      <c r="E103" s="5">
        <v>1971</v>
      </c>
      <c r="F103" s="5">
        <v>2013</v>
      </c>
      <c r="G103" s="5" t="s">
        <v>60</v>
      </c>
      <c r="H103" s="5">
        <v>4</v>
      </c>
      <c r="I103" s="5">
        <v>4</v>
      </c>
      <c r="J103" s="26">
        <v>4741.46</v>
      </c>
      <c r="K103" s="26">
        <v>3510.2</v>
      </c>
      <c r="L103" s="26">
        <v>0</v>
      </c>
      <c r="M103" s="6">
        <v>145</v>
      </c>
      <c r="N103" s="24">
        <f t="shared" si="27"/>
        <v>5116977.6800000006</v>
      </c>
      <c r="O103" s="26"/>
      <c r="P103" s="1">
        <f t="shared" si="37"/>
        <v>4146939.0630000005</v>
      </c>
      <c r="Q103" s="1">
        <v>0</v>
      </c>
      <c r="R103" s="1">
        <v>970038.61699999997</v>
      </c>
      <c r="S103" s="1">
        <v>0</v>
      </c>
      <c r="T103" s="26">
        <v>0</v>
      </c>
      <c r="U103" s="1">
        <f t="shared" si="36"/>
        <v>1457.7453364480659</v>
      </c>
      <c r="V103" s="1">
        <f t="shared" si="36"/>
        <v>1457.7453364480659</v>
      </c>
      <c r="W103" s="7">
        <v>2019</v>
      </c>
      <c r="X103" s="8">
        <v>2019</v>
      </c>
      <c r="AA103" s="24">
        <f t="shared" si="30"/>
        <v>5116977.6800000006</v>
      </c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10">
        <v>5034340.1900000004</v>
      </c>
      <c r="AM103" s="26"/>
      <c r="AN103" s="26"/>
      <c r="AO103" s="26"/>
      <c r="AP103" s="9">
        <v>82637.490000000005</v>
      </c>
      <c r="AQ103" s="172"/>
    </row>
    <row r="104" spans="1:43" ht="15" customHeight="1" x14ac:dyDescent="0.25">
      <c r="A104" s="4">
        <f t="shared" si="31"/>
        <v>88</v>
      </c>
      <c r="B104" s="22">
        <f t="shared" si="32"/>
        <v>27</v>
      </c>
      <c r="C104" s="2" t="s">
        <v>97</v>
      </c>
      <c r="D104" s="2" t="s">
        <v>495</v>
      </c>
      <c r="E104" s="5">
        <v>1972</v>
      </c>
      <c r="F104" s="5">
        <v>2013</v>
      </c>
      <c r="G104" s="5" t="s">
        <v>60</v>
      </c>
      <c r="H104" s="5">
        <v>4</v>
      </c>
      <c r="I104" s="5">
        <v>4</v>
      </c>
      <c r="J104" s="26">
        <v>4681.66</v>
      </c>
      <c r="K104" s="26">
        <v>3450.4</v>
      </c>
      <c r="L104" s="26">
        <v>0</v>
      </c>
      <c r="M104" s="6">
        <v>142</v>
      </c>
      <c r="N104" s="24">
        <f t="shared" si="27"/>
        <v>6285308.0600000005</v>
      </c>
      <c r="O104" s="26"/>
      <c r="P104" s="1">
        <f t="shared" si="37"/>
        <v>4635658.245000001</v>
      </c>
      <c r="Q104" s="1">
        <v>0</v>
      </c>
      <c r="R104" s="1">
        <v>956568.19</v>
      </c>
      <c r="S104" s="1">
        <v>693081.625</v>
      </c>
      <c r="T104" s="26">
        <v>0</v>
      </c>
      <c r="U104" s="1">
        <f t="shared" si="36"/>
        <v>1821.617221191746</v>
      </c>
      <c r="V104" s="1">
        <f t="shared" si="36"/>
        <v>1821.617221191746</v>
      </c>
      <c r="W104" s="7">
        <v>2019</v>
      </c>
      <c r="X104" s="8">
        <v>2019</v>
      </c>
      <c r="AA104" s="24">
        <f t="shared" si="30"/>
        <v>6285308.0600000005</v>
      </c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10">
        <v>6201426.9100000001</v>
      </c>
      <c r="AM104" s="26"/>
      <c r="AN104" s="26"/>
      <c r="AO104" s="26"/>
      <c r="AP104" s="9">
        <v>83881.149999999994</v>
      </c>
      <c r="AQ104" s="172"/>
    </row>
    <row r="105" spans="1:43" ht="15" customHeight="1" x14ac:dyDescent="0.25">
      <c r="A105" s="4">
        <f t="shared" si="31"/>
        <v>89</v>
      </c>
      <c r="B105" s="22">
        <f t="shared" si="32"/>
        <v>28</v>
      </c>
      <c r="C105" s="2" t="s">
        <v>97</v>
      </c>
      <c r="D105" s="2" t="s">
        <v>496</v>
      </c>
      <c r="E105" s="5">
        <v>1974</v>
      </c>
      <c r="F105" s="5">
        <v>2013</v>
      </c>
      <c r="G105" s="5" t="s">
        <v>48</v>
      </c>
      <c r="H105" s="5">
        <v>4</v>
      </c>
      <c r="I105" s="5">
        <v>2</v>
      </c>
      <c r="J105" s="26">
        <v>2101.6</v>
      </c>
      <c r="K105" s="26">
        <v>1783.5</v>
      </c>
      <c r="L105" s="26">
        <v>0</v>
      </c>
      <c r="M105" s="6">
        <v>60</v>
      </c>
      <c r="N105" s="24">
        <f t="shared" si="27"/>
        <v>1147475.1700000002</v>
      </c>
      <c r="O105" s="26"/>
      <c r="P105" s="1"/>
      <c r="Q105" s="1">
        <v>0</v>
      </c>
      <c r="R105" s="1">
        <v>501981.73</v>
      </c>
      <c r="S105" s="1">
        <f>N105-O105-Q105-R105-T105</f>
        <v>645493.44000000018</v>
      </c>
      <c r="T105" s="26">
        <v>0</v>
      </c>
      <c r="U105" s="1">
        <f t="shared" si="36"/>
        <v>643.38389122511921</v>
      </c>
      <c r="V105" s="1">
        <f t="shared" si="36"/>
        <v>643.38389122511921</v>
      </c>
      <c r="W105" s="7">
        <v>2019</v>
      </c>
      <c r="X105" s="8">
        <v>2019</v>
      </c>
      <c r="AA105" s="24">
        <f t="shared" si="30"/>
        <v>1147475.1700000002</v>
      </c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10"/>
      <c r="AM105" s="26">
        <v>1132332.56</v>
      </c>
      <c r="AN105" s="26"/>
      <c r="AO105" s="26"/>
      <c r="AP105" s="9">
        <v>15142.61</v>
      </c>
      <c r="AQ105" s="172"/>
    </row>
    <row r="106" spans="1:43" ht="15" customHeight="1" x14ac:dyDescent="0.25">
      <c r="A106" s="4">
        <f t="shared" si="31"/>
        <v>90</v>
      </c>
      <c r="B106" s="22">
        <f t="shared" si="32"/>
        <v>29</v>
      </c>
      <c r="C106" s="2" t="s">
        <v>97</v>
      </c>
      <c r="D106" s="2" t="s">
        <v>497</v>
      </c>
      <c r="E106" s="5">
        <v>1970</v>
      </c>
      <c r="F106" s="5">
        <v>2013</v>
      </c>
      <c r="G106" s="5" t="s">
        <v>48</v>
      </c>
      <c r="H106" s="5">
        <v>4</v>
      </c>
      <c r="I106" s="5">
        <v>4</v>
      </c>
      <c r="J106" s="26">
        <v>3209.3</v>
      </c>
      <c r="K106" s="26">
        <v>2712.9</v>
      </c>
      <c r="L106" s="26">
        <v>0</v>
      </c>
      <c r="M106" s="6">
        <v>128</v>
      </c>
      <c r="N106" s="24">
        <f t="shared" si="27"/>
        <v>2668557.4000000004</v>
      </c>
      <c r="O106" s="26"/>
      <c r="P106" s="1">
        <f t="shared" ref="P106:P110" si="38">N106-Q106-R106-S106-O106-T106</f>
        <v>1939705.0608000003</v>
      </c>
      <c r="Q106" s="1"/>
      <c r="R106" s="1">
        <v>728852.33920000005</v>
      </c>
      <c r="S106" s="1"/>
      <c r="T106" s="26"/>
      <c r="U106" s="1">
        <f t="shared" si="36"/>
        <v>983.65490803199543</v>
      </c>
      <c r="V106" s="1">
        <f t="shared" si="36"/>
        <v>983.65490803199543</v>
      </c>
      <c r="W106" s="7">
        <v>2019</v>
      </c>
      <c r="X106" s="8">
        <v>2019</v>
      </c>
      <c r="AA106" s="24">
        <f t="shared" si="30"/>
        <v>2668557.4000000004</v>
      </c>
      <c r="AB106" s="26"/>
      <c r="AC106" s="26"/>
      <c r="AD106" s="26"/>
      <c r="AE106" s="26"/>
      <c r="AF106" s="26"/>
      <c r="AG106" s="26"/>
      <c r="AH106" s="26"/>
      <c r="AI106" s="26"/>
      <c r="AJ106" s="26">
        <v>2637882.4300000002</v>
      </c>
      <c r="AK106" s="26"/>
      <c r="AL106" s="10"/>
      <c r="AM106" s="26"/>
      <c r="AN106" s="26"/>
      <c r="AO106" s="26"/>
      <c r="AP106" s="9">
        <v>30674.97</v>
      </c>
      <c r="AQ106" s="172"/>
    </row>
    <row r="107" spans="1:43" ht="15" customHeight="1" x14ac:dyDescent="0.25">
      <c r="A107" s="4">
        <f t="shared" si="31"/>
        <v>91</v>
      </c>
      <c r="B107" s="22">
        <f t="shared" si="32"/>
        <v>30</v>
      </c>
      <c r="C107" s="2" t="s">
        <v>97</v>
      </c>
      <c r="D107" s="2" t="s">
        <v>498</v>
      </c>
      <c r="E107" s="5">
        <v>1972</v>
      </c>
      <c r="F107" s="5">
        <v>2013</v>
      </c>
      <c r="G107" s="5" t="s">
        <v>60</v>
      </c>
      <c r="H107" s="5">
        <v>4</v>
      </c>
      <c r="I107" s="5">
        <v>4</v>
      </c>
      <c r="J107" s="26">
        <v>4795.5600000000004</v>
      </c>
      <c r="K107" s="26">
        <v>3564.3</v>
      </c>
      <c r="L107" s="26">
        <v>0</v>
      </c>
      <c r="M107" s="6">
        <v>159</v>
      </c>
      <c r="N107" s="24">
        <f t="shared" si="27"/>
        <v>5944243.1900000004</v>
      </c>
      <c r="O107" s="26"/>
      <c r="P107" s="1">
        <f t="shared" si="38"/>
        <v>4441823.3899999997</v>
      </c>
      <c r="Q107" s="1">
        <v>0</v>
      </c>
      <c r="R107" s="1">
        <v>893795.52</v>
      </c>
      <c r="S107" s="1">
        <v>608624.28</v>
      </c>
      <c r="T107" s="26">
        <v>0</v>
      </c>
      <c r="U107" s="1">
        <f t="shared" si="36"/>
        <v>1667.7168560446653</v>
      </c>
      <c r="V107" s="1">
        <f t="shared" si="36"/>
        <v>1667.7168560446653</v>
      </c>
      <c r="W107" s="7">
        <v>2019</v>
      </c>
      <c r="X107" s="8">
        <v>2019</v>
      </c>
      <c r="AA107" s="24">
        <f t="shared" si="30"/>
        <v>5944243.1900000004</v>
      </c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10">
        <v>5872388.9900000002</v>
      </c>
      <c r="AM107" s="26"/>
      <c r="AN107" s="26"/>
      <c r="AO107" s="26"/>
      <c r="AP107" s="9">
        <v>71854.2</v>
      </c>
      <c r="AQ107" s="172"/>
    </row>
    <row r="108" spans="1:43" ht="15" customHeight="1" x14ac:dyDescent="0.25">
      <c r="A108" s="4">
        <f t="shared" si="31"/>
        <v>92</v>
      </c>
      <c r="B108" s="22">
        <f t="shared" si="32"/>
        <v>31</v>
      </c>
      <c r="C108" s="2" t="s">
        <v>97</v>
      </c>
      <c r="D108" s="2" t="s">
        <v>510</v>
      </c>
      <c r="E108" s="5">
        <v>1977</v>
      </c>
      <c r="F108" s="5">
        <v>1977</v>
      </c>
      <c r="G108" s="5" t="s">
        <v>60</v>
      </c>
      <c r="H108" s="5">
        <v>4</v>
      </c>
      <c r="I108" s="5">
        <v>4</v>
      </c>
      <c r="J108" s="26">
        <v>3973.6</v>
      </c>
      <c r="K108" s="26">
        <v>3477.1</v>
      </c>
      <c r="L108" s="26">
        <v>0</v>
      </c>
      <c r="M108" s="6">
        <v>136</v>
      </c>
      <c r="N108" s="24">
        <f t="shared" si="27"/>
        <v>4221343.8499999996</v>
      </c>
      <c r="O108" s="26"/>
      <c r="P108" s="1">
        <f t="shared" si="38"/>
        <v>3232237.2749999994</v>
      </c>
      <c r="Q108" s="1">
        <v>0</v>
      </c>
      <c r="R108" s="1">
        <v>976908.14</v>
      </c>
      <c r="S108" s="1">
        <v>12198.434999999999</v>
      </c>
      <c r="T108" s="26">
        <v>0</v>
      </c>
      <c r="U108" s="1">
        <f t="shared" si="36"/>
        <v>1214.0415432400564</v>
      </c>
      <c r="V108" s="1">
        <f t="shared" si="36"/>
        <v>1214.0415432400564</v>
      </c>
      <c r="W108" s="7">
        <v>2019</v>
      </c>
      <c r="X108" s="8">
        <v>2019</v>
      </c>
      <c r="AA108" s="24">
        <f t="shared" si="30"/>
        <v>4221343.8499999996</v>
      </c>
      <c r="AB108" s="26"/>
      <c r="AC108" s="26"/>
      <c r="AD108" s="26"/>
      <c r="AE108" s="26"/>
      <c r="AF108" s="26"/>
      <c r="AG108" s="26"/>
      <c r="AH108" s="26"/>
      <c r="AI108" s="26"/>
      <c r="AJ108" s="26">
        <v>2904187.67</v>
      </c>
      <c r="AK108" s="26"/>
      <c r="AL108" s="10"/>
      <c r="AM108" s="26">
        <v>1258869.3400000001</v>
      </c>
      <c r="AN108" s="26"/>
      <c r="AO108" s="26"/>
      <c r="AP108" s="9">
        <v>58286.84</v>
      </c>
      <c r="AQ108" s="172"/>
    </row>
    <row r="109" spans="1:43" ht="15" customHeight="1" x14ac:dyDescent="0.25">
      <c r="A109" s="4">
        <f t="shared" si="31"/>
        <v>93</v>
      </c>
      <c r="B109" s="22">
        <f t="shared" si="32"/>
        <v>32</v>
      </c>
      <c r="C109" s="2" t="s">
        <v>97</v>
      </c>
      <c r="D109" s="2" t="s">
        <v>514</v>
      </c>
      <c r="E109" s="5">
        <v>1976</v>
      </c>
      <c r="F109" s="5">
        <v>2013</v>
      </c>
      <c r="G109" s="5" t="s">
        <v>60</v>
      </c>
      <c r="H109" s="5">
        <v>4</v>
      </c>
      <c r="I109" s="5">
        <v>6</v>
      </c>
      <c r="J109" s="26">
        <v>6512.4</v>
      </c>
      <c r="K109" s="26">
        <v>5062.3999999999996</v>
      </c>
      <c r="L109" s="26">
        <v>0</v>
      </c>
      <c r="M109" s="6">
        <v>192</v>
      </c>
      <c r="N109" s="24">
        <f t="shared" si="27"/>
        <v>7489690.1399999997</v>
      </c>
      <c r="O109" s="26"/>
      <c r="P109" s="1">
        <f t="shared" si="38"/>
        <v>4924203.2639999995</v>
      </c>
      <c r="Q109" s="1">
        <v>0</v>
      </c>
      <c r="R109" s="1">
        <v>1313164.96</v>
      </c>
      <c r="S109" s="1">
        <v>1252321.9160000002</v>
      </c>
      <c r="T109" s="26">
        <v>0</v>
      </c>
      <c r="U109" s="1">
        <f t="shared" si="36"/>
        <v>1479.474190107459</v>
      </c>
      <c r="V109" s="1">
        <f t="shared" si="36"/>
        <v>1479.474190107459</v>
      </c>
      <c r="W109" s="7">
        <v>2019</v>
      </c>
      <c r="X109" s="8">
        <v>2019</v>
      </c>
      <c r="AA109" s="24">
        <f t="shared" si="30"/>
        <v>7489690.1399999997</v>
      </c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10">
        <v>5207227.17</v>
      </c>
      <c r="AM109" s="26">
        <v>2164829.9500000002</v>
      </c>
      <c r="AN109" s="26"/>
      <c r="AO109" s="26"/>
      <c r="AP109" s="9">
        <v>117633.01999999999</v>
      </c>
      <c r="AQ109" s="172"/>
    </row>
    <row r="110" spans="1:43" ht="15" customHeight="1" x14ac:dyDescent="0.25">
      <c r="A110" s="4">
        <f t="shared" si="31"/>
        <v>94</v>
      </c>
      <c r="B110" s="22">
        <f t="shared" si="32"/>
        <v>33</v>
      </c>
      <c r="C110" s="2" t="s">
        <v>97</v>
      </c>
      <c r="D110" s="2" t="s">
        <v>515</v>
      </c>
      <c r="E110" s="5">
        <v>1976</v>
      </c>
      <c r="F110" s="5">
        <v>2013</v>
      </c>
      <c r="G110" s="5" t="s">
        <v>48</v>
      </c>
      <c r="H110" s="5">
        <v>4</v>
      </c>
      <c r="I110" s="5">
        <v>4</v>
      </c>
      <c r="J110" s="26">
        <v>2850.8</v>
      </c>
      <c r="K110" s="26">
        <v>2595</v>
      </c>
      <c r="L110" s="26">
        <v>0</v>
      </c>
      <c r="M110" s="6">
        <v>135</v>
      </c>
      <c r="N110" s="24">
        <f t="shared" si="27"/>
        <v>2884903.67</v>
      </c>
      <c r="O110" s="26"/>
      <c r="P110" s="1">
        <f t="shared" si="38"/>
        <v>2048822.38</v>
      </c>
      <c r="Q110" s="1">
        <v>0</v>
      </c>
      <c r="R110" s="1">
        <v>352338.64</v>
      </c>
      <c r="S110" s="1">
        <v>483742.65</v>
      </c>
      <c r="T110" s="26"/>
      <c r="U110" s="1">
        <f t="shared" si="36"/>
        <v>1111.7162504816956</v>
      </c>
      <c r="V110" s="1">
        <f t="shared" si="36"/>
        <v>1111.7162504816956</v>
      </c>
      <c r="W110" s="7">
        <v>2019</v>
      </c>
      <c r="X110" s="8">
        <v>2019</v>
      </c>
      <c r="AA110" s="24">
        <f t="shared" si="30"/>
        <v>2884903.67</v>
      </c>
      <c r="AB110" s="26"/>
      <c r="AC110" s="26"/>
      <c r="AD110" s="26"/>
      <c r="AE110" s="26"/>
      <c r="AF110" s="26"/>
      <c r="AG110" s="26"/>
      <c r="AH110" s="26"/>
      <c r="AI110" s="26"/>
      <c r="AJ110" s="26">
        <v>2846460.67</v>
      </c>
      <c r="AK110" s="26"/>
      <c r="AL110" s="10"/>
      <c r="AM110" s="26"/>
      <c r="AN110" s="26"/>
      <c r="AO110" s="26"/>
      <c r="AP110" s="9">
        <v>38443</v>
      </c>
      <c r="AQ110" s="172"/>
    </row>
    <row r="111" spans="1:43" ht="15" customHeight="1" x14ac:dyDescent="0.25">
      <c r="A111" s="4">
        <f t="shared" ref="A111:A145" si="39">A110+1</f>
        <v>95</v>
      </c>
      <c r="B111" s="22">
        <f t="shared" ref="B111:B145" si="40">B110+1</f>
        <v>34</v>
      </c>
      <c r="C111" s="2" t="s">
        <v>97</v>
      </c>
      <c r="D111" s="2" t="s">
        <v>528</v>
      </c>
      <c r="E111" s="5">
        <v>1981</v>
      </c>
      <c r="F111" s="5">
        <v>2012</v>
      </c>
      <c r="G111" s="5" t="s">
        <v>48</v>
      </c>
      <c r="H111" s="5">
        <v>5</v>
      </c>
      <c r="I111" s="5">
        <v>4</v>
      </c>
      <c r="J111" s="26">
        <v>4831.3</v>
      </c>
      <c r="K111" s="26">
        <v>4269.3</v>
      </c>
      <c r="L111" s="26">
        <v>0</v>
      </c>
      <c r="M111" s="6">
        <v>196</v>
      </c>
      <c r="N111" s="24">
        <f t="shared" si="27"/>
        <v>2771627.5500000003</v>
      </c>
      <c r="O111" s="26"/>
      <c r="P111" s="1"/>
      <c r="Q111" s="1">
        <v>0</v>
      </c>
      <c r="R111" s="1">
        <v>1179695.8599999999</v>
      </c>
      <c r="S111" s="1">
        <f>N111-O111-Q111-R111-T111</f>
        <v>1591931.6900000004</v>
      </c>
      <c r="T111" s="26">
        <v>0</v>
      </c>
      <c r="U111" s="1">
        <f t="shared" si="36"/>
        <v>649.19952919682385</v>
      </c>
      <c r="V111" s="1">
        <f t="shared" si="36"/>
        <v>649.19952919682385</v>
      </c>
      <c r="W111" s="7">
        <v>2019</v>
      </c>
      <c r="X111" s="8">
        <v>2019</v>
      </c>
      <c r="AA111" s="24">
        <f t="shared" si="30"/>
        <v>2771627.5500000003</v>
      </c>
      <c r="AB111" s="26"/>
      <c r="AC111" s="26">
        <v>2228698.69</v>
      </c>
      <c r="AD111" s="26">
        <v>473272.87</v>
      </c>
      <c r="AE111" s="26"/>
      <c r="AF111" s="26"/>
      <c r="AG111" s="26"/>
      <c r="AH111" s="26"/>
      <c r="AI111" s="26"/>
      <c r="AJ111" s="26"/>
      <c r="AK111" s="26"/>
      <c r="AL111" s="10"/>
      <c r="AM111" s="26"/>
      <c r="AN111" s="26"/>
      <c r="AO111" s="26"/>
      <c r="AP111" s="9">
        <v>69655.990000000005</v>
      </c>
      <c r="AQ111" s="172"/>
    </row>
    <row r="112" spans="1:43" ht="15" customHeight="1" x14ac:dyDescent="0.25">
      <c r="A112" s="4">
        <f t="shared" si="39"/>
        <v>96</v>
      </c>
      <c r="B112" s="22">
        <f t="shared" si="40"/>
        <v>35</v>
      </c>
      <c r="C112" s="2" t="s">
        <v>97</v>
      </c>
      <c r="D112" s="2" t="s">
        <v>530</v>
      </c>
      <c r="E112" s="5">
        <v>1977</v>
      </c>
      <c r="F112" s="5">
        <v>2013</v>
      </c>
      <c r="G112" s="5" t="s">
        <v>48</v>
      </c>
      <c r="H112" s="5">
        <v>9</v>
      </c>
      <c r="I112" s="5">
        <v>1</v>
      </c>
      <c r="J112" s="26">
        <v>2365.9899999999998</v>
      </c>
      <c r="K112" s="26">
        <v>1903.9</v>
      </c>
      <c r="L112" s="26">
        <v>0</v>
      </c>
      <c r="M112" s="6">
        <v>70</v>
      </c>
      <c r="N112" s="24">
        <f t="shared" si="27"/>
        <v>1522366.0100000002</v>
      </c>
      <c r="O112" s="26"/>
      <c r="P112" s="1">
        <f t="shared" ref="P112:P117" si="41">N112-Q112-R112-S112-O112-T112</f>
        <v>834907.63280000014</v>
      </c>
      <c r="Q112" s="1"/>
      <c r="R112" s="1">
        <v>680973.23720000009</v>
      </c>
      <c r="S112" s="1">
        <v>6485.14</v>
      </c>
      <c r="T112" s="26"/>
      <c r="U112" s="1">
        <f t="shared" si="36"/>
        <v>799.60397604916238</v>
      </c>
      <c r="V112" s="1">
        <f t="shared" si="36"/>
        <v>799.60397604916238</v>
      </c>
      <c r="W112" s="7">
        <v>2019</v>
      </c>
      <c r="X112" s="8">
        <v>2019</v>
      </c>
      <c r="AA112" s="24">
        <f t="shared" si="30"/>
        <v>1522366.0100000002</v>
      </c>
      <c r="AB112" s="26"/>
      <c r="AC112" s="26"/>
      <c r="AD112" s="26"/>
      <c r="AE112" s="26"/>
      <c r="AF112" s="26"/>
      <c r="AG112" s="26"/>
      <c r="AH112" s="26"/>
      <c r="AI112" s="26"/>
      <c r="AJ112" s="26">
        <v>636864.06000000006</v>
      </c>
      <c r="AK112" s="26"/>
      <c r="AL112" s="10"/>
      <c r="AM112" s="26">
        <v>863884.83</v>
      </c>
      <c r="AN112" s="26"/>
      <c r="AO112" s="26"/>
      <c r="AP112" s="9">
        <v>21617.120000000003</v>
      </c>
      <c r="AQ112" s="172"/>
    </row>
    <row r="113" spans="1:43" ht="15" customHeight="1" x14ac:dyDescent="0.25">
      <c r="A113" s="4">
        <f t="shared" si="39"/>
        <v>97</v>
      </c>
      <c r="B113" s="22">
        <f t="shared" si="40"/>
        <v>36</v>
      </c>
      <c r="C113" s="2" t="s">
        <v>97</v>
      </c>
      <c r="D113" s="2" t="s">
        <v>531</v>
      </c>
      <c r="E113" s="5">
        <v>1977</v>
      </c>
      <c r="F113" s="5">
        <v>2013</v>
      </c>
      <c r="G113" s="5" t="s">
        <v>48</v>
      </c>
      <c r="H113" s="5">
        <v>9</v>
      </c>
      <c r="I113" s="5">
        <v>1</v>
      </c>
      <c r="J113" s="26">
        <v>2366.89</v>
      </c>
      <c r="K113" s="26">
        <v>1904.8</v>
      </c>
      <c r="L113" s="26">
        <v>0</v>
      </c>
      <c r="M113" s="6">
        <v>59</v>
      </c>
      <c r="N113" s="24">
        <f t="shared" si="27"/>
        <v>2302855.58</v>
      </c>
      <c r="O113" s="26"/>
      <c r="P113" s="1">
        <f t="shared" si="41"/>
        <v>1567732.6696000001</v>
      </c>
      <c r="Q113" s="1"/>
      <c r="R113" s="1">
        <v>726007.6004</v>
      </c>
      <c r="S113" s="1">
        <v>9115.31</v>
      </c>
      <c r="T113" s="26"/>
      <c r="U113" s="1">
        <f t="shared" si="36"/>
        <v>1208.9750000000001</v>
      </c>
      <c r="V113" s="1">
        <f t="shared" si="36"/>
        <v>1208.9750000000001</v>
      </c>
      <c r="W113" s="7">
        <v>2019</v>
      </c>
      <c r="X113" s="8">
        <v>2019</v>
      </c>
      <c r="AA113" s="24">
        <f t="shared" si="30"/>
        <v>2302855.58</v>
      </c>
      <c r="AB113" s="26"/>
      <c r="AC113" s="26"/>
      <c r="AD113" s="26"/>
      <c r="AE113" s="26"/>
      <c r="AF113" s="26"/>
      <c r="AG113" s="26"/>
      <c r="AH113" s="26"/>
      <c r="AI113" s="26"/>
      <c r="AJ113" s="26">
        <v>1042813.67</v>
      </c>
      <c r="AK113" s="26"/>
      <c r="AL113" s="10"/>
      <c r="AM113" s="26">
        <v>1229657.53</v>
      </c>
      <c r="AN113" s="26"/>
      <c r="AO113" s="26"/>
      <c r="AP113" s="9">
        <v>30384.379999999997</v>
      </c>
      <c r="AQ113" s="172"/>
    </row>
    <row r="114" spans="1:43" ht="15" customHeight="1" x14ac:dyDescent="0.25">
      <c r="A114" s="4">
        <f t="shared" si="39"/>
        <v>98</v>
      </c>
      <c r="B114" s="22">
        <f t="shared" si="40"/>
        <v>37</v>
      </c>
      <c r="C114" s="2" t="s">
        <v>97</v>
      </c>
      <c r="D114" s="2" t="s">
        <v>533</v>
      </c>
      <c r="E114" s="5">
        <v>1975</v>
      </c>
      <c r="F114" s="5">
        <v>2013</v>
      </c>
      <c r="G114" s="5" t="s">
        <v>60</v>
      </c>
      <c r="H114" s="5">
        <v>4</v>
      </c>
      <c r="I114" s="5">
        <v>6</v>
      </c>
      <c r="J114" s="26">
        <v>5753.3</v>
      </c>
      <c r="K114" s="26">
        <v>5020.1000000000004</v>
      </c>
      <c r="L114" s="26">
        <v>0</v>
      </c>
      <c r="M114" s="6">
        <v>216</v>
      </c>
      <c r="N114" s="24">
        <f t="shared" si="27"/>
        <v>8140314.1700000009</v>
      </c>
      <c r="O114" s="26"/>
      <c r="P114" s="1">
        <f t="shared" si="41"/>
        <v>5712967.105200001</v>
      </c>
      <c r="Q114" s="1"/>
      <c r="R114" s="1">
        <v>1378627.8448000001</v>
      </c>
      <c r="S114" s="1">
        <v>1048719.22</v>
      </c>
      <c r="T114" s="26"/>
      <c r="U114" s="1">
        <f t="shared" si="36"/>
        <v>1621.5442262106333</v>
      </c>
      <c r="V114" s="1">
        <f t="shared" si="36"/>
        <v>1621.5442262106333</v>
      </c>
      <c r="W114" s="7">
        <v>2019</v>
      </c>
      <c r="X114" s="8">
        <v>2019</v>
      </c>
      <c r="AA114" s="24">
        <f t="shared" si="30"/>
        <v>8140314.1700000009</v>
      </c>
      <c r="AB114" s="26"/>
      <c r="AC114" s="26">
        <v>2923653.04</v>
      </c>
      <c r="AD114" s="26"/>
      <c r="AE114" s="26">
        <v>895580.82</v>
      </c>
      <c r="AF114" s="26"/>
      <c r="AG114" s="26"/>
      <c r="AH114" s="26"/>
      <c r="AI114" s="26"/>
      <c r="AJ114" s="26">
        <v>4204351.87</v>
      </c>
      <c r="AK114" s="26"/>
      <c r="AL114" s="10"/>
      <c r="AM114" s="26"/>
      <c r="AN114" s="26"/>
      <c r="AO114" s="26"/>
      <c r="AP114" s="9">
        <v>116728.44</v>
      </c>
      <c r="AQ114" s="172"/>
    </row>
    <row r="115" spans="1:43" ht="15" customHeight="1" x14ac:dyDescent="0.25">
      <c r="A115" s="4">
        <f t="shared" si="39"/>
        <v>99</v>
      </c>
      <c r="B115" s="22">
        <f t="shared" si="40"/>
        <v>38</v>
      </c>
      <c r="C115" s="2" t="s">
        <v>97</v>
      </c>
      <c r="D115" s="2" t="s">
        <v>534</v>
      </c>
      <c r="E115" s="5">
        <v>1975</v>
      </c>
      <c r="F115" s="5">
        <v>2010</v>
      </c>
      <c r="G115" s="5" t="s">
        <v>60</v>
      </c>
      <c r="H115" s="5">
        <v>4</v>
      </c>
      <c r="I115" s="5">
        <v>6</v>
      </c>
      <c r="J115" s="26">
        <v>5695.5</v>
      </c>
      <c r="K115" s="26">
        <v>4950.6000000000004</v>
      </c>
      <c r="L115" s="26">
        <v>0</v>
      </c>
      <c r="M115" s="6">
        <v>198</v>
      </c>
      <c r="N115" s="24">
        <f t="shared" si="27"/>
        <v>8242576.6299999999</v>
      </c>
      <c r="O115" s="26"/>
      <c r="P115" s="1">
        <f t="shared" si="41"/>
        <v>5872919.2100000009</v>
      </c>
      <c r="Q115" s="1"/>
      <c r="R115" s="1">
        <v>1359312.9</v>
      </c>
      <c r="S115" s="1">
        <v>1010344.52</v>
      </c>
      <c r="T115" s="26"/>
      <c r="U115" s="1">
        <f t="shared" si="36"/>
        <v>1664.9651819981416</v>
      </c>
      <c r="V115" s="1">
        <f t="shared" si="36"/>
        <v>1664.9651819981416</v>
      </c>
      <c r="W115" s="7">
        <v>2019</v>
      </c>
      <c r="X115" s="8">
        <v>2019</v>
      </c>
      <c r="AA115" s="24">
        <f t="shared" si="30"/>
        <v>8242576.6299999999</v>
      </c>
      <c r="AB115" s="26"/>
      <c r="AC115" s="26"/>
      <c r="AD115" s="26">
        <v>806129.91</v>
      </c>
      <c r="AE115" s="26"/>
      <c r="AF115" s="26"/>
      <c r="AG115" s="26"/>
      <c r="AH115" s="26"/>
      <c r="AI115" s="26"/>
      <c r="AJ115" s="26">
        <v>4560573.51</v>
      </c>
      <c r="AK115" s="26"/>
      <c r="AL115" s="10"/>
      <c r="AM115" s="26">
        <v>2768242.37</v>
      </c>
      <c r="AN115" s="26"/>
      <c r="AO115" s="26"/>
      <c r="AP115" s="9">
        <v>107630.84</v>
      </c>
      <c r="AQ115" s="172"/>
    </row>
    <row r="116" spans="1:43" ht="15" customHeight="1" x14ac:dyDescent="0.25">
      <c r="A116" s="4">
        <f t="shared" si="39"/>
        <v>100</v>
      </c>
      <c r="B116" s="22">
        <f t="shared" si="40"/>
        <v>39</v>
      </c>
      <c r="C116" s="2" t="s">
        <v>97</v>
      </c>
      <c r="D116" s="2" t="s">
        <v>535</v>
      </c>
      <c r="E116" s="5">
        <v>1977</v>
      </c>
      <c r="F116" s="5">
        <v>2013</v>
      </c>
      <c r="G116" s="5" t="s">
        <v>60</v>
      </c>
      <c r="H116" s="5">
        <v>4</v>
      </c>
      <c r="I116" s="5">
        <v>4</v>
      </c>
      <c r="J116" s="26">
        <v>3912.5</v>
      </c>
      <c r="K116" s="26">
        <v>3429.3</v>
      </c>
      <c r="L116" s="26">
        <v>0</v>
      </c>
      <c r="M116" s="6">
        <v>156</v>
      </c>
      <c r="N116" s="24">
        <f t="shared" si="27"/>
        <v>4905896.13</v>
      </c>
      <c r="O116" s="26"/>
      <c r="P116" s="1">
        <f t="shared" si="41"/>
        <v>3573857.7335999999</v>
      </c>
      <c r="Q116" s="1"/>
      <c r="R116" s="1">
        <v>984771.77639999997</v>
      </c>
      <c r="S116" s="1">
        <v>347266.62</v>
      </c>
      <c r="T116" s="26"/>
      <c r="U116" s="1">
        <f t="shared" si="36"/>
        <v>1430.5823724958445</v>
      </c>
      <c r="V116" s="1">
        <f t="shared" si="36"/>
        <v>1430.5823724958445</v>
      </c>
      <c r="W116" s="7">
        <v>2019</v>
      </c>
      <c r="X116" s="8">
        <v>2019</v>
      </c>
      <c r="AA116" s="24">
        <f t="shared" si="30"/>
        <v>4905896.13</v>
      </c>
      <c r="AB116" s="26"/>
      <c r="AC116" s="26"/>
      <c r="AD116" s="26">
        <v>621188.98</v>
      </c>
      <c r="AE116" s="26"/>
      <c r="AF116" s="26"/>
      <c r="AG116" s="26"/>
      <c r="AH116" s="26"/>
      <c r="AI116" s="26"/>
      <c r="AJ116" s="26">
        <v>2802193</v>
      </c>
      <c r="AK116" s="26"/>
      <c r="AL116" s="10"/>
      <c r="AM116" s="26">
        <v>1420593.98</v>
      </c>
      <c r="AN116" s="26"/>
      <c r="AO116" s="26"/>
      <c r="AP116" s="9">
        <v>61920.17</v>
      </c>
      <c r="AQ116" s="172"/>
    </row>
    <row r="117" spans="1:43" ht="15" customHeight="1" x14ac:dyDescent="0.25">
      <c r="A117" s="4">
        <f t="shared" si="39"/>
        <v>101</v>
      </c>
      <c r="B117" s="22">
        <f t="shared" si="40"/>
        <v>40</v>
      </c>
      <c r="C117" s="2" t="s">
        <v>97</v>
      </c>
      <c r="D117" s="2" t="s">
        <v>536</v>
      </c>
      <c r="E117" s="5">
        <v>1977</v>
      </c>
      <c r="F117" s="5">
        <v>2013</v>
      </c>
      <c r="G117" s="5" t="s">
        <v>48</v>
      </c>
      <c r="H117" s="5">
        <v>9</v>
      </c>
      <c r="I117" s="5">
        <v>1</v>
      </c>
      <c r="J117" s="26">
        <v>2362.6</v>
      </c>
      <c r="K117" s="26">
        <v>1901.6</v>
      </c>
      <c r="L117" s="26">
        <v>0</v>
      </c>
      <c r="M117" s="6">
        <v>72</v>
      </c>
      <c r="N117" s="24">
        <f t="shared" si="27"/>
        <v>2253059.0099999998</v>
      </c>
      <c r="O117" s="26"/>
      <c r="P117" s="1">
        <f t="shared" si="41"/>
        <v>1585522.2589999998</v>
      </c>
      <c r="Q117" s="1">
        <v>0</v>
      </c>
      <c r="R117" s="1">
        <v>658887.88</v>
      </c>
      <c r="S117" s="1">
        <v>8648.8709999999992</v>
      </c>
      <c r="T117" s="26">
        <v>0</v>
      </c>
      <c r="U117" s="1">
        <f t="shared" si="36"/>
        <v>1184.8227860748843</v>
      </c>
      <c r="V117" s="1">
        <f t="shared" si="36"/>
        <v>1184.8227860748843</v>
      </c>
      <c r="W117" s="7">
        <v>2019</v>
      </c>
      <c r="X117" s="8">
        <v>2019</v>
      </c>
      <c r="AA117" s="24">
        <f t="shared" si="30"/>
        <v>2253059.0099999998</v>
      </c>
      <c r="AB117" s="26"/>
      <c r="AC117" s="26"/>
      <c r="AD117" s="26"/>
      <c r="AE117" s="26"/>
      <c r="AF117" s="26"/>
      <c r="AG117" s="26"/>
      <c r="AH117" s="26"/>
      <c r="AI117" s="26"/>
      <c r="AJ117" s="26">
        <v>895793.24</v>
      </c>
      <c r="AK117" s="26"/>
      <c r="AL117" s="10"/>
      <c r="AM117" s="26">
        <v>1328436.2</v>
      </c>
      <c r="AN117" s="26"/>
      <c r="AO117" s="26"/>
      <c r="AP117" s="9">
        <v>28829.57</v>
      </c>
      <c r="AQ117" s="172"/>
    </row>
    <row r="118" spans="1:43" ht="15" customHeight="1" x14ac:dyDescent="0.25">
      <c r="A118" s="4">
        <f t="shared" si="39"/>
        <v>102</v>
      </c>
      <c r="B118" s="22">
        <f t="shared" si="40"/>
        <v>41</v>
      </c>
      <c r="C118" s="2" t="s">
        <v>582</v>
      </c>
      <c r="D118" s="2" t="s">
        <v>586</v>
      </c>
      <c r="E118" s="5">
        <v>1984</v>
      </c>
      <c r="F118" s="5">
        <v>2010</v>
      </c>
      <c r="G118" s="5" t="s">
        <v>48</v>
      </c>
      <c r="H118" s="5">
        <v>5</v>
      </c>
      <c r="I118" s="5">
        <v>4</v>
      </c>
      <c r="J118" s="26">
        <v>3209.1</v>
      </c>
      <c r="K118" s="26">
        <v>1849.9</v>
      </c>
      <c r="L118" s="26">
        <v>0</v>
      </c>
      <c r="M118" s="6">
        <v>66</v>
      </c>
      <c r="N118" s="24">
        <f t="shared" si="27"/>
        <v>1216292.75</v>
      </c>
      <c r="O118" s="26"/>
      <c r="P118" s="1">
        <v>0</v>
      </c>
      <c r="Q118" s="1"/>
      <c r="R118" s="1">
        <v>718250.16519999993</v>
      </c>
      <c r="S118" s="1">
        <f t="shared" ref="S118:S121" si="42">N118-O118-Q118-R118-T118</f>
        <v>498042.58480000007</v>
      </c>
      <c r="T118" s="26"/>
      <c r="U118" s="1">
        <f t="shared" ref="U118:V137" si="43">$N118/($K118+$L118)</f>
        <v>657.49108059895127</v>
      </c>
      <c r="V118" s="1">
        <f t="shared" si="43"/>
        <v>657.49108059895127</v>
      </c>
      <c r="W118" s="7">
        <v>2019</v>
      </c>
      <c r="X118" s="8">
        <v>2019</v>
      </c>
      <c r="AA118" s="24">
        <f t="shared" si="30"/>
        <v>1216292.75</v>
      </c>
      <c r="AB118" s="26"/>
      <c r="AC118" s="26"/>
      <c r="AD118" s="26">
        <v>1216292.75</v>
      </c>
      <c r="AE118" s="26"/>
      <c r="AF118" s="26"/>
      <c r="AG118" s="26"/>
      <c r="AH118" s="26"/>
      <c r="AI118" s="26"/>
      <c r="AJ118" s="26"/>
      <c r="AK118" s="26"/>
      <c r="AL118" s="10"/>
      <c r="AM118" s="26"/>
      <c r="AN118" s="26"/>
      <c r="AO118" s="26"/>
      <c r="AP118" s="9">
        <v>0</v>
      </c>
      <c r="AQ118" s="172"/>
    </row>
    <row r="119" spans="1:43" ht="15" customHeight="1" x14ac:dyDescent="0.25">
      <c r="A119" s="4">
        <f t="shared" si="39"/>
        <v>103</v>
      </c>
      <c r="B119" s="22">
        <f t="shared" si="40"/>
        <v>42</v>
      </c>
      <c r="C119" s="2" t="s">
        <v>582</v>
      </c>
      <c r="D119" s="2" t="s">
        <v>589</v>
      </c>
      <c r="E119" s="5">
        <v>1982</v>
      </c>
      <c r="F119" s="5">
        <v>2011</v>
      </c>
      <c r="G119" s="5" t="s">
        <v>48</v>
      </c>
      <c r="H119" s="5">
        <v>5</v>
      </c>
      <c r="I119" s="5">
        <v>4</v>
      </c>
      <c r="J119" s="26">
        <v>3398.2</v>
      </c>
      <c r="K119" s="26">
        <v>2472.5</v>
      </c>
      <c r="L119" s="26">
        <v>0</v>
      </c>
      <c r="M119" s="6">
        <v>90</v>
      </c>
      <c r="N119" s="24">
        <f t="shared" si="27"/>
        <v>904939.2699999999</v>
      </c>
      <c r="O119" s="26"/>
      <c r="P119" s="1"/>
      <c r="Q119" s="1"/>
      <c r="R119" s="1">
        <v>197664.85666666669</v>
      </c>
      <c r="S119" s="1">
        <f t="shared" si="42"/>
        <v>707274.41333333321</v>
      </c>
      <c r="T119" s="26"/>
      <c r="U119" s="1">
        <f t="shared" si="43"/>
        <v>366.00172699696657</v>
      </c>
      <c r="V119" s="1">
        <f t="shared" si="43"/>
        <v>366.00172699696657</v>
      </c>
      <c r="W119" s="7">
        <v>2019</v>
      </c>
      <c r="X119" s="8">
        <v>2019</v>
      </c>
      <c r="AA119" s="24">
        <f t="shared" si="30"/>
        <v>904939.2699999999</v>
      </c>
      <c r="AB119" s="26"/>
      <c r="AC119" s="26"/>
      <c r="AD119" s="26">
        <v>895705.2</v>
      </c>
      <c r="AE119" s="26"/>
      <c r="AF119" s="26"/>
      <c r="AG119" s="26"/>
      <c r="AH119" s="26"/>
      <c r="AI119" s="26"/>
      <c r="AJ119" s="26"/>
      <c r="AK119" s="26"/>
      <c r="AL119" s="10"/>
      <c r="AM119" s="26"/>
      <c r="AN119" s="26"/>
      <c r="AO119" s="26"/>
      <c r="AP119" s="9">
        <v>9234.07</v>
      </c>
      <c r="AQ119" s="172"/>
    </row>
    <row r="120" spans="1:43" ht="15" customHeight="1" x14ac:dyDescent="0.25">
      <c r="A120" s="4">
        <f t="shared" si="39"/>
        <v>104</v>
      </c>
      <c r="B120" s="22">
        <f t="shared" si="40"/>
        <v>43</v>
      </c>
      <c r="C120" s="2" t="s">
        <v>582</v>
      </c>
      <c r="D120" s="2" t="s">
        <v>590</v>
      </c>
      <c r="E120" s="5">
        <v>1979</v>
      </c>
      <c r="F120" s="5">
        <v>2013</v>
      </c>
      <c r="G120" s="5" t="s">
        <v>48</v>
      </c>
      <c r="H120" s="5">
        <v>5</v>
      </c>
      <c r="I120" s="5">
        <v>4</v>
      </c>
      <c r="J120" s="26">
        <v>3313.8</v>
      </c>
      <c r="K120" s="26">
        <v>2365.9</v>
      </c>
      <c r="L120" s="26">
        <v>0</v>
      </c>
      <c r="M120" s="6">
        <v>83</v>
      </c>
      <c r="N120" s="24">
        <f t="shared" si="27"/>
        <v>856903.95000000007</v>
      </c>
      <c r="O120" s="26"/>
      <c r="P120" s="1"/>
      <c r="Q120" s="1"/>
      <c r="R120" s="1">
        <v>198805.35439999998</v>
      </c>
      <c r="S120" s="1">
        <f t="shared" si="42"/>
        <v>658098.59560000012</v>
      </c>
      <c r="T120" s="26"/>
      <c r="U120" s="1">
        <f t="shared" si="43"/>
        <v>362.18942051650538</v>
      </c>
      <c r="V120" s="1">
        <f t="shared" si="43"/>
        <v>362.18942051650538</v>
      </c>
      <c r="W120" s="7">
        <v>2019</v>
      </c>
      <c r="X120" s="8">
        <v>2019</v>
      </c>
      <c r="AA120" s="24">
        <f t="shared" si="30"/>
        <v>856903.95000000007</v>
      </c>
      <c r="AB120" s="26"/>
      <c r="AC120" s="26"/>
      <c r="AD120" s="26">
        <v>847689.93</v>
      </c>
      <c r="AE120" s="26"/>
      <c r="AF120" s="26"/>
      <c r="AG120" s="26"/>
      <c r="AH120" s="26"/>
      <c r="AI120" s="26"/>
      <c r="AJ120" s="26"/>
      <c r="AK120" s="26"/>
      <c r="AL120" s="10"/>
      <c r="AM120" s="26"/>
      <c r="AN120" s="26"/>
      <c r="AO120" s="26"/>
      <c r="AP120" s="9">
        <v>9214.02</v>
      </c>
      <c r="AQ120" s="172"/>
    </row>
    <row r="121" spans="1:43" ht="15" customHeight="1" x14ac:dyDescent="0.25">
      <c r="A121" s="4">
        <f t="shared" si="39"/>
        <v>105</v>
      </c>
      <c r="B121" s="22">
        <f t="shared" si="40"/>
        <v>44</v>
      </c>
      <c r="C121" s="2" t="s">
        <v>582</v>
      </c>
      <c r="D121" s="2" t="s">
        <v>592</v>
      </c>
      <c r="E121" s="5">
        <v>1976</v>
      </c>
      <c r="F121" s="5">
        <v>2013</v>
      </c>
      <c r="G121" s="5" t="s">
        <v>48</v>
      </c>
      <c r="H121" s="5">
        <v>4</v>
      </c>
      <c r="I121" s="5">
        <v>6</v>
      </c>
      <c r="J121" s="26">
        <v>4614</v>
      </c>
      <c r="K121" s="26">
        <v>4285.5</v>
      </c>
      <c r="L121" s="26">
        <v>0</v>
      </c>
      <c r="M121" s="6">
        <v>148</v>
      </c>
      <c r="N121" s="24">
        <f t="shared" si="27"/>
        <v>1659637.9100000001</v>
      </c>
      <c r="O121" s="26"/>
      <c r="P121" s="1">
        <v>0</v>
      </c>
      <c r="Q121" s="1"/>
      <c r="R121" s="1">
        <v>329673.77133333334</v>
      </c>
      <c r="S121" s="1">
        <f t="shared" si="42"/>
        <v>1329964.1386666668</v>
      </c>
      <c r="T121" s="26"/>
      <c r="U121" s="1">
        <f t="shared" si="43"/>
        <v>387.26820907712056</v>
      </c>
      <c r="V121" s="1">
        <f t="shared" si="43"/>
        <v>387.26820907712056</v>
      </c>
      <c r="W121" s="7">
        <v>2019</v>
      </c>
      <c r="X121" s="8">
        <v>2019</v>
      </c>
      <c r="AA121" s="24">
        <f t="shared" si="30"/>
        <v>1659637.9100000001</v>
      </c>
      <c r="AB121" s="26"/>
      <c r="AC121" s="26"/>
      <c r="AD121" s="26">
        <v>1643205.85</v>
      </c>
      <c r="AE121" s="26"/>
      <c r="AF121" s="26"/>
      <c r="AG121" s="26"/>
      <c r="AH121" s="26"/>
      <c r="AI121" s="26"/>
      <c r="AJ121" s="26"/>
      <c r="AK121" s="26"/>
      <c r="AL121" s="10"/>
      <c r="AM121" s="26"/>
      <c r="AN121" s="26"/>
      <c r="AO121" s="26"/>
      <c r="AP121" s="9">
        <v>16432.060000000001</v>
      </c>
      <c r="AQ121" s="172"/>
    </row>
    <row r="122" spans="1:43" ht="15" customHeight="1" x14ac:dyDescent="0.25">
      <c r="A122" s="4">
        <f t="shared" si="39"/>
        <v>106</v>
      </c>
      <c r="B122" s="22">
        <f t="shared" si="40"/>
        <v>45</v>
      </c>
      <c r="C122" s="2" t="s">
        <v>582</v>
      </c>
      <c r="D122" s="2" t="s">
        <v>593</v>
      </c>
      <c r="E122" s="5">
        <v>1980</v>
      </c>
      <c r="F122" s="5">
        <v>2013</v>
      </c>
      <c r="G122" s="5" t="s">
        <v>48</v>
      </c>
      <c r="H122" s="5">
        <v>5</v>
      </c>
      <c r="I122" s="5">
        <v>4</v>
      </c>
      <c r="J122" s="26">
        <v>3343.9</v>
      </c>
      <c r="K122" s="26">
        <v>2450.6</v>
      </c>
      <c r="L122" s="26">
        <v>0</v>
      </c>
      <c r="M122" s="6">
        <v>79</v>
      </c>
      <c r="N122" s="24">
        <f t="shared" si="27"/>
        <v>5009707.8899999997</v>
      </c>
      <c r="O122" s="26"/>
      <c r="P122" s="1">
        <f t="shared" ref="P122:P128" si="44">N122-Q122-R122-S122-O122-T122</f>
        <v>1722443.0199999996</v>
      </c>
      <c r="Q122" s="1">
        <v>0</v>
      </c>
      <c r="R122" s="1">
        <v>998097.28</v>
      </c>
      <c r="S122" s="1">
        <v>2289167.59</v>
      </c>
      <c r="T122" s="26">
        <v>0</v>
      </c>
      <c r="U122" s="1">
        <f t="shared" si="43"/>
        <v>2044.2780910797355</v>
      </c>
      <c r="V122" s="1">
        <f t="shared" si="43"/>
        <v>2044.2780910797355</v>
      </c>
      <c r="W122" s="7">
        <v>2019</v>
      </c>
      <c r="X122" s="8">
        <v>2019</v>
      </c>
      <c r="AA122" s="24">
        <f t="shared" si="30"/>
        <v>5009707.8899999997</v>
      </c>
      <c r="AB122" s="26"/>
      <c r="AC122" s="26"/>
      <c r="AD122" s="26"/>
      <c r="AE122" s="26">
        <v>531435.63</v>
      </c>
      <c r="AF122" s="26"/>
      <c r="AG122" s="26"/>
      <c r="AH122" s="26"/>
      <c r="AI122" s="26"/>
      <c r="AJ122" s="26">
        <v>4478272.26</v>
      </c>
      <c r="AK122" s="26"/>
      <c r="AL122" s="10"/>
      <c r="AM122" s="26"/>
      <c r="AN122" s="26"/>
      <c r="AO122" s="26"/>
      <c r="AP122" s="9">
        <v>0</v>
      </c>
      <c r="AQ122" s="172"/>
    </row>
    <row r="123" spans="1:43" ht="15" customHeight="1" x14ac:dyDescent="0.25">
      <c r="A123" s="4">
        <f t="shared" si="39"/>
        <v>107</v>
      </c>
      <c r="B123" s="22">
        <f t="shared" si="40"/>
        <v>46</v>
      </c>
      <c r="C123" s="2" t="s">
        <v>54</v>
      </c>
      <c r="D123" s="2" t="s">
        <v>606</v>
      </c>
      <c r="E123" s="5">
        <v>1967</v>
      </c>
      <c r="F123" s="5">
        <v>1967</v>
      </c>
      <c r="G123" s="5" t="s">
        <v>48</v>
      </c>
      <c r="H123" s="5">
        <v>3</v>
      </c>
      <c r="I123" s="5">
        <v>3</v>
      </c>
      <c r="J123" s="26">
        <v>996.5</v>
      </c>
      <c r="K123" s="26">
        <v>839.9</v>
      </c>
      <c r="L123" s="26">
        <v>156.6</v>
      </c>
      <c r="M123" s="6">
        <v>34</v>
      </c>
      <c r="N123" s="24">
        <f t="shared" si="27"/>
        <v>4990304.7899999991</v>
      </c>
      <c r="O123" s="26"/>
      <c r="P123" s="1">
        <f t="shared" si="44"/>
        <v>3908333.55</v>
      </c>
      <c r="Q123" s="1"/>
      <c r="R123" s="1">
        <v>190661.52</v>
      </c>
      <c r="S123" s="1">
        <v>891309.72</v>
      </c>
      <c r="T123" s="26"/>
      <c r="U123" s="1">
        <f t="shared" si="43"/>
        <v>5007.8322027094819</v>
      </c>
      <c r="V123" s="1">
        <f t="shared" si="43"/>
        <v>5007.8322027094819</v>
      </c>
      <c r="W123" s="7">
        <v>2019</v>
      </c>
      <c r="X123" s="8">
        <v>2019</v>
      </c>
      <c r="AA123" s="24">
        <f t="shared" si="30"/>
        <v>4990304.7899999991</v>
      </c>
      <c r="AB123" s="26"/>
      <c r="AC123" s="26"/>
      <c r="AD123" s="26"/>
      <c r="AE123" s="26"/>
      <c r="AF123" s="26"/>
      <c r="AG123" s="26"/>
      <c r="AH123" s="26"/>
      <c r="AI123" s="26"/>
      <c r="AJ123" s="26">
        <v>1401060.34</v>
      </c>
      <c r="AK123" s="26"/>
      <c r="AL123" s="10">
        <v>3379911.46</v>
      </c>
      <c r="AM123" s="26">
        <v>132590.64000000001</v>
      </c>
      <c r="AN123" s="26"/>
      <c r="AO123" s="26"/>
      <c r="AP123" s="9">
        <v>76742.350000000006</v>
      </c>
      <c r="AQ123" s="172"/>
    </row>
    <row r="124" spans="1:43" ht="15" customHeight="1" x14ac:dyDescent="0.25">
      <c r="A124" s="4">
        <f t="shared" si="39"/>
        <v>108</v>
      </c>
      <c r="B124" s="22">
        <f t="shared" si="40"/>
        <v>47</v>
      </c>
      <c r="C124" s="2" t="s">
        <v>54</v>
      </c>
      <c r="D124" s="2" t="s">
        <v>218</v>
      </c>
      <c r="E124" s="5">
        <v>1966</v>
      </c>
      <c r="F124" s="5">
        <v>1966</v>
      </c>
      <c r="G124" s="5" t="s">
        <v>48</v>
      </c>
      <c r="H124" s="5">
        <v>3</v>
      </c>
      <c r="I124" s="5">
        <v>3</v>
      </c>
      <c r="J124" s="26">
        <v>964</v>
      </c>
      <c r="K124" s="26">
        <v>808.3</v>
      </c>
      <c r="L124" s="26">
        <v>155.69999999999999</v>
      </c>
      <c r="M124" s="6">
        <v>45</v>
      </c>
      <c r="N124" s="24">
        <f t="shared" si="27"/>
        <v>3991516.06</v>
      </c>
      <c r="O124" s="26"/>
      <c r="P124" s="1">
        <f t="shared" si="44"/>
        <v>3759945.77</v>
      </c>
      <c r="Q124" s="1"/>
      <c r="R124" s="1">
        <v>231570.29000000004</v>
      </c>
      <c r="S124" s="1"/>
      <c r="T124" s="26"/>
      <c r="U124" s="1">
        <f t="shared" si="43"/>
        <v>4140.5768257261416</v>
      </c>
      <c r="V124" s="1">
        <f t="shared" si="43"/>
        <v>4140.5768257261416</v>
      </c>
      <c r="W124" s="7">
        <v>2019</v>
      </c>
      <c r="X124" s="8">
        <v>2019</v>
      </c>
      <c r="AA124" s="24">
        <f t="shared" si="30"/>
        <v>3991516.06</v>
      </c>
      <c r="AB124" s="26"/>
      <c r="AC124" s="26"/>
      <c r="AD124" s="26">
        <v>146841.51</v>
      </c>
      <c r="AE124" s="26"/>
      <c r="AF124" s="26"/>
      <c r="AG124" s="26"/>
      <c r="AH124" s="26"/>
      <c r="AI124" s="26"/>
      <c r="AJ124" s="26">
        <v>289753.42</v>
      </c>
      <c r="AK124" s="26"/>
      <c r="AL124" s="10">
        <v>3354438.83</v>
      </c>
      <c r="AM124" s="26">
        <v>148728.04</v>
      </c>
      <c r="AN124" s="26"/>
      <c r="AO124" s="26"/>
      <c r="AP124" s="9">
        <v>51754.26</v>
      </c>
      <c r="AQ124" s="172"/>
    </row>
    <row r="125" spans="1:43" ht="15" customHeight="1" x14ac:dyDescent="0.25">
      <c r="A125" s="4">
        <f t="shared" si="39"/>
        <v>109</v>
      </c>
      <c r="B125" s="22">
        <f t="shared" si="40"/>
        <v>48</v>
      </c>
      <c r="C125" s="2" t="s">
        <v>54</v>
      </c>
      <c r="D125" s="2" t="s">
        <v>607</v>
      </c>
      <c r="E125" s="5">
        <v>1967</v>
      </c>
      <c r="F125" s="5">
        <v>1967</v>
      </c>
      <c r="G125" s="5" t="s">
        <v>48</v>
      </c>
      <c r="H125" s="5">
        <v>3</v>
      </c>
      <c r="I125" s="5">
        <v>2</v>
      </c>
      <c r="J125" s="26">
        <v>1028</v>
      </c>
      <c r="K125" s="26">
        <v>716.2</v>
      </c>
      <c r="L125" s="26">
        <v>311.8</v>
      </c>
      <c r="M125" s="6">
        <v>24</v>
      </c>
      <c r="N125" s="24">
        <f t="shared" si="27"/>
        <v>4893035.9400000004</v>
      </c>
      <c r="O125" s="26"/>
      <c r="P125" s="1">
        <f t="shared" si="44"/>
        <v>4377242.4200000009</v>
      </c>
      <c r="Q125" s="1">
        <v>0</v>
      </c>
      <c r="R125" s="1">
        <v>182778.71</v>
      </c>
      <c r="S125" s="1">
        <v>333014.80999999959</v>
      </c>
      <c r="T125" s="26"/>
      <c r="U125" s="1">
        <f t="shared" si="43"/>
        <v>4759.7625875486383</v>
      </c>
      <c r="V125" s="1">
        <f t="shared" si="43"/>
        <v>4759.7625875486383</v>
      </c>
      <c r="W125" s="7">
        <v>2019</v>
      </c>
      <c r="X125" s="8">
        <v>2019</v>
      </c>
      <c r="AA125" s="24">
        <f t="shared" si="30"/>
        <v>4893035.9400000004</v>
      </c>
      <c r="AB125" s="26"/>
      <c r="AC125" s="26"/>
      <c r="AD125" s="26"/>
      <c r="AE125" s="26">
        <v>65712.06</v>
      </c>
      <c r="AF125" s="26"/>
      <c r="AG125" s="26"/>
      <c r="AH125" s="26"/>
      <c r="AI125" s="26"/>
      <c r="AJ125" s="26">
        <v>1319976.3999999999</v>
      </c>
      <c r="AK125" s="26"/>
      <c r="AL125" s="10">
        <v>3340412.68</v>
      </c>
      <c r="AM125" s="26">
        <v>103494.3</v>
      </c>
      <c r="AN125" s="26"/>
      <c r="AO125" s="26"/>
      <c r="AP125" s="9">
        <v>63440.5</v>
      </c>
      <c r="AQ125" s="172"/>
    </row>
    <row r="126" spans="1:43" ht="15" customHeight="1" x14ac:dyDescent="0.25">
      <c r="A126" s="4">
        <f t="shared" si="39"/>
        <v>110</v>
      </c>
      <c r="B126" s="22">
        <f t="shared" si="40"/>
        <v>49</v>
      </c>
      <c r="C126" s="2" t="s">
        <v>54</v>
      </c>
      <c r="D126" s="2" t="s">
        <v>608</v>
      </c>
      <c r="E126" s="5">
        <v>1965</v>
      </c>
      <c r="F126" s="5">
        <v>1965</v>
      </c>
      <c r="G126" s="5" t="s">
        <v>48</v>
      </c>
      <c r="H126" s="5">
        <v>3</v>
      </c>
      <c r="I126" s="5">
        <v>2</v>
      </c>
      <c r="J126" s="26">
        <v>996.3</v>
      </c>
      <c r="K126" s="26">
        <v>727.3</v>
      </c>
      <c r="L126" s="26">
        <v>269</v>
      </c>
      <c r="M126" s="6">
        <v>30</v>
      </c>
      <c r="N126" s="24">
        <f t="shared" si="27"/>
        <v>5875365.2999999998</v>
      </c>
      <c r="O126" s="26"/>
      <c r="P126" s="1">
        <f t="shared" si="44"/>
        <v>4584720.4700000007</v>
      </c>
      <c r="Q126" s="1">
        <v>0</v>
      </c>
      <c r="R126" s="1">
        <v>205929.05999999994</v>
      </c>
      <c r="S126" s="1">
        <v>1084715.77</v>
      </c>
      <c r="T126" s="26">
        <v>0</v>
      </c>
      <c r="U126" s="1">
        <f t="shared" si="43"/>
        <v>5897.1848840710627</v>
      </c>
      <c r="V126" s="1">
        <f t="shared" si="43"/>
        <v>5897.1848840710627</v>
      </c>
      <c r="W126" s="7">
        <v>2019</v>
      </c>
      <c r="X126" s="8">
        <v>2019</v>
      </c>
      <c r="AA126" s="24">
        <f t="shared" si="30"/>
        <v>5875365.2999999998</v>
      </c>
      <c r="AB126" s="26">
        <v>381336.25</v>
      </c>
      <c r="AC126" s="26">
        <v>366381.51</v>
      </c>
      <c r="AD126" s="26"/>
      <c r="AE126" s="26">
        <v>230302.57</v>
      </c>
      <c r="AF126" s="26"/>
      <c r="AG126" s="26"/>
      <c r="AH126" s="26"/>
      <c r="AI126" s="26"/>
      <c r="AJ126" s="26">
        <v>1148746.27</v>
      </c>
      <c r="AK126" s="26"/>
      <c r="AL126" s="10">
        <v>3538340.19</v>
      </c>
      <c r="AM126" s="26">
        <v>120182.99</v>
      </c>
      <c r="AN126" s="26"/>
      <c r="AO126" s="26"/>
      <c r="AP126" s="9">
        <v>90075.520000000004</v>
      </c>
      <c r="AQ126" s="172"/>
    </row>
    <row r="127" spans="1:43" ht="15" customHeight="1" x14ac:dyDescent="0.25">
      <c r="A127" s="4">
        <f t="shared" si="39"/>
        <v>111</v>
      </c>
      <c r="B127" s="22">
        <f t="shared" si="40"/>
        <v>50</v>
      </c>
      <c r="C127" s="2" t="s">
        <v>54</v>
      </c>
      <c r="D127" s="2" t="s">
        <v>609</v>
      </c>
      <c r="E127" s="5">
        <v>1964</v>
      </c>
      <c r="F127" s="5">
        <v>1964</v>
      </c>
      <c r="G127" s="5" t="s">
        <v>48</v>
      </c>
      <c r="H127" s="5">
        <v>3</v>
      </c>
      <c r="I127" s="5">
        <v>2</v>
      </c>
      <c r="J127" s="26">
        <v>990.6</v>
      </c>
      <c r="K127" s="26">
        <v>841.5</v>
      </c>
      <c r="L127" s="26">
        <v>149.1</v>
      </c>
      <c r="M127" s="6">
        <v>42</v>
      </c>
      <c r="N127" s="24">
        <f t="shared" si="27"/>
        <v>6419485.5300000003</v>
      </c>
      <c r="O127" s="26"/>
      <c r="P127" s="1">
        <f t="shared" si="44"/>
        <v>5507931.8500000006</v>
      </c>
      <c r="Q127" s="1">
        <v>0</v>
      </c>
      <c r="R127" s="1">
        <v>226719.71</v>
      </c>
      <c r="S127" s="1">
        <v>684833.97</v>
      </c>
      <c r="T127" s="26">
        <v>0</v>
      </c>
      <c r="U127" s="1">
        <f t="shared" si="43"/>
        <v>6480.4013022410663</v>
      </c>
      <c r="V127" s="1">
        <f t="shared" si="43"/>
        <v>6480.4013022410663</v>
      </c>
      <c r="W127" s="7">
        <v>2019</v>
      </c>
      <c r="X127" s="8">
        <v>2019</v>
      </c>
      <c r="AA127" s="24">
        <f t="shared" si="30"/>
        <v>6419485.5300000003</v>
      </c>
      <c r="AB127" s="26">
        <v>655836.46</v>
      </c>
      <c r="AC127" s="26">
        <v>400108.85</v>
      </c>
      <c r="AD127" s="26"/>
      <c r="AE127" s="26">
        <v>206346.62</v>
      </c>
      <c r="AF127" s="26"/>
      <c r="AG127" s="26"/>
      <c r="AH127" s="26"/>
      <c r="AI127" s="26"/>
      <c r="AJ127" s="26">
        <v>1408179.06</v>
      </c>
      <c r="AK127" s="26"/>
      <c r="AL127" s="10">
        <v>3535858.1599999997</v>
      </c>
      <c r="AM127" s="26">
        <v>115728.51999999999</v>
      </c>
      <c r="AN127" s="26"/>
      <c r="AO127" s="26"/>
      <c r="AP127" s="9">
        <v>97427.86</v>
      </c>
      <c r="AQ127" s="172"/>
    </row>
    <row r="128" spans="1:43" ht="15" customHeight="1" x14ac:dyDescent="0.25">
      <c r="A128" s="4">
        <f t="shared" si="39"/>
        <v>112</v>
      </c>
      <c r="B128" s="22">
        <f t="shared" si="40"/>
        <v>51</v>
      </c>
      <c r="C128" s="2" t="s">
        <v>54</v>
      </c>
      <c r="D128" s="2" t="s">
        <v>610</v>
      </c>
      <c r="E128" s="5">
        <v>1964</v>
      </c>
      <c r="F128" s="5">
        <v>1964</v>
      </c>
      <c r="G128" s="5" t="s">
        <v>48</v>
      </c>
      <c r="H128" s="5">
        <v>3</v>
      </c>
      <c r="I128" s="5">
        <v>2</v>
      </c>
      <c r="J128" s="26">
        <v>990.8</v>
      </c>
      <c r="K128" s="26">
        <v>716.4</v>
      </c>
      <c r="L128" s="26">
        <v>274.39999999999998</v>
      </c>
      <c r="M128" s="6">
        <v>33</v>
      </c>
      <c r="N128" s="24">
        <f t="shared" si="27"/>
        <v>7000477.2599999988</v>
      </c>
      <c r="O128" s="26"/>
      <c r="P128" s="1">
        <f t="shared" si="44"/>
        <v>6170785.6699999999</v>
      </c>
      <c r="Q128" s="1">
        <v>0</v>
      </c>
      <c r="R128" s="1">
        <v>195025.39</v>
      </c>
      <c r="S128" s="1">
        <v>634666.19999999891</v>
      </c>
      <c r="T128" s="26">
        <v>0</v>
      </c>
      <c r="U128" s="1">
        <f t="shared" si="43"/>
        <v>7065.4796729915215</v>
      </c>
      <c r="V128" s="1">
        <f t="shared" si="43"/>
        <v>7065.4796729915215</v>
      </c>
      <c r="W128" s="7">
        <v>2019</v>
      </c>
      <c r="X128" s="8">
        <v>2019</v>
      </c>
      <c r="AA128" s="24">
        <f t="shared" si="30"/>
        <v>7000477.2599999988</v>
      </c>
      <c r="AB128" s="26"/>
      <c r="AC128" s="26"/>
      <c r="AD128" s="26">
        <v>150016.46</v>
      </c>
      <c r="AE128" s="26">
        <v>76357.740000000005</v>
      </c>
      <c r="AF128" s="26"/>
      <c r="AG128" s="26"/>
      <c r="AH128" s="26"/>
      <c r="AI128" s="26"/>
      <c r="AJ128" s="26">
        <v>2146535.58</v>
      </c>
      <c r="AK128" s="26"/>
      <c r="AL128" s="10">
        <v>4048194.48</v>
      </c>
      <c r="AM128" s="26">
        <v>84171.09</v>
      </c>
      <c r="AN128" s="26">
        <v>411554.64000000007</v>
      </c>
      <c r="AO128" s="26"/>
      <c r="AP128" s="9">
        <v>83647.27</v>
      </c>
      <c r="AQ128" s="172"/>
    </row>
    <row r="129" spans="1:43" ht="15" customHeight="1" x14ac:dyDescent="0.25">
      <c r="A129" s="4">
        <f t="shared" si="39"/>
        <v>113</v>
      </c>
      <c r="B129" s="22">
        <f t="shared" si="40"/>
        <v>52</v>
      </c>
      <c r="C129" s="2" t="s">
        <v>254</v>
      </c>
      <c r="D129" s="2" t="s">
        <v>638</v>
      </c>
      <c r="E129" s="5">
        <v>1991</v>
      </c>
      <c r="F129" s="5">
        <v>1991</v>
      </c>
      <c r="G129" s="5" t="s">
        <v>60</v>
      </c>
      <c r="H129" s="5">
        <v>5</v>
      </c>
      <c r="I129" s="5">
        <v>3</v>
      </c>
      <c r="J129" s="26">
        <v>3200</v>
      </c>
      <c r="K129" s="26">
        <v>2762.1</v>
      </c>
      <c r="L129" s="26">
        <v>107.3</v>
      </c>
      <c r="M129" s="6">
        <v>99</v>
      </c>
      <c r="N129" s="24">
        <f t="shared" si="27"/>
        <v>2068469.8900000001</v>
      </c>
      <c r="O129" s="26"/>
      <c r="P129" s="1">
        <v>0</v>
      </c>
      <c r="Q129" s="1"/>
      <c r="R129" s="1">
        <v>716280.78</v>
      </c>
      <c r="S129" s="1">
        <f t="shared" ref="S129:S130" si="45">N129-O129-Q129-R129-T129</f>
        <v>1352189.11</v>
      </c>
      <c r="T129" s="26"/>
      <c r="U129" s="1">
        <f t="shared" si="43"/>
        <v>720.87192095908551</v>
      </c>
      <c r="V129" s="1">
        <f t="shared" si="43"/>
        <v>720.87192095908551</v>
      </c>
      <c r="W129" s="7">
        <v>2019</v>
      </c>
      <c r="X129" s="8">
        <v>2019</v>
      </c>
      <c r="AA129" s="24">
        <f t="shared" si="30"/>
        <v>2068469.8900000001</v>
      </c>
      <c r="AB129" s="26"/>
      <c r="AC129" s="26"/>
      <c r="AD129" s="26"/>
      <c r="AE129" s="26"/>
      <c r="AF129" s="26"/>
      <c r="AG129" s="26"/>
      <c r="AH129" s="26"/>
      <c r="AI129" s="26"/>
      <c r="AJ129" s="26">
        <v>2048889.8</v>
      </c>
      <c r="AK129" s="26"/>
      <c r="AL129" s="10"/>
      <c r="AM129" s="26"/>
      <c r="AN129" s="26"/>
      <c r="AO129" s="26"/>
      <c r="AP129" s="9">
        <v>19580.09</v>
      </c>
      <c r="AQ129" s="172"/>
    </row>
    <row r="130" spans="1:43" ht="15" customHeight="1" x14ac:dyDescent="0.25">
      <c r="A130" s="4">
        <f t="shared" si="39"/>
        <v>114</v>
      </c>
      <c r="B130" s="22">
        <f t="shared" si="40"/>
        <v>53</v>
      </c>
      <c r="C130" s="2" t="s">
        <v>254</v>
      </c>
      <c r="D130" s="2" t="s">
        <v>640</v>
      </c>
      <c r="E130" s="5">
        <v>1993</v>
      </c>
      <c r="F130" s="5">
        <v>1993</v>
      </c>
      <c r="G130" s="5" t="s">
        <v>60</v>
      </c>
      <c r="H130" s="5">
        <v>5</v>
      </c>
      <c r="I130" s="5">
        <v>3</v>
      </c>
      <c r="J130" s="26">
        <v>3195.7</v>
      </c>
      <c r="K130" s="26">
        <v>2789.5</v>
      </c>
      <c r="L130" s="26">
        <v>72.099999999999994</v>
      </c>
      <c r="M130" s="6">
        <v>105</v>
      </c>
      <c r="N130" s="24">
        <f t="shared" si="27"/>
        <v>2099909.2399999998</v>
      </c>
      <c r="O130" s="26"/>
      <c r="P130" s="1">
        <v>0</v>
      </c>
      <c r="Q130" s="1"/>
      <c r="R130" s="1">
        <v>799320.07</v>
      </c>
      <c r="S130" s="1">
        <f t="shared" si="45"/>
        <v>1300589.17</v>
      </c>
      <c r="T130" s="26"/>
      <c r="U130" s="1">
        <f t="shared" si="43"/>
        <v>733.82346938775504</v>
      </c>
      <c r="V130" s="1">
        <f t="shared" si="43"/>
        <v>733.82346938775504</v>
      </c>
      <c r="W130" s="7">
        <v>2019</v>
      </c>
      <c r="X130" s="8">
        <v>2019</v>
      </c>
      <c r="AA130" s="24">
        <f t="shared" si="30"/>
        <v>2099909.2399999998</v>
      </c>
      <c r="AB130" s="26"/>
      <c r="AC130" s="26"/>
      <c r="AD130" s="26"/>
      <c r="AE130" s="26"/>
      <c r="AF130" s="26"/>
      <c r="AG130" s="26"/>
      <c r="AH130" s="26"/>
      <c r="AI130" s="26"/>
      <c r="AJ130" s="26">
        <v>2080032.9499999997</v>
      </c>
      <c r="AK130" s="26"/>
      <c r="AL130" s="10"/>
      <c r="AM130" s="26"/>
      <c r="AN130" s="26"/>
      <c r="AO130" s="26"/>
      <c r="AP130" s="9">
        <v>19876.29</v>
      </c>
      <c r="AQ130" s="172"/>
    </row>
    <row r="131" spans="1:43" ht="15" customHeight="1" x14ac:dyDescent="0.25">
      <c r="A131" s="4">
        <f t="shared" si="39"/>
        <v>115</v>
      </c>
      <c r="B131" s="22">
        <f t="shared" si="40"/>
        <v>54</v>
      </c>
      <c r="C131" s="2" t="s">
        <v>281</v>
      </c>
      <c r="D131" s="2" t="s">
        <v>652</v>
      </c>
      <c r="E131" s="5">
        <v>1985</v>
      </c>
      <c r="F131" s="5">
        <v>2013</v>
      </c>
      <c r="G131" s="5" t="s">
        <v>48</v>
      </c>
      <c r="H131" s="5">
        <v>3</v>
      </c>
      <c r="I131" s="5">
        <v>1</v>
      </c>
      <c r="J131" s="26">
        <v>1239.3</v>
      </c>
      <c r="K131" s="26">
        <v>868.4</v>
      </c>
      <c r="L131" s="26">
        <v>469.1</v>
      </c>
      <c r="M131" s="6">
        <v>95</v>
      </c>
      <c r="N131" s="24">
        <f t="shared" si="27"/>
        <v>9416688.5700000003</v>
      </c>
      <c r="O131" s="26"/>
      <c r="P131" s="1">
        <f>N131-Q131-R131-S131-O131-T131</f>
        <v>5874850.2400000012</v>
      </c>
      <c r="Q131" s="1"/>
      <c r="R131" s="1">
        <v>326443.62</v>
      </c>
      <c r="S131" s="1">
        <v>3215394.71</v>
      </c>
      <c r="T131" s="26">
        <v>0</v>
      </c>
      <c r="U131" s="1">
        <f t="shared" si="43"/>
        <v>7040.5148186915894</v>
      </c>
      <c r="V131" s="1">
        <f t="shared" si="43"/>
        <v>7040.5148186915894</v>
      </c>
      <c r="W131" s="7">
        <v>2019</v>
      </c>
      <c r="X131" s="8">
        <v>2019</v>
      </c>
      <c r="AA131" s="24">
        <f t="shared" si="30"/>
        <v>9416688.5700000003</v>
      </c>
      <c r="AB131" s="26"/>
      <c r="AC131" s="26"/>
      <c r="AD131" s="26"/>
      <c r="AE131" s="26"/>
      <c r="AF131" s="26"/>
      <c r="AG131" s="26"/>
      <c r="AH131" s="26"/>
      <c r="AI131" s="26"/>
      <c r="AJ131" s="26">
        <v>3984904.27</v>
      </c>
      <c r="AK131" s="26"/>
      <c r="AL131" s="10">
        <v>5322656.6599999992</v>
      </c>
      <c r="AM131" s="26"/>
      <c r="AN131" s="26"/>
      <c r="AO131" s="26"/>
      <c r="AP131" s="9">
        <v>109127.64</v>
      </c>
      <c r="AQ131" s="172"/>
    </row>
    <row r="132" spans="1:43" ht="15" customHeight="1" x14ac:dyDescent="0.25">
      <c r="A132" s="4">
        <f t="shared" si="39"/>
        <v>116</v>
      </c>
      <c r="B132" s="22">
        <f t="shared" si="40"/>
        <v>55</v>
      </c>
      <c r="C132" s="2" t="s">
        <v>303</v>
      </c>
      <c r="D132" s="2" t="s">
        <v>679</v>
      </c>
      <c r="E132" s="5">
        <v>1997</v>
      </c>
      <c r="F132" s="5">
        <v>2012</v>
      </c>
      <c r="G132" s="5" t="s">
        <v>48</v>
      </c>
      <c r="H132" s="5">
        <v>5</v>
      </c>
      <c r="I132" s="5">
        <v>4</v>
      </c>
      <c r="J132" s="26">
        <v>3981.21</v>
      </c>
      <c r="K132" s="26">
        <v>3111.1</v>
      </c>
      <c r="L132" s="26">
        <v>88.61</v>
      </c>
      <c r="M132" s="6">
        <v>114</v>
      </c>
      <c r="N132" s="24">
        <f t="shared" si="27"/>
        <v>2603728.8199999998</v>
      </c>
      <c r="O132" s="26"/>
      <c r="P132" s="1">
        <v>0</v>
      </c>
      <c r="Q132" s="1">
        <v>0</v>
      </c>
      <c r="R132" s="1">
        <v>1057867.1463200001</v>
      </c>
      <c r="S132" s="1">
        <f t="shared" ref="S132:S134" si="46">N132-O132-Q132-R132-T132</f>
        <v>1350676.42</v>
      </c>
      <c r="T132" s="26">
        <v>195185.25367999985</v>
      </c>
      <c r="U132" s="1">
        <f t="shared" si="43"/>
        <v>813.73900134699704</v>
      </c>
      <c r="V132" s="1">
        <f t="shared" si="43"/>
        <v>813.73900134699704</v>
      </c>
      <c r="W132" s="7">
        <v>2019</v>
      </c>
      <c r="X132" s="8">
        <v>2019</v>
      </c>
      <c r="AA132" s="24">
        <f t="shared" si="30"/>
        <v>2603728.8199999998</v>
      </c>
      <c r="AB132" s="26"/>
      <c r="AC132" s="26"/>
      <c r="AD132" s="26">
        <v>1122279.3699999999</v>
      </c>
      <c r="AE132" s="26">
        <v>1441970.42</v>
      </c>
      <c r="AF132" s="26"/>
      <c r="AG132" s="26"/>
      <c r="AH132" s="26"/>
      <c r="AI132" s="26"/>
      <c r="AJ132" s="26"/>
      <c r="AK132" s="26"/>
      <c r="AL132" s="10"/>
      <c r="AM132" s="26"/>
      <c r="AN132" s="26"/>
      <c r="AO132" s="26"/>
      <c r="AP132" s="9">
        <v>39479.03</v>
      </c>
      <c r="AQ132" s="172"/>
    </row>
    <row r="133" spans="1:43" ht="15" customHeight="1" x14ac:dyDescent="0.25">
      <c r="A133" s="4">
        <f t="shared" si="39"/>
        <v>117</v>
      </c>
      <c r="B133" s="22">
        <f t="shared" si="40"/>
        <v>56</v>
      </c>
      <c r="C133" s="2" t="s">
        <v>303</v>
      </c>
      <c r="D133" s="2" t="s">
        <v>680</v>
      </c>
      <c r="E133" s="5">
        <v>1992</v>
      </c>
      <c r="F133" s="5">
        <v>2010</v>
      </c>
      <c r="G133" s="5" t="s">
        <v>48</v>
      </c>
      <c r="H133" s="5">
        <v>2</v>
      </c>
      <c r="I133" s="5">
        <v>2</v>
      </c>
      <c r="J133" s="26">
        <v>869.3</v>
      </c>
      <c r="K133" s="26">
        <v>524.6</v>
      </c>
      <c r="L133" s="26">
        <v>263.3</v>
      </c>
      <c r="M133" s="6">
        <v>31</v>
      </c>
      <c r="N133" s="24">
        <f t="shared" si="27"/>
        <v>181993.15</v>
      </c>
      <c r="O133" s="26"/>
      <c r="P133" s="1">
        <v>0</v>
      </c>
      <c r="Q133" s="1">
        <v>0</v>
      </c>
      <c r="R133" s="1">
        <v>180991.88</v>
      </c>
      <c r="S133" s="1">
        <f t="shared" si="46"/>
        <v>1001.2699999999895</v>
      </c>
      <c r="T133" s="26">
        <v>0</v>
      </c>
      <c r="U133" s="1">
        <f t="shared" si="43"/>
        <v>230.98508693996698</v>
      </c>
      <c r="V133" s="1">
        <f t="shared" si="43"/>
        <v>230.98508693996698</v>
      </c>
      <c r="W133" s="7">
        <v>2019</v>
      </c>
      <c r="X133" s="8">
        <v>2019</v>
      </c>
      <c r="AA133" s="24">
        <f t="shared" si="30"/>
        <v>181993.15</v>
      </c>
      <c r="AB133" s="26"/>
      <c r="AC133" s="26"/>
      <c r="AD133" s="26">
        <v>180304.25</v>
      </c>
      <c r="AE133" s="26"/>
      <c r="AF133" s="26"/>
      <c r="AG133" s="26"/>
      <c r="AH133" s="26"/>
      <c r="AI133" s="26"/>
      <c r="AJ133" s="26"/>
      <c r="AK133" s="26"/>
      <c r="AL133" s="10"/>
      <c r="AM133" s="26"/>
      <c r="AN133" s="26"/>
      <c r="AO133" s="26"/>
      <c r="AP133" s="9">
        <v>1688.9</v>
      </c>
      <c r="AQ133" s="172"/>
    </row>
    <row r="134" spans="1:43" ht="15" customHeight="1" x14ac:dyDescent="0.25">
      <c r="A134" s="4">
        <f t="shared" si="39"/>
        <v>118</v>
      </c>
      <c r="B134" s="22">
        <f t="shared" si="40"/>
        <v>57</v>
      </c>
      <c r="C134" s="2" t="s">
        <v>303</v>
      </c>
      <c r="D134" s="2" t="s">
        <v>681</v>
      </c>
      <c r="E134" s="5">
        <v>1993</v>
      </c>
      <c r="F134" s="5">
        <v>2009</v>
      </c>
      <c r="G134" s="5" t="s">
        <v>48</v>
      </c>
      <c r="H134" s="5">
        <v>2</v>
      </c>
      <c r="I134" s="5">
        <v>2</v>
      </c>
      <c r="J134" s="26">
        <v>862.9</v>
      </c>
      <c r="K134" s="26">
        <v>524.6</v>
      </c>
      <c r="L134" s="26">
        <v>256.89999999999998</v>
      </c>
      <c r="M134" s="6">
        <v>33</v>
      </c>
      <c r="N134" s="24">
        <f t="shared" si="27"/>
        <v>773687.49</v>
      </c>
      <c r="O134" s="26"/>
      <c r="P134" s="1">
        <v>0</v>
      </c>
      <c r="Q134" s="1">
        <v>0</v>
      </c>
      <c r="R134" s="1">
        <v>236084.3854</v>
      </c>
      <c r="S134" s="1">
        <f t="shared" si="46"/>
        <v>325085.8946</v>
      </c>
      <c r="T134" s="26">
        <v>212517.20999999996</v>
      </c>
      <c r="U134" s="1">
        <f t="shared" si="43"/>
        <v>990.00318618042229</v>
      </c>
      <c r="V134" s="1">
        <f t="shared" si="43"/>
        <v>990.00318618042229</v>
      </c>
      <c r="W134" s="7">
        <v>2019</v>
      </c>
      <c r="X134" s="8">
        <v>2019</v>
      </c>
      <c r="AA134" s="24">
        <f t="shared" si="30"/>
        <v>773687.49</v>
      </c>
      <c r="AB134" s="26"/>
      <c r="AC134" s="26"/>
      <c r="AD134" s="26">
        <v>168886.88</v>
      </c>
      <c r="AE134" s="26">
        <v>594333.61</v>
      </c>
      <c r="AF134" s="26"/>
      <c r="AG134" s="26"/>
      <c r="AH134" s="26"/>
      <c r="AI134" s="26"/>
      <c r="AJ134" s="26"/>
      <c r="AK134" s="26"/>
      <c r="AL134" s="10"/>
      <c r="AM134" s="26"/>
      <c r="AN134" s="26"/>
      <c r="AO134" s="26"/>
      <c r="AP134" s="9">
        <v>10467</v>
      </c>
      <c r="AQ134" s="172"/>
    </row>
    <row r="135" spans="1:43" ht="15" customHeight="1" x14ac:dyDescent="0.25">
      <c r="A135" s="4">
        <f t="shared" si="39"/>
        <v>119</v>
      </c>
      <c r="B135" s="22">
        <f t="shared" si="40"/>
        <v>58</v>
      </c>
      <c r="C135" s="2" t="s">
        <v>306</v>
      </c>
      <c r="D135" s="2" t="s">
        <v>684</v>
      </c>
      <c r="E135" s="5">
        <v>1995</v>
      </c>
      <c r="F135" s="5">
        <v>1995</v>
      </c>
      <c r="G135" s="5" t="s">
        <v>48</v>
      </c>
      <c r="H135" s="5">
        <v>5</v>
      </c>
      <c r="I135" s="5">
        <v>4</v>
      </c>
      <c r="J135" s="26">
        <v>4970.7</v>
      </c>
      <c r="K135" s="26">
        <v>4459.8</v>
      </c>
      <c r="L135" s="26">
        <v>0</v>
      </c>
      <c r="M135" s="6">
        <v>173</v>
      </c>
      <c r="N135" s="24">
        <f t="shared" si="27"/>
        <v>1059810.8</v>
      </c>
      <c r="O135" s="26"/>
      <c r="P135" s="1">
        <f>N135-Q135-R135-S135-O135-T135</f>
        <v>12128.472999999998</v>
      </c>
      <c r="Q135" s="1">
        <v>0</v>
      </c>
      <c r="R135" s="1">
        <v>250624.41699999999</v>
      </c>
      <c r="S135" s="1">
        <v>797057.91</v>
      </c>
      <c r="T135" s="26">
        <v>0</v>
      </c>
      <c r="U135" s="1">
        <f t="shared" si="43"/>
        <v>237.63639625095297</v>
      </c>
      <c r="V135" s="1">
        <f t="shared" si="43"/>
        <v>237.63639625095297</v>
      </c>
      <c r="W135" s="7">
        <v>2019</v>
      </c>
      <c r="X135" s="8">
        <v>2019</v>
      </c>
      <c r="AA135" s="24">
        <f t="shared" si="30"/>
        <v>1059810.8</v>
      </c>
      <c r="AB135" s="26"/>
      <c r="AC135" s="26"/>
      <c r="AD135" s="26">
        <v>1042484.41</v>
      </c>
      <c r="AE135" s="26"/>
      <c r="AF135" s="26"/>
      <c r="AG135" s="26"/>
      <c r="AH135" s="26"/>
      <c r="AI135" s="26"/>
      <c r="AJ135" s="26"/>
      <c r="AK135" s="26"/>
      <c r="AL135" s="10"/>
      <c r="AM135" s="26"/>
      <c r="AN135" s="26"/>
      <c r="AO135" s="26"/>
      <c r="AP135" s="9">
        <v>17326.39</v>
      </c>
      <c r="AQ135" s="172"/>
    </row>
    <row r="136" spans="1:43" ht="15" customHeight="1" x14ac:dyDescent="0.25">
      <c r="A136" s="4">
        <f t="shared" si="39"/>
        <v>120</v>
      </c>
      <c r="B136" s="22">
        <f t="shared" si="40"/>
        <v>59</v>
      </c>
      <c r="C136" s="2" t="s">
        <v>306</v>
      </c>
      <c r="D136" s="2" t="s">
        <v>307</v>
      </c>
      <c r="E136" s="5">
        <v>1982</v>
      </c>
      <c r="F136" s="5">
        <v>2009</v>
      </c>
      <c r="G136" s="5" t="s">
        <v>48</v>
      </c>
      <c r="H136" s="5">
        <v>5</v>
      </c>
      <c r="I136" s="5">
        <v>2</v>
      </c>
      <c r="J136" s="26">
        <v>1767.9</v>
      </c>
      <c r="K136" s="26">
        <v>1602.4</v>
      </c>
      <c r="L136" s="26">
        <v>0</v>
      </c>
      <c r="M136" s="6">
        <v>65</v>
      </c>
      <c r="N136" s="24">
        <f t="shared" si="27"/>
        <v>409388.53</v>
      </c>
      <c r="O136" s="26"/>
      <c r="P136" s="1"/>
      <c r="Q136" s="1">
        <v>0</v>
      </c>
      <c r="R136" s="1">
        <v>400888.39</v>
      </c>
      <c r="S136" s="1">
        <f>N136-O136-Q136-R136-T136</f>
        <v>8500.140000000014</v>
      </c>
      <c r="T136" s="26">
        <v>0</v>
      </c>
      <c r="U136" s="1">
        <f t="shared" si="43"/>
        <v>255.48460434348479</v>
      </c>
      <c r="V136" s="1">
        <f t="shared" si="43"/>
        <v>255.48460434348479</v>
      </c>
      <c r="W136" s="7">
        <v>2019</v>
      </c>
      <c r="X136" s="8">
        <v>2019</v>
      </c>
      <c r="AA136" s="24">
        <f t="shared" si="30"/>
        <v>409388.53</v>
      </c>
      <c r="AB136" s="26"/>
      <c r="AC136" s="26"/>
      <c r="AD136" s="26">
        <v>401612.63</v>
      </c>
      <c r="AE136" s="26"/>
      <c r="AF136" s="26"/>
      <c r="AG136" s="26"/>
      <c r="AH136" s="26"/>
      <c r="AI136" s="26"/>
      <c r="AJ136" s="26"/>
      <c r="AK136" s="26"/>
      <c r="AL136" s="10"/>
      <c r="AM136" s="26"/>
      <c r="AN136" s="26"/>
      <c r="AO136" s="26"/>
      <c r="AP136" s="9">
        <v>7775.9</v>
      </c>
      <c r="AQ136" s="172"/>
    </row>
    <row r="137" spans="1:43" ht="15" customHeight="1" x14ac:dyDescent="0.25">
      <c r="A137" s="4">
        <f t="shared" si="39"/>
        <v>121</v>
      </c>
      <c r="B137" s="22">
        <f t="shared" si="40"/>
        <v>60</v>
      </c>
      <c r="C137" s="2" t="s">
        <v>306</v>
      </c>
      <c r="D137" s="2" t="s">
        <v>308</v>
      </c>
      <c r="E137" s="5">
        <v>1992</v>
      </c>
      <c r="F137" s="5">
        <v>1992</v>
      </c>
      <c r="G137" s="5" t="s">
        <v>48</v>
      </c>
      <c r="H137" s="5">
        <v>5</v>
      </c>
      <c r="I137" s="5">
        <v>2</v>
      </c>
      <c r="J137" s="26">
        <v>1787.3</v>
      </c>
      <c r="K137" s="26">
        <v>1277.0999999999999</v>
      </c>
      <c r="L137" s="26">
        <v>304.2</v>
      </c>
      <c r="M137" s="6">
        <v>44</v>
      </c>
      <c r="N137" s="24">
        <f t="shared" si="27"/>
        <v>360173.08999999997</v>
      </c>
      <c r="O137" s="26"/>
      <c r="P137" s="1">
        <v>0</v>
      </c>
      <c r="Q137" s="1">
        <v>0</v>
      </c>
      <c r="R137" s="1">
        <f>N137</f>
        <v>360173.08999999997</v>
      </c>
      <c r="S137" s="1">
        <v>0</v>
      </c>
      <c r="T137" s="26">
        <v>0</v>
      </c>
      <c r="U137" s="1">
        <f t="shared" si="43"/>
        <v>227.77024600012646</v>
      </c>
      <c r="V137" s="1">
        <f t="shared" si="43"/>
        <v>227.77024600012646</v>
      </c>
      <c r="W137" s="7">
        <v>2019</v>
      </c>
      <c r="X137" s="8">
        <v>2019</v>
      </c>
      <c r="AA137" s="24">
        <f t="shared" si="30"/>
        <v>360173.08999999997</v>
      </c>
      <c r="AB137" s="26"/>
      <c r="AC137" s="26"/>
      <c r="AD137" s="26">
        <v>356860.35</v>
      </c>
      <c r="AE137" s="26"/>
      <c r="AF137" s="26"/>
      <c r="AG137" s="26"/>
      <c r="AH137" s="26"/>
      <c r="AI137" s="26"/>
      <c r="AJ137" s="26"/>
      <c r="AK137" s="26"/>
      <c r="AL137" s="10"/>
      <c r="AM137" s="26"/>
      <c r="AN137" s="26"/>
      <c r="AO137" s="26"/>
      <c r="AP137" s="9">
        <v>3312.74</v>
      </c>
      <c r="AQ137" s="172"/>
    </row>
    <row r="138" spans="1:43" ht="15" customHeight="1" x14ac:dyDescent="0.25">
      <c r="A138" s="4">
        <f t="shared" si="39"/>
        <v>122</v>
      </c>
      <c r="B138" s="22">
        <f t="shared" si="40"/>
        <v>61</v>
      </c>
      <c r="C138" s="2" t="s">
        <v>306</v>
      </c>
      <c r="D138" s="2" t="s">
        <v>685</v>
      </c>
      <c r="E138" s="5">
        <v>1991</v>
      </c>
      <c r="F138" s="5">
        <v>2011</v>
      </c>
      <c r="G138" s="5" t="s">
        <v>48</v>
      </c>
      <c r="H138" s="5">
        <v>5</v>
      </c>
      <c r="I138" s="5">
        <v>5</v>
      </c>
      <c r="J138" s="26">
        <v>4770.3999999999996</v>
      </c>
      <c r="K138" s="26">
        <v>4326.3</v>
      </c>
      <c r="L138" s="26">
        <v>0</v>
      </c>
      <c r="M138" s="6">
        <v>178</v>
      </c>
      <c r="N138" s="24">
        <f t="shared" si="27"/>
        <v>5855376.7599999998</v>
      </c>
      <c r="O138" s="26"/>
      <c r="P138" s="1">
        <v>0</v>
      </c>
      <c r="Q138" s="1">
        <v>0</v>
      </c>
      <c r="R138" s="1">
        <v>1121394.49</v>
      </c>
      <c r="S138" s="1">
        <f t="shared" ref="S138:S145" si="47">N138-O138-Q138-R138-T138</f>
        <v>4733982.2699999996</v>
      </c>
      <c r="T138" s="26"/>
      <c r="U138" s="1">
        <f t="shared" ref="U138:V145" si="48">$N138/($K138+$L138)</f>
        <v>1353.4375239812309</v>
      </c>
      <c r="V138" s="1">
        <f t="shared" si="48"/>
        <v>1353.4375239812309</v>
      </c>
      <c r="W138" s="7">
        <v>2019</v>
      </c>
      <c r="X138" s="8">
        <v>2019</v>
      </c>
      <c r="AA138" s="24">
        <f t="shared" si="30"/>
        <v>5855376.7599999998</v>
      </c>
      <c r="AB138" s="26">
        <v>4666829.2699999996</v>
      </c>
      <c r="AC138" s="26"/>
      <c r="AD138" s="26">
        <v>1085451.98</v>
      </c>
      <c r="AE138" s="26"/>
      <c r="AF138" s="26"/>
      <c r="AG138" s="26"/>
      <c r="AH138" s="26"/>
      <c r="AI138" s="26"/>
      <c r="AJ138" s="26"/>
      <c r="AK138" s="26"/>
      <c r="AL138" s="10"/>
      <c r="AM138" s="26"/>
      <c r="AN138" s="26"/>
      <c r="AO138" s="26"/>
      <c r="AP138" s="9">
        <v>103095.51</v>
      </c>
      <c r="AQ138" s="172"/>
    </row>
    <row r="139" spans="1:43" ht="15" customHeight="1" x14ac:dyDescent="0.25">
      <c r="A139" s="4">
        <f t="shared" si="39"/>
        <v>123</v>
      </c>
      <c r="B139" s="22">
        <f t="shared" si="40"/>
        <v>62</v>
      </c>
      <c r="C139" s="2" t="s">
        <v>306</v>
      </c>
      <c r="D139" s="2" t="s">
        <v>686</v>
      </c>
      <c r="E139" s="5">
        <v>1990</v>
      </c>
      <c r="F139" s="5">
        <v>2011</v>
      </c>
      <c r="G139" s="5" t="s">
        <v>48</v>
      </c>
      <c r="H139" s="5">
        <v>5</v>
      </c>
      <c r="I139" s="5">
        <v>2</v>
      </c>
      <c r="J139" s="26">
        <v>1807.9</v>
      </c>
      <c r="K139" s="26">
        <v>1616</v>
      </c>
      <c r="L139" s="26">
        <v>0</v>
      </c>
      <c r="M139" s="6">
        <v>73</v>
      </c>
      <c r="N139" s="24">
        <f t="shared" si="27"/>
        <v>2487594.48</v>
      </c>
      <c r="O139" s="26"/>
      <c r="P139" s="1">
        <v>0</v>
      </c>
      <c r="Q139" s="1">
        <v>0</v>
      </c>
      <c r="R139" s="1">
        <v>354338.42</v>
      </c>
      <c r="S139" s="1">
        <f t="shared" si="47"/>
        <v>1930937.81</v>
      </c>
      <c r="T139" s="26">
        <v>202318.25</v>
      </c>
      <c r="U139" s="1">
        <f t="shared" si="48"/>
        <v>1539.3530198019803</v>
      </c>
      <c r="V139" s="1">
        <f t="shared" si="48"/>
        <v>1539.3530198019803</v>
      </c>
      <c r="W139" s="7">
        <v>2019</v>
      </c>
      <c r="X139" s="8">
        <v>2019</v>
      </c>
      <c r="AA139" s="24">
        <f t="shared" si="30"/>
        <v>2487594.48</v>
      </c>
      <c r="AB139" s="26">
        <v>2054846.54</v>
      </c>
      <c r="AC139" s="26"/>
      <c r="AD139" s="26">
        <v>392427.17</v>
      </c>
      <c r="AE139" s="26"/>
      <c r="AF139" s="26"/>
      <c r="AG139" s="26"/>
      <c r="AH139" s="26"/>
      <c r="AI139" s="26"/>
      <c r="AJ139" s="26"/>
      <c r="AK139" s="26"/>
      <c r="AL139" s="10"/>
      <c r="AM139" s="26"/>
      <c r="AN139" s="26"/>
      <c r="AO139" s="26"/>
      <c r="AP139" s="9">
        <v>40320.769999999997</v>
      </c>
      <c r="AQ139" s="172"/>
    </row>
    <row r="140" spans="1:43" ht="15" customHeight="1" x14ac:dyDescent="0.25">
      <c r="A140" s="4">
        <f t="shared" si="39"/>
        <v>124</v>
      </c>
      <c r="B140" s="22">
        <f t="shared" si="40"/>
        <v>63</v>
      </c>
      <c r="C140" s="2" t="s">
        <v>306</v>
      </c>
      <c r="D140" s="2" t="s">
        <v>687</v>
      </c>
      <c r="E140" s="5">
        <v>1987</v>
      </c>
      <c r="F140" s="5">
        <v>2009</v>
      </c>
      <c r="G140" s="5" t="s">
        <v>48</v>
      </c>
      <c r="H140" s="5">
        <v>5</v>
      </c>
      <c r="I140" s="5">
        <v>6</v>
      </c>
      <c r="J140" s="26">
        <v>7333.8</v>
      </c>
      <c r="K140" s="26">
        <v>6314.1</v>
      </c>
      <c r="L140" s="26">
        <v>0</v>
      </c>
      <c r="M140" s="6">
        <v>271</v>
      </c>
      <c r="N140" s="24">
        <f t="shared" si="27"/>
        <v>1669468.4500000002</v>
      </c>
      <c r="O140" s="26"/>
      <c r="P140" s="1">
        <v>0</v>
      </c>
      <c r="Q140" s="1">
        <v>0</v>
      </c>
      <c r="R140" s="1">
        <v>1658423.09</v>
      </c>
      <c r="S140" s="1">
        <f t="shared" si="47"/>
        <v>11045.360000000102</v>
      </c>
      <c r="T140" s="26"/>
      <c r="U140" s="1">
        <f t="shared" si="48"/>
        <v>264.40323244801317</v>
      </c>
      <c r="V140" s="1">
        <f t="shared" si="48"/>
        <v>264.40323244801317</v>
      </c>
      <c r="W140" s="7">
        <v>2019</v>
      </c>
      <c r="X140" s="8">
        <v>2019</v>
      </c>
      <c r="AA140" s="24">
        <f t="shared" si="30"/>
        <v>1669468.4500000002</v>
      </c>
      <c r="AB140" s="26"/>
      <c r="AC140" s="26"/>
      <c r="AD140" s="26">
        <v>1653574.1</v>
      </c>
      <c r="AE140" s="26"/>
      <c r="AF140" s="26"/>
      <c r="AG140" s="26"/>
      <c r="AH140" s="26"/>
      <c r="AI140" s="26"/>
      <c r="AJ140" s="26"/>
      <c r="AK140" s="26"/>
      <c r="AL140" s="10"/>
      <c r="AM140" s="26"/>
      <c r="AN140" s="26"/>
      <c r="AO140" s="26"/>
      <c r="AP140" s="9">
        <v>15894.35</v>
      </c>
      <c r="AQ140" s="172"/>
    </row>
    <row r="141" spans="1:43" ht="15" customHeight="1" x14ac:dyDescent="0.25">
      <c r="A141" s="4">
        <f t="shared" si="39"/>
        <v>125</v>
      </c>
      <c r="B141" s="22">
        <f t="shared" si="40"/>
        <v>64</v>
      </c>
      <c r="C141" s="2" t="s">
        <v>306</v>
      </c>
      <c r="D141" s="2" t="s">
        <v>688</v>
      </c>
      <c r="E141" s="5">
        <v>1981</v>
      </c>
      <c r="F141" s="5">
        <v>2010</v>
      </c>
      <c r="G141" s="5" t="s">
        <v>48</v>
      </c>
      <c r="H141" s="5">
        <v>4</v>
      </c>
      <c r="I141" s="5">
        <v>6</v>
      </c>
      <c r="J141" s="26">
        <v>5677</v>
      </c>
      <c r="K141" s="26">
        <v>4916.8999999999996</v>
      </c>
      <c r="L141" s="26">
        <v>0</v>
      </c>
      <c r="M141" s="6">
        <v>222</v>
      </c>
      <c r="N141" s="24">
        <f t="shared" si="27"/>
        <v>1477877.88</v>
      </c>
      <c r="O141" s="26"/>
      <c r="P141" s="1">
        <v>0</v>
      </c>
      <c r="Q141" s="1">
        <v>0</v>
      </c>
      <c r="R141" s="1">
        <v>1193335.6399999999</v>
      </c>
      <c r="S141" s="1">
        <f t="shared" si="47"/>
        <v>284542.24</v>
      </c>
      <c r="T141" s="26"/>
      <c r="U141" s="1">
        <f t="shared" si="48"/>
        <v>300.57106713579697</v>
      </c>
      <c r="V141" s="1">
        <f t="shared" si="48"/>
        <v>300.57106713579697</v>
      </c>
      <c r="W141" s="7">
        <v>2019</v>
      </c>
      <c r="X141" s="8">
        <v>2019</v>
      </c>
      <c r="AA141" s="24">
        <f t="shared" si="30"/>
        <v>1477877.88</v>
      </c>
      <c r="AB141" s="26"/>
      <c r="AC141" s="26"/>
      <c r="AD141" s="26">
        <v>1448946.23</v>
      </c>
      <c r="AE141" s="26"/>
      <c r="AF141" s="26"/>
      <c r="AG141" s="26"/>
      <c r="AH141" s="26"/>
      <c r="AI141" s="26"/>
      <c r="AJ141" s="26"/>
      <c r="AK141" s="26"/>
      <c r="AL141" s="10"/>
      <c r="AM141" s="26"/>
      <c r="AN141" s="26"/>
      <c r="AO141" s="26"/>
      <c r="AP141" s="9">
        <v>28931.65</v>
      </c>
      <c r="AQ141" s="172"/>
    </row>
    <row r="142" spans="1:43" ht="15" customHeight="1" x14ac:dyDescent="0.25">
      <c r="A142" s="4">
        <f t="shared" si="39"/>
        <v>126</v>
      </c>
      <c r="B142" s="22">
        <f t="shared" si="40"/>
        <v>65</v>
      </c>
      <c r="C142" s="2" t="s">
        <v>306</v>
      </c>
      <c r="D142" s="2" t="s">
        <v>689</v>
      </c>
      <c r="E142" s="5">
        <v>1986</v>
      </c>
      <c r="F142" s="5">
        <v>2010</v>
      </c>
      <c r="G142" s="5" t="s">
        <v>48</v>
      </c>
      <c r="H142" s="5">
        <v>5</v>
      </c>
      <c r="I142" s="5">
        <v>4</v>
      </c>
      <c r="J142" s="26">
        <v>4920.8</v>
      </c>
      <c r="K142" s="26">
        <v>4297.3999999999996</v>
      </c>
      <c r="L142" s="26">
        <v>0</v>
      </c>
      <c r="M142" s="6">
        <v>193</v>
      </c>
      <c r="N142" s="24">
        <f t="shared" ref="N142:N145" si="49">AA142</f>
        <v>6294364.330000001</v>
      </c>
      <c r="O142" s="26"/>
      <c r="P142" s="1">
        <v>0</v>
      </c>
      <c r="Q142" s="1">
        <v>0</v>
      </c>
      <c r="R142" s="1">
        <v>1055355.67</v>
      </c>
      <c r="S142" s="1">
        <f t="shared" si="47"/>
        <v>5239008.6600000011</v>
      </c>
      <c r="T142" s="26">
        <v>0</v>
      </c>
      <c r="U142" s="1">
        <f t="shared" si="48"/>
        <v>1464.6912854283989</v>
      </c>
      <c r="V142" s="1">
        <f t="shared" si="48"/>
        <v>1464.6912854283989</v>
      </c>
      <c r="W142" s="7">
        <v>2019</v>
      </c>
      <c r="X142" s="8">
        <v>2019</v>
      </c>
      <c r="AA142" s="24">
        <f t="shared" ref="AA142:AA145" si="50">SUM(AB142:AP142)</f>
        <v>6294364.330000001</v>
      </c>
      <c r="AB142" s="26">
        <v>4050346.62</v>
      </c>
      <c r="AC142" s="26"/>
      <c r="AD142" s="26">
        <v>895831.78</v>
      </c>
      <c r="AE142" s="26">
        <v>1253072.53</v>
      </c>
      <c r="AF142" s="26"/>
      <c r="AG142" s="26"/>
      <c r="AH142" s="26"/>
      <c r="AI142" s="26"/>
      <c r="AJ142" s="26"/>
      <c r="AK142" s="26"/>
      <c r="AL142" s="10"/>
      <c r="AM142" s="26"/>
      <c r="AN142" s="26"/>
      <c r="AO142" s="26"/>
      <c r="AP142" s="9">
        <v>95113.4</v>
      </c>
      <c r="AQ142" s="172"/>
    </row>
    <row r="143" spans="1:43" ht="15" customHeight="1" x14ac:dyDescent="0.25">
      <c r="A143" s="4">
        <f t="shared" si="39"/>
        <v>127</v>
      </c>
      <c r="B143" s="22">
        <f t="shared" si="40"/>
        <v>66</v>
      </c>
      <c r="C143" s="2" t="s">
        <v>306</v>
      </c>
      <c r="D143" s="2" t="s">
        <v>690</v>
      </c>
      <c r="E143" s="5">
        <v>1990</v>
      </c>
      <c r="F143" s="5">
        <v>2011</v>
      </c>
      <c r="G143" s="5" t="s">
        <v>48</v>
      </c>
      <c r="H143" s="5">
        <v>5</v>
      </c>
      <c r="I143" s="5">
        <v>6</v>
      </c>
      <c r="J143" s="26">
        <v>7124.2</v>
      </c>
      <c r="K143" s="26">
        <v>6281.7</v>
      </c>
      <c r="L143" s="26">
        <v>0</v>
      </c>
      <c r="M143" s="6">
        <v>264</v>
      </c>
      <c r="N143" s="24">
        <f t="shared" si="49"/>
        <v>8296847.8399999999</v>
      </c>
      <c r="O143" s="26"/>
      <c r="P143" s="1">
        <v>0</v>
      </c>
      <c r="Q143" s="1">
        <v>0</v>
      </c>
      <c r="R143" s="1">
        <v>1626813.66</v>
      </c>
      <c r="S143" s="1">
        <f t="shared" si="47"/>
        <v>6670034.1799999997</v>
      </c>
      <c r="T143" s="26"/>
      <c r="U143" s="1">
        <f t="shared" si="48"/>
        <v>1320.7965741757805</v>
      </c>
      <c r="V143" s="1">
        <f t="shared" si="48"/>
        <v>1320.7965741757805</v>
      </c>
      <c r="W143" s="7">
        <v>2019</v>
      </c>
      <c r="X143" s="8">
        <v>2019</v>
      </c>
      <c r="AA143" s="24">
        <f t="shared" si="50"/>
        <v>8296847.8399999999</v>
      </c>
      <c r="AB143" s="26">
        <v>6528475.25</v>
      </c>
      <c r="AC143" s="26"/>
      <c r="AD143" s="26">
        <v>1640790.63</v>
      </c>
      <c r="AE143" s="26"/>
      <c r="AF143" s="26"/>
      <c r="AG143" s="26"/>
      <c r="AH143" s="26"/>
      <c r="AI143" s="26"/>
      <c r="AJ143" s="26"/>
      <c r="AK143" s="26"/>
      <c r="AL143" s="10"/>
      <c r="AM143" s="26"/>
      <c r="AN143" s="26"/>
      <c r="AO143" s="26"/>
      <c r="AP143" s="9">
        <v>127581.96</v>
      </c>
      <c r="AQ143" s="172"/>
    </row>
    <row r="144" spans="1:43" ht="15" customHeight="1" x14ac:dyDescent="0.25">
      <c r="A144" s="4">
        <f t="shared" si="39"/>
        <v>128</v>
      </c>
      <c r="B144" s="22">
        <f t="shared" si="40"/>
        <v>67</v>
      </c>
      <c r="C144" s="2" t="s">
        <v>306</v>
      </c>
      <c r="D144" s="2" t="s">
        <v>691</v>
      </c>
      <c r="E144" s="5">
        <v>1992</v>
      </c>
      <c r="F144" s="5">
        <v>2010</v>
      </c>
      <c r="G144" s="5" t="s">
        <v>48</v>
      </c>
      <c r="H144" s="5">
        <v>5</v>
      </c>
      <c r="I144" s="5">
        <v>4</v>
      </c>
      <c r="J144" s="26">
        <v>4971.3</v>
      </c>
      <c r="K144" s="26">
        <v>4297.8999999999996</v>
      </c>
      <c r="L144" s="26">
        <v>192</v>
      </c>
      <c r="M144" s="6">
        <v>189</v>
      </c>
      <c r="N144" s="24">
        <f t="shared" si="49"/>
        <v>3992996.0199999996</v>
      </c>
      <c r="O144" s="26"/>
      <c r="P144" s="1">
        <v>0</v>
      </c>
      <c r="Q144" s="1">
        <v>0</v>
      </c>
      <c r="R144" s="1">
        <v>1132813.0199999998</v>
      </c>
      <c r="S144" s="1">
        <f t="shared" si="47"/>
        <v>2860183</v>
      </c>
      <c r="T144" s="26">
        <v>0</v>
      </c>
      <c r="U144" s="1">
        <f t="shared" si="48"/>
        <v>889.32849729392638</v>
      </c>
      <c r="V144" s="1">
        <f t="shared" si="48"/>
        <v>889.32849729392638</v>
      </c>
      <c r="W144" s="7">
        <v>2019</v>
      </c>
      <c r="X144" s="8">
        <v>2019</v>
      </c>
      <c r="AA144" s="24">
        <f t="shared" si="50"/>
        <v>3992996.0199999996</v>
      </c>
      <c r="AB144" s="26">
        <v>2888289.13</v>
      </c>
      <c r="AC144" s="26"/>
      <c r="AD144" s="26">
        <v>1044978.22</v>
      </c>
      <c r="AE144" s="26"/>
      <c r="AF144" s="26"/>
      <c r="AG144" s="26"/>
      <c r="AH144" s="26"/>
      <c r="AI144" s="26"/>
      <c r="AJ144" s="26"/>
      <c r="AK144" s="26"/>
      <c r="AL144" s="10"/>
      <c r="AM144" s="26"/>
      <c r="AN144" s="26"/>
      <c r="AO144" s="26"/>
      <c r="AP144" s="9">
        <v>59728.67</v>
      </c>
      <c r="AQ144" s="172"/>
    </row>
    <row r="145" spans="1:43" ht="15" customHeight="1" x14ac:dyDescent="0.25">
      <c r="A145" s="4">
        <f t="shared" si="39"/>
        <v>129</v>
      </c>
      <c r="B145" s="22">
        <f t="shared" si="40"/>
        <v>68</v>
      </c>
      <c r="C145" s="2" t="s">
        <v>693</v>
      </c>
      <c r="D145" s="2" t="s">
        <v>694</v>
      </c>
      <c r="E145" s="5">
        <v>1975</v>
      </c>
      <c r="F145" s="5">
        <v>2011</v>
      </c>
      <c r="G145" s="5" t="s">
        <v>48</v>
      </c>
      <c r="H145" s="5">
        <v>5</v>
      </c>
      <c r="I145" s="5">
        <v>2</v>
      </c>
      <c r="J145" s="26">
        <v>1774.2</v>
      </c>
      <c r="K145" s="26">
        <v>1489</v>
      </c>
      <c r="L145" s="26">
        <v>39</v>
      </c>
      <c r="M145" s="6">
        <v>55</v>
      </c>
      <c r="N145" s="24">
        <f t="shared" si="49"/>
        <v>1704073.35</v>
      </c>
      <c r="O145" s="26"/>
      <c r="P145" s="1">
        <v>0</v>
      </c>
      <c r="Q145" s="1">
        <v>0</v>
      </c>
      <c r="R145" s="1">
        <v>449619.77</v>
      </c>
      <c r="S145" s="1">
        <f t="shared" si="47"/>
        <v>1254453.58</v>
      </c>
      <c r="T145" s="26"/>
      <c r="U145" s="1">
        <f t="shared" si="48"/>
        <v>1115.23125</v>
      </c>
      <c r="V145" s="1">
        <f t="shared" si="48"/>
        <v>1115.23125</v>
      </c>
      <c r="W145" s="7">
        <v>2019</v>
      </c>
      <c r="X145" s="8">
        <v>2019</v>
      </c>
      <c r="AA145" s="24">
        <f t="shared" si="50"/>
        <v>1704073.35</v>
      </c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10"/>
      <c r="AM145" s="26">
        <v>1681095.28</v>
      </c>
      <c r="AN145" s="26"/>
      <c r="AO145" s="26"/>
      <c r="AP145" s="9">
        <v>22978.07</v>
      </c>
      <c r="AQ145" s="172"/>
    </row>
    <row r="146" spans="1:43" s="19" customFormat="1" x14ac:dyDescent="0.25">
      <c r="A146" s="147"/>
      <c r="B146" s="143"/>
      <c r="C146" s="143"/>
      <c r="D146" s="143" t="s">
        <v>1340</v>
      </c>
      <c r="E146" s="143"/>
      <c r="F146" s="143"/>
      <c r="G146" s="143"/>
      <c r="H146" s="143"/>
      <c r="I146" s="143"/>
      <c r="J146" s="146">
        <f t="shared" ref="J146:AP146" si="51">+J147+J192+J286+J326</f>
        <v>14688683.940000001</v>
      </c>
      <c r="K146" s="146">
        <f t="shared" si="51"/>
        <v>12152171.850000003</v>
      </c>
      <c r="L146" s="146">
        <f t="shared" si="51"/>
        <v>467187.86</v>
      </c>
      <c r="M146" s="146">
        <f t="shared" si="51"/>
        <v>540175</v>
      </c>
      <c r="N146" s="146">
        <f t="shared" si="51"/>
        <v>772180598.37155437</v>
      </c>
      <c r="O146" s="146">
        <f t="shared" si="51"/>
        <v>0</v>
      </c>
      <c r="P146" s="146">
        <f t="shared" si="51"/>
        <v>273273011.84941405</v>
      </c>
      <c r="Q146" s="146">
        <f t="shared" si="51"/>
        <v>595870.48490000004</v>
      </c>
      <c r="R146" s="146">
        <f t="shared" si="51"/>
        <v>150831076.44320005</v>
      </c>
      <c r="S146" s="146">
        <f t="shared" si="51"/>
        <v>347480639.59404039</v>
      </c>
      <c r="T146" s="146">
        <f t="shared" si="51"/>
        <v>0</v>
      </c>
      <c r="U146" s="146"/>
      <c r="V146" s="146"/>
      <c r="W146" s="146"/>
      <c r="X146" s="146">
        <f t="shared" si="51"/>
        <v>383800</v>
      </c>
      <c r="Y146" s="146" t="e">
        <f t="shared" si="51"/>
        <v>#REF!</v>
      </c>
      <c r="Z146" s="146">
        <f t="shared" si="51"/>
        <v>0</v>
      </c>
      <c r="AA146" s="146">
        <f t="shared" si="51"/>
        <v>772180598.37155437</v>
      </c>
      <c r="AB146" s="146">
        <f t="shared" si="51"/>
        <v>113104784.63671987</v>
      </c>
      <c r="AC146" s="146">
        <f t="shared" si="51"/>
        <v>68267158.249369293</v>
      </c>
      <c r="AD146" s="146">
        <f t="shared" si="51"/>
        <v>23801827.355599999</v>
      </c>
      <c r="AE146" s="146">
        <f t="shared" si="51"/>
        <v>40345517.331465393</v>
      </c>
      <c r="AF146" s="146">
        <f t="shared" si="51"/>
        <v>1503627.44</v>
      </c>
      <c r="AG146" s="146">
        <f t="shared" si="51"/>
        <v>0</v>
      </c>
      <c r="AH146" s="146">
        <f t="shared" si="51"/>
        <v>222016.91</v>
      </c>
      <c r="AI146" s="146">
        <f t="shared" si="51"/>
        <v>208813172.13840002</v>
      </c>
      <c r="AJ146" s="146">
        <f t="shared" si="51"/>
        <v>98183129.040000007</v>
      </c>
      <c r="AK146" s="146">
        <f t="shared" si="51"/>
        <v>22978536.66</v>
      </c>
      <c r="AL146" s="146">
        <f t="shared" si="51"/>
        <v>149115510.88000003</v>
      </c>
      <c r="AM146" s="146">
        <f t="shared" si="51"/>
        <v>33123627.379999995</v>
      </c>
      <c r="AN146" s="146">
        <f t="shared" si="51"/>
        <v>6226556.2300000023</v>
      </c>
      <c r="AO146" s="146">
        <f t="shared" si="51"/>
        <v>1041208.08</v>
      </c>
      <c r="AP146" s="146">
        <f t="shared" si="51"/>
        <v>5453926.04</v>
      </c>
      <c r="AQ146" s="172"/>
    </row>
    <row r="147" spans="1:43" x14ac:dyDescent="0.25">
      <c r="A147" s="54"/>
      <c r="B147" s="55"/>
      <c r="C147" s="55"/>
      <c r="D147" s="56" t="s">
        <v>67</v>
      </c>
      <c r="E147" s="57"/>
      <c r="F147" s="57"/>
      <c r="G147" s="57"/>
      <c r="H147" s="57"/>
      <c r="I147" s="57"/>
      <c r="J147" s="58">
        <f>SUM(J148:J191)</f>
        <v>114196.32999999996</v>
      </c>
      <c r="K147" s="58">
        <f t="shared" ref="K147:AP147" si="52">SUM(K148:K191)</f>
        <v>89752.04</v>
      </c>
      <c r="L147" s="58">
        <f t="shared" si="52"/>
        <v>2839.98</v>
      </c>
      <c r="M147" s="58">
        <f t="shared" si="52"/>
        <v>3950</v>
      </c>
      <c r="N147" s="58">
        <f t="shared" si="52"/>
        <v>121076207.48315454</v>
      </c>
      <c r="O147" s="58">
        <f t="shared" si="52"/>
        <v>0</v>
      </c>
      <c r="P147" s="58">
        <f t="shared" si="52"/>
        <v>68620631.619698524</v>
      </c>
      <c r="Q147" s="58">
        <f t="shared" si="52"/>
        <v>595870.48490000004</v>
      </c>
      <c r="R147" s="58">
        <f t="shared" si="52"/>
        <v>15027564.774000004</v>
      </c>
      <c r="S147" s="58">
        <f t="shared" si="52"/>
        <v>36832140.604556002</v>
      </c>
      <c r="T147" s="58">
        <f t="shared" si="52"/>
        <v>0</v>
      </c>
      <c r="U147" s="58"/>
      <c r="V147" s="58"/>
      <c r="W147" s="58"/>
      <c r="X147" s="58">
        <f t="shared" si="52"/>
        <v>88880</v>
      </c>
      <c r="Y147" s="58">
        <f t="shared" si="52"/>
        <v>0</v>
      </c>
      <c r="Z147" s="58">
        <f t="shared" si="52"/>
        <v>0</v>
      </c>
      <c r="AA147" s="58">
        <f t="shared" si="52"/>
        <v>121076207.48315454</v>
      </c>
      <c r="AB147" s="58">
        <f t="shared" si="52"/>
        <v>14706263.320000002</v>
      </c>
      <c r="AC147" s="58">
        <f t="shared" si="52"/>
        <v>17112822.647554524</v>
      </c>
      <c r="AD147" s="58">
        <f t="shared" si="52"/>
        <v>9828172.8856000006</v>
      </c>
      <c r="AE147" s="58">
        <f t="shared" si="52"/>
        <v>7040200.0399999991</v>
      </c>
      <c r="AF147" s="58">
        <f t="shared" si="52"/>
        <v>0</v>
      </c>
      <c r="AG147" s="58">
        <f t="shared" si="52"/>
        <v>0</v>
      </c>
      <c r="AH147" s="58">
        <f t="shared" si="52"/>
        <v>0</v>
      </c>
      <c r="AI147" s="58">
        <f t="shared" si="52"/>
        <v>0</v>
      </c>
      <c r="AJ147" s="58">
        <f t="shared" si="52"/>
        <v>22924716.239999998</v>
      </c>
      <c r="AK147" s="58">
        <f t="shared" si="52"/>
        <v>0</v>
      </c>
      <c r="AL147" s="58">
        <f t="shared" si="52"/>
        <v>39943886.07</v>
      </c>
      <c r="AM147" s="58">
        <f t="shared" si="52"/>
        <v>9026584.1999999993</v>
      </c>
      <c r="AN147" s="58">
        <f t="shared" si="52"/>
        <v>0</v>
      </c>
      <c r="AO147" s="58">
        <f t="shared" si="52"/>
        <v>0</v>
      </c>
      <c r="AP147" s="58">
        <f t="shared" si="52"/>
        <v>493562.08000000007</v>
      </c>
      <c r="AQ147" s="172"/>
    </row>
    <row r="148" spans="1:43" s="32" customFormat="1" ht="15" customHeight="1" x14ac:dyDescent="0.25">
      <c r="A148" s="4">
        <f>+A145+1</f>
        <v>130</v>
      </c>
      <c r="B148" s="22">
        <v>1</v>
      </c>
      <c r="C148" s="2" t="s">
        <v>68</v>
      </c>
      <c r="D148" s="2" t="s">
        <v>69</v>
      </c>
      <c r="E148" s="5">
        <v>1993</v>
      </c>
      <c r="F148" s="5">
        <v>2013</v>
      </c>
      <c r="G148" s="5" t="s">
        <v>60</v>
      </c>
      <c r="H148" s="5">
        <v>9</v>
      </c>
      <c r="I148" s="5">
        <v>1</v>
      </c>
      <c r="J148" s="26">
        <v>4027.7</v>
      </c>
      <c r="K148" s="26">
        <v>2709.1</v>
      </c>
      <c r="L148" s="26">
        <v>0</v>
      </c>
      <c r="M148" s="6">
        <v>88</v>
      </c>
      <c r="N148" s="24">
        <f t="shared" ref="N148:N191" si="53">AA148</f>
        <v>6314960.3100000005</v>
      </c>
      <c r="O148" s="20"/>
      <c r="P148" s="1">
        <f t="shared" ref="P148:P154" si="54">N148-Q148-R148-S148-O148-T148</f>
        <v>2859641.3400000008</v>
      </c>
      <c r="Q148" s="1"/>
      <c r="R148" s="1">
        <v>830510.88</v>
      </c>
      <c r="S148" s="1">
        <v>2624808.09</v>
      </c>
      <c r="T148" s="26">
        <v>0</v>
      </c>
      <c r="U148" s="1">
        <f t="shared" ref="U148:V167" si="55">$N148/($K148+$L148)</f>
        <v>2331.0177955778677</v>
      </c>
      <c r="V148" s="1">
        <f t="shared" si="55"/>
        <v>2331.0177955778677</v>
      </c>
      <c r="W148" s="7">
        <v>2018</v>
      </c>
      <c r="X148" s="8">
        <v>2020</v>
      </c>
      <c r="AA148" s="24">
        <f t="shared" ref="AA148:AA191" si="56">SUM(AB148:AP148)</f>
        <v>6314960.3100000005</v>
      </c>
      <c r="AB148" s="26">
        <v>785763.1</v>
      </c>
      <c r="AC148" s="26">
        <v>1333141.8899999999</v>
      </c>
      <c r="AD148" s="26">
        <v>355904.72</v>
      </c>
      <c r="AE148" s="26">
        <v>611118.54</v>
      </c>
      <c r="AF148" s="26">
        <v>0</v>
      </c>
      <c r="AG148" s="26">
        <v>0</v>
      </c>
      <c r="AH148" s="26">
        <v>0</v>
      </c>
      <c r="AI148" s="26">
        <v>0</v>
      </c>
      <c r="AJ148" s="26">
        <v>1541675.37</v>
      </c>
      <c r="AK148" s="26"/>
      <c r="AL148" s="26">
        <v>1687356.69</v>
      </c>
      <c r="AM148" s="26">
        <v>0</v>
      </c>
      <c r="AN148" s="26"/>
      <c r="AO148" s="26"/>
      <c r="AP148" s="9"/>
      <c r="AQ148" s="172"/>
    </row>
    <row r="149" spans="1:43" s="32" customFormat="1" ht="15" customHeight="1" x14ac:dyDescent="0.25">
      <c r="A149" s="4">
        <f t="shared" ref="A149:A191" si="57">+A148+1</f>
        <v>131</v>
      </c>
      <c r="B149" s="22">
        <f t="shared" ref="B149:B191" si="58">+B148+1</f>
        <v>2</v>
      </c>
      <c r="C149" s="2" t="s">
        <v>68</v>
      </c>
      <c r="D149" s="2" t="s">
        <v>70</v>
      </c>
      <c r="E149" s="5">
        <v>1993</v>
      </c>
      <c r="F149" s="5">
        <v>2013</v>
      </c>
      <c r="G149" s="5" t="s">
        <v>60</v>
      </c>
      <c r="H149" s="5">
        <v>9</v>
      </c>
      <c r="I149" s="5">
        <v>1</v>
      </c>
      <c r="J149" s="26">
        <v>4065.2</v>
      </c>
      <c r="K149" s="26">
        <v>2715.9</v>
      </c>
      <c r="L149" s="26">
        <v>0</v>
      </c>
      <c r="M149" s="6">
        <v>97</v>
      </c>
      <c r="N149" s="24">
        <f t="shared" si="53"/>
        <v>1282965.05</v>
      </c>
      <c r="O149" s="20"/>
      <c r="P149" s="1">
        <f t="shared" si="54"/>
        <v>97496.260000000126</v>
      </c>
      <c r="Q149" s="1"/>
      <c r="R149" s="1">
        <v>238954.7</v>
      </c>
      <c r="S149" s="1">
        <v>946514.09</v>
      </c>
      <c r="T149" s="26">
        <v>0</v>
      </c>
      <c r="U149" s="1">
        <f t="shared" si="55"/>
        <v>472.39038624397068</v>
      </c>
      <c r="V149" s="1">
        <f t="shared" si="55"/>
        <v>472.39038624397068</v>
      </c>
      <c r="W149" s="7">
        <v>2018</v>
      </c>
      <c r="X149" s="8">
        <v>2020</v>
      </c>
      <c r="AA149" s="24">
        <f t="shared" si="56"/>
        <v>1282965.05</v>
      </c>
      <c r="AB149" s="26">
        <v>0</v>
      </c>
      <c r="AC149" s="26">
        <v>0</v>
      </c>
      <c r="AD149" s="26">
        <v>267002.63</v>
      </c>
      <c r="AE149" s="26">
        <v>0</v>
      </c>
      <c r="AF149" s="26">
        <v>0</v>
      </c>
      <c r="AG149" s="26">
        <v>0</v>
      </c>
      <c r="AH149" s="26">
        <v>0</v>
      </c>
      <c r="AI149" s="26">
        <v>0</v>
      </c>
      <c r="AJ149" s="26">
        <v>1015962.42</v>
      </c>
      <c r="AK149" s="26"/>
      <c r="AL149" s="26"/>
      <c r="AM149" s="26">
        <v>0</v>
      </c>
      <c r="AN149" s="26"/>
      <c r="AO149" s="26"/>
      <c r="AP149" s="9"/>
      <c r="AQ149" s="172"/>
    </row>
    <row r="150" spans="1:43" s="33" customFormat="1" ht="15" customHeight="1" x14ac:dyDescent="0.25">
      <c r="A150" s="4">
        <f t="shared" si="57"/>
        <v>132</v>
      </c>
      <c r="B150" s="22">
        <f t="shared" si="58"/>
        <v>3</v>
      </c>
      <c r="C150" s="2" t="s">
        <v>68</v>
      </c>
      <c r="D150" s="2" t="s">
        <v>72</v>
      </c>
      <c r="E150" s="5">
        <v>1993</v>
      </c>
      <c r="F150" s="5">
        <v>2013</v>
      </c>
      <c r="G150" s="5" t="s">
        <v>60</v>
      </c>
      <c r="H150" s="5">
        <v>9</v>
      </c>
      <c r="I150" s="5">
        <v>5</v>
      </c>
      <c r="J150" s="26">
        <v>19441.7</v>
      </c>
      <c r="K150" s="26">
        <v>13168.6</v>
      </c>
      <c r="L150" s="26">
        <v>0</v>
      </c>
      <c r="M150" s="6">
        <v>478</v>
      </c>
      <c r="N150" s="24">
        <f t="shared" si="53"/>
        <v>7224548.4799999995</v>
      </c>
      <c r="O150" s="20"/>
      <c r="P150" s="1">
        <f t="shared" si="54"/>
        <v>106158.45999999996</v>
      </c>
      <c r="Q150" s="1"/>
      <c r="R150" s="1">
        <v>1630789.92</v>
      </c>
      <c r="S150" s="1">
        <v>5487600.0999999996</v>
      </c>
      <c r="T150" s="26">
        <v>0</v>
      </c>
      <c r="U150" s="1">
        <f t="shared" si="55"/>
        <v>548.61932779490598</v>
      </c>
      <c r="V150" s="1">
        <f t="shared" si="55"/>
        <v>548.61932779490598</v>
      </c>
      <c r="W150" s="7">
        <v>2018</v>
      </c>
      <c r="X150" s="8">
        <v>2020</v>
      </c>
      <c r="AA150" s="24">
        <f t="shared" si="56"/>
        <v>7224548.4799999995</v>
      </c>
      <c r="AB150" s="26">
        <v>0</v>
      </c>
      <c r="AC150" s="26">
        <v>7118390.0199999996</v>
      </c>
      <c r="AD150" s="26"/>
      <c r="AE150" s="26">
        <v>0</v>
      </c>
      <c r="AF150" s="26">
        <v>0</v>
      </c>
      <c r="AG150" s="26">
        <v>0</v>
      </c>
      <c r="AH150" s="26">
        <v>0</v>
      </c>
      <c r="AI150" s="26">
        <v>0</v>
      </c>
      <c r="AJ150" s="26">
        <v>0</v>
      </c>
      <c r="AK150" s="26"/>
      <c r="AL150" s="10">
        <v>0</v>
      </c>
      <c r="AM150" s="26">
        <v>0</v>
      </c>
      <c r="AN150" s="26"/>
      <c r="AO150" s="26"/>
      <c r="AP150" s="9">
        <v>106158.46</v>
      </c>
      <c r="AQ150" s="172"/>
    </row>
    <row r="151" spans="1:43" ht="15" customHeight="1" x14ac:dyDescent="0.25">
      <c r="A151" s="4">
        <f t="shared" si="57"/>
        <v>133</v>
      </c>
      <c r="B151" s="22">
        <f t="shared" si="58"/>
        <v>4</v>
      </c>
      <c r="C151" s="2" t="s">
        <v>1365</v>
      </c>
      <c r="D151" s="2" t="s">
        <v>80</v>
      </c>
      <c r="E151" s="5">
        <v>1994</v>
      </c>
      <c r="F151" s="5">
        <v>1994</v>
      </c>
      <c r="G151" s="5" t="s">
        <v>1367</v>
      </c>
      <c r="H151" s="5">
        <v>10</v>
      </c>
      <c r="I151" s="5">
        <v>1</v>
      </c>
      <c r="J151" s="26">
        <v>3200.9</v>
      </c>
      <c r="K151" s="26">
        <v>2754.1</v>
      </c>
      <c r="L151" s="26">
        <v>0</v>
      </c>
      <c r="M151" s="6">
        <v>107</v>
      </c>
      <c r="N151" s="24">
        <f t="shared" si="53"/>
        <v>1014525.1</v>
      </c>
      <c r="O151" s="20"/>
      <c r="P151" s="1">
        <f t="shared" si="54"/>
        <v>720924.65</v>
      </c>
      <c r="Q151" s="1"/>
      <c r="R151" s="1">
        <v>187767.96</v>
      </c>
      <c r="S151" s="1">
        <v>105832.49</v>
      </c>
      <c r="T151" s="26">
        <v>0</v>
      </c>
      <c r="U151" s="1">
        <f t="shared" si="55"/>
        <v>368.36901347082534</v>
      </c>
      <c r="V151" s="1">
        <f t="shared" si="55"/>
        <v>368.36901347082534</v>
      </c>
      <c r="W151" s="7">
        <v>2018</v>
      </c>
      <c r="X151" s="8">
        <v>2020</v>
      </c>
      <c r="AA151" s="24">
        <f t="shared" si="56"/>
        <v>1014525.1</v>
      </c>
      <c r="AB151" s="26"/>
      <c r="AC151" s="26"/>
      <c r="AD151" s="26"/>
      <c r="AE151" s="26"/>
      <c r="AF151" s="26">
        <v>0</v>
      </c>
      <c r="AG151" s="26">
        <v>0</v>
      </c>
      <c r="AH151" s="26">
        <v>0</v>
      </c>
      <c r="AI151" s="26">
        <v>0</v>
      </c>
      <c r="AJ151" s="26">
        <v>1014525.1</v>
      </c>
      <c r="AK151" s="26">
        <v>0</v>
      </c>
      <c r="AL151" s="10">
        <v>0</v>
      </c>
      <c r="AM151" s="26">
        <v>0</v>
      </c>
      <c r="AN151" s="26"/>
      <c r="AO151" s="26"/>
      <c r="AP151" s="112"/>
      <c r="AQ151" s="172"/>
    </row>
    <row r="152" spans="1:43" ht="15" customHeight="1" x14ac:dyDescent="0.25">
      <c r="A152" s="4">
        <f t="shared" si="57"/>
        <v>134</v>
      </c>
      <c r="B152" s="22">
        <f t="shared" si="58"/>
        <v>5</v>
      </c>
      <c r="C152" s="2" t="s">
        <v>1365</v>
      </c>
      <c r="D152" s="2" t="s">
        <v>86</v>
      </c>
      <c r="E152" s="5">
        <v>1993</v>
      </c>
      <c r="F152" s="5">
        <v>2017</v>
      </c>
      <c r="G152" s="5" t="s">
        <v>1367</v>
      </c>
      <c r="H152" s="5">
        <v>9</v>
      </c>
      <c r="I152" s="5">
        <v>2</v>
      </c>
      <c r="J152" s="26">
        <v>6530.5</v>
      </c>
      <c r="K152" s="26">
        <v>5642.6</v>
      </c>
      <c r="L152" s="26">
        <v>0</v>
      </c>
      <c r="M152" s="6">
        <v>226</v>
      </c>
      <c r="N152" s="24">
        <f t="shared" si="53"/>
        <v>2216253.0700000003</v>
      </c>
      <c r="O152" s="20"/>
      <c r="P152" s="1">
        <f t="shared" si="54"/>
        <v>14392.890000000247</v>
      </c>
      <c r="Q152" s="1"/>
      <c r="R152" s="1">
        <v>1949214.32</v>
      </c>
      <c r="S152" s="1">
        <v>252645.86</v>
      </c>
      <c r="T152" s="26">
        <v>0</v>
      </c>
      <c r="U152" s="1">
        <f t="shared" si="55"/>
        <v>392.77160706057492</v>
      </c>
      <c r="V152" s="1">
        <f t="shared" si="55"/>
        <v>392.77160706057492</v>
      </c>
      <c r="W152" s="7">
        <v>2018</v>
      </c>
      <c r="X152" s="8">
        <v>2020</v>
      </c>
      <c r="AA152" s="24">
        <f t="shared" si="56"/>
        <v>2216253.0700000003</v>
      </c>
      <c r="AB152" s="26">
        <v>0</v>
      </c>
      <c r="AC152" s="26">
        <v>0</v>
      </c>
      <c r="AD152" s="26">
        <v>0</v>
      </c>
      <c r="AE152" s="26">
        <v>0</v>
      </c>
      <c r="AF152" s="26">
        <v>0</v>
      </c>
      <c r="AG152" s="26">
        <v>0</v>
      </c>
      <c r="AH152" s="26">
        <v>0</v>
      </c>
      <c r="AI152" s="26">
        <v>0</v>
      </c>
      <c r="AJ152" s="26">
        <v>2201860.1800000002</v>
      </c>
      <c r="AK152" s="26">
        <v>0</v>
      </c>
      <c r="AL152" s="10">
        <v>0</v>
      </c>
      <c r="AM152" s="26">
        <v>0</v>
      </c>
      <c r="AN152" s="26"/>
      <c r="AO152" s="26"/>
      <c r="AP152" s="9">
        <v>14392.89</v>
      </c>
      <c r="AQ152" s="172"/>
    </row>
    <row r="153" spans="1:43" ht="15" customHeight="1" x14ac:dyDescent="0.25">
      <c r="A153" s="4">
        <f t="shared" si="57"/>
        <v>135</v>
      </c>
      <c r="B153" s="22">
        <f t="shared" si="58"/>
        <v>6</v>
      </c>
      <c r="C153" s="2" t="s">
        <v>97</v>
      </c>
      <c r="D153" s="2" t="s">
        <v>98</v>
      </c>
      <c r="E153" s="5">
        <v>1979</v>
      </c>
      <c r="F153" s="5">
        <v>2016</v>
      </c>
      <c r="G153" s="5" t="s">
        <v>48</v>
      </c>
      <c r="H153" s="5">
        <v>3</v>
      </c>
      <c r="I153" s="5">
        <v>2</v>
      </c>
      <c r="J153" s="26">
        <v>1745.2</v>
      </c>
      <c r="K153" s="26">
        <v>1453.9</v>
      </c>
      <c r="L153" s="26">
        <v>0</v>
      </c>
      <c r="M153" s="6">
        <v>106</v>
      </c>
      <c r="N153" s="24">
        <f t="shared" si="53"/>
        <v>3433102.9099999997</v>
      </c>
      <c r="O153" s="20"/>
      <c r="P153" s="1">
        <f t="shared" si="54"/>
        <v>115907.4299999997</v>
      </c>
      <c r="Q153" s="1"/>
      <c r="R153" s="1">
        <v>219529.9</v>
      </c>
      <c r="S153" s="1">
        <v>3097665.58</v>
      </c>
      <c r="T153" s="1"/>
      <c r="U153" s="1">
        <f t="shared" si="55"/>
        <v>2361.3060801980873</v>
      </c>
      <c r="V153" s="1">
        <f t="shared" si="55"/>
        <v>2361.3060801980873</v>
      </c>
      <c r="W153" s="7">
        <v>2018</v>
      </c>
      <c r="X153" s="8">
        <v>2020</v>
      </c>
      <c r="AA153" s="24">
        <f t="shared" si="56"/>
        <v>3433102.9099999997</v>
      </c>
      <c r="AB153" s="26">
        <v>0</v>
      </c>
      <c r="AC153" s="10"/>
      <c r="AD153" s="26">
        <v>0</v>
      </c>
      <c r="AE153" s="26">
        <v>0</v>
      </c>
      <c r="AF153" s="26">
        <v>0</v>
      </c>
      <c r="AG153" s="26">
        <v>0</v>
      </c>
      <c r="AH153" s="26">
        <v>0</v>
      </c>
      <c r="AI153" s="26">
        <v>0</v>
      </c>
      <c r="AJ153" s="26">
        <v>0</v>
      </c>
      <c r="AK153" s="26">
        <v>0</v>
      </c>
      <c r="AL153" s="10">
        <v>2561294.3199999998</v>
      </c>
      <c r="AM153" s="10">
        <v>826564.13</v>
      </c>
      <c r="AN153" s="14"/>
      <c r="AO153" s="26"/>
      <c r="AP153" s="121">
        <v>45244.46</v>
      </c>
      <c r="AQ153" s="172"/>
    </row>
    <row r="154" spans="1:43" ht="15" customHeight="1" x14ac:dyDescent="0.25">
      <c r="A154" s="4">
        <f t="shared" si="57"/>
        <v>136</v>
      </c>
      <c r="B154" s="22">
        <f t="shared" si="58"/>
        <v>7</v>
      </c>
      <c r="C154" s="2" t="s">
        <v>97</v>
      </c>
      <c r="D154" s="2" t="s">
        <v>104</v>
      </c>
      <c r="E154" s="5">
        <v>1973</v>
      </c>
      <c r="F154" s="5">
        <v>2016</v>
      </c>
      <c r="G154" s="5" t="s">
        <v>63</v>
      </c>
      <c r="H154" s="5">
        <v>2</v>
      </c>
      <c r="I154" s="5">
        <v>2</v>
      </c>
      <c r="J154" s="26">
        <v>552.70000000000005</v>
      </c>
      <c r="K154" s="26">
        <v>518.4</v>
      </c>
      <c r="L154" s="26">
        <v>0</v>
      </c>
      <c r="M154" s="6">
        <v>23</v>
      </c>
      <c r="N154" s="24">
        <f t="shared" si="53"/>
        <v>209546.27</v>
      </c>
      <c r="O154" s="20"/>
      <c r="P154" s="1">
        <f t="shared" si="54"/>
        <v>122673.27999999998</v>
      </c>
      <c r="Q154" s="1"/>
      <c r="R154" s="1">
        <v>86872.99</v>
      </c>
      <c r="S154" s="1"/>
      <c r="T154" s="26">
        <v>0</v>
      </c>
      <c r="U154" s="1">
        <f t="shared" si="55"/>
        <v>404.21734182098766</v>
      </c>
      <c r="V154" s="1">
        <f t="shared" si="55"/>
        <v>404.21734182098766</v>
      </c>
      <c r="W154" s="7">
        <v>2018</v>
      </c>
      <c r="X154" s="8">
        <v>2020</v>
      </c>
      <c r="AA154" s="24">
        <f t="shared" si="56"/>
        <v>209546.27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209546.27</v>
      </c>
      <c r="AM154" s="12">
        <v>0</v>
      </c>
      <c r="AN154" s="120"/>
      <c r="AO154" s="1"/>
      <c r="AP154" s="122"/>
      <c r="AQ154" s="172"/>
    </row>
    <row r="155" spans="1:43" ht="15" customHeight="1" x14ac:dyDescent="0.25">
      <c r="A155" s="4">
        <f t="shared" si="57"/>
        <v>137</v>
      </c>
      <c r="B155" s="22">
        <f t="shared" si="58"/>
        <v>8</v>
      </c>
      <c r="C155" s="2" t="s">
        <v>97</v>
      </c>
      <c r="D155" s="2" t="s">
        <v>128</v>
      </c>
      <c r="E155" s="5">
        <v>1974</v>
      </c>
      <c r="F155" s="5">
        <v>2013</v>
      </c>
      <c r="G155" s="5" t="s">
        <v>60</v>
      </c>
      <c r="H155" s="5">
        <v>4</v>
      </c>
      <c r="I155" s="5">
        <v>4</v>
      </c>
      <c r="J155" s="26">
        <v>3980.6</v>
      </c>
      <c r="K155" s="26">
        <v>3493.4</v>
      </c>
      <c r="L155" s="26">
        <v>0</v>
      </c>
      <c r="M155" s="6">
        <v>143</v>
      </c>
      <c r="N155" s="24">
        <f t="shared" si="53"/>
        <v>3400014.8299999996</v>
      </c>
      <c r="O155" s="20"/>
      <c r="P155" s="1">
        <v>0</v>
      </c>
      <c r="Q155" s="1"/>
      <c r="R155" s="1">
        <v>329294.84000000003</v>
      </c>
      <c r="S155" s="1">
        <f t="shared" ref="S155:S156" si="59">N155-O155-Q155-R155-T155</f>
        <v>3070719.9899999998</v>
      </c>
      <c r="T155" s="1"/>
      <c r="U155" s="1">
        <f t="shared" si="55"/>
        <v>973.26811415812665</v>
      </c>
      <c r="V155" s="1">
        <f t="shared" si="55"/>
        <v>973.26811415812665</v>
      </c>
      <c r="W155" s="7">
        <v>2018</v>
      </c>
      <c r="X155" s="8">
        <v>2020</v>
      </c>
      <c r="AA155" s="24">
        <f t="shared" si="56"/>
        <v>3400014.8299999996</v>
      </c>
      <c r="AB155" s="26"/>
      <c r="AC155" s="26">
        <v>0</v>
      </c>
      <c r="AD155" s="26">
        <v>935165.07</v>
      </c>
      <c r="AE155" s="26">
        <v>0</v>
      </c>
      <c r="AF155" s="26"/>
      <c r="AG155" s="26">
        <v>0</v>
      </c>
      <c r="AH155" s="26">
        <v>0</v>
      </c>
      <c r="AI155" s="26">
        <v>0</v>
      </c>
      <c r="AJ155" s="26">
        <v>2464849.7599999998</v>
      </c>
      <c r="AK155" s="26">
        <v>0</v>
      </c>
      <c r="AL155" s="10">
        <v>0</v>
      </c>
      <c r="AM155" s="26">
        <v>0</v>
      </c>
      <c r="AN155" s="119"/>
      <c r="AO155" s="26"/>
      <c r="AP155" s="9"/>
      <c r="AQ155" s="172"/>
    </row>
    <row r="156" spans="1:43" ht="15" customHeight="1" x14ac:dyDescent="0.25">
      <c r="A156" s="4">
        <f t="shared" si="57"/>
        <v>138</v>
      </c>
      <c r="B156" s="22">
        <f t="shared" si="58"/>
        <v>9</v>
      </c>
      <c r="C156" s="2" t="s">
        <v>97</v>
      </c>
      <c r="D156" s="2" t="s">
        <v>136</v>
      </c>
      <c r="E156" s="5">
        <v>1970</v>
      </c>
      <c r="F156" s="5">
        <v>2017</v>
      </c>
      <c r="G156" s="5" t="s">
        <v>48</v>
      </c>
      <c r="H156" s="5">
        <v>5</v>
      </c>
      <c r="I156" s="5">
        <v>2</v>
      </c>
      <c r="J156" s="26">
        <v>1774.6</v>
      </c>
      <c r="K156" s="26">
        <v>1593.3</v>
      </c>
      <c r="L156" s="26">
        <v>0</v>
      </c>
      <c r="M156" s="6">
        <v>61</v>
      </c>
      <c r="N156" s="24">
        <f t="shared" si="53"/>
        <v>835095.2</v>
      </c>
      <c r="O156" s="20"/>
      <c r="P156" s="1">
        <v>0</v>
      </c>
      <c r="Q156" s="1"/>
      <c r="R156" s="1">
        <v>266667.78000000003</v>
      </c>
      <c r="S156" s="1">
        <f t="shared" si="59"/>
        <v>568427.41999999993</v>
      </c>
      <c r="T156" s="1"/>
      <c r="U156" s="1">
        <f t="shared" si="55"/>
        <v>524.12929140776998</v>
      </c>
      <c r="V156" s="1">
        <f t="shared" si="55"/>
        <v>524.12929140776998</v>
      </c>
      <c r="W156" s="7">
        <v>2018</v>
      </c>
      <c r="X156" s="8">
        <v>2020</v>
      </c>
      <c r="AA156" s="24">
        <f t="shared" si="56"/>
        <v>835095.2</v>
      </c>
      <c r="AB156" s="26"/>
      <c r="AC156" s="26"/>
      <c r="AD156" s="26">
        <v>417822.36</v>
      </c>
      <c r="AE156" s="26">
        <v>417272.84</v>
      </c>
      <c r="AF156" s="26"/>
      <c r="AG156" s="26">
        <v>0</v>
      </c>
      <c r="AH156" s="26">
        <v>0</v>
      </c>
      <c r="AI156" s="26">
        <v>0</v>
      </c>
      <c r="AJ156" s="26">
        <v>0</v>
      </c>
      <c r="AK156" s="26">
        <v>0</v>
      </c>
      <c r="AL156" s="26"/>
      <c r="AM156" s="26">
        <v>0</v>
      </c>
      <c r="AN156" s="26"/>
      <c r="AO156" s="26"/>
      <c r="AP156" s="9"/>
      <c r="AQ156" s="172"/>
    </row>
    <row r="157" spans="1:43" ht="15" customHeight="1" x14ac:dyDescent="0.25">
      <c r="A157" s="4">
        <f t="shared" si="57"/>
        <v>139</v>
      </c>
      <c r="B157" s="22">
        <f t="shared" si="58"/>
        <v>10</v>
      </c>
      <c r="C157" s="2" t="s">
        <v>97</v>
      </c>
      <c r="D157" s="2" t="s">
        <v>137</v>
      </c>
      <c r="E157" s="5">
        <v>1974</v>
      </c>
      <c r="F157" s="5">
        <v>2017</v>
      </c>
      <c r="G157" s="5" t="s">
        <v>60</v>
      </c>
      <c r="H157" s="5">
        <v>4</v>
      </c>
      <c r="I157" s="5">
        <v>4</v>
      </c>
      <c r="J157" s="26">
        <v>3937.2</v>
      </c>
      <c r="K157" s="26">
        <v>3446.8</v>
      </c>
      <c r="L157" s="26">
        <v>0</v>
      </c>
      <c r="M157" s="6">
        <v>127</v>
      </c>
      <c r="N157" s="24">
        <f t="shared" si="53"/>
        <v>3137074.0300000003</v>
      </c>
      <c r="O157" s="20"/>
      <c r="P157" s="1">
        <f t="shared" ref="P157:P158" si="60">N157-Q157-R157-S157-O157-T157</f>
        <v>486032.37000000058</v>
      </c>
      <c r="Q157" s="1"/>
      <c r="R157" s="1">
        <v>528066.84</v>
      </c>
      <c r="S157" s="1">
        <v>2122974.8199999998</v>
      </c>
      <c r="T157" s="167"/>
      <c r="U157" s="1">
        <f t="shared" si="55"/>
        <v>910.14100905187422</v>
      </c>
      <c r="V157" s="1">
        <f t="shared" si="55"/>
        <v>910.14100905187422</v>
      </c>
      <c r="W157" s="7">
        <v>2018</v>
      </c>
      <c r="X157" s="8">
        <v>2020</v>
      </c>
      <c r="AA157" s="24">
        <f t="shared" si="56"/>
        <v>3137074.0300000003</v>
      </c>
      <c r="AB157" s="26"/>
      <c r="AC157" s="26"/>
      <c r="AD157" s="26">
        <v>995757.87</v>
      </c>
      <c r="AE157" s="26">
        <v>922321.63</v>
      </c>
      <c r="AF157" s="26">
        <v>0</v>
      </c>
      <c r="AG157" s="26">
        <v>0</v>
      </c>
      <c r="AH157" s="26">
        <v>0</v>
      </c>
      <c r="AI157" s="26">
        <v>0</v>
      </c>
      <c r="AJ157" s="26">
        <v>0</v>
      </c>
      <c r="AK157" s="26">
        <v>0</v>
      </c>
      <c r="AL157" s="26">
        <v>1218994.53</v>
      </c>
      <c r="AM157" s="26">
        <v>0</v>
      </c>
      <c r="AN157" s="26"/>
      <c r="AO157" s="26"/>
      <c r="AP157" s="9"/>
      <c r="AQ157" s="172"/>
    </row>
    <row r="158" spans="1:43" ht="15" customHeight="1" x14ac:dyDescent="0.25">
      <c r="A158" s="4">
        <f t="shared" si="57"/>
        <v>140</v>
      </c>
      <c r="B158" s="22">
        <f t="shared" si="58"/>
        <v>11</v>
      </c>
      <c r="C158" s="2" t="s">
        <v>97</v>
      </c>
      <c r="D158" s="2" t="s">
        <v>140</v>
      </c>
      <c r="E158" s="5">
        <v>1969</v>
      </c>
      <c r="F158" s="5">
        <v>2013</v>
      </c>
      <c r="G158" s="5" t="s">
        <v>48</v>
      </c>
      <c r="H158" s="5">
        <v>5</v>
      </c>
      <c r="I158" s="5">
        <v>1</v>
      </c>
      <c r="J158" s="26">
        <v>1966.4</v>
      </c>
      <c r="K158" s="26">
        <v>1544.8</v>
      </c>
      <c r="L158" s="26">
        <v>0</v>
      </c>
      <c r="M158" s="6">
        <v>209</v>
      </c>
      <c r="N158" s="24">
        <f t="shared" si="53"/>
        <v>916587.97</v>
      </c>
      <c r="O158" s="20"/>
      <c r="P158" s="1">
        <f t="shared" si="60"/>
        <v>660707.07999999996</v>
      </c>
      <c r="Q158" s="1"/>
      <c r="R158" s="1">
        <v>255880.89</v>
      </c>
      <c r="S158" s="1"/>
      <c r="T158" s="1"/>
      <c r="U158" s="1">
        <f t="shared" si="55"/>
        <v>593.3376294665976</v>
      </c>
      <c r="V158" s="1">
        <f t="shared" si="55"/>
        <v>593.3376294665976</v>
      </c>
      <c r="W158" s="7">
        <v>2018</v>
      </c>
      <c r="X158" s="8">
        <v>2020</v>
      </c>
      <c r="AA158" s="24">
        <f t="shared" si="56"/>
        <v>916587.97</v>
      </c>
      <c r="AB158" s="26"/>
      <c r="AC158" s="26"/>
      <c r="AD158" s="26"/>
      <c r="AE158" s="26"/>
      <c r="AF158" s="26">
        <v>0</v>
      </c>
      <c r="AG158" s="26">
        <v>0</v>
      </c>
      <c r="AH158" s="26">
        <v>0</v>
      </c>
      <c r="AI158" s="26">
        <v>0</v>
      </c>
      <c r="AJ158" s="26"/>
      <c r="AK158" s="26">
        <v>0</v>
      </c>
      <c r="AL158" s="26"/>
      <c r="AM158" s="26">
        <v>916587.97</v>
      </c>
      <c r="AN158" s="26"/>
      <c r="AO158" s="26"/>
      <c r="AP158" s="9"/>
      <c r="AQ158" s="172"/>
    </row>
    <row r="159" spans="1:43" ht="15" customHeight="1" x14ac:dyDescent="0.25">
      <c r="A159" s="4">
        <f t="shared" si="57"/>
        <v>141</v>
      </c>
      <c r="B159" s="22">
        <f t="shared" si="58"/>
        <v>12</v>
      </c>
      <c r="C159" s="2" t="s">
        <v>97</v>
      </c>
      <c r="D159" s="2" t="s">
        <v>142</v>
      </c>
      <c r="E159" s="5">
        <v>1990</v>
      </c>
      <c r="F159" s="5">
        <v>1990</v>
      </c>
      <c r="G159" s="5" t="s">
        <v>48</v>
      </c>
      <c r="H159" s="5">
        <v>4</v>
      </c>
      <c r="I159" s="5">
        <v>2</v>
      </c>
      <c r="J159" s="26">
        <v>2192.6</v>
      </c>
      <c r="K159" s="26">
        <v>1968.4</v>
      </c>
      <c r="L159" s="26">
        <v>0</v>
      </c>
      <c r="M159" s="6">
        <v>86</v>
      </c>
      <c r="N159" s="24">
        <f t="shared" si="53"/>
        <v>322833.81</v>
      </c>
      <c r="O159" s="20"/>
      <c r="P159" s="1"/>
      <c r="Q159" s="1"/>
      <c r="R159" s="1">
        <v>262440.01</v>
      </c>
      <c r="S159" s="1">
        <f>N159-O159-Q159-R159-T159</f>
        <v>60393.799999999988</v>
      </c>
      <c r="T159" s="1"/>
      <c r="U159" s="1">
        <f t="shared" si="55"/>
        <v>164.00823511481406</v>
      </c>
      <c r="V159" s="1">
        <f t="shared" si="55"/>
        <v>164.00823511481406</v>
      </c>
      <c r="W159" s="7">
        <v>2018</v>
      </c>
      <c r="X159" s="8">
        <v>2020</v>
      </c>
      <c r="AA159" s="24">
        <f t="shared" si="56"/>
        <v>322833.81</v>
      </c>
      <c r="AB159" s="26">
        <v>0</v>
      </c>
      <c r="AC159" s="26">
        <v>0</v>
      </c>
      <c r="AD159" s="26">
        <v>318148.81</v>
      </c>
      <c r="AE159" s="26">
        <v>0</v>
      </c>
      <c r="AF159" s="26">
        <v>0</v>
      </c>
      <c r="AG159" s="26">
        <v>0</v>
      </c>
      <c r="AH159" s="26">
        <v>0</v>
      </c>
      <c r="AI159" s="26">
        <v>0</v>
      </c>
      <c r="AJ159" s="26">
        <v>0</v>
      </c>
      <c r="AK159" s="26">
        <v>0</v>
      </c>
      <c r="AL159" s="10">
        <v>0</v>
      </c>
      <c r="AM159" s="26">
        <v>0</v>
      </c>
      <c r="AN159" s="26"/>
      <c r="AO159" s="26"/>
      <c r="AP159" s="9">
        <v>4685</v>
      </c>
      <c r="AQ159" s="172"/>
    </row>
    <row r="160" spans="1:43" ht="15" customHeight="1" x14ac:dyDescent="0.25">
      <c r="A160" s="4">
        <f t="shared" si="57"/>
        <v>142</v>
      </c>
      <c r="B160" s="22">
        <f t="shared" si="58"/>
        <v>13</v>
      </c>
      <c r="C160" s="2" t="s">
        <v>97</v>
      </c>
      <c r="D160" s="2" t="s">
        <v>148</v>
      </c>
      <c r="E160" s="5">
        <v>1994</v>
      </c>
      <c r="F160" s="5">
        <v>2013</v>
      </c>
      <c r="G160" s="5" t="s">
        <v>60</v>
      </c>
      <c r="H160" s="5">
        <v>9</v>
      </c>
      <c r="I160" s="5">
        <v>3</v>
      </c>
      <c r="J160" s="26">
        <v>8919.33</v>
      </c>
      <c r="K160" s="26">
        <v>6660.1</v>
      </c>
      <c r="L160" s="26">
        <v>0</v>
      </c>
      <c r="M160" s="6">
        <v>285</v>
      </c>
      <c r="N160" s="24">
        <f t="shared" si="53"/>
        <v>14667617.480000002</v>
      </c>
      <c r="O160" s="20"/>
      <c r="P160" s="1">
        <f>N160-Q160-R160-S160-O160-T160</f>
        <v>9643050.4200000018</v>
      </c>
      <c r="Q160" s="1"/>
      <c r="R160" s="1">
        <v>1910372.27</v>
      </c>
      <c r="S160" s="1">
        <v>3114194.79</v>
      </c>
      <c r="T160" s="26">
        <v>0</v>
      </c>
      <c r="U160" s="1">
        <f t="shared" si="55"/>
        <v>2202.3118992207328</v>
      </c>
      <c r="V160" s="1">
        <f t="shared" si="55"/>
        <v>2202.3118992207328</v>
      </c>
      <c r="W160" s="7">
        <v>2018</v>
      </c>
      <c r="X160" s="8">
        <v>2020</v>
      </c>
      <c r="AA160" s="24">
        <f t="shared" si="56"/>
        <v>14667617.480000002</v>
      </c>
      <c r="AB160" s="26">
        <v>4064322.33</v>
      </c>
      <c r="AC160" s="26">
        <v>2179244.79</v>
      </c>
      <c r="AD160" s="26">
        <v>887355.44</v>
      </c>
      <c r="AE160" s="26">
        <v>1608624.41</v>
      </c>
      <c r="AF160" s="26"/>
      <c r="AG160" s="26">
        <v>0</v>
      </c>
      <c r="AH160" s="26">
        <v>0</v>
      </c>
      <c r="AI160" s="26">
        <v>0</v>
      </c>
      <c r="AJ160" s="26">
        <v>1830278.29</v>
      </c>
      <c r="AK160" s="26">
        <v>0</v>
      </c>
      <c r="AL160" s="26">
        <v>4097792.22</v>
      </c>
      <c r="AM160" s="26">
        <v>0</v>
      </c>
      <c r="AN160" s="26"/>
      <c r="AO160" s="26"/>
      <c r="AP160" s="9"/>
      <c r="AQ160" s="172"/>
    </row>
    <row r="161" spans="1:43" ht="15" customHeight="1" x14ac:dyDescent="0.25">
      <c r="A161" s="4">
        <f t="shared" si="57"/>
        <v>143</v>
      </c>
      <c r="B161" s="22">
        <f t="shared" si="58"/>
        <v>14</v>
      </c>
      <c r="C161" s="2" t="s">
        <v>97</v>
      </c>
      <c r="D161" s="2" t="s">
        <v>150</v>
      </c>
      <c r="E161" s="5">
        <v>1974</v>
      </c>
      <c r="F161" s="5">
        <v>2017</v>
      </c>
      <c r="G161" s="5" t="s">
        <v>48</v>
      </c>
      <c r="H161" s="5">
        <v>4</v>
      </c>
      <c r="I161" s="5">
        <v>4</v>
      </c>
      <c r="J161" s="26">
        <v>3691.59</v>
      </c>
      <c r="K161" s="26">
        <v>3389.2</v>
      </c>
      <c r="L161" s="26">
        <v>0</v>
      </c>
      <c r="M161" s="6">
        <v>138</v>
      </c>
      <c r="N161" s="24">
        <f t="shared" si="53"/>
        <v>1031109.8300000001</v>
      </c>
      <c r="O161" s="20"/>
      <c r="P161" s="1"/>
      <c r="Q161" s="1"/>
      <c r="R161" s="1">
        <v>339954.38</v>
      </c>
      <c r="S161" s="1">
        <f t="shared" ref="S161:S162" si="61">N161-O161-Q161-R161-T161</f>
        <v>691155.45000000007</v>
      </c>
      <c r="T161" s="1"/>
      <c r="U161" s="1">
        <f t="shared" si="55"/>
        <v>304.23398737165115</v>
      </c>
      <c r="V161" s="1">
        <f t="shared" si="55"/>
        <v>304.23398737165115</v>
      </c>
      <c r="W161" s="7">
        <v>2018</v>
      </c>
      <c r="X161" s="8">
        <v>2020</v>
      </c>
      <c r="AA161" s="24">
        <f t="shared" si="56"/>
        <v>1031109.8300000001</v>
      </c>
      <c r="AB161" s="26"/>
      <c r="AC161" s="26"/>
      <c r="AD161" s="26">
        <v>611952.43999999994</v>
      </c>
      <c r="AE161" s="26">
        <v>408314.83</v>
      </c>
      <c r="AF161" s="26"/>
      <c r="AG161" s="26">
        <v>0</v>
      </c>
      <c r="AH161" s="26">
        <v>0</v>
      </c>
      <c r="AI161" s="26">
        <v>0</v>
      </c>
      <c r="AJ161" s="26">
        <v>0</v>
      </c>
      <c r="AK161" s="26">
        <v>0</v>
      </c>
      <c r="AL161" s="10">
        <v>0</v>
      </c>
      <c r="AM161" s="26">
        <v>0</v>
      </c>
      <c r="AN161" s="26"/>
      <c r="AO161" s="26"/>
      <c r="AP161" s="9">
        <v>10842.56</v>
      </c>
      <c r="AQ161" s="172"/>
    </row>
    <row r="162" spans="1:43" ht="15" customHeight="1" x14ac:dyDescent="0.25">
      <c r="A162" s="4">
        <f t="shared" si="57"/>
        <v>144</v>
      </c>
      <c r="B162" s="22">
        <f t="shared" si="58"/>
        <v>15</v>
      </c>
      <c r="C162" s="2" t="s">
        <v>97</v>
      </c>
      <c r="D162" s="2" t="s">
        <v>159</v>
      </c>
      <c r="E162" s="5">
        <v>1973</v>
      </c>
      <c r="F162" s="5">
        <v>2017</v>
      </c>
      <c r="G162" s="5" t="s">
        <v>48</v>
      </c>
      <c r="H162" s="5">
        <v>4</v>
      </c>
      <c r="I162" s="5">
        <v>4</v>
      </c>
      <c r="J162" s="26">
        <v>2965.1</v>
      </c>
      <c r="K162" s="26">
        <v>2722.2</v>
      </c>
      <c r="L162" s="26">
        <v>0</v>
      </c>
      <c r="M162" s="6">
        <v>112</v>
      </c>
      <c r="N162" s="24">
        <f t="shared" si="53"/>
        <v>495435.97560000001</v>
      </c>
      <c r="O162" s="20"/>
      <c r="P162" s="1"/>
      <c r="Q162" s="1"/>
      <c r="R162" s="1">
        <v>256871.57399999999</v>
      </c>
      <c r="S162" s="1">
        <f t="shared" si="61"/>
        <v>238564.40160000001</v>
      </c>
      <c r="T162" s="1"/>
      <c r="U162" s="1">
        <f t="shared" si="55"/>
        <v>181.99837469693631</v>
      </c>
      <c r="V162" s="1">
        <f t="shared" si="55"/>
        <v>181.99837469693631</v>
      </c>
      <c r="W162" s="7">
        <v>2018</v>
      </c>
      <c r="X162" s="8">
        <v>2020</v>
      </c>
      <c r="AA162" s="24">
        <f t="shared" si="56"/>
        <v>495435.97560000001</v>
      </c>
      <c r="AB162" s="26"/>
      <c r="AC162" s="26"/>
      <c r="AD162" s="26">
        <v>495435.97560000001</v>
      </c>
      <c r="AE162" s="26"/>
      <c r="AF162" s="26"/>
      <c r="AG162" s="26">
        <v>0</v>
      </c>
      <c r="AH162" s="26">
        <v>0</v>
      </c>
      <c r="AI162" s="26">
        <v>0</v>
      </c>
      <c r="AJ162" s="26">
        <v>0</v>
      </c>
      <c r="AK162" s="26">
        <v>0</v>
      </c>
      <c r="AL162" s="10">
        <v>0</v>
      </c>
      <c r="AM162" s="26">
        <v>0</v>
      </c>
      <c r="AN162" s="26"/>
      <c r="AO162" s="26"/>
      <c r="AP162" s="9"/>
      <c r="AQ162" s="172"/>
    </row>
    <row r="163" spans="1:43" ht="15" customHeight="1" x14ac:dyDescent="0.25">
      <c r="A163" s="4">
        <f t="shared" si="57"/>
        <v>145</v>
      </c>
      <c r="B163" s="22">
        <f t="shared" si="58"/>
        <v>16</v>
      </c>
      <c r="C163" s="2" t="s">
        <v>97</v>
      </c>
      <c r="D163" s="2" t="s">
        <v>160</v>
      </c>
      <c r="E163" s="5">
        <v>1973</v>
      </c>
      <c r="F163" s="5">
        <v>2013</v>
      </c>
      <c r="G163" s="5" t="s">
        <v>48</v>
      </c>
      <c r="H163" s="5">
        <v>5</v>
      </c>
      <c r="I163" s="5">
        <v>8</v>
      </c>
      <c r="J163" s="26">
        <v>6624.9</v>
      </c>
      <c r="K163" s="26">
        <v>6068.1</v>
      </c>
      <c r="L163" s="26">
        <v>0</v>
      </c>
      <c r="M163" s="6">
        <v>272</v>
      </c>
      <c r="N163" s="24">
        <f t="shared" si="53"/>
        <v>6860350.1500000004</v>
      </c>
      <c r="O163" s="20"/>
      <c r="P163" s="1">
        <f t="shared" ref="P163:P164" si="62">N163-Q163-R163-S163-O163-T163</f>
        <v>5575995.1500000004</v>
      </c>
      <c r="Q163" s="1"/>
      <c r="R163" s="1">
        <v>217412.18</v>
      </c>
      <c r="S163" s="1">
        <v>1066942.82</v>
      </c>
      <c r="T163" s="1"/>
      <c r="U163" s="1">
        <f t="shared" si="55"/>
        <v>1130.5598375109178</v>
      </c>
      <c r="V163" s="1">
        <f t="shared" si="55"/>
        <v>1130.5598375109178</v>
      </c>
      <c r="W163" s="7">
        <v>2018</v>
      </c>
      <c r="X163" s="8">
        <v>2020</v>
      </c>
      <c r="AA163" s="24">
        <f t="shared" si="56"/>
        <v>6860350.1500000004</v>
      </c>
      <c r="AB163" s="26"/>
      <c r="AC163" s="26"/>
      <c r="AD163" s="26"/>
      <c r="AE163" s="26"/>
      <c r="AF163" s="26"/>
      <c r="AG163" s="26">
        <v>0</v>
      </c>
      <c r="AH163" s="26">
        <v>0</v>
      </c>
      <c r="AI163" s="26">
        <v>0</v>
      </c>
      <c r="AJ163" s="26">
        <v>6860350.1500000004</v>
      </c>
      <c r="AK163" s="26">
        <v>0</v>
      </c>
      <c r="AL163" s="26"/>
      <c r="AM163" s="26"/>
      <c r="AN163" s="26"/>
      <c r="AO163" s="26"/>
      <c r="AP163" s="9"/>
      <c r="AQ163" s="172"/>
    </row>
    <row r="164" spans="1:43" ht="15" customHeight="1" x14ac:dyDescent="0.25">
      <c r="A164" s="4">
        <f t="shared" si="57"/>
        <v>146</v>
      </c>
      <c r="B164" s="22">
        <f t="shared" si="58"/>
        <v>17</v>
      </c>
      <c r="C164" s="2" t="s">
        <v>52</v>
      </c>
      <c r="D164" s="2" t="s">
        <v>165</v>
      </c>
      <c r="E164" s="5">
        <v>1992</v>
      </c>
      <c r="F164" s="5">
        <v>1992</v>
      </c>
      <c r="G164" s="5" t="s">
        <v>63</v>
      </c>
      <c r="H164" s="5">
        <v>2</v>
      </c>
      <c r="I164" s="5">
        <v>2</v>
      </c>
      <c r="J164" s="26">
        <v>913.2</v>
      </c>
      <c r="K164" s="26">
        <v>832.4</v>
      </c>
      <c r="L164" s="26">
        <v>0</v>
      </c>
      <c r="M164" s="6">
        <v>31</v>
      </c>
      <c r="N164" s="24">
        <f t="shared" si="53"/>
        <v>861554.16</v>
      </c>
      <c r="O164" s="26"/>
      <c r="P164" s="1">
        <f t="shared" si="62"/>
        <v>833621.5</v>
      </c>
      <c r="Q164" s="1">
        <v>0</v>
      </c>
      <c r="R164" s="1"/>
      <c r="S164" s="1">
        <v>27932.66</v>
      </c>
      <c r="T164" s="26">
        <v>0</v>
      </c>
      <c r="U164" s="1">
        <f t="shared" si="55"/>
        <v>1035.0242191254206</v>
      </c>
      <c r="V164" s="1">
        <f t="shared" si="55"/>
        <v>1035.0242191254206</v>
      </c>
      <c r="W164" s="7">
        <v>2018</v>
      </c>
      <c r="X164" s="8">
        <v>2020</v>
      </c>
      <c r="AA164" s="24">
        <f t="shared" si="56"/>
        <v>861554.16</v>
      </c>
      <c r="AB164" s="26">
        <v>0</v>
      </c>
      <c r="AC164" s="26">
        <v>0</v>
      </c>
      <c r="AD164" s="26">
        <v>0</v>
      </c>
      <c r="AE164" s="26">
        <v>0</v>
      </c>
      <c r="AF164" s="26">
        <v>0</v>
      </c>
      <c r="AG164" s="26">
        <v>0</v>
      </c>
      <c r="AH164" s="26">
        <v>0</v>
      </c>
      <c r="AI164" s="26">
        <v>0</v>
      </c>
      <c r="AJ164" s="26">
        <v>0</v>
      </c>
      <c r="AK164" s="26">
        <v>0</v>
      </c>
      <c r="AL164" s="10">
        <v>0</v>
      </c>
      <c r="AM164" s="26">
        <v>833621.5</v>
      </c>
      <c r="AN164" s="26"/>
      <c r="AO164" s="26"/>
      <c r="AP164" s="9">
        <v>27932.66</v>
      </c>
      <c r="AQ164" s="172"/>
    </row>
    <row r="165" spans="1:43" ht="15" customHeight="1" x14ac:dyDescent="0.25">
      <c r="A165" s="4">
        <f t="shared" si="57"/>
        <v>147</v>
      </c>
      <c r="B165" s="22">
        <f t="shared" si="58"/>
        <v>18</v>
      </c>
      <c r="C165" s="2" t="s">
        <v>172</v>
      </c>
      <c r="D165" s="2" t="s">
        <v>173</v>
      </c>
      <c r="E165" s="5">
        <v>1963</v>
      </c>
      <c r="F165" s="5">
        <v>1963</v>
      </c>
      <c r="G165" s="5" t="s">
        <v>48</v>
      </c>
      <c r="H165" s="5">
        <v>2</v>
      </c>
      <c r="I165" s="5">
        <v>2</v>
      </c>
      <c r="J165" s="26">
        <v>694.82</v>
      </c>
      <c r="K165" s="26">
        <v>645.54</v>
      </c>
      <c r="L165" s="26">
        <v>0</v>
      </c>
      <c r="M165" s="6">
        <v>28</v>
      </c>
      <c r="N165" s="24">
        <f t="shared" si="53"/>
        <v>184578.46</v>
      </c>
      <c r="O165" s="20"/>
      <c r="P165" s="1"/>
      <c r="Q165" s="1"/>
      <c r="R165" s="1">
        <f>N165</f>
        <v>184578.46</v>
      </c>
      <c r="S165" s="1">
        <v>0</v>
      </c>
      <c r="T165" s="1"/>
      <c r="U165" s="1">
        <f t="shared" si="55"/>
        <v>285.92877281036033</v>
      </c>
      <c r="V165" s="1">
        <f t="shared" si="55"/>
        <v>285.92877281036033</v>
      </c>
      <c r="W165" s="7">
        <v>2018</v>
      </c>
      <c r="X165" s="8">
        <v>2020</v>
      </c>
      <c r="AA165" s="24">
        <f t="shared" si="56"/>
        <v>184578.46</v>
      </c>
      <c r="AB165" s="26">
        <v>0</v>
      </c>
      <c r="AC165" s="26">
        <v>0</v>
      </c>
      <c r="AD165" s="26">
        <v>184578.46</v>
      </c>
      <c r="AE165" s="26">
        <v>0</v>
      </c>
      <c r="AF165" s="26">
        <v>0</v>
      </c>
      <c r="AG165" s="26">
        <v>0</v>
      </c>
      <c r="AH165" s="26">
        <v>0</v>
      </c>
      <c r="AI165" s="26">
        <v>0</v>
      </c>
      <c r="AJ165" s="26">
        <v>0</v>
      </c>
      <c r="AK165" s="26">
        <v>0</v>
      </c>
      <c r="AL165" s="10">
        <v>0</v>
      </c>
      <c r="AM165" s="26">
        <v>0</v>
      </c>
      <c r="AN165" s="26"/>
      <c r="AO165" s="26"/>
      <c r="AP165" s="9"/>
      <c r="AQ165" s="172"/>
    </row>
    <row r="166" spans="1:43" ht="15" customHeight="1" x14ac:dyDescent="0.25">
      <c r="A166" s="4">
        <f t="shared" si="57"/>
        <v>148</v>
      </c>
      <c r="B166" s="22">
        <f t="shared" si="58"/>
        <v>19</v>
      </c>
      <c r="C166" s="2" t="s">
        <v>177</v>
      </c>
      <c r="D166" s="2" t="s">
        <v>178</v>
      </c>
      <c r="E166" s="5">
        <v>1961</v>
      </c>
      <c r="F166" s="5">
        <v>2009</v>
      </c>
      <c r="G166" s="5" t="s">
        <v>48</v>
      </c>
      <c r="H166" s="5">
        <v>2</v>
      </c>
      <c r="I166" s="5">
        <v>2</v>
      </c>
      <c r="J166" s="26">
        <v>1068.6199999999999</v>
      </c>
      <c r="K166" s="26">
        <v>383.54</v>
      </c>
      <c r="L166" s="26">
        <v>254.2</v>
      </c>
      <c r="M166" s="6">
        <v>27</v>
      </c>
      <c r="N166" s="24">
        <f t="shared" si="53"/>
        <v>1175296.3399999999</v>
      </c>
      <c r="O166" s="20"/>
      <c r="P166" s="1"/>
      <c r="Q166" s="1"/>
      <c r="R166" s="1">
        <v>288452.3</v>
      </c>
      <c r="S166" s="1">
        <f t="shared" ref="S166:S171" si="63">N166-O166-Q166-R166-T166</f>
        <v>886844.0399999998</v>
      </c>
      <c r="T166" s="1"/>
      <c r="U166" s="1">
        <f t="shared" si="55"/>
        <v>1842.9083011885718</v>
      </c>
      <c r="V166" s="1">
        <f t="shared" si="55"/>
        <v>1842.9083011885718</v>
      </c>
      <c r="W166" s="7">
        <v>2018</v>
      </c>
      <c r="X166" s="8">
        <v>2020</v>
      </c>
      <c r="AA166" s="24">
        <f t="shared" si="56"/>
        <v>1175296.3399999999</v>
      </c>
      <c r="AB166" s="26">
        <v>606586.71</v>
      </c>
      <c r="AC166" s="26">
        <v>380836.38</v>
      </c>
      <c r="AD166" s="26">
        <v>0</v>
      </c>
      <c r="AE166" s="26">
        <v>187873.25</v>
      </c>
      <c r="AF166" s="26">
        <v>0</v>
      </c>
      <c r="AG166" s="26">
        <v>0</v>
      </c>
      <c r="AH166" s="26">
        <v>0</v>
      </c>
      <c r="AI166" s="26">
        <v>0</v>
      </c>
      <c r="AJ166" s="26">
        <v>0</v>
      </c>
      <c r="AK166" s="26">
        <v>0</v>
      </c>
      <c r="AL166" s="10">
        <v>0</v>
      </c>
      <c r="AM166" s="26">
        <v>0</v>
      </c>
      <c r="AN166" s="26"/>
      <c r="AO166" s="26"/>
      <c r="AP166" s="9"/>
      <c r="AQ166" s="172"/>
    </row>
    <row r="167" spans="1:43" ht="15" customHeight="1" x14ac:dyDescent="0.25">
      <c r="A167" s="4">
        <f t="shared" si="57"/>
        <v>149</v>
      </c>
      <c r="B167" s="22">
        <f t="shared" si="58"/>
        <v>20</v>
      </c>
      <c r="C167" s="2" t="s">
        <v>177</v>
      </c>
      <c r="D167" s="2" t="s">
        <v>179</v>
      </c>
      <c r="E167" s="5">
        <v>1964</v>
      </c>
      <c r="F167" s="5">
        <v>2009</v>
      </c>
      <c r="G167" s="5" t="s">
        <v>48</v>
      </c>
      <c r="H167" s="5">
        <v>2</v>
      </c>
      <c r="I167" s="5">
        <v>2</v>
      </c>
      <c r="J167" s="26">
        <v>645.32000000000005</v>
      </c>
      <c r="K167" s="26">
        <v>377.82</v>
      </c>
      <c r="L167" s="26">
        <v>218.22</v>
      </c>
      <c r="M167" s="6">
        <v>18</v>
      </c>
      <c r="N167" s="24">
        <f t="shared" si="53"/>
        <v>1034000.82</v>
      </c>
      <c r="O167" s="20"/>
      <c r="P167" s="1"/>
      <c r="Q167" s="1"/>
      <c r="R167" s="1">
        <v>277276.76</v>
      </c>
      <c r="S167" s="1">
        <f t="shared" si="63"/>
        <v>756724.05999999994</v>
      </c>
      <c r="T167" s="1"/>
      <c r="U167" s="1">
        <f t="shared" si="55"/>
        <v>1734.7842762230723</v>
      </c>
      <c r="V167" s="1">
        <f t="shared" si="55"/>
        <v>1734.7842762230723</v>
      </c>
      <c r="W167" s="7">
        <v>2018</v>
      </c>
      <c r="X167" s="8">
        <v>2020</v>
      </c>
      <c r="AA167" s="24">
        <f t="shared" si="56"/>
        <v>1034000.82</v>
      </c>
      <c r="AB167" s="26">
        <v>574893.19999999995</v>
      </c>
      <c r="AC167" s="26">
        <v>286245.03999999998</v>
      </c>
      <c r="AD167" s="26">
        <v>0</v>
      </c>
      <c r="AE167" s="26">
        <v>172862.58</v>
      </c>
      <c r="AF167" s="26">
        <v>0</v>
      </c>
      <c r="AG167" s="26">
        <v>0</v>
      </c>
      <c r="AH167" s="26">
        <v>0</v>
      </c>
      <c r="AI167" s="26">
        <v>0</v>
      </c>
      <c r="AJ167" s="26">
        <v>0</v>
      </c>
      <c r="AK167" s="26">
        <v>0</v>
      </c>
      <c r="AL167" s="10">
        <v>0</v>
      </c>
      <c r="AM167" s="26">
        <v>0</v>
      </c>
      <c r="AN167" s="26"/>
      <c r="AO167" s="26"/>
      <c r="AP167" s="9"/>
      <c r="AQ167" s="172"/>
    </row>
    <row r="168" spans="1:43" ht="15" customHeight="1" x14ac:dyDescent="0.25">
      <c r="A168" s="4">
        <f t="shared" si="57"/>
        <v>150</v>
      </c>
      <c r="B168" s="22">
        <f t="shared" si="58"/>
        <v>21</v>
      </c>
      <c r="C168" s="2" t="s">
        <v>177</v>
      </c>
      <c r="D168" s="2" t="s">
        <v>184</v>
      </c>
      <c r="E168" s="5">
        <v>1962</v>
      </c>
      <c r="F168" s="5">
        <v>2003</v>
      </c>
      <c r="G168" s="5" t="s">
        <v>48</v>
      </c>
      <c r="H168" s="5">
        <v>2</v>
      </c>
      <c r="I168" s="5">
        <v>2</v>
      </c>
      <c r="J168" s="26">
        <v>1001.33</v>
      </c>
      <c r="K168" s="26">
        <v>636.99</v>
      </c>
      <c r="L168" s="26">
        <v>0</v>
      </c>
      <c r="M168" s="6">
        <v>24</v>
      </c>
      <c r="N168" s="24">
        <f t="shared" si="53"/>
        <v>1279451.48</v>
      </c>
      <c r="O168" s="20"/>
      <c r="P168" s="1"/>
      <c r="Q168" s="1"/>
      <c r="R168" s="1">
        <v>223022.71</v>
      </c>
      <c r="S168" s="1">
        <f t="shared" si="63"/>
        <v>1056428.77</v>
      </c>
      <c r="T168" s="1"/>
      <c r="U168" s="1">
        <f t="shared" ref="U168:V191" si="64">$N168/($K168+$L168)</f>
        <v>2008.5895853938052</v>
      </c>
      <c r="V168" s="1">
        <f t="shared" si="64"/>
        <v>2008.5895853938052</v>
      </c>
      <c r="W168" s="7">
        <v>2018</v>
      </c>
      <c r="X168" s="8">
        <v>2020</v>
      </c>
      <c r="AA168" s="24">
        <f t="shared" si="56"/>
        <v>1279451.48</v>
      </c>
      <c r="AB168" s="26">
        <v>709884.29</v>
      </c>
      <c r="AC168" s="26">
        <v>381693.94</v>
      </c>
      <c r="AD168" s="26">
        <v>0</v>
      </c>
      <c r="AE168" s="26">
        <v>187873.25</v>
      </c>
      <c r="AF168" s="26">
        <v>0</v>
      </c>
      <c r="AG168" s="26">
        <v>0</v>
      </c>
      <c r="AH168" s="26">
        <v>0</v>
      </c>
      <c r="AI168" s="26">
        <v>0</v>
      </c>
      <c r="AJ168" s="26">
        <v>0</v>
      </c>
      <c r="AK168" s="26">
        <v>0</v>
      </c>
      <c r="AL168" s="10">
        <v>0</v>
      </c>
      <c r="AM168" s="26">
        <v>0</v>
      </c>
      <c r="AN168" s="26"/>
      <c r="AO168" s="26"/>
      <c r="AP168" s="9"/>
      <c r="AQ168" s="172"/>
    </row>
    <row r="169" spans="1:43" ht="15" customHeight="1" x14ac:dyDescent="0.25">
      <c r="A169" s="4">
        <f t="shared" si="57"/>
        <v>151</v>
      </c>
      <c r="B169" s="22">
        <f t="shared" si="58"/>
        <v>22</v>
      </c>
      <c r="C169" s="2" t="s">
        <v>177</v>
      </c>
      <c r="D169" s="2" t="s">
        <v>185</v>
      </c>
      <c r="E169" s="5">
        <v>1962</v>
      </c>
      <c r="F169" s="5">
        <v>2004</v>
      </c>
      <c r="G169" s="5" t="s">
        <v>48</v>
      </c>
      <c r="H169" s="5">
        <v>2</v>
      </c>
      <c r="I169" s="5">
        <v>2</v>
      </c>
      <c r="J169" s="26">
        <v>1037.76</v>
      </c>
      <c r="K169" s="26">
        <v>620.04</v>
      </c>
      <c r="L169" s="26">
        <v>0</v>
      </c>
      <c r="M169" s="6">
        <v>19</v>
      </c>
      <c r="N169" s="24">
        <f t="shared" si="53"/>
        <v>1267907.8999999999</v>
      </c>
      <c r="O169" s="20"/>
      <c r="P169" s="1"/>
      <c r="Q169" s="1"/>
      <c r="R169" s="1">
        <v>245161.44</v>
      </c>
      <c r="S169" s="1">
        <f t="shared" si="63"/>
        <v>1022746.46</v>
      </c>
      <c r="T169" s="1"/>
      <c r="U169" s="1">
        <f t="shared" si="64"/>
        <v>2044.8808141410232</v>
      </c>
      <c r="V169" s="1">
        <f t="shared" si="64"/>
        <v>2044.8808141410232</v>
      </c>
      <c r="W169" s="7">
        <v>2018</v>
      </c>
      <c r="X169" s="8">
        <v>2020</v>
      </c>
      <c r="AA169" s="24">
        <f t="shared" si="56"/>
        <v>1267907.8999999999</v>
      </c>
      <c r="AB169" s="26">
        <v>698175.15</v>
      </c>
      <c r="AC169" s="26">
        <v>386167.54</v>
      </c>
      <c r="AD169" s="26">
        <v>0</v>
      </c>
      <c r="AE169" s="26">
        <v>183565.21</v>
      </c>
      <c r="AF169" s="26">
        <v>0</v>
      </c>
      <c r="AG169" s="26">
        <v>0</v>
      </c>
      <c r="AH169" s="26">
        <v>0</v>
      </c>
      <c r="AI169" s="26">
        <v>0</v>
      </c>
      <c r="AJ169" s="26">
        <v>0</v>
      </c>
      <c r="AK169" s="26">
        <v>0</v>
      </c>
      <c r="AL169" s="10">
        <v>0</v>
      </c>
      <c r="AM169" s="26">
        <v>0</v>
      </c>
      <c r="AN169" s="26"/>
      <c r="AO169" s="26"/>
      <c r="AP169" s="9"/>
      <c r="AQ169" s="172"/>
    </row>
    <row r="170" spans="1:43" ht="15" customHeight="1" x14ac:dyDescent="0.25">
      <c r="A170" s="4">
        <f t="shared" si="57"/>
        <v>152</v>
      </c>
      <c r="B170" s="22">
        <f t="shared" si="58"/>
        <v>23</v>
      </c>
      <c r="C170" s="2" t="s">
        <v>177</v>
      </c>
      <c r="D170" s="2" t="s">
        <v>186</v>
      </c>
      <c r="E170" s="5">
        <v>1961</v>
      </c>
      <c r="F170" s="5">
        <v>2004</v>
      </c>
      <c r="G170" s="5" t="s">
        <v>48</v>
      </c>
      <c r="H170" s="5">
        <v>2</v>
      </c>
      <c r="I170" s="5">
        <v>2</v>
      </c>
      <c r="J170" s="26">
        <v>1023.9</v>
      </c>
      <c r="K170" s="26">
        <v>614.54</v>
      </c>
      <c r="L170" s="26">
        <v>0</v>
      </c>
      <c r="M170" s="6">
        <v>19</v>
      </c>
      <c r="N170" s="24">
        <f t="shared" si="53"/>
        <v>1435553.1800000002</v>
      </c>
      <c r="O170" s="20"/>
      <c r="P170" s="1"/>
      <c r="Q170" s="1"/>
      <c r="R170" s="1">
        <v>167645.41</v>
      </c>
      <c r="S170" s="1">
        <f t="shared" si="63"/>
        <v>1267907.7700000003</v>
      </c>
      <c r="T170" s="1"/>
      <c r="U170" s="1">
        <f t="shared" si="64"/>
        <v>2335.9800501187883</v>
      </c>
      <c r="V170" s="1">
        <f t="shared" si="64"/>
        <v>2335.9800501187883</v>
      </c>
      <c r="W170" s="7">
        <v>2018</v>
      </c>
      <c r="X170" s="8">
        <v>2020</v>
      </c>
      <c r="AA170" s="24">
        <f t="shared" si="56"/>
        <v>1435553.1800000002</v>
      </c>
      <c r="AB170" s="26">
        <v>754056.96</v>
      </c>
      <c r="AC170" s="26">
        <v>442049.34</v>
      </c>
      <c r="AD170" s="26">
        <v>0</v>
      </c>
      <c r="AE170" s="26">
        <v>239446.88</v>
      </c>
      <c r="AF170" s="26">
        <v>0</v>
      </c>
      <c r="AG170" s="26">
        <v>0</v>
      </c>
      <c r="AH170" s="26">
        <v>0</v>
      </c>
      <c r="AI170" s="26">
        <v>0</v>
      </c>
      <c r="AJ170" s="26">
        <v>0</v>
      </c>
      <c r="AK170" s="26">
        <v>0</v>
      </c>
      <c r="AL170" s="10">
        <v>0</v>
      </c>
      <c r="AM170" s="26">
        <v>0</v>
      </c>
      <c r="AN170" s="26"/>
      <c r="AO170" s="26"/>
      <c r="AP170" s="9"/>
      <c r="AQ170" s="172"/>
    </row>
    <row r="171" spans="1:43" ht="15" customHeight="1" x14ac:dyDescent="0.25">
      <c r="A171" s="4">
        <f t="shared" si="57"/>
        <v>153</v>
      </c>
      <c r="B171" s="22">
        <f t="shared" si="58"/>
        <v>24</v>
      </c>
      <c r="C171" s="2" t="s">
        <v>202</v>
      </c>
      <c r="D171" s="2" t="s">
        <v>203</v>
      </c>
      <c r="E171" s="5">
        <v>1987</v>
      </c>
      <c r="F171" s="5">
        <v>2012</v>
      </c>
      <c r="G171" s="5" t="s">
        <v>48</v>
      </c>
      <c r="H171" s="5">
        <v>5</v>
      </c>
      <c r="I171" s="5">
        <v>2</v>
      </c>
      <c r="J171" s="26">
        <v>1665.4</v>
      </c>
      <c r="K171" s="26">
        <v>1290.9000000000001</v>
      </c>
      <c r="L171" s="26">
        <v>0</v>
      </c>
      <c r="M171" s="6">
        <v>31</v>
      </c>
      <c r="N171" s="24">
        <f t="shared" si="53"/>
        <v>436755.22</v>
      </c>
      <c r="O171" s="20"/>
      <c r="P171" s="1"/>
      <c r="Q171" s="1"/>
      <c r="R171" s="1">
        <v>169720.67</v>
      </c>
      <c r="S171" s="1">
        <f t="shared" si="63"/>
        <v>267034.54999999993</v>
      </c>
      <c r="T171" s="1"/>
      <c r="U171" s="1">
        <f t="shared" si="64"/>
        <v>338.33389108373996</v>
      </c>
      <c r="V171" s="1">
        <f t="shared" si="64"/>
        <v>338.33389108373996</v>
      </c>
      <c r="W171" s="7">
        <v>2018</v>
      </c>
      <c r="X171" s="8">
        <v>2020</v>
      </c>
      <c r="AA171" s="24">
        <f t="shared" si="56"/>
        <v>436755.22</v>
      </c>
      <c r="AB171" s="26">
        <v>0</v>
      </c>
      <c r="AC171" s="26">
        <v>0</v>
      </c>
      <c r="AD171" s="26">
        <v>436755.22</v>
      </c>
      <c r="AE171" s="26"/>
      <c r="AF171" s="26">
        <v>0</v>
      </c>
      <c r="AG171" s="26">
        <v>0</v>
      </c>
      <c r="AH171" s="26">
        <v>0</v>
      </c>
      <c r="AI171" s="26">
        <v>0</v>
      </c>
      <c r="AJ171" s="26">
        <v>0</v>
      </c>
      <c r="AK171" s="26">
        <v>0</v>
      </c>
      <c r="AL171" s="26"/>
      <c r="AM171" s="26">
        <v>0</v>
      </c>
      <c r="AN171" s="26"/>
      <c r="AO171" s="26"/>
      <c r="AP171" s="9"/>
      <c r="AQ171" s="172"/>
    </row>
    <row r="172" spans="1:43" ht="15" customHeight="1" x14ac:dyDescent="0.25">
      <c r="A172" s="4">
        <f t="shared" si="57"/>
        <v>154</v>
      </c>
      <c r="B172" s="22">
        <f t="shared" si="58"/>
        <v>25</v>
      </c>
      <c r="C172" s="2" t="s">
        <v>202</v>
      </c>
      <c r="D172" s="2" t="s">
        <v>205</v>
      </c>
      <c r="E172" s="5">
        <v>1982</v>
      </c>
      <c r="F172" s="5">
        <v>1982</v>
      </c>
      <c r="G172" s="5" t="s">
        <v>63</v>
      </c>
      <c r="H172" s="5">
        <v>2</v>
      </c>
      <c r="I172" s="5">
        <v>1</v>
      </c>
      <c r="J172" s="26">
        <v>279.10000000000002</v>
      </c>
      <c r="K172" s="26">
        <v>249.7</v>
      </c>
      <c r="L172" s="26">
        <v>0</v>
      </c>
      <c r="M172" s="6">
        <v>11</v>
      </c>
      <c r="N172" s="24">
        <f t="shared" si="53"/>
        <v>2088196.5999999999</v>
      </c>
      <c r="O172" s="20"/>
      <c r="P172" s="1">
        <f t="shared" ref="P172:P180" si="65">N172-Q172-R172-S172-O172-T172</f>
        <v>1984153.7599999998</v>
      </c>
      <c r="Q172" s="1"/>
      <c r="R172" s="1">
        <v>20486.080000000002</v>
      </c>
      <c r="S172" s="1">
        <v>83556.759999999995</v>
      </c>
      <c r="T172" s="26">
        <v>0</v>
      </c>
      <c r="U172" s="1">
        <f t="shared" si="64"/>
        <v>8362.8217861433714</v>
      </c>
      <c r="V172" s="1">
        <f t="shared" si="64"/>
        <v>8362.8217861433714</v>
      </c>
      <c r="W172" s="7">
        <v>2018</v>
      </c>
      <c r="X172" s="8">
        <v>2020</v>
      </c>
      <c r="AA172" s="24">
        <f t="shared" si="56"/>
        <v>2088196.5999999999</v>
      </c>
      <c r="AB172" s="1"/>
      <c r="AC172" s="1"/>
      <c r="AD172" s="1">
        <v>72504.92</v>
      </c>
      <c r="AE172" s="1">
        <v>132414.12</v>
      </c>
      <c r="AF172" s="1">
        <v>0</v>
      </c>
      <c r="AG172" s="1">
        <v>0</v>
      </c>
      <c r="AH172" s="1">
        <v>0</v>
      </c>
      <c r="AI172" s="1">
        <v>0</v>
      </c>
      <c r="AJ172" s="1">
        <v>496559.9</v>
      </c>
      <c r="AK172" s="1">
        <v>0</v>
      </c>
      <c r="AL172" s="1">
        <v>1386717.66</v>
      </c>
      <c r="AM172" s="1"/>
      <c r="AN172" s="26"/>
      <c r="AO172" s="1"/>
      <c r="AP172" s="9"/>
      <c r="AQ172" s="172"/>
    </row>
    <row r="173" spans="1:43" ht="15" customHeight="1" x14ac:dyDescent="0.25">
      <c r="A173" s="4">
        <f t="shared" si="57"/>
        <v>155</v>
      </c>
      <c r="B173" s="22">
        <f t="shared" si="58"/>
        <v>26</v>
      </c>
      <c r="C173" s="2" t="s">
        <v>202</v>
      </c>
      <c r="D173" s="2" t="s">
        <v>206</v>
      </c>
      <c r="E173" s="5">
        <v>1976</v>
      </c>
      <c r="F173" s="5">
        <v>1976</v>
      </c>
      <c r="G173" s="5" t="s">
        <v>48</v>
      </c>
      <c r="H173" s="5">
        <v>3</v>
      </c>
      <c r="I173" s="5">
        <v>4</v>
      </c>
      <c r="J173" s="26">
        <v>2192.3000000000002</v>
      </c>
      <c r="K173" s="26">
        <v>2028.5</v>
      </c>
      <c r="L173" s="26">
        <v>0</v>
      </c>
      <c r="M173" s="6">
        <v>85</v>
      </c>
      <c r="N173" s="24">
        <f t="shared" si="53"/>
        <v>14404764.93</v>
      </c>
      <c r="O173" s="20"/>
      <c r="P173" s="1">
        <f t="shared" si="65"/>
        <v>12823324.93</v>
      </c>
      <c r="Q173" s="1"/>
      <c r="R173" s="1">
        <v>365053.44</v>
      </c>
      <c r="S173" s="1">
        <v>1216386.5600000001</v>
      </c>
      <c r="T173" s="1"/>
      <c r="U173" s="1">
        <f t="shared" si="64"/>
        <v>7101.1905003697311</v>
      </c>
      <c r="V173" s="1">
        <f t="shared" si="64"/>
        <v>7101.1905003697311</v>
      </c>
      <c r="W173" s="7">
        <v>2018</v>
      </c>
      <c r="X173" s="8">
        <v>2020</v>
      </c>
      <c r="AA173" s="24">
        <f t="shared" si="56"/>
        <v>14404764.93</v>
      </c>
      <c r="AB173" s="26">
        <v>1919428.09</v>
      </c>
      <c r="AC173" s="26">
        <v>2618513.73</v>
      </c>
      <c r="AD173" s="26">
        <v>847581.16</v>
      </c>
      <c r="AE173" s="26">
        <v>0</v>
      </c>
      <c r="AF173" s="26">
        <v>0</v>
      </c>
      <c r="AG173" s="26">
        <v>0</v>
      </c>
      <c r="AH173" s="26">
        <v>0</v>
      </c>
      <c r="AI173" s="26">
        <v>0</v>
      </c>
      <c r="AJ173" s="26"/>
      <c r="AK173" s="26">
        <v>0</v>
      </c>
      <c r="AL173" s="26">
        <v>9019241.9499999993</v>
      </c>
      <c r="AM173" s="26"/>
      <c r="AN173" s="26"/>
      <c r="AO173" s="26"/>
      <c r="AP173" s="9"/>
      <c r="AQ173" s="172"/>
    </row>
    <row r="174" spans="1:43" ht="15" customHeight="1" x14ac:dyDescent="0.25">
      <c r="A174" s="214">
        <f t="shared" si="57"/>
        <v>156</v>
      </c>
      <c r="B174" s="2">
        <f t="shared" si="58"/>
        <v>27</v>
      </c>
      <c r="C174" s="2" t="s">
        <v>202</v>
      </c>
      <c r="D174" s="2" t="s">
        <v>1397</v>
      </c>
      <c r="E174" s="5">
        <v>1979</v>
      </c>
      <c r="F174" s="5">
        <v>1979</v>
      </c>
      <c r="G174" s="5" t="s">
        <v>63</v>
      </c>
      <c r="H174" s="5">
        <v>2</v>
      </c>
      <c r="I174" s="5">
        <v>2</v>
      </c>
      <c r="J174" s="26">
        <v>675.5</v>
      </c>
      <c r="K174" s="26">
        <v>630.70000000000005</v>
      </c>
      <c r="L174" s="26">
        <v>0</v>
      </c>
      <c r="M174" s="6">
        <v>19</v>
      </c>
      <c r="N174" s="215">
        <f t="shared" si="53"/>
        <v>2476585.89</v>
      </c>
      <c r="O174" s="20"/>
      <c r="P174" s="26">
        <f t="shared" si="65"/>
        <v>2363725.37</v>
      </c>
      <c r="Q174" s="26"/>
      <c r="R174" s="26">
        <v>112860.52</v>
      </c>
      <c r="S174" s="26"/>
      <c r="T174" s="26">
        <v>0</v>
      </c>
      <c r="U174" s="26">
        <f t="shared" si="64"/>
        <v>3926.7256857459965</v>
      </c>
      <c r="V174" s="26">
        <f t="shared" si="64"/>
        <v>3926.7256857459965</v>
      </c>
      <c r="W174" s="7">
        <v>2018</v>
      </c>
      <c r="X174" s="8">
        <v>2020</v>
      </c>
      <c r="AA174" s="215">
        <f t="shared" si="56"/>
        <v>2476585.89</v>
      </c>
      <c r="AB174" s="26">
        <v>0</v>
      </c>
      <c r="AC174" s="26">
        <v>0</v>
      </c>
      <c r="AD174" s="26">
        <v>0</v>
      </c>
      <c r="AE174" s="26">
        <v>0</v>
      </c>
      <c r="AF174" s="26">
        <v>0</v>
      </c>
      <c r="AG174" s="26">
        <v>0</v>
      </c>
      <c r="AH174" s="26">
        <v>0</v>
      </c>
      <c r="AI174" s="26">
        <v>0</v>
      </c>
      <c r="AJ174" s="26">
        <v>0</v>
      </c>
      <c r="AK174" s="26">
        <v>0</v>
      </c>
      <c r="AL174" s="26">
        <v>2476585.89</v>
      </c>
      <c r="AM174" s="26">
        <v>0</v>
      </c>
      <c r="AN174" s="26"/>
      <c r="AO174" s="26"/>
      <c r="AP174" s="9"/>
      <c r="AQ174" s="172"/>
    </row>
    <row r="175" spans="1:43" ht="15" customHeight="1" x14ac:dyDescent="0.25">
      <c r="A175" s="4">
        <f t="shared" si="57"/>
        <v>157</v>
      </c>
      <c r="B175" s="22">
        <f t="shared" si="58"/>
        <v>28</v>
      </c>
      <c r="C175" s="2" t="s">
        <v>207</v>
      </c>
      <c r="D175" s="2" t="s">
        <v>208</v>
      </c>
      <c r="E175" s="5">
        <v>1972</v>
      </c>
      <c r="F175" s="5">
        <v>1972</v>
      </c>
      <c r="G175" s="5" t="s">
        <v>63</v>
      </c>
      <c r="H175" s="5">
        <v>2</v>
      </c>
      <c r="I175" s="5">
        <v>2</v>
      </c>
      <c r="J175" s="26">
        <v>575.70000000000005</v>
      </c>
      <c r="K175" s="26">
        <v>514.79999999999995</v>
      </c>
      <c r="L175" s="26">
        <v>0</v>
      </c>
      <c r="M175" s="6">
        <v>26</v>
      </c>
      <c r="N175" s="24">
        <f t="shared" si="53"/>
        <v>6618879.1399999997</v>
      </c>
      <c r="O175" s="20"/>
      <c r="P175" s="1">
        <f t="shared" si="65"/>
        <v>6462975.7499999991</v>
      </c>
      <c r="Q175" s="1"/>
      <c r="R175" s="1">
        <v>88849.65</v>
      </c>
      <c r="S175" s="1">
        <v>67053.740000000005</v>
      </c>
      <c r="T175" s="26">
        <v>0</v>
      </c>
      <c r="U175" s="1">
        <f t="shared" si="64"/>
        <v>12857.185586635587</v>
      </c>
      <c r="V175" s="1">
        <f t="shared" si="64"/>
        <v>12857.185586635587</v>
      </c>
      <c r="W175" s="7">
        <v>2018</v>
      </c>
      <c r="X175" s="8">
        <v>2020</v>
      </c>
      <c r="AA175" s="24">
        <f t="shared" si="56"/>
        <v>6618879.1399999997</v>
      </c>
      <c r="AB175" s="1">
        <v>94066.9</v>
      </c>
      <c r="AC175" s="1"/>
      <c r="AD175" s="1">
        <v>190429.25</v>
      </c>
      <c r="AE175" s="1">
        <v>256480.51</v>
      </c>
      <c r="AF175" s="1">
        <v>0</v>
      </c>
      <c r="AG175" s="1">
        <v>0</v>
      </c>
      <c r="AH175" s="1">
        <v>0</v>
      </c>
      <c r="AI175" s="1">
        <v>0</v>
      </c>
      <c r="AJ175" s="1">
        <v>812155.7</v>
      </c>
      <c r="AK175" s="1">
        <v>0</v>
      </c>
      <c r="AL175" s="1">
        <v>2560631.2799999998</v>
      </c>
      <c r="AM175" s="1">
        <v>2638062.06</v>
      </c>
      <c r="AN175" s="26"/>
      <c r="AO175" s="1"/>
      <c r="AP175" s="9">
        <v>67053.440000000002</v>
      </c>
      <c r="AQ175" s="172"/>
    </row>
    <row r="176" spans="1:43" ht="15" customHeight="1" x14ac:dyDescent="0.25">
      <c r="A176" s="4">
        <f t="shared" si="57"/>
        <v>158</v>
      </c>
      <c r="B176" s="22">
        <f t="shared" si="58"/>
        <v>29</v>
      </c>
      <c r="C176" s="2" t="s">
        <v>207</v>
      </c>
      <c r="D176" s="2" t="s">
        <v>209</v>
      </c>
      <c r="E176" s="5">
        <v>1969</v>
      </c>
      <c r="F176" s="5">
        <v>1969</v>
      </c>
      <c r="G176" s="5" t="s">
        <v>63</v>
      </c>
      <c r="H176" s="5">
        <v>2</v>
      </c>
      <c r="I176" s="5">
        <v>1</v>
      </c>
      <c r="J176" s="26">
        <v>360.1</v>
      </c>
      <c r="K176" s="26">
        <v>334.9</v>
      </c>
      <c r="L176" s="26">
        <v>0</v>
      </c>
      <c r="M176" s="6">
        <v>19</v>
      </c>
      <c r="N176" s="24">
        <f t="shared" si="53"/>
        <v>4815261.3</v>
      </c>
      <c r="O176" s="20"/>
      <c r="P176" s="1">
        <f t="shared" si="65"/>
        <v>4667915.26</v>
      </c>
      <c r="Q176" s="1"/>
      <c r="R176" s="1">
        <v>62267.45</v>
      </c>
      <c r="S176" s="1">
        <v>85078.59</v>
      </c>
      <c r="T176" s="26"/>
      <c r="U176" s="1">
        <f t="shared" si="64"/>
        <v>14378.206330247836</v>
      </c>
      <c r="V176" s="1">
        <f t="shared" si="64"/>
        <v>14378.206330247836</v>
      </c>
      <c r="W176" s="7">
        <v>2018</v>
      </c>
      <c r="X176" s="8">
        <v>2020</v>
      </c>
      <c r="AA176" s="24">
        <f t="shared" si="56"/>
        <v>4815261.3</v>
      </c>
      <c r="AB176" s="1">
        <v>576333.49</v>
      </c>
      <c r="AC176" s="1"/>
      <c r="AD176" s="1">
        <v>119659.15000000001</v>
      </c>
      <c r="AE176" s="1">
        <v>129572.27</v>
      </c>
      <c r="AF176" s="1">
        <v>0</v>
      </c>
      <c r="AG176" s="1">
        <v>0</v>
      </c>
      <c r="AH176" s="1">
        <v>0</v>
      </c>
      <c r="AI176" s="1">
        <v>0</v>
      </c>
      <c r="AJ176" s="1">
        <v>728974.13</v>
      </c>
      <c r="AK176" s="1">
        <v>0</v>
      </c>
      <c r="AL176" s="1">
        <v>1769927.71</v>
      </c>
      <c r="AM176" s="1">
        <v>1437923.77</v>
      </c>
      <c r="AN176" s="26"/>
      <c r="AO176" s="1"/>
      <c r="AP176" s="9">
        <v>52870.78</v>
      </c>
      <c r="AQ176" s="172"/>
    </row>
    <row r="177" spans="1:43" ht="15" customHeight="1" x14ac:dyDescent="0.25">
      <c r="A177" s="214">
        <f t="shared" si="57"/>
        <v>159</v>
      </c>
      <c r="B177" s="2">
        <f t="shared" si="58"/>
        <v>30</v>
      </c>
      <c r="C177" s="2" t="s">
        <v>217</v>
      </c>
      <c r="D177" s="2" t="s">
        <v>1396</v>
      </c>
      <c r="E177" s="5">
        <v>1989</v>
      </c>
      <c r="F177" s="5">
        <v>1989</v>
      </c>
      <c r="G177" s="5" t="s">
        <v>63</v>
      </c>
      <c r="H177" s="5">
        <v>2</v>
      </c>
      <c r="I177" s="5">
        <v>1</v>
      </c>
      <c r="J177" s="26">
        <v>636.4</v>
      </c>
      <c r="K177" s="26">
        <v>636.4</v>
      </c>
      <c r="L177" s="26">
        <v>0</v>
      </c>
      <c r="M177" s="6">
        <v>32</v>
      </c>
      <c r="N177" s="215">
        <f t="shared" si="53"/>
        <v>4336251.76</v>
      </c>
      <c r="O177" s="20"/>
      <c r="P177" s="26">
        <f t="shared" si="65"/>
        <v>3919515.5</v>
      </c>
      <c r="Q177" s="26">
        <v>416736.26</v>
      </c>
      <c r="R177" s="26"/>
      <c r="S177" s="26"/>
      <c r="T177" s="26">
        <v>0</v>
      </c>
      <c r="U177" s="26">
        <f t="shared" si="64"/>
        <v>6813.7205531112504</v>
      </c>
      <c r="V177" s="26">
        <f t="shared" si="64"/>
        <v>6813.7205531112504</v>
      </c>
      <c r="W177" s="7">
        <v>2018</v>
      </c>
      <c r="X177" s="8">
        <v>2020</v>
      </c>
      <c r="AA177" s="215">
        <f t="shared" si="56"/>
        <v>4336251.76</v>
      </c>
      <c r="AB177" s="26">
        <v>0</v>
      </c>
      <c r="AC177" s="26"/>
      <c r="AD177" s="26">
        <v>0</v>
      </c>
      <c r="AE177" s="26">
        <v>0</v>
      </c>
      <c r="AF177" s="26">
        <v>0</v>
      </c>
      <c r="AG177" s="26">
        <v>0</v>
      </c>
      <c r="AH177" s="26">
        <v>0</v>
      </c>
      <c r="AI177" s="26">
        <v>0</v>
      </c>
      <c r="AJ177" s="26">
        <v>1487193.41</v>
      </c>
      <c r="AK177" s="26">
        <v>0</v>
      </c>
      <c r="AL177" s="26">
        <v>1554241.68</v>
      </c>
      <c r="AM177" s="26">
        <v>1294816.67</v>
      </c>
      <c r="AN177" s="26"/>
      <c r="AO177" s="26"/>
      <c r="AP177" s="9"/>
      <c r="AQ177" s="172"/>
    </row>
    <row r="178" spans="1:43" ht="15" customHeight="1" x14ac:dyDescent="0.25">
      <c r="A178" s="4">
        <f t="shared" si="57"/>
        <v>160</v>
      </c>
      <c r="B178" s="22">
        <f t="shared" si="58"/>
        <v>31</v>
      </c>
      <c r="C178" s="2" t="s">
        <v>54</v>
      </c>
      <c r="D178" s="2" t="s">
        <v>55</v>
      </c>
      <c r="E178" s="5">
        <v>1964</v>
      </c>
      <c r="F178" s="5">
        <v>1964</v>
      </c>
      <c r="G178" s="5" t="s">
        <v>48</v>
      </c>
      <c r="H178" s="5">
        <v>3</v>
      </c>
      <c r="I178" s="5">
        <v>3</v>
      </c>
      <c r="J178" s="26">
        <v>977.7</v>
      </c>
      <c r="K178" s="26">
        <v>821.5</v>
      </c>
      <c r="L178" s="26">
        <v>156.19999999999999</v>
      </c>
      <c r="M178" s="6">
        <v>40</v>
      </c>
      <c r="N178" s="24">
        <f t="shared" si="53"/>
        <v>609760.22</v>
      </c>
      <c r="O178" s="20"/>
      <c r="P178" s="1">
        <f t="shared" si="65"/>
        <v>524362.52</v>
      </c>
      <c r="Q178" s="1"/>
      <c r="R178" s="1">
        <v>85397.7</v>
      </c>
      <c r="S178" s="1"/>
      <c r="T178" s="1"/>
      <c r="U178" s="1">
        <f t="shared" si="64"/>
        <v>623.66801677406147</v>
      </c>
      <c r="V178" s="1">
        <f t="shared" si="64"/>
        <v>623.66801677406147</v>
      </c>
      <c r="W178" s="7">
        <v>2018</v>
      </c>
      <c r="X178" s="8">
        <v>2020</v>
      </c>
      <c r="AA178" s="24">
        <f t="shared" si="56"/>
        <v>609760.22</v>
      </c>
      <c r="AB178" s="26"/>
      <c r="AC178" s="26"/>
      <c r="AD178" s="26">
        <v>333923.17</v>
      </c>
      <c r="AE178" s="26">
        <v>275837.05</v>
      </c>
      <c r="AF178" s="26">
        <v>0</v>
      </c>
      <c r="AG178" s="26">
        <v>0</v>
      </c>
      <c r="AH178" s="26">
        <v>0</v>
      </c>
      <c r="AI178" s="26">
        <v>0</v>
      </c>
      <c r="AJ178" s="26">
        <v>0</v>
      </c>
      <c r="AK178" s="26">
        <v>0</v>
      </c>
      <c r="AL178" s="10">
        <v>0</v>
      </c>
      <c r="AM178" s="26">
        <v>0</v>
      </c>
      <c r="AN178" s="26"/>
      <c r="AO178" s="26"/>
      <c r="AP178" s="9"/>
      <c r="AQ178" s="172"/>
    </row>
    <row r="179" spans="1:43" ht="15" customHeight="1" x14ac:dyDescent="0.25">
      <c r="A179" s="4">
        <f t="shared" si="57"/>
        <v>161</v>
      </c>
      <c r="B179" s="22">
        <f t="shared" si="58"/>
        <v>32</v>
      </c>
      <c r="C179" s="2" t="s">
        <v>54</v>
      </c>
      <c r="D179" s="2" t="s">
        <v>218</v>
      </c>
      <c r="E179" s="5">
        <v>1966</v>
      </c>
      <c r="F179" s="5">
        <v>1966</v>
      </c>
      <c r="G179" s="5" t="s">
        <v>48</v>
      </c>
      <c r="H179" s="5">
        <v>3</v>
      </c>
      <c r="I179" s="5">
        <v>3</v>
      </c>
      <c r="J179" s="26">
        <v>964</v>
      </c>
      <c r="K179" s="26">
        <v>808.3</v>
      </c>
      <c r="L179" s="26">
        <v>155.69999999999999</v>
      </c>
      <c r="M179" s="6">
        <v>45</v>
      </c>
      <c r="N179" s="24">
        <f t="shared" si="53"/>
        <v>434437.08</v>
      </c>
      <c r="O179" s="20"/>
      <c r="P179" s="1">
        <f t="shared" si="65"/>
        <v>357003.12</v>
      </c>
      <c r="Q179" s="1"/>
      <c r="R179" s="1">
        <v>77433.960000000006</v>
      </c>
      <c r="S179" s="1"/>
      <c r="T179" s="1"/>
      <c r="U179" s="1">
        <f t="shared" si="64"/>
        <v>450.66087136929463</v>
      </c>
      <c r="V179" s="1">
        <f t="shared" si="64"/>
        <v>450.66087136929463</v>
      </c>
      <c r="W179" s="7">
        <v>2018</v>
      </c>
      <c r="X179" s="8">
        <v>2020</v>
      </c>
      <c r="AA179" s="24">
        <f t="shared" si="56"/>
        <v>434437.08</v>
      </c>
      <c r="AB179" s="26"/>
      <c r="AC179" s="26"/>
      <c r="AD179" s="26">
        <v>0</v>
      </c>
      <c r="AE179" s="26">
        <v>434437.08</v>
      </c>
      <c r="AF179" s="26">
        <v>0</v>
      </c>
      <c r="AG179" s="26">
        <v>0</v>
      </c>
      <c r="AH179" s="26">
        <v>0</v>
      </c>
      <c r="AI179" s="26">
        <v>0</v>
      </c>
      <c r="AJ179" s="26">
        <v>0</v>
      </c>
      <c r="AK179" s="26">
        <v>0</v>
      </c>
      <c r="AL179" s="10">
        <v>0</v>
      </c>
      <c r="AM179" s="26">
        <v>0</v>
      </c>
      <c r="AN179" s="26"/>
      <c r="AO179" s="26"/>
      <c r="AP179" s="9"/>
      <c r="AQ179" s="172"/>
    </row>
    <row r="180" spans="1:43" ht="15" customHeight="1" x14ac:dyDescent="0.25">
      <c r="A180" s="4">
        <f t="shared" si="57"/>
        <v>162</v>
      </c>
      <c r="B180" s="22">
        <f t="shared" si="58"/>
        <v>33</v>
      </c>
      <c r="C180" s="2" t="s">
        <v>222</v>
      </c>
      <c r="D180" s="2" t="s">
        <v>230</v>
      </c>
      <c r="E180" s="5">
        <v>1974</v>
      </c>
      <c r="F180" s="5">
        <v>2014</v>
      </c>
      <c r="G180" s="5" t="s">
        <v>63</v>
      </c>
      <c r="H180" s="5">
        <v>2</v>
      </c>
      <c r="I180" s="5">
        <v>3</v>
      </c>
      <c r="J180" s="26">
        <v>578.4</v>
      </c>
      <c r="K180" s="26">
        <v>335.6</v>
      </c>
      <c r="L180" s="26">
        <v>179.3</v>
      </c>
      <c r="M180" s="6">
        <v>24</v>
      </c>
      <c r="N180" s="24">
        <f t="shared" si="53"/>
        <v>1145109.51</v>
      </c>
      <c r="O180" s="20"/>
      <c r="P180" s="1">
        <f t="shared" si="65"/>
        <v>527375.22509999992</v>
      </c>
      <c r="Q180" s="1">
        <v>179134.22490000003</v>
      </c>
      <c r="R180" s="1">
        <v>74818.559999999998</v>
      </c>
      <c r="S180" s="1">
        <v>363781.5</v>
      </c>
      <c r="T180" s="167"/>
      <c r="U180" s="1">
        <f t="shared" si="64"/>
        <v>2223.9454457176148</v>
      </c>
      <c r="V180" s="1">
        <f t="shared" si="64"/>
        <v>2223.9454457176148</v>
      </c>
      <c r="W180" s="7">
        <v>2018</v>
      </c>
      <c r="X180" s="8">
        <v>2020</v>
      </c>
      <c r="AA180" s="24">
        <f t="shared" si="56"/>
        <v>1145109.51</v>
      </c>
      <c r="AB180" s="1">
        <v>569084.66</v>
      </c>
      <c r="AC180" s="1">
        <v>397867.12</v>
      </c>
      <c r="AD180" s="1">
        <v>178157.72999999998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26"/>
      <c r="AO180" s="1"/>
      <c r="AP180" s="9"/>
      <c r="AQ180" s="172"/>
    </row>
    <row r="181" spans="1:43" ht="15" customHeight="1" x14ac:dyDescent="0.25">
      <c r="A181" s="4">
        <f t="shared" si="57"/>
        <v>163</v>
      </c>
      <c r="B181" s="22">
        <f t="shared" si="58"/>
        <v>34</v>
      </c>
      <c r="C181" s="2" t="s">
        <v>57</v>
      </c>
      <c r="D181" s="2" t="s">
        <v>235</v>
      </c>
      <c r="E181" s="5">
        <v>1968</v>
      </c>
      <c r="F181" s="5">
        <v>2013</v>
      </c>
      <c r="G181" s="5" t="s">
        <v>48</v>
      </c>
      <c r="H181" s="5">
        <v>4</v>
      </c>
      <c r="I181" s="5">
        <v>2</v>
      </c>
      <c r="J181" s="26">
        <v>1382.8</v>
      </c>
      <c r="K181" s="26">
        <v>1214.3</v>
      </c>
      <c r="L181" s="26">
        <v>42.7</v>
      </c>
      <c r="M181" s="6">
        <v>60</v>
      </c>
      <c r="N181" s="24">
        <f t="shared" si="53"/>
        <v>724218.09755452699</v>
      </c>
      <c r="O181" s="20"/>
      <c r="P181" s="1"/>
      <c r="Q181" s="1"/>
      <c r="R181" s="1">
        <v>171098.45</v>
      </c>
      <c r="S181" s="1">
        <f>N181-O181-Q181-R181-T181</f>
        <v>553119.64755452704</v>
      </c>
      <c r="T181" s="1"/>
      <c r="U181" s="1">
        <f t="shared" si="64"/>
        <v>576.14804896939302</v>
      </c>
      <c r="V181" s="1">
        <f t="shared" si="64"/>
        <v>576.14804896939302</v>
      </c>
      <c r="W181" s="7">
        <v>2018</v>
      </c>
      <c r="X181" s="8">
        <v>2020</v>
      </c>
      <c r="AA181" s="24">
        <f t="shared" si="56"/>
        <v>724218.09755452699</v>
      </c>
      <c r="AB181" s="26">
        <v>0</v>
      </c>
      <c r="AC181" s="26">
        <v>724218.09755452699</v>
      </c>
      <c r="AD181" s="26"/>
      <c r="AE181" s="26"/>
      <c r="AF181" s="26">
        <v>0</v>
      </c>
      <c r="AG181" s="26">
        <v>0</v>
      </c>
      <c r="AH181" s="26">
        <v>0</v>
      </c>
      <c r="AI181" s="26">
        <v>0</v>
      </c>
      <c r="AJ181" s="26">
        <v>0</v>
      </c>
      <c r="AK181" s="26">
        <v>0</v>
      </c>
      <c r="AL181" s="26"/>
      <c r="AM181" s="26"/>
      <c r="AN181" s="26"/>
      <c r="AO181" s="26"/>
      <c r="AP181" s="9"/>
      <c r="AQ181" s="172"/>
    </row>
    <row r="182" spans="1:43" ht="15" customHeight="1" x14ac:dyDescent="0.25">
      <c r="A182" s="4">
        <f t="shared" si="57"/>
        <v>164</v>
      </c>
      <c r="B182" s="22">
        <f t="shared" si="58"/>
        <v>35</v>
      </c>
      <c r="C182" s="2" t="s">
        <v>57</v>
      </c>
      <c r="D182" s="2" t="s">
        <v>236</v>
      </c>
      <c r="E182" s="5">
        <v>1988</v>
      </c>
      <c r="F182" s="5">
        <v>2015</v>
      </c>
      <c r="G182" s="5" t="s">
        <v>48</v>
      </c>
      <c r="H182" s="5">
        <v>9</v>
      </c>
      <c r="I182" s="5">
        <v>1</v>
      </c>
      <c r="J182" s="26">
        <v>2265.4</v>
      </c>
      <c r="K182" s="26">
        <v>1951.5</v>
      </c>
      <c r="L182" s="26">
        <v>53.4</v>
      </c>
      <c r="M182" s="6">
        <v>74</v>
      </c>
      <c r="N182" s="24">
        <f t="shared" si="53"/>
        <v>846879.64</v>
      </c>
      <c r="O182" s="20"/>
      <c r="P182" s="1">
        <f t="shared" ref="P182:P187" si="66">N182-Q182-R182-S182-O182-T182</f>
        <v>169585.33999999997</v>
      </c>
      <c r="Q182" s="1"/>
      <c r="R182" s="1">
        <v>116476.51</v>
      </c>
      <c r="S182" s="1">
        <v>560817.79</v>
      </c>
      <c r="T182" s="26">
        <v>0</v>
      </c>
      <c r="U182" s="1">
        <f t="shared" si="64"/>
        <v>422.40492792657989</v>
      </c>
      <c r="V182" s="1">
        <f t="shared" si="64"/>
        <v>422.40492792657989</v>
      </c>
      <c r="W182" s="7">
        <v>2018</v>
      </c>
      <c r="X182" s="8">
        <v>2020</v>
      </c>
      <c r="AA182" s="24">
        <f t="shared" si="56"/>
        <v>846879.64</v>
      </c>
      <c r="AB182" s="26">
        <v>0</v>
      </c>
      <c r="AC182" s="26"/>
      <c r="AD182" s="26"/>
      <c r="AE182" s="26"/>
      <c r="AF182" s="26">
        <v>0</v>
      </c>
      <c r="AG182" s="26">
        <v>0</v>
      </c>
      <c r="AH182" s="26">
        <v>0</v>
      </c>
      <c r="AI182" s="26">
        <v>0</v>
      </c>
      <c r="AJ182" s="26">
        <v>846879.64</v>
      </c>
      <c r="AK182" s="26">
        <v>0</v>
      </c>
      <c r="AL182" s="26"/>
      <c r="AM182" s="26"/>
      <c r="AN182" s="26"/>
      <c r="AO182" s="26"/>
      <c r="AP182" s="9"/>
      <c r="AQ182" s="172"/>
    </row>
    <row r="183" spans="1:43" ht="15" customHeight="1" x14ac:dyDescent="0.25">
      <c r="A183" s="4">
        <f t="shared" si="57"/>
        <v>165</v>
      </c>
      <c r="B183" s="22">
        <f t="shared" si="58"/>
        <v>36</v>
      </c>
      <c r="C183" s="2" t="s">
        <v>57</v>
      </c>
      <c r="D183" s="2" t="s">
        <v>237</v>
      </c>
      <c r="E183" s="5">
        <v>1986</v>
      </c>
      <c r="F183" s="5">
        <v>2015</v>
      </c>
      <c r="G183" s="5" t="s">
        <v>48</v>
      </c>
      <c r="H183" s="5">
        <v>9</v>
      </c>
      <c r="I183" s="5">
        <v>1</v>
      </c>
      <c r="J183" s="26">
        <v>2267.6999999999998</v>
      </c>
      <c r="K183" s="26">
        <v>1885.78</v>
      </c>
      <c r="L183" s="26">
        <v>114.8</v>
      </c>
      <c r="M183" s="6">
        <v>71</v>
      </c>
      <c r="N183" s="24">
        <f t="shared" si="53"/>
        <v>3439965.5599999996</v>
      </c>
      <c r="O183" s="20"/>
      <c r="P183" s="1">
        <f t="shared" si="66"/>
        <v>1319741.3999999997</v>
      </c>
      <c r="Q183" s="1"/>
      <c r="R183" s="1">
        <v>382527.42</v>
      </c>
      <c r="S183" s="1">
        <v>1737696.74</v>
      </c>
      <c r="T183" s="26">
        <v>0</v>
      </c>
      <c r="U183" s="1">
        <f t="shared" si="64"/>
        <v>1719.4841296024151</v>
      </c>
      <c r="V183" s="1">
        <f t="shared" si="64"/>
        <v>1719.4841296024151</v>
      </c>
      <c r="W183" s="7">
        <v>2018</v>
      </c>
      <c r="X183" s="8">
        <v>2020</v>
      </c>
      <c r="AA183" s="24">
        <f t="shared" si="56"/>
        <v>3439965.5599999996</v>
      </c>
      <c r="AB183" s="26">
        <v>0</v>
      </c>
      <c r="AC183" s="26">
        <v>0</v>
      </c>
      <c r="AD183" s="26"/>
      <c r="AE183" s="26"/>
      <c r="AF183" s="26">
        <v>0</v>
      </c>
      <c r="AG183" s="26">
        <v>0</v>
      </c>
      <c r="AH183" s="26">
        <v>0</v>
      </c>
      <c r="AI183" s="26">
        <v>0</v>
      </c>
      <c r="AJ183" s="26">
        <v>768822.95</v>
      </c>
      <c r="AK183" s="26">
        <v>0</v>
      </c>
      <c r="AL183" s="26">
        <v>2399529.81</v>
      </c>
      <c r="AM183" s="26">
        <v>271612.79999999999</v>
      </c>
      <c r="AN183" s="26"/>
      <c r="AO183" s="26"/>
      <c r="AP183" s="9"/>
      <c r="AQ183" s="172"/>
    </row>
    <row r="184" spans="1:43" ht="15" customHeight="1" x14ac:dyDescent="0.25">
      <c r="A184" s="4">
        <f t="shared" si="57"/>
        <v>166</v>
      </c>
      <c r="B184" s="22">
        <f t="shared" si="58"/>
        <v>37</v>
      </c>
      <c r="C184" s="2" t="s">
        <v>57</v>
      </c>
      <c r="D184" s="2" t="s">
        <v>241</v>
      </c>
      <c r="E184" s="5">
        <v>1979</v>
      </c>
      <c r="F184" s="5">
        <v>2012</v>
      </c>
      <c r="G184" s="5" t="s">
        <v>48</v>
      </c>
      <c r="H184" s="5">
        <v>5</v>
      </c>
      <c r="I184" s="5">
        <v>3</v>
      </c>
      <c r="J184" s="26">
        <v>2768.7</v>
      </c>
      <c r="K184" s="26">
        <v>2481.9</v>
      </c>
      <c r="L184" s="26">
        <v>45.36</v>
      </c>
      <c r="M184" s="6">
        <v>130</v>
      </c>
      <c r="N184" s="24">
        <f t="shared" si="53"/>
        <v>486285.54</v>
      </c>
      <c r="O184" s="20"/>
      <c r="P184" s="1">
        <f t="shared" si="66"/>
        <v>314458.05</v>
      </c>
      <c r="Q184" s="1"/>
      <c r="R184" s="1">
        <v>171827.49</v>
      </c>
      <c r="S184" s="1"/>
      <c r="T184" s="1"/>
      <c r="U184" s="1">
        <f t="shared" si="64"/>
        <v>192.41611072861517</v>
      </c>
      <c r="V184" s="1">
        <f t="shared" si="64"/>
        <v>192.41611072861517</v>
      </c>
      <c r="W184" s="7">
        <v>2018</v>
      </c>
      <c r="X184" s="8">
        <v>2020</v>
      </c>
      <c r="AA184" s="24">
        <f t="shared" si="56"/>
        <v>486285.54</v>
      </c>
      <c r="AB184" s="26"/>
      <c r="AC184" s="26">
        <v>0</v>
      </c>
      <c r="AD184" s="26"/>
      <c r="AE184" s="26"/>
      <c r="AF184" s="26">
        <v>0</v>
      </c>
      <c r="AG184" s="26">
        <v>0</v>
      </c>
      <c r="AH184" s="26">
        <v>0</v>
      </c>
      <c r="AI184" s="26">
        <v>0</v>
      </c>
      <c r="AJ184" s="26">
        <v>0</v>
      </c>
      <c r="AK184" s="26">
        <v>0</v>
      </c>
      <c r="AL184" s="26"/>
      <c r="AM184" s="26">
        <v>486285.54</v>
      </c>
      <c r="AN184" s="26"/>
      <c r="AO184" s="26"/>
      <c r="AP184" s="9"/>
      <c r="AQ184" s="172"/>
    </row>
    <row r="185" spans="1:43" ht="15" customHeight="1" x14ac:dyDescent="0.25">
      <c r="A185" s="4">
        <f t="shared" si="57"/>
        <v>167</v>
      </c>
      <c r="B185" s="22">
        <f t="shared" si="58"/>
        <v>38</v>
      </c>
      <c r="C185" s="2" t="s">
        <v>57</v>
      </c>
      <c r="D185" s="2" t="s">
        <v>243</v>
      </c>
      <c r="E185" s="5">
        <v>1988</v>
      </c>
      <c r="F185" s="5">
        <v>2015</v>
      </c>
      <c r="G185" s="5" t="s">
        <v>48</v>
      </c>
      <c r="H185" s="5">
        <v>9</v>
      </c>
      <c r="I185" s="5">
        <v>1</v>
      </c>
      <c r="J185" s="26">
        <v>2266</v>
      </c>
      <c r="K185" s="26">
        <v>2000.3</v>
      </c>
      <c r="L185" s="26">
        <v>0</v>
      </c>
      <c r="M185" s="6">
        <v>99</v>
      </c>
      <c r="N185" s="24">
        <f t="shared" si="53"/>
        <v>4231466.63</v>
      </c>
      <c r="O185" s="20"/>
      <c r="P185" s="1">
        <f t="shared" si="66"/>
        <v>3928176.7800000003</v>
      </c>
      <c r="Q185" s="1"/>
      <c r="R185" s="1">
        <v>178526.8</v>
      </c>
      <c r="S185" s="1">
        <v>124763.05</v>
      </c>
      <c r="T185" s="26">
        <v>0</v>
      </c>
      <c r="U185" s="1">
        <f t="shared" si="64"/>
        <v>2115.4160025996102</v>
      </c>
      <c r="V185" s="1">
        <f t="shared" si="64"/>
        <v>2115.4160025996102</v>
      </c>
      <c r="W185" s="7">
        <v>2018</v>
      </c>
      <c r="X185" s="8">
        <v>2020</v>
      </c>
      <c r="AA185" s="24">
        <f t="shared" si="56"/>
        <v>4231466.63</v>
      </c>
      <c r="AB185" s="26">
        <v>0</v>
      </c>
      <c r="AC185" s="26">
        <v>505688.36</v>
      </c>
      <c r="AD185" s="26">
        <v>287579.42</v>
      </c>
      <c r="AE185" s="26"/>
      <c r="AF185" s="26">
        <v>0</v>
      </c>
      <c r="AG185" s="26">
        <v>0</v>
      </c>
      <c r="AH185" s="26">
        <v>0</v>
      </c>
      <c r="AI185" s="26">
        <v>0</v>
      </c>
      <c r="AJ185" s="26">
        <v>854629.24</v>
      </c>
      <c r="AK185" s="26">
        <v>0</v>
      </c>
      <c r="AL185" s="26">
        <v>2262459.85</v>
      </c>
      <c r="AM185" s="26">
        <v>321109.76000000001</v>
      </c>
      <c r="AN185" s="26"/>
      <c r="AO185" s="26"/>
      <c r="AP185" s="9"/>
      <c r="AQ185" s="172"/>
    </row>
    <row r="186" spans="1:43" ht="15" customHeight="1" x14ac:dyDescent="0.25">
      <c r="A186" s="4">
        <f t="shared" si="57"/>
        <v>168</v>
      </c>
      <c r="B186" s="22">
        <f t="shared" si="58"/>
        <v>39</v>
      </c>
      <c r="C186" s="2" t="s">
        <v>57</v>
      </c>
      <c r="D186" s="2" t="s">
        <v>245</v>
      </c>
      <c r="E186" s="5">
        <v>1982</v>
      </c>
      <c r="F186" s="5">
        <v>2008</v>
      </c>
      <c r="G186" s="5" t="s">
        <v>48</v>
      </c>
      <c r="H186" s="5">
        <v>9</v>
      </c>
      <c r="I186" s="5">
        <v>1</v>
      </c>
      <c r="J186" s="26">
        <v>3174.5</v>
      </c>
      <c r="K186" s="26">
        <v>2191.14</v>
      </c>
      <c r="L186" s="26">
        <v>319</v>
      </c>
      <c r="M186" s="6">
        <v>124</v>
      </c>
      <c r="N186" s="24">
        <f t="shared" si="53"/>
        <v>3138069.81</v>
      </c>
      <c r="O186" s="20"/>
      <c r="P186" s="1">
        <f t="shared" si="66"/>
        <v>1991022.7545985247</v>
      </c>
      <c r="Q186" s="1"/>
      <c r="R186" s="1">
        <v>159085.29999999999</v>
      </c>
      <c r="S186" s="1">
        <v>987961.75540147559</v>
      </c>
      <c r="T186" s="26">
        <v>0</v>
      </c>
      <c r="U186" s="1">
        <f t="shared" si="64"/>
        <v>1250.1572860477902</v>
      </c>
      <c r="V186" s="1">
        <f t="shared" si="64"/>
        <v>1250.1572860477902</v>
      </c>
      <c r="W186" s="7">
        <v>2018</v>
      </c>
      <c r="X186" s="8">
        <v>2020</v>
      </c>
      <c r="AA186" s="24">
        <f t="shared" si="56"/>
        <v>3138069.81</v>
      </c>
      <c r="AB186" s="26">
        <v>0</v>
      </c>
      <c r="AC186" s="26"/>
      <c r="AD186" s="26"/>
      <c r="AE186" s="26"/>
      <c r="AF186" s="26">
        <v>0</v>
      </c>
      <c r="AG186" s="26">
        <v>0</v>
      </c>
      <c r="AH186" s="26">
        <v>0</v>
      </c>
      <c r="AI186" s="26">
        <v>0</v>
      </c>
      <c r="AJ186" s="26"/>
      <c r="AK186" s="26">
        <v>0</v>
      </c>
      <c r="AL186" s="26">
        <v>3138069.81</v>
      </c>
      <c r="AM186" s="26"/>
      <c r="AN186" s="26"/>
      <c r="AO186" s="26"/>
      <c r="AP186" s="9"/>
      <c r="AQ186" s="172"/>
    </row>
    <row r="187" spans="1:43" ht="15" customHeight="1" x14ac:dyDescent="0.25">
      <c r="A187" s="4">
        <f t="shared" si="57"/>
        <v>169</v>
      </c>
      <c r="B187" s="22">
        <f t="shared" si="58"/>
        <v>40</v>
      </c>
      <c r="C187" s="2" t="s">
        <v>292</v>
      </c>
      <c r="D187" s="2" t="s">
        <v>293</v>
      </c>
      <c r="E187" s="5">
        <v>1977</v>
      </c>
      <c r="F187" s="5">
        <v>2013</v>
      </c>
      <c r="G187" s="5" t="s">
        <v>63</v>
      </c>
      <c r="H187" s="5">
        <v>2</v>
      </c>
      <c r="I187" s="5">
        <v>3</v>
      </c>
      <c r="J187" s="26">
        <v>962.56</v>
      </c>
      <c r="K187" s="26">
        <v>770.05</v>
      </c>
      <c r="L187" s="26">
        <v>0</v>
      </c>
      <c r="M187" s="6">
        <v>65</v>
      </c>
      <c r="N187" s="24">
        <f t="shared" si="53"/>
        <v>5979264.6899999995</v>
      </c>
      <c r="O187" s="20"/>
      <c r="P187" s="1">
        <f t="shared" si="66"/>
        <v>5201625.4699999988</v>
      </c>
      <c r="Q187" s="1"/>
      <c r="R187" s="1">
        <v>175877.73</v>
      </c>
      <c r="S187" s="1">
        <v>601761.49</v>
      </c>
      <c r="T187" s="26">
        <v>0</v>
      </c>
      <c r="U187" s="1">
        <f t="shared" si="64"/>
        <v>7764.7746120381789</v>
      </c>
      <c r="V187" s="1">
        <f t="shared" si="64"/>
        <v>7764.7746120381789</v>
      </c>
      <c r="W187" s="7">
        <v>2018</v>
      </c>
      <c r="X187" s="8">
        <v>2020</v>
      </c>
      <c r="AA187" s="24">
        <f t="shared" si="56"/>
        <v>5979264.6899999995</v>
      </c>
      <c r="AB187" s="1">
        <v>1063452.47</v>
      </c>
      <c r="AC187" s="1">
        <v>358766.4</v>
      </c>
      <c r="AD187" s="1">
        <v>0</v>
      </c>
      <c r="AE187" s="1">
        <v>872185.59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3601496.4</v>
      </c>
      <c r="AM187" s="1">
        <v>0</v>
      </c>
      <c r="AN187" s="26"/>
      <c r="AO187" s="1"/>
      <c r="AP187" s="9">
        <v>83363.83</v>
      </c>
      <c r="AQ187" s="172"/>
    </row>
    <row r="188" spans="1:43" ht="15" customHeight="1" x14ac:dyDescent="0.25">
      <c r="A188" s="4">
        <f t="shared" si="57"/>
        <v>170</v>
      </c>
      <c r="B188" s="22">
        <f t="shared" si="58"/>
        <v>41</v>
      </c>
      <c r="C188" s="2" t="s">
        <v>306</v>
      </c>
      <c r="D188" s="2" t="s">
        <v>307</v>
      </c>
      <c r="E188" s="5">
        <v>1982</v>
      </c>
      <c r="F188" s="5">
        <v>2009</v>
      </c>
      <c r="G188" s="5" t="s">
        <v>48</v>
      </c>
      <c r="H188" s="5">
        <v>5</v>
      </c>
      <c r="I188" s="5">
        <v>2</v>
      </c>
      <c r="J188" s="26">
        <v>1767.9</v>
      </c>
      <c r="K188" s="26">
        <v>1602.4</v>
      </c>
      <c r="L188" s="26">
        <v>0</v>
      </c>
      <c r="M188" s="6">
        <v>65</v>
      </c>
      <c r="N188" s="24">
        <f t="shared" si="53"/>
        <v>1317563.6500000001</v>
      </c>
      <c r="O188" s="20"/>
      <c r="P188" s="1"/>
      <c r="Q188" s="1"/>
      <c r="R188" s="1">
        <v>395324.3</v>
      </c>
      <c r="S188" s="1">
        <f t="shared" ref="S188:S189" si="67">N188-O188-Q188-R188-T188</f>
        <v>922239.35000000009</v>
      </c>
      <c r="T188" s="1"/>
      <c r="U188" s="1">
        <f t="shared" si="64"/>
        <v>822.24391537693464</v>
      </c>
      <c r="V188" s="1">
        <f t="shared" si="64"/>
        <v>822.24391537693464</v>
      </c>
      <c r="W188" s="7">
        <v>2018</v>
      </c>
      <c r="X188" s="8">
        <v>2020</v>
      </c>
      <c r="AA188" s="24">
        <f t="shared" si="56"/>
        <v>1317563.6500000001</v>
      </c>
      <c r="AB188" s="26">
        <v>1296187.31</v>
      </c>
      <c r="AC188" s="26">
        <v>0</v>
      </c>
      <c r="AD188" s="26">
        <v>0</v>
      </c>
      <c r="AE188" s="26">
        <v>0</v>
      </c>
      <c r="AF188" s="26">
        <v>0</v>
      </c>
      <c r="AG188" s="26">
        <v>0</v>
      </c>
      <c r="AH188" s="26">
        <v>0</v>
      </c>
      <c r="AI188" s="26">
        <v>0</v>
      </c>
      <c r="AJ188" s="26">
        <v>0</v>
      </c>
      <c r="AK188" s="26">
        <v>0</v>
      </c>
      <c r="AL188" s="10">
        <v>0</v>
      </c>
      <c r="AM188" s="26">
        <v>0</v>
      </c>
      <c r="AN188" s="26"/>
      <c r="AO188" s="26"/>
      <c r="AP188" s="9">
        <v>21376.34</v>
      </c>
      <c r="AQ188" s="172"/>
    </row>
    <row r="189" spans="1:43" ht="15" customHeight="1" x14ac:dyDescent="0.25">
      <c r="A189" s="4">
        <f t="shared" si="57"/>
        <v>171</v>
      </c>
      <c r="B189" s="22">
        <f t="shared" si="58"/>
        <v>42</v>
      </c>
      <c r="C189" s="2" t="s">
        <v>306</v>
      </c>
      <c r="D189" s="2" t="s">
        <v>308</v>
      </c>
      <c r="E189" s="5">
        <v>1992</v>
      </c>
      <c r="F189" s="5">
        <v>1992</v>
      </c>
      <c r="G189" s="5" t="s">
        <v>48</v>
      </c>
      <c r="H189" s="5">
        <v>5</v>
      </c>
      <c r="I189" s="5">
        <v>2</v>
      </c>
      <c r="J189" s="26">
        <v>1787.3</v>
      </c>
      <c r="K189" s="26">
        <v>1277.0999999999999</v>
      </c>
      <c r="L189" s="26">
        <v>304.2</v>
      </c>
      <c r="M189" s="6">
        <v>44</v>
      </c>
      <c r="N189" s="24">
        <f t="shared" si="53"/>
        <v>1009778.48</v>
      </c>
      <c r="O189" s="20"/>
      <c r="P189" s="1"/>
      <c r="Q189" s="1"/>
      <c r="R189" s="1">
        <v>442306.38</v>
      </c>
      <c r="S189" s="1">
        <f t="shared" si="67"/>
        <v>567472.1</v>
      </c>
      <c r="T189" s="1"/>
      <c r="U189" s="1">
        <f t="shared" si="64"/>
        <v>638.57489407449566</v>
      </c>
      <c r="V189" s="1">
        <f t="shared" si="64"/>
        <v>638.57489407449566</v>
      </c>
      <c r="W189" s="7">
        <v>2018</v>
      </c>
      <c r="X189" s="8">
        <v>2020</v>
      </c>
      <c r="AA189" s="24">
        <f t="shared" si="56"/>
        <v>1009778.48</v>
      </c>
      <c r="AB189" s="26">
        <v>994028.66</v>
      </c>
      <c r="AC189" s="26">
        <v>0</v>
      </c>
      <c r="AD189" s="26">
        <v>0</v>
      </c>
      <c r="AE189" s="26">
        <v>0</v>
      </c>
      <c r="AF189" s="26">
        <v>0</v>
      </c>
      <c r="AG189" s="26">
        <v>0</v>
      </c>
      <c r="AH189" s="26">
        <v>0</v>
      </c>
      <c r="AI189" s="26">
        <v>0</v>
      </c>
      <c r="AJ189" s="26">
        <v>0</v>
      </c>
      <c r="AK189" s="26">
        <v>0</v>
      </c>
      <c r="AL189" s="10">
        <v>0</v>
      </c>
      <c r="AM189" s="26">
        <v>0</v>
      </c>
      <c r="AN189" s="26"/>
      <c r="AO189" s="26"/>
      <c r="AP189" s="9">
        <v>15749.82</v>
      </c>
      <c r="AQ189" s="172"/>
    </row>
    <row r="190" spans="1:43" ht="15" customHeight="1" x14ac:dyDescent="0.25">
      <c r="A190" s="4">
        <f t="shared" si="57"/>
        <v>172</v>
      </c>
      <c r="B190" s="22">
        <f t="shared" si="58"/>
        <v>43</v>
      </c>
      <c r="C190" s="2" t="s">
        <v>306</v>
      </c>
      <c r="D190" s="2" t="s">
        <v>309</v>
      </c>
      <c r="E190" s="5">
        <v>1974</v>
      </c>
      <c r="F190" s="5">
        <v>1974</v>
      </c>
      <c r="G190" s="5" t="s">
        <v>48</v>
      </c>
      <c r="H190" s="5">
        <v>2</v>
      </c>
      <c r="I190" s="5">
        <v>3</v>
      </c>
      <c r="J190" s="26">
        <v>1039.5</v>
      </c>
      <c r="K190" s="26">
        <v>915.4</v>
      </c>
      <c r="L190" s="26">
        <v>0</v>
      </c>
      <c r="M190" s="6">
        <v>39</v>
      </c>
      <c r="N190" s="24">
        <f t="shared" si="53"/>
        <v>299370.15000000002</v>
      </c>
      <c r="O190" s="20"/>
      <c r="P190" s="1">
        <f t="shared" ref="P190:P191" si="68">N190-Q190-R190-S190-O190-T190</f>
        <v>27834.380000000005</v>
      </c>
      <c r="Q190" s="1"/>
      <c r="R190" s="1">
        <v>70580.81</v>
      </c>
      <c r="S190" s="1">
        <v>200954.96000000002</v>
      </c>
      <c r="T190" s="167"/>
      <c r="U190" s="1">
        <f t="shared" si="64"/>
        <v>327.03752457941886</v>
      </c>
      <c r="V190" s="1">
        <f t="shared" si="64"/>
        <v>327.03752457941886</v>
      </c>
      <c r="W190" s="7">
        <v>2018</v>
      </c>
      <c r="X190" s="8">
        <v>2020</v>
      </c>
      <c r="AA190" s="24">
        <f t="shared" si="56"/>
        <v>299370.15000000002</v>
      </c>
      <c r="AB190" s="26"/>
      <c r="AC190" s="26">
        <v>0</v>
      </c>
      <c r="AD190" s="26">
        <v>293075.87</v>
      </c>
      <c r="AE190" s="26">
        <v>0</v>
      </c>
      <c r="AF190" s="26"/>
      <c r="AG190" s="26">
        <v>0</v>
      </c>
      <c r="AH190" s="26">
        <v>0</v>
      </c>
      <c r="AI190" s="26">
        <v>0</v>
      </c>
      <c r="AJ190" s="26">
        <v>0</v>
      </c>
      <c r="AK190" s="26">
        <v>0</v>
      </c>
      <c r="AL190" s="10">
        <v>0</v>
      </c>
      <c r="AM190" s="26">
        <v>0</v>
      </c>
      <c r="AN190" s="26"/>
      <c r="AO190" s="26"/>
      <c r="AP190" s="9">
        <v>6294.28</v>
      </c>
      <c r="AQ190" s="172"/>
    </row>
    <row r="191" spans="1:43" ht="15" customHeight="1" x14ac:dyDescent="0.25">
      <c r="A191" s="4">
        <f t="shared" si="57"/>
        <v>173</v>
      </c>
      <c r="B191" s="22">
        <f t="shared" si="58"/>
        <v>44</v>
      </c>
      <c r="C191" s="2" t="s">
        <v>306</v>
      </c>
      <c r="D191" s="2" t="s">
        <v>310</v>
      </c>
      <c r="E191" s="5">
        <v>1979</v>
      </c>
      <c r="F191" s="5">
        <v>1979</v>
      </c>
      <c r="G191" s="5" t="s">
        <v>48</v>
      </c>
      <c r="H191" s="5">
        <v>5</v>
      </c>
      <c r="I191" s="5">
        <v>3</v>
      </c>
      <c r="J191" s="26">
        <v>3608.2</v>
      </c>
      <c r="K191" s="26">
        <v>1851.1</v>
      </c>
      <c r="L191" s="26">
        <v>996.9</v>
      </c>
      <c r="M191" s="6">
        <v>123</v>
      </c>
      <c r="N191" s="24">
        <f t="shared" si="53"/>
        <v>1636980.7800000003</v>
      </c>
      <c r="O191" s="20"/>
      <c r="P191" s="1">
        <f t="shared" si="68"/>
        <v>801235.18000000017</v>
      </c>
      <c r="Q191" s="1"/>
      <c r="R191" s="1">
        <v>810307.04</v>
      </c>
      <c r="S191" s="1">
        <v>25438.560000000001</v>
      </c>
      <c r="T191" s="167"/>
      <c r="U191" s="1">
        <f t="shared" si="64"/>
        <v>574.78257724719106</v>
      </c>
      <c r="V191" s="1">
        <f t="shared" si="64"/>
        <v>574.78257724719106</v>
      </c>
      <c r="W191" s="7">
        <v>2018</v>
      </c>
      <c r="X191" s="8">
        <v>2020</v>
      </c>
      <c r="AA191" s="24">
        <f t="shared" si="56"/>
        <v>1636980.7800000003</v>
      </c>
      <c r="AB191" s="26">
        <v>0</v>
      </c>
      <c r="AC191" s="26">
        <v>0</v>
      </c>
      <c r="AD191" s="26">
        <v>1599383.2200000002</v>
      </c>
      <c r="AE191" s="26">
        <v>0</v>
      </c>
      <c r="AF191" s="26">
        <v>0</v>
      </c>
      <c r="AG191" s="26">
        <v>0</v>
      </c>
      <c r="AH191" s="26">
        <v>0</v>
      </c>
      <c r="AI191" s="26">
        <v>0</v>
      </c>
      <c r="AJ191" s="26">
        <v>0</v>
      </c>
      <c r="AK191" s="26">
        <v>0</v>
      </c>
      <c r="AL191" s="10">
        <v>0</v>
      </c>
      <c r="AM191" s="26">
        <v>0</v>
      </c>
      <c r="AN191" s="26"/>
      <c r="AO191" s="26"/>
      <c r="AP191" s="9">
        <v>37597.56</v>
      </c>
      <c r="AQ191" s="172"/>
    </row>
    <row r="192" spans="1:43" x14ac:dyDescent="0.25">
      <c r="A192" s="54"/>
      <c r="B192" s="55"/>
      <c r="C192" s="144"/>
      <c r="D192" s="60" t="s">
        <v>1267</v>
      </c>
      <c r="E192" s="61"/>
      <c r="F192" s="61"/>
      <c r="G192" s="61"/>
      <c r="H192" s="61"/>
      <c r="I192" s="61"/>
      <c r="J192" s="62">
        <f>SUM(J193:J285)</f>
        <v>368830.6</v>
      </c>
      <c r="K192" s="62">
        <f>SUM(K193:K285)</f>
        <v>301770.61999999994</v>
      </c>
      <c r="L192" s="62">
        <f>SUM(L193:L285)</f>
        <v>13453.519999999999</v>
      </c>
      <c r="M192" s="62">
        <f>SUM(M193:M285)</f>
        <v>13750</v>
      </c>
      <c r="N192" s="62">
        <f>SUM(N193:N285)</f>
        <v>377560746.93999988</v>
      </c>
      <c r="O192" s="62">
        <f t="shared" ref="O192:AP192" si="69">SUM(O193:O285)</f>
        <v>0</v>
      </c>
      <c r="P192" s="62">
        <f t="shared" si="69"/>
        <v>138520816.83971557</v>
      </c>
      <c r="Q192" s="62">
        <f t="shared" si="69"/>
        <v>0</v>
      </c>
      <c r="R192" s="62">
        <f t="shared" si="69"/>
        <v>57028237.510000028</v>
      </c>
      <c r="S192" s="62">
        <f t="shared" si="69"/>
        <v>182011692.59028435</v>
      </c>
      <c r="T192" s="62">
        <f t="shared" si="69"/>
        <v>0</v>
      </c>
      <c r="U192" s="62"/>
      <c r="V192" s="62"/>
      <c r="W192" s="62"/>
      <c r="X192" s="62">
        <f t="shared" si="69"/>
        <v>187860</v>
      </c>
      <c r="Y192" s="62">
        <f t="shared" si="69"/>
        <v>0</v>
      </c>
      <c r="Z192" s="62">
        <f t="shared" si="69"/>
        <v>0</v>
      </c>
      <c r="AA192" s="62">
        <f t="shared" si="69"/>
        <v>377560746.93999988</v>
      </c>
      <c r="AB192" s="62">
        <f t="shared" si="69"/>
        <v>77233783.926719859</v>
      </c>
      <c r="AC192" s="62">
        <f t="shared" si="69"/>
        <v>41949856.121814772</v>
      </c>
      <c r="AD192" s="62">
        <f t="shared" si="69"/>
        <v>8986686.790000001</v>
      </c>
      <c r="AE192" s="62">
        <f t="shared" si="69"/>
        <v>28132693.601465397</v>
      </c>
      <c r="AF192" s="62">
        <f t="shared" si="69"/>
        <v>1503627.44</v>
      </c>
      <c r="AG192" s="62">
        <f t="shared" si="69"/>
        <v>0</v>
      </c>
      <c r="AH192" s="62">
        <f t="shared" si="69"/>
        <v>0</v>
      </c>
      <c r="AI192" s="62">
        <f t="shared" si="69"/>
        <v>4962428.95</v>
      </c>
      <c r="AJ192" s="62">
        <f t="shared" si="69"/>
        <v>75258412.800000012</v>
      </c>
      <c r="AK192" s="62">
        <f t="shared" si="69"/>
        <v>7390101.2699999996</v>
      </c>
      <c r="AL192" s="62">
        <f t="shared" si="69"/>
        <v>104896037.31000002</v>
      </c>
      <c r="AM192" s="62">
        <f t="shared" si="69"/>
        <v>24097043.179999996</v>
      </c>
      <c r="AN192" s="62">
        <f t="shared" si="69"/>
        <v>0</v>
      </c>
      <c r="AO192" s="62">
        <f t="shared" si="69"/>
        <v>0</v>
      </c>
      <c r="AP192" s="62">
        <f t="shared" si="69"/>
        <v>3150075.55</v>
      </c>
      <c r="AQ192" s="172"/>
    </row>
    <row r="193" spans="1:43" ht="15" customHeight="1" x14ac:dyDescent="0.25">
      <c r="A193" s="4">
        <f>+A191+1</f>
        <v>174</v>
      </c>
      <c r="B193" s="22">
        <f t="shared" ref="B193:B224" si="70">+B192+1</f>
        <v>1</v>
      </c>
      <c r="C193" s="2" t="s">
        <v>1365</v>
      </c>
      <c r="D193" s="2" t="s">
        <v>332</v>
      </c>
      <c r="E193" s="5">
        <v>1986</v>
      </c>
      <c r="F193" s="5">
        <v>2017</v>
      </c>
      <c r="G193" s="5" t="s">
        <v>60</v>
      </c>
      <c r="H193" s="5">
        <v>9</v>
      </c>
      <c r="I193" s="5">
        <v>6</v>
      </c>
      <c r="J193" s="26">
        <v>11681</v>
      </c>
      <c r="K193" s="26">
        <v>10019.9</v>
      </c>
      <c r="L193" s="26">
        <v>253.8</v>
      </c>
      <c r="M193" s="6">
        <v>440</v>
      </c>
      <c r="N193" s="24">
        <f t="shared" ref="N193:N256" si="71">AA193</f>
        <v>9942706.3100000005</v>
      </c>
      <c r="O193" s="20"/>
      <c r="P193" s="1">
        <f t="shared" ref="P193:P194" si="72">N193-Q193-R193-S193-O193-T193</f>
        <v>6600972.0200000005</v>
      </c>
      <c r="Q193" s="1"/>
      <c r="R193" s="1">
        <v>3341734.29</v>
      </c>
      <c r="S193" s="1"/>
      <c r="T193" s="26">
        <v>0</v>
      </c>
      <c r="U193" s="1">
        <f t="shared" ref="U193:V212" si="73">$N193/($K193+$L193)</f>
        <v>967.78242600037004</v>
      </c>
      <c r="V193" s="1">
        <f t="shared" si="73"/>
        <v>967.78242600037004</v>
      </c>
      <c r="W193" s="7">
        <v>2019</v>
      </c>
      <c r="X193" s="8">
        <v>2020</v>
      </c>
      <c r="AA193" s="24">
        <f t="shared" ref="AA193:AA256" si="74">SUM(AB193:AP193)</f>
        <v>9942706.3100000005</v>
      </c>
      <c r="AB193" s="26">
        <v>0</v>
      </c>
      <c r="AC193" s="26">
        <v>0</v>
      </c>
      <c r="AD193" s="26">
        <v>0</v>
      </c>
      <c r="AE193" s="26">
        <v>0</v>
      </c>
      <c r="AF193" s="26">
        <v>0</v>
      </c>
      <c r="AG193" s="26">
        <v>0</v>
      </c>
      <c r="AH193" s="26">
        <v>0</v>
      </c>
      <c r="AI193" s="26">
        <v>0</v>
      </c>
      <c r="AJ193" s="26">
        <v>0</v>
      </c>
      <c r="AK193" s="26">
        <v>0</v>
      </c>
      <c r="AL193" s="26">
        <v>9942706.3100000005</v>
      </c>
      <c r="AM193" s="26">
        <v>0</v>
      </c>
      <c r="AN193" s="26"/>
      <c r="AO193" s="26"/>
      <c r="AP193" s="9"/>
      <c r="AQ193" s="172"/>
    </row>
    <row r="194" spans="1:43" ht="15" customHeight="1" x14ac:dyDescent="0.25">
      <c r="A194" s="4">
        <f t="shared" ref="A194:A225" si="75">+A193+1</f>
        <v>175</v>
      </c>
      <c r="B194" s="22">
        <f t="shared" si="70"/>
        <v>2</v>
      </c>
      <c r="C194" s="2" t="s">
        <v>1365</v>
      </c>
      <c r="D194" s="2" t="s">
        <v>339</v>
      </c>
      <c r="E194" s="5">
        <v>1981</v>
      </c>
      <c r="F194" s="5">
        <v>2012</v>
      </c>
      <c r="G194" s="5" t="s">
        <v>1367</v>
      </c>
      <c r="H194" s="5">
        <v>4</v>
      </c>
      <c r="I194" s="5">
        <v>6</v>
      </c>
      <c r="J194" s="26">
        <v>3985.3</v>
      </c>
      <c r="K194" s="26">
        <v>3515.3</v>
      </c>
      <c r="L194" s="26">
        <v>0</v>
      </c>
      <c r="M194" s="6">
        <v>151</v>
      </c>
      <c r="N194" s="24">
        <f t="shared" si="71"/>
        <v>3936771.15</v>
      </c>
      <c r="O194" s="20"/>
      <c r="P194" s="1">
        <f t="shared" si="72"/>
        <v>2317404.58</v>
      </c>
      <c r="Q194" s="1"/>
      <c r="R194" s="1">
        <v>515344.96</v>
      </c>
      <c r="S194" s="1">
        <v>1104021.6100000001</v>
      </c>
      <c r="T194" s="1"/>
      <c r="U194" s="1">
        <f t="shared" si="73"/>
        <v>1119.896210849714</v>
      </c>
      <c r="V194" s="1">
        <f t="shared" si="73"/>
        <v>1119.896210849714</v>
      </c>
      <c r="W194" s="7">
        <v>2019</v>
      </c>
      <c r="X194" s="8">
        <v>2020</v>
      </c>
      <c r="AA194" s="24">
        <f t="shared" si="74"/>
        <v>3936771.15</v>
      </c>
      <c r="AB194" s="26">
        <v>3034425.72</v>
      </c>
      <c r="AC194" s="26">
        <v>0</v>
      </c>
      <c r="AD194" s="26">
        <v>0</v>
      </c>
      <c r="AE194" s="26">
        <v>885369.57</v>
      </c>
      <c r="AF194" s="26">
        <v>0</v>
      </c>
      <c r="AG194" s="26">
        <v>0</v>
      </c>
      <c r="AH194" s="26">
        <v>0</v>
      </c>
      <c r="AI194" s="26">
        <v>0</v>
      </c>
      <c r="AJ194" s="26">
        <v>0</v>
      </c>
      <c r="AK194" s="26"/>
      <c r="AL194" s="10">
        <v>0</v>
      </c>
      <c r="AM194" s="26">
        <v>0</v>
      </c>
      <c r="AN194" s="26"/>
      <c r="AO194" s="26"/>
      <c r="AP194" s="112">
        <v>16975.86</v>
      </c>
      <c r="AQ194" s="172"/>
    </row>
    <row r="195" spans="1:43" ht="15" customHeight="1" x14ac:dyDescent="0.25">
      <c r="A195" s="4">
        <f t="shared" si="75"/>
        <v>176</v>
      </c>
      <c r="B195" s="22">
        <f t="shared" si="70"/>
        <v>3</v>
      </c>
      <c r="C195" s="2" t="s">
        <v>1365</v>
      </c>
      <c r="D195" s="2" t="s">
        <v>340</v>
      </c>
      <c r="E195" s="5">
        <v>1990</v>
      </c>
      <c r="F195" s="5">
        <v>1990</v>
      </c>
      <c r="G195" s="5" t="s">
        <v>1367</v>
      </c>
      <c r="H195" s="5">
        <v>5</v>
      </c>
      <c r="I195" s="5">
        <v>6</v>
      </c>
      <c r="J195" s="26">
        <v>5154.3</v>
      </c>
      <c r="K195" s="26">
        <v>4612.3</v>
      </c>
      <c r="L195" s="26">
        <v>0</v>
      </c>
      <c r="M195" s="6">
        <v>217</v>
      </c>
      <c r="N195" s="24">
        <f t="shared" si="71"/>
        <v>4052781.68</v>
      </c>
      <c r="O195" s="20"/>
      <c r="P195" s="1">
        <v>0</v>
      </c>
      <c r="Q195" s="1"/>
      <c r="R195" s="1">
        <v>1333146.48</v>
      </c>
      <c r="S195" s="1">
        <f t="shared" ref="S195:S203" si="76">N195-O195-Q195-R195-T195</f>
        <v>2719635.2</v>
      </c>
      <c r="T195" s="1"/>
      <c r="U195" s="1">
        <f t="shared" si="73"/>
        <v>878.68995512000515</v>
      </c>
      <c r="V195" s="1">
        <f t="shared" si="73"/>
        <v>878.68995512000515</v>
      </c>
      <c r="W195" s="7">
        <v>2019</v>
      </c>
      <c r="X195" s="8">
        <v>2020</v>
      </c>
      <c r="AA195" s="24">
        <f t="shared" si="74"/>
        <v>4052781.68</v>
      </c>
      <c r="AB195" s="26">
        <v>0</v>
      </c>
      <c r="AC195" s="26">
        <v>0</v>
      </c>
      <c r="AD195" s="26">
        <v>0</v>
      </c>
      <c r="AE195" s="26">
        <v>0</v>
      </c>
      <c r="AF195" s="26">
        <v>0</v>
      </c>
      <c r="AG195" s="26">
        <v>0</v>
      </c>
      <c r="AH195" s="26">
        <v>0</v>
      </c>
      <c r="AI195" s="26">
        <v>0</v>
      </c>
      <c r="AJ195" s="26">
        <v>3994677.2</v>
      </c>
      <c r="AK195" s="26">
        <v>0</v>
      </c>
      <c r="AL195" s="10">
        <v>0</v>
      </c>
      <c r="AM195" s="26">
        <v>0</v>
      </c>
      <c r="AN195" s="1"/>
      <c r="AO195" s="26"/>
      <c r="AP195" s="9">
        <v>58104.480000000003</v>
      </c>
      <c r="AQ195" s="172"/>
    </row>
    <row r="196" spans="1:43" ht="15" customHeight="1" x14ac:dyDescent="0.25">
      <c r="A196" s="4">
        <f t="shared" si="75"/>
        <v>177</v>
      </c>
      <c r="B196" s="22">
        <f t="shared" si="70"/>
        <v>4</v>
      </c>
      <c r="C196" s="2" t="s">
        <v>1365</v>
      </c>
      <c r="D196" s="2" t="s">
        <v>341</v>
      </c>
      <c r="E196" s="5">
        <v>1986</v>
      </c>
      <c r="F196" s="5">
        <v>2017</v>
      </c>
      <c r="G196" s="5" t="s">
        <v>1367</v>
      </c>
      <c r="H196" s="5">
        <v>9</v>
      </c>
      <c r="I196" s="5">
        <v>1</v>
      </c>
      <c r="J196" s="26">
        <v>3140.1</v>
      </c>
      <c r="K196" s="26">
        <v>2658.6</v>
      </c>
      <c r="L196" s="26">
        <v>0</v>
      </c>
      <c r="M196" s="6">
        <v>96</v>
      </c>
      <c r="N196" s="24">
        <f t="shared" si="71"/>
        <v>1996886.58</v>
      </c>
      <c r="O196" s="20"/>
      <c r="P196" s="1"/>
      <c r="Q196" s="1"/>
      <c r="R196" s="1">
        <v>384466.48</v>
      </c>
      <c r="S196" s="1">
        <f t="shared" si="76"/>
        <v>1612420.1</v>
      </c>
      <c r="T196" s="26"/>
      <c r="U196" s="1">
        <f t="shared" si="73"/>
        <v>751.10455879034089</v>
      </c>
      <c r="V196" s="1">
        <f t="shared" si="73"/>
        <v>751.10455879034089</v>
      </c>
      <c r="W196" s="7">
        <v>2019</v>
      </c>
      <c r="X196" s="8">
        <v>2020</v>
      </c>
      <c r="AA196" s="24">
        <f t="shared" si="74"/>
        <v>1996886.58</v>
      </c>
      <c r="AB196" s="26">
        <v>862161.12</v>
      </c>
      <c r="AC196" s="26">
        <v>1134725.46</v>
      </c>
      <c r="AD196" s="26"/>
      <c r="AE196" s="26"/>
      <c r="AF196" s="26"/>
      <c r="AG196" s="26"/>
      <c r="AH196" s="26"/>
      <c r="AI196" s="26"/>
      <c r="AJ196" s="26"/>
      <c r="AK196" s="26">
        <v>0</v>
      </c>
      <c r="AL196" s="10">
        <v>0</v>
      </c>
      <c r="AM196" s="26">
        <v>0</v>
      </c>
      <c r="AN196" s="26"/>
      <c r="AO196" s="26"/>
      <c r="AP196" s="112"/>
      <c r="AQ196" s="172"/>
    </row>
    <row r="197" spans="1:43" ht="15" customHeight="1" x14ac:dyDescent="0.25">
      <c r="A197" s="4">
        <f t="shared" si="75"/>
        <v>178</v>
      </c>
      <c r="B197" s="22">
        <f t="shared" si="70"/>
        <v>5</v>
      </c>
      <c r="C197" s="2" t="s">
        <v>1365</v>
      </c>
      <c r="D197" s="2" t="s">
        <v>343</v>
      </c>
      <c r="E197" s="5">
        <v>1986</v>
      </c>
      <c r="F197" s="5">
        <v>2008</v>
      </c>
      <c r="G197" s="5" t="s">
        <v>1367</v>
      </c>
      <c r="H197" s="5">
        <v>9</v>
      </c>
      <c r="I197" s="5">
        <v>5</v>
      </c>
      <c r="J197" s="26">
        <v>12756.9</v>
      </c>
      <c r="K197" s="26">
        <v>10418.6</v>
      </c>
      <c r="L197" s="26">
        <v>133.30000000000001</v>
      </c>
      <c r="M197" s="6">
        <v>393</v>
      </c>
      <c r="N197" s="24">
        <f t="shared" si="71"/>
        <v>4962428.95</v>
      </c>
      <c r="O197" s="20"/>
      <c r="P197" s="1">
        <v>0</v>
      </c>
      <c r="Q197" s="1"/>
      <c r="R197" s="1">
        <v>2117001.7200000002</v>
      </c>
      <c r="S197" s="1">
        <f t="shared" si="76"/>
        <v>2845427.23</v>
      </c>
      <c r="T197" s="26"/>
      <c r="U197" s="1">
        <f t="shared" si="73"/>
        <v>470.28771595636806</v>
      </c>
      <c r="V197" s="1">
        <f t="shared" si="73"/>
        <v>470.28771595636806</v>
      </c>
      <c r="W197" s="7">
        <v>2019</v>
      </c>
      <c r="X197" s="8">
        <v>2020</v>
      </c>
      <c r="AA197" s="24">
        <f t="shared" si="74"/>
        <v>4962428.95</v>
      </c>
      <c r="AB197" s="26">
        <v>0</v>
      </c>
      <c r="AC197" s="26">
        <v>0</v>
      </c>
      <c r="AD197" s="26">
        <v>0</v>
      </c>
      <c r="AE197" s="26">
        <v>0</v>
      </c>
      <c r="AF197" s="26">
        <v>0</v>
      </c>
      <c r="AG197" s="26">
        <v>0</v>
      </c>
      <c r="AH197" s="26">
        <v>0</v>
      </c>
      <c r="AI197" s="26">
        <v>4962428.95</v>
      </c>
      <c r="AJ197" s="26">
        <v>0</v>
      </c>
      <c r="AK197" s="26">
        <v>0</v>
      </c>
      <c r="AL197" s="10">
        <v>0</v>
      </c>
      <c r="AM197" s="26">
        <v>0</v>
      </c>
      <c r="AN197" s="26"/>
      <c r="AO197" s="26"/>
      <c r="AP197" s="9"/>
      <c r="AQ197" s="172"/>
    </row>
    <row r="198" spans="1:43" ht="15" customHeight="1" x14ac:dyDescent="0.25">
      <c r="A198" s="4">
        <f t="shared" si="75"/>
        <v>179</v>
      </c>
      <c r="B198" s="22">
        <f t="shared" si="70"/>
        <v>6</v>
      </c>
      <c r="C198" s="2" t="s">
        <v>1365</v>
      </c>
      <c r="D198" s="2" t="s">
        <v>344</v>
      </c>
      <c r="E198" s="5">
        <v>1993</v>
      </c>
      <c r="F198" s="5">
        <v>2011</v>
      </c>
      <c r="G198" s="5" t="s">
        <v>1367</v>
      </c>
      <c r="H198" s="5">
        <v>9</v>
      </c>
      <c r="I198" s="5">
        <v>1</v>
      </c>
      <c r="J198" s="26">
        <v>2945.2</v>
      </c>
      <c r="K198" s="26">
        <v>2418.6</v>
      </c>
      <c r="L198" s="26">
        <v>98.6</v>
      </c>
      <c r="M198" s="6">
        <v>71</v>
      </c>
      <c r="N198" s="24">
        <f t="shared" si="71"/>
        <v>1050720.8400000001</v>
      </c>
      <c r="O198" s="20"/>
      <c r="P198" s="1">
        <v>0</v>
      </c>
      <c r="Q198" s="1"/>
      <c r="R198" s="1">
        <v>921001.45</v>
      </c>
      <c r="S198" s="1">
        <f t="shared" si="76"/>
        <v>129719.39000000013</v>
      </c>
      <c r="T198" s="26"/>
      <c r="U198" s="1">
        <f t="shared" si="73"/>
        <v>417.41651040839037</v>
      </c>
      <c r="V198" s="1">
        <f t="shared" si="73"/>
        <v>417.41651040839037</v>
      </c>
      <c r="W198" s="7">
        <v>2019</v>
      </c>
      <c r="X198" s="8">
        <v>2020</v>
      </c>
      <c r="AA198" s="24">
        <f t="shared" si="74"/>
        <v>1050720.8400000001</v>
      </c>
      <c r="AB198" s="26">
        <v>0</v>
      </c>
      <c r="AC198" s="26">
        <v>0</v>
      </c>
      <c r="AD198" s="26">
        <v>0</v>
      </c>
      <c r="AE198" s="26">
        <v>0</v>
      </c>
      <c r="AF198" s="26">
        <v>0</v>
      </c>
      <c r="AG198" s="26">
        <v>0</v>
      </c>
      <c r="AH198" s="26">
        <v>0</v>
      </c>
      <c r="AI198" s="26">
        <v>0</v>
      </c>
      <c r="AJ198" s="26">
        <v>1050720.8400000001</v>
      </c>
      <c r="AK198" s="26">
        <v>0</v>
      </c>
      <c r="AL198" s="10">
        <v>0</v>
      </c>
      <c r="AM198" s="26">
        <v>0</v>
      </c>
      <c r="AN198" s="1"/>
      <c r="AO198" s="26"/>
      <c r="AP198" s="112"/>
      <c r="AQ198" s="172"/>
    </row>
    <row r="199" spans="1:43" ht="15" customHeight="1" x14ac:dyDescent="0.25">
      <c r="A199" s="4">
        <f t="shared" si="75"/>
        <v>180</v>
      </c>
      <c r="B199" s="22">
        <f t="shared" si="70"/>
        <v>7</v>
      </c>
      <c r="C199" s="2" t="s">
        <v>1365</v>
      </c>
      <c r="D199" s="2" t="s">
        <v>350</v>
      </c>
      <c r="E199" s="5">
        <v>1984</v>
      </c>
      <c r="F199" s="5">
        <v>2012</v>
      </c>
      <c r="G199" s="5" t="s">
        <v>1367</v>
      </c>
      <c r="H199" s="5">
        <v>5</v>
      </c>
      <c r="I199" s="5">
        <v>2</v>
      </c>
      <c r="J199" s="26">
        <v>4407.8500000000004</v>
      </c>
      <c r="K199" s="26">
        <v>2926.4</v>
      </c>
      <c r="L199" s="26">
        <v>802.85</v>
      </c>
      <c r="M199" s="6">
        <v>176</v>
      </c>
      <c r="N199" s="24">
        <f t="shared" si="71"/>
        <v>2256836.3199999998</v>
      </c>
      <c r="O199" s="20"/>
      <c r="P199" s="1">
        <v>0</v>
      </c>
      <c r="Q199" s="1"/>
      <c r="R199" s="1">
        <v>1308449.75</v>
      </c>
      <c r="S199" s="1">
        <f t="shared" si="76"/>
        <v>948386.56999999983</v>
      </c>
      <c r="T199" s="1"/>
      <c r="U199" s="1">
        <f t="shared" si="73"/>
        <v>605.17163504726147</v>
      </c>
      <c r="V199" s="1">
        <f t="shared" si="73"/>
        <v>605.17163504726147</v>
      </c>
      <c r="W199" s="7">
        <v>2019</v>
      </c>
      <c r="X199" s="8">
        <v>2020</v>
      </c>
      <c r="AA199" s="24">
        <f t="shared" si="74"/>
        <v>2256836.3199999998</v>
      </c>
      <c r="AB199" s="26">
        <v>0</v>
      </c>
      <c r="AC199" s="26">
        <v>0</v>
      </c>
      <c r="AD199" s="26">
        <v>0</v>
      </c>
      <c r="AE199" s="26">
        <v>0</v>
      </c>
      <c r="AF199" s="26">
        <v>0</v>
      </c>
      <c r="AG199" s="26">
        <v>0</v>
      </c>
      <c r="AH199" s="26">
        <v>0</v>
      </c>
      <c r="AI199" s="26">
        <v>0</v>
      </c>
      <c r="AJ199" s="26">
        <v>0</v>
      </c>
      <c r="AK199" s="26">
        <v>2256836.3199999998</v>
      </c>
      <c r="AL199" s="10">
        <v>0</v>
      </c>
      <c r="AM199" s="26">
        <v>0</v>
      </c>
      <c r="AN199" s="1"/>
      <c r="AO199" s="26"/>
      <c r="AP199" s="112"/>
      <c r="AQ199" s="172"/>
    </row>
    <row r="200" spans="1:43" ht="15" customHeight="1" x14ac:dyDescent="0.25">
      <c r="A200" s="4">
        <f t="shared" si="75"/>
        <v>181</v>
      </c>
      <c r="B200" s="22">
        <f t="shared" si="70"/>
        <v>8</v>
      </c>
      <c r="C200" s="2" t="s">
        <v>1365</v>
      </c>
      <c r="D200" s="2" t="s">
        <v>351</v>
      </c>
      <c r="E200" s="5">
        <v>1987</v>
      </c>
      <c r="F200" s="5">
        <v>2016</v>
      </c>
      <c r="G200" s="5" t="s">
        <v>1367</v>
      </c>
      <c r="H200" s="5">
        <v>5</v>
      </c>
      <c r="I200" s="5">
        <v>2</v>
      </c>
      <c r="J200" s="26">
        <v>4414.46</v>
      </c>
      <c r="K200" s="26">
        <v>3063.1</v>
      </c>
      <c r="L200" s="26">
        <v>657.58</v>
      </c>
      <c r="M200" s="6">
        <v>189</v>
      </c>
      <c r="N200" s="24">
        <f t="shared" si="71"/>
        <v>2332909.4500000002</v>
      </c>
      <c r="O200" s="20"/>
      <c r="P200" s="1">
        <v>0</v>
      </c>
      <c r="Q200" s="1"/>
      <c r="R200" s="1">
        <v>1338393.9500000002</v>
      </c>
      <c r="S200" s="1">
        <f t="shared" si="76"/>
        <v>994515.5</v>
      </c>
      <c r="T200" s="1"/>
      <c r="U200" s="1">
        <f t="shared" si="73"/>
        <v>627.01158121633682</v>
      </c>
      <c r="V200" s="1">
        <f t="shared" si="73"/>
        <v>627.01158121633682</v>
      </c>
      <c r="W200" s="7">
        <v>2019</v>
      </c>
      <c r="X200" s="8">
        <v>2020</v>
      </c>
      <c r="AA200" s="24">
        <f t="shared" si="74"/>
        <v>2332909.4500000002</v>
      </c>
      <c r="AB200" s="26">
        <v>0</v>
      </c>
      <c r="AC200" s="26">
        <v>0</v>
      </c>
      <c r="AD200" s="26">
        <v>0</v>
      </c>
      <c r="AE200" s="26">
        <v>0</v>
      </c>
      <c r="AF200" s="26">
        <v>0</v>
      </c>
      <c r="AG200" s="26">
        <v>0</v>
      </c>
      <c r="AH200" s="26">
        <v>0</v>
      </c>
      <c r="AI200" s="26">
        <v>0</v>
      </c>
      <c r="AJ200" s="26">
        <v>0</v>
      </c>
      <c r="AK200" s="26">
        <v>2332909.4500000002</v>
      </c>
      <c r="AL200" s="10">
        <v>0</v>
      </c>
      <c r="AM200" s="10">
        <v>0</v>
      </c>
      <c r="AN200" s="123"/>
      <c r="AO200" s="26"/>
      <c r="AP200" s="121"/>
      <c r="AQ200" s="172"/>
    </row>
    <row r="201" spans="1:43" ht="15" customHeight="1" x14ac:dyDescent="0.25">
      <c r="A201" s="4">
        <f t="shared" si="75"/>
        <v>182</v>
      </c>
      <c r="B201" s="22">
        <f t="shared" si="70"/>
        <v>9</v>
      </c>
      <c r="C201" s="2" t="s">
        <v>1365</v>
      </c>
      <c r="D201" s="2" t="s">
        <v>361</v>
      </c>
      <c r="E201" s="5">
        <v>1985</v>
      </c>
      <c r="F201" s="5">
        <v>2017</v>
      </c>
      <c r="G201" s="5" t="s">
        <v>1367</v>
      </c>
      <c r="H201" s="5">
        <v>9</v>
      </c>
      <c r="I201" s="5">
        <v>3</v>
      </c>
      <c r="J201" s="26">
        <v>6554</v>
      </c>
      <c r="K201" s="26">
        <v>5458.5</v>
      </c>
      <c r="L201" s="26">
        <v>187.3</v>
      </c>
      <c r="M201" s="6">
        <v>259</v>
      </c>
      <c r="N201" s="24">
        <f t="shared" si="71"/>
        <v>10349847.52</v>
      </c>
      <c r="O201" s="20"/>
      <c r="P201" s="1">
        <v>0</v>
      </c>
      <c r="Q201" s="1"/>
      <c r="R201" s="1">
        <v>1983978.1999999993</v>
      </c>
      <c r="S201" s="1">
        <f t="shared" si="76"/>
        <v>8365869.3200000003</v>
      </c>
      <c r="T201" s="26"/>
      <c r="U201" s="1">
        <f t="shared" si="73"/>
        <v>1833.1941478621275</v>
      </c>
      <c r="V201" s="1">
        <f t="shared" si="73"/>
        <v>1833.1941478621275</v>
      </c>
      <c r="W201" s="7">
        <v>2019</v>
      </c>
      <c r="X201" s="8">
        <v>2020</v>
      </c>
      <c r="AA201" s="24">
        <f t="shared" si="74"/>
        <v>10349847.52</v>
      </c>
      <c r="AB201" s="26">
        <v>0</v>
      </c>
      <c r="AC201" s="26">
        <v>0</v>
      </c>
      <c r="AD201" s="26">
        <v>0</v>
      </c>
      <c r="AE201" s="26">
        <v>0</v>
      </c>
      <c r="AF201" s="26">
        <v>0</v>
      </c>
      <c r="AG201" s="26">
        <v>0</v>
      </c>
      <c r="AH201" s="26">
        <v>0</v>
      </c>
      <c r="AI201" s="26">
        <v>0</v>
      </c>
      <c r="AJ201" s="26">
        <v>0</v>
      </c>
      <c r="AK201" s="26">
        <v>0</v>
      </c>
      <c r="AL201" s="26">
        <v>10349847.52</v>
      </c>
      <c r="AM201" s="26">
        <v>0</v>
      </c>
      <c r="AN201" s="1"/>
      <c r="AO201" s="10"/>
      <c r="AP201" s="125"/>
      <c r="AQ201" s="172"/>
    </row>
    <row r="202" spans="1:43" ht="15" customHeight="1" x14ac:dyDescent="0.25">
      <c r="A202" s="4">
        <f t="shared" si="75"/>
        <v>183</v>
      </c>
      <c r="B202" s="22">
        <f t="shared" si="70"/>
        <v>10</v>
      </c>
      <c r="C202" s="2" t="s">
        <v>1365</v>
      </c>
      <c r="D202" s="2" t="s">
        <v>362</v>
      </c>
      <c r="E202" s="5">
        <v>1985</v>
      </c>
      <c r="F202" s="5">
        <v>2016</v>
      </c>
      <c r="G202" s="5" t="s">
        <v>1367</v>
      </c>
      <c r="H202" s="5">
        <v>9</v>
      </c>
      <c r="I202" s="5">
        <v>3</v>
      </c>
      <c r="J202" s="26">
        <v>6649.6</v>
      </c>
      <c r="K202" s="26">
        <v>5301.1</v>
      </c>
      <c r="L202" s="26">
        <v>281.3</v>
      </c>
      <c r="M202" s="6">
        <v>229</v>
      </c>
      <c r="N202" s="24">
        <f t="shared" si="71"/>
        <v>10307725.390000001</v>
      </c>
      <c r="O202" s="20"/>
      <c r="P202" s="1">
        <v>0</v>
      </c>
      <c r="Q202" s="1"/>
      <c r="R202" s="1">
        <v>2164493.4400000004</v>
      </c>
      <c r="S202" s="1">
        <f t="shared" si="76"/>
        <v>8143231.9500000002</v>
      </c>
      <c r="T202" s="26"/>
      <c r="U202" s="1">
        <f t="shared" si="73"/>
        <v>1846.4684347234163</v>
      </c>
      <c r="V202" s="1">
        <f t="shared" si="73"/>
        <v>1846.4684347234163</v>
      </c>
      <c r="W202" s="7">
        <v>2019</v>
      </c>
      <c r="X202" s="8">
        <v>2020</v>
      </c>
      <c r="AA202" s="24">
        <f t="shared" si="74"/>
        <v>10307725.390000001</v>
      </c>
      <c r="AB202" s="26">
        <v>0</v>
      </c>
      <c r="AC202" s="26">
        <v>0</v>
      </c>
      <c r="AD202" s="26">
        <v>0</v>
      </c>
      <c r="AE202" s="26">
        <v>0</v>
      </c>
      <c r="AF202" s="26">
        <v>0</v>
      </c>
      <c r="AG202" s="26">
        <v>0</v>
      </c>
      <c r="AH202" s="26">
        <v>0</v>
      </c>
      <c r="AI202" s="26">
        <v>0</v>
      </c>
      <c r="AJ202" s="26">
        <v>0</v>
      </c>
      <c r="AK202" s="26">
        <v>0</v>
      </c>
      <c r="AL202" s="26">
        <v>10307725.390000001</v>
      </c>
      <c r="AM202" s="26">
        <v>0</v>
      </c>
      <c r="AN202" s="1"/>
      <c r="AO202" s="21"/>
      <c r="AP202" s="124"/>
      <c r="AQ202" s="172"/>
    </row>
    <row r="203" spans="1:43" ht="15" customHeight="1" x14ac:dyDescent="0.25">
      <c r="A203" s="4">
        <f t="shared" si="75"/>
        <v>184</v>
      </c>
      <c r="B203" s="22">
        <f t="shared" si="70"/>
        <v>11</v>
      </c>
      <c r="C203" s="2" t="s">
        <v>1365</v>
      </c>
      <c r="D203" s="2" t="s">
        <v>363</v>
      </c>
      <c r="E203" s="5">
        <v>1987</v>
      </c>
      <c r="F203" s="5">
        <v>2017</v>
      </c>
      <c r="G203" s="5" t="s">
        <v>1367</v>
      </c>
      <c r="H203" s="5">
        <v>9</v>
      </c>
      <c r="I203" s="5">
        <v>1</v>
      </c>
      <c r="J203" s="26">
        <v>2820.8</v>
      </c>
      <c r="K203" s="26">
        <v>2221.1</v>
      </c>
      <c r="L203" s="26">
        <v>119.6</v>
      </c>
      <c r="M203" s="6">
        <v>118</v>
      </c>
      <c r="N203" s="24">
        <f t="shared" si="71"/>
        <v>11460454.99</v>
      </c>
      <c r="O203" s="20"/>
      <c r="P203" s="1">
        <v>0</v>
      </c>
      <c r="Q203" s="1"/>
      <c r="R203" s="1">
        <v>612465.96</v>
      </c>
      <c r="S203" s="1">
        <f t="shared" si="76"/>
        <v>10847989.030000001</v>
      </c>
      <c r="T203" s="26"/>
      <c r="U203" s="1">
        <f t="shared" si="73"/>
        <v>4896.1656726620249</v>
      </c>
      <c r="V203" s="1">
        <f t="shared" si="73"/>
        <v>4896.1656726620249</v>
      </c>
      <c r="W203" s="7">
        <v>2019</v>
      </c>
      <c r="X203" s="8">
        <v>2020</v>
      </c>
      <c r="AA203" s="24">
        <f t="shared" si="74"/>
        <v>11460454.99</v>
      </c>
      <c r="AB203" s="26">
        <v>1753136.39</v>
      </c>
      <c r="AC203" s="26">
        <v>832503.79</v>
      </c>
      <c r="AD203" s="26">
        <v>0</v>
      </c>
      <c r="AE203" s="26">
        <v>0</v>
      </c>
      <c r="AF203" s="26">
        <v>0</v>
      </c>
      <c r="AG203" s="26">
        <v>0</v>
      </c>
      <c r="AH203" s="26"/>
      <c r="AI203" s="26">
        <v>0</v>
      </c>
      <c r="AJ203" s="26">
        <v>0</v>
      </c>
      <c r="AK203" s="26">
        <v>0</v>
      </c>
      <c r="AL203" s="26">
        <v>8707094.8800000008</v>
      </c>
      <c r="AM203" s="26">
        <v>0</v>
      </c>
      <c r="AN203" s="26"/>
      <c r="AO203" s="26"/>
      <c r="AP203" s="9">
        <v>167719.93</v>
      </c>
      <c r="AQ203" s="172"/>
    </row>
    <row r="204" spans="1:43" ht="15" customHeight="1" x14ac:dyDescent="0.25">
      <c r="A204" s="4">
        <f t="shared" si="75"/>
        <v>185</v>
      </c>
      <c r="B204" s="22">
        <f t="shared" si="70"/>
        <v>12</v>
      </c>
      <c r="C204" s="2" t="s">
        <v>1365</v>
      </c>
      <c r="D204" s="2" t="s">
        <v>371</v>
      </c>
      <c r="E204" s="5">
        <v>1983</v>
      </c>
      <c r="F204" s="5">
        <v>2016</v>
      </c>
      <c r="G204" s="5" t="s">
        <v>1367</v>
      </c>
      <c r="H204" s="5">
        <v>5</v>
      </c>
      <c r="I204" s="5">
        <v>3</v>
      </c>
      <c r="J204" s="26">
        <v>5167.2</v>
      </c>
      <c r="K204" s="26">
        <v>4337.6000000000004</v>
      </c>
      <c r="L204" s="26">
        <v>52.4</v>
      </c>
      <c r="M204" s="6">
        <v>187</v>
      </c>
      <c r="N204" s="24">
        <f t="shared" si="71"/>
        <v>2592257.1199999996</v>
      </c>
      <c r="O204" s="20"/>
      <c r="P204" s="1">
        <f>N204-Q204-R204-S204-O204-T204</f>
        <v>1149312.9689999996</v>
      </c>
      <c r="Q204" s="1"/>
      <c r="R204" s="1">
        <v>474963.77</v>
      </c>
      <c r="S204" s="1">
        <v>967980.38100000005</v>
      </c>
      <c r="T204" s="1"/>
      <c r="U204" s="1">
        <f t="shared" si="73"/>
        <v>590.4913712984054</v>
      </c>
      <c r="V204" s="1">
        <f t="shared" si="73"/>
        <v>590.4913712984054</v>
      </c>
      <c r="W204" s="7">
        <v>2019</v>
      </c>
      <c r="X204" s="8">
        <v>2020</v>
      </c>
      <c r="AA204" s="24">
        <f t="shared" si="74"/>
        <v>2592257.1199999996</v>
      </c>
      <c r="AB204" s="26">
        <v>2554028.8199999998</v>
      </c>
      <c r="AC204" s="26">
        <v>0</v>
      </c>
      <c r="AD204" s="26">
        <v>0</v>
      </c>
      <c r="AE204" s="26">
        <v>0</v>
      </c>
      <c r="AF204" s="26">
        <v>0</v>
      </c>
      <c r="AG204" s="26">
        <v>0</v>
      </c>
      <c r="AH204" s="26"/>
      <c r="AI204" s="26">
        <v>0</v>
      </c>
      <c r="AJ204" s="26">
        <v>0</v>
      </c>
      <c r="AK204" s="26">
        <v>0</v>
      </c>
      <c r="AL204" s="26"/>
      <c r="AM204" s="26">
        <v>0</v>
      </c>
      <c r="AN204" s="26"/>
      <c r="AO204" s="26"/>
      <c r="AP204" s="112">
        <v>38228.300000000003</v>
      </c>
      <c r="AQ204" s="172"/>
    </row>
    <row r="205" spans="1:43" ht="15" customHeight="1" x14ac:dyDescent="0.25">
      <c r="A205" s="4">
        <f t="shared" si="75"/>
        <v>186</v>
      </c>
      <c r="B205" s="22">
        <f t="shared" si="70"/>
        <v>13</v>
      </c>
      <c r="C205" s="2" t="s">
        <v>1365</v>
      </c>
      <c r="D205" s="2" t="s">
        <v>77</v>
      </c>
      <c r="E205" s="5">
        <v>1990</v>
      </c>
      <c r="F205" s="5">
        <v>2017</v>
      </c>
      <c r="G205" s="5" t="s">
        <v>48</v>
      </c>
      <c r="H205" s="5">
        <v>5</v>
      </c>
      <c r="I205" s="5">
        <v>6</v>
      </c>
      <c r="J205" s="26">
        <v>5268.8</v>
      </c>
      <c r="K205" s="26">
        <v>4705.6000000000004</v>
      </c>
      <c r="L205" s="26">
        <v>0</v>
      </c>
      <c r="M205" s="6">
        <v>224</v>
      </c>
      <c r="N205" s="24">
        <f t="shared" si="71"/>
        <v>5449682.0800000001</v>
      </c>
      <c r="O205" s="20"/>
      <c r="P205" s="1"/>
      <c r="Q205" s="1"/>
      <c r="R205" s="1">
        <v>1037168.37</v>
      </c>
      <c r="S205" s="1">
        <f>N205-O205-Q205-R205-T205</f>
        <v>4412513.71</v>
      </c>
      <c r="T205" s="1"/>
      <c r="U205" s="1">
        <f t="shared" si="73"/>
        <v>1158.1269296157768</v>
      </c>
      <c r="V205" s="1">
        <f t="shared" si="73"/>
        <v>1158.1269296157768</v>
      </c>
      <c r="W205" s="7">
        <v>2019</v>
      </c>
      <c r="X205" s="8">
        <v>2020</v>
      </c>
      <c r="AA205" s="24">
        <f t="shared" si="74"/>
        <v>5449682.0800000001</v>
      </c>
      <c r="AB205" s="26">
        <v>1453329.35</v>
      </c>
      <c r="AC205" s="26">
        <v>2801347.54</v>
      </c>
      <c r="AD205" s="26">
        <v>0</v>
      </c>
      <c r="AE205" s="26">
        <v>1114925.44</v>
      </c>
      <c r="AF205" s="26">
        <v>0</v>
      </c>
      <c r="AG205" s="26">
        <v>0</v>
      </c>
      <c r="AH205" s="26"/>
      <c r="AI205" s="26">
        <v>0</v>
      </c>
      <c r="AJ205" s="26">
        <v>0</v>
      </c>
      <c r="AK205" s="26">
        <v>0</v>
      </c>
      <c r="AL205" s="10">
        <v>0</v>
      </c>
      <c r="AM205" s="26">
        <v>0</v>
      </c>
      <c r="AN205" s="26"/>
      <c r="AO205" s="26"/>
      <c r="AP205" s="112">
        <v>80079.75</v>
      </c>
      <c r="AQ205" s="172"/>
    </row>
    <row r="206" spans="1:43" ht="15" customHeight="1" x14ac:dyDescent="0.25">
      <c r="A206" s="4">
        <f t="shared" si="75"/>
        <v>187</v>
      </c>
      <c r="B206" s="22">
        <f t="shared" si="70"/>
        <v>14</v>
      </c>
      <c r="C206" s="2" t="s">
        <v>1365</v>
      </c>
      <c r="D206" s="2" t="s">
        <v>374</v>
      </c>
      <c r="E206" s="5">
        <v>1995</v>
      </c>
      <c r="F206" s="5">
        <v>1995</v>
      </c>
      <c r="G206" s="5" t="s">
        <v>1367</v>
      </c>
      <c r="H206" s="5">
        <v>10</v>
      </c>
      <c r="I206" s="5">
        <v>1</v>
      </c>
      <c r="J206" s="26">
        <v>3279.6</v>
      </c>
      <c r="K206" s="26">
        <v>2805.6</v>
      </c>
      <c r="L206" s="26">
        <v>0</v>
      </c>
      <c r="M206" s="6">
        <v>105</v>
      </c>
      <c r="N206" s="24">
        <f t="shared" si="71"/>
        <v>4841543.8</v>
      </c>
      <c r="O206" s="20"/>
      <c r="P206" s="1">
        <f t="shared" ref="P206:P209" si="77">N206-Q206-R206-S206-O206-T206</f>
        <v>1051622.42</v>
      </c>
      <c r="Q206" s="1"/>
      <c r="R206" s="1">
        <v>504144.3</v>
      </c>
      <c r="S206" s="1">
        <v>3285777.08</v>
      </c>
      <c r="T206" s="26"/>
      <c r="U206" s="1">
        <f t="shared" si="73"/>
        <v>1725.6714428286284</v>
      </c>
      <c r="V206" s="1">
        <f t="shared" si="73"/>
        <v>1725.6714428286284</v>
      </c>
      <c r="W206" s="7">
        <v>2019</v>
      </c>
      <c r="X206" s="8">
        <v>2020</v>
      </c>
      <c r="AA206" s="24">
        <f t="shared" si="74"/>
        <v>4841543.8</v>
      </c>
      <c r="AB206" s="26">
        <v>2148486.69</v>
      </c>
      <c r="AC206" s="26">
        <v>1008814.8</v>
      </c>
      <c r="AD206" s="26"/>
      <c r="AE206" s="26">
        <v>555513.5</v>
      </c>
      <c r="AF206" s="26">
        <v>0</v>
      </c>
      <c r="AG206" s="26">
        <v>0</v>
      </c>
      <c r="AH206" s="26"/>
      <c r="AI206" s="26">
        <v>0</v>
      </c>
      <c r="AJ206" s="26">
        <v>1051622.42</v>
      </c>
      <c r="AK206" s="26">
        <v>0</v>
      </c>
      <c r="AL206" s="10">
        <v>0</v>
      </c>
      <c r="AM206" s="26">
        <v>0</v>
      </c>
      <c r="AN206" s="26"/>
      <c r="AO206" s="26"/>
      <c r="AP206" s="112">
        <v>77106.39</v>
      </c>
      <c r="AQ206" s="172"/>
    </row>
    <row r="207" spans="1:43" ht="15" customHeight="1" x14ac:dyDescent="0.25">
      <c r="A207" s="4">
        <f t="shared" si="75"/>
        <v>188</v>
      </c>
      <c r="B207" s="22">
        <f t="shared" si="70"/>
        <v>15</v>
      </c>
      <c r="C207" s="2" t="s">
        <v>1365</v>
      </c>
      <c r="D207" s="2" t="s">
        <v>376</v>
      </c>
      <c r="E207" s="5">
        <v>1994</v>
      </c>
      <c r="F207" s="5">
        <v>1994</v>
      </c>
      <c r="G207" s="5" t="s">
        <v>1367</v>
      </c>
      <c r="H207" s="5">
        <v>10</v>
      </c>
      <c r="I207" s="5">
        <v>1</v>
      </c>
      <c r="J207" s="26">
        <v>3182.1</v>
      </c>
      <c r="K207" s="26">
        <v>2454.1999999999998</v>
      </c>
      <c r="L207" s="26">
        <v>310</v>
      </c>
      <c r="M207" s="6">
        <v>81</v>
      </c>
      <c r="N207" s="24">
        <f t="shared" si="71"/>
        <v>1083839.1399999999</v>
      </c>
      <c r="O207" s="20"/>
      <c r="P207" s="1">
        <f t="shared" si="77"/>
        <v>553630.93999999994</v>
      </c>
      <c r="Q207" s="1"/>
      <c r="R207" s="1">
        <v>363720.72</v>
      </c>
      <c r="S207" s="1">
        <v>166487.48000000001</v>
      </c>
      <c r="T207" s="26"/>
      <c r="U207" s="1">
        <f t="shared" si="73"/>
        <v>392.09866869256928</v>
      </c>
      <c r="V207" s="1">
        <f t="shared" si="73"/>
        <v>392.09866869256928</v>
      </c>
      <c r="W207" s="7">
        <v>2019</v>
      </c>
      <c r="X207" s="8">
        <v>2020</v>
      </c>
      <c r="AA207" s="24">
        <f t="shared" si="74"/>
        <v>1083839.1399999999</v>
      </c>
      <c r="AB207" s="26"/>
      <c r="AC207" s="26">
        <v>614073.21</v>
      </c>
      <c r="AD207" s="26"/>
      <c r="AE207" s="26">
        <v>469765.93</v>
      </c>
      <c r="AF207" s="26">
        <v>0</v>
      </c>
      <c r="AG207" s="26">
        <v>0</v>
      </c>
      <c r="AH207" s="26"/>
      <c r="AI207" s="26">
        <v>0</v>
      </c>
      <c r="AJ207" s="26">
        <v>0</v>
      </c>
      <c r="AK207" s="26">
        <v>0</v>
      </c>
      <c r="AL207" s="10">
        <v>0</v>
      </c>
      <c r="AM207" s="26">
        <v>0</v>
      </c>
      <c r="AN207" s="26"/>
      <c r="AO207" s="26"/>
      <c r="AP207" s="112"/>
      <c r="AQ207" s="172"/>
    </row>
    <row r="208" spans="1:43" ht="15" customHeight="1" x14ac:dyDescent="0.25">
      <c r="A208" s="4">
        <f t="shared" si="75"/>
        <v>189</v>
      </c>
      <c r="B208" s="22">
        <f t="shared" si="70"/>
        <v>16</v>
      </c>
      <c r="C208" s="2" t="s">
        <v>1365</v>
      </c>
      <c r="D208" s="2" t="s">
        <v>378</v>
      </c>
      <c r="E208" s="5">
        <v>1987</v>
      </c>
      <c r="F208" s="5">
        <v>2017</v>
      </c>
      <c r="G208" s="5" t="s">
        <v>1367</v>
      </c>
      <c r="H208" s="5">
        <v>5</v>
      </c>
      <c r="I208" s="5">
        <v>4</v>
      </c>
      <c r="J208" s="26">
        <v>3383.7</v>
      </c>
      <c r="K208" s="26">
        <v>2870.8</v>
      </c>
      <c r="L208" s="26">
        <v>178.2</v>
      </c>
      <c r="M208" s="6">
        <v>133</v>
      </c>
      <c r="N208" s="24">
        <f t="shared" si="71"/>
        <v>3262381.85</v>
      </c>
      <c r="O208" s="20"/>
      <c r="P208" s="1">
        <f t="shared" si="77"/>
        <v>414658.99000000022</v>
      </c>
      <c r="Q208" s="1"/>
      <c r="R208" s="1">
        <v>433944.96</v>
      </c>
      <c r="S208" s="1">
        <v>2413777.9</v>
      </c>
      <c r="T208" s="1"/>
      <c r="U208" s="1">
        <f t="shared" si="73"/>
        <v>1069.9842079370285</v>
      </c>
      <c r="V208" s="1">
        <f t="shared" si="73"/>
        <v>1069.9842079370285</v>
      </c>
      <c r="W208" s="7">
        <v>2019</v>
      </c>
      <c r="X208" s="8">
        <v>2020</v>
      </c>
      <c r="AA208" s="24">
        <f t="shared" si="74"/>
        <v>3262381.85</v>
      </c>
      <c r="AB208" s="26">
        <v>1283077.83</v>
      </c>
      <c r="AC208" s="26">
        <v>976675.77</v>
      </c>
      <c r="AD208" s="26"/>
      <c r="AE208" s="26">
        <v>1002628.25</v>
      </c>
      <c r="AF208" s="26">
        <v>0</v>
      </c>
      <c r="AG208" s="26">
        <v>0</v>
      </c>
      <c r="AH208" s="26"/>
      <c r="AI208" s="26">
        <v>0</v>
      </c>
      <c r="AJ208" s="26">
        <v>0</v>
      </c>
      <c r="AK208" s="26"/>
      <c r="AL208" s="10">
        <v>0</v>
      </c>
      <c r="AM208" s="26">
        <v>0</v>
      </c>
      <c r="AN208" s="26"/>
      <c r="AO208" s="26"/>
      <c r="AP208" s="112"/>
      <c r="AQ208" s="172"/>
    </row>
    <row r="209" spans="1:43" ht="15" customHeight="1" x14ac:dyDescent="0.25">
      <c r="A209" s="4">
        <f t="shared" si="75"/>
        <v>190</v>
      </c>
      <c r="B209" s="22">
        <f t="shared" si="70"/>
        <v>17</v>
      </c>
      <c r="C209" s="2" t="s">
        <v>1365</v>
      </c>
      <c r="D209" s="2" t="s">
        <v>379</v>
      </c>
      <c r="E209" s="5">
        <v>1985</v>
      </c>
      <c r="F209" s="5">
        <v>2009</v>
      </c>
      <c r="G209" s="5" t="s">
        <v>1367</v>
      </c>
      <c r="H209" s="5">
        <v>5</v>
      </c>
      <c r="I209" s="5">
        <v>4</v>
      </c>
      <c r="J209" s="26">
        <v>5739.5</v>
      </c>
      <c r="K209" s="26">
        <v>4789.3</v>
      </c>
      <c r="L209" s="26">
        <v>24</v>
      </c>
      <c r="M209" s="6">
        <v>191</v>
      </c>
      <c r="N209" s="24">
        <f t="shared" si="71"/>
        <v>4948312.58</v>
      </c>
      <c r="O209" s="20"/>
      <c r="P209" s="1">
        <f t="shared" si="77"/>
        <v>3257544.58</v>
      </c>
      <c r="Q209" s="1"/>
      <c r="R209" s="1">
        <v>710785.04</v>
      </c>
      <c r="S209" s="1">
        <v>979982.96</v>
      </c>
      <c r="T209" s="1"/>
      <c r="U209" s="1">
        <f t="shared" si="73"/>
        <v>1028.0498992375294</v>
      </c>
      <c r="V209" s="1">
        <f t="shared" si="73"/>
        <v>1028.0498992375294</v>
      </c>
      <c r="W209" s="7">
        <v>2019</v>
      </c>
      <c r="X209" s="8">
        <v>2020</v>
      </c>
      <c r="AA209" s="24">
        <f t="shared" si="74"/>
        <v>4948312.58</v>
      </c>
      <c r="AB209" s="26">
        <v>2147957.08</v>
      </c>
      <c r="AC209" s="26">
        <v>0</v>
      </c>
      <c r="AD209" s="26"/>
      <c r="AE209" s="26">
        <v>0</v>
      </c>
      <c r="AF209" s="26">
        <v>0</v>
      </c>
      <c r="AG209" s="26">
        <v>0</v>
      </c>
      <c r="AH209" s="26"/>
      <c r="AI209" s="26">
        <v>0</v>
      </c>
      <c r="AJ209" s="26">
        <v>0</v>
      </c>
      <c r="AK209" s="26">
        <v>2800355.5</v>
      </c>
      <c r="AL209" s="10">
        <v>0</v>
      </c>
      <c r="AM209" s="26">
        <v>0</v>
      </c>
      <c r="AN209" s="26"/>
      <c r="AO209" s="26"/>
      <c r="AP209" s="112"/>
      <c r="AQ209" s="172"/>
    </row>
    <row r="210" spans="1:43" ht="15" customHeight="1" x14ac:dyDescent="0.25">
      <c r="A210" s="4">
        <f t="shared" si="75"/>
        <v>191</v>
      </c>
      <c r="B210" s="22">
        <f t="shared" si="70"/>
        <v>18</v>
      </c>
      <c r="C210" s="2" t="s">
        <v>1365</v>
      </c>
      <c r="D210" s="2" t="s">
        <v>381</v>
      </c>
      <c r="E210" s="5">
        <v>1986</v>
      </c>
      <c r="F210" s="5">
        <v>2009</v>
      </c>
      <c r="G210" s="5" t="s">
        <v>1367</v>
      </c>
      <c r="H210" s="5">
        <v>9</v>
      </c>
      <c r="I210" s="5">
        <v>1</v>
      </c>
      <c r="J210" s="26">
        <v>2816.1</v>
      </c>
      <c r="K210" s="26">
        <v>2238</v>
      </c>
      <c r="L210" s="26">
        <v>0</v>
      </c>
      <c r="M210" s="6">
        <v>94</v>
      </c>
      <c r="N210" s="24">
        <f t="shared" si="71"/>
        <v>465553.91</v>
      </c>
      <c r="O210" s="20"/>
      <c r="P210" s="1"/>
      <c r="Q210" s="1"/>
      <c r="R210" s="1">
        <v>289526.42</v>
      </c>
      <c r="S210" s="1">
        <f>N210-O210-Q210-R210-T210</f>
        <v>176027.49</v>
      </c>
      <c r="T210" s="26"/>
      <c r="U210" s="1">
        <f t="shared" si="73"/>
        <v>208.02230116175156</v>
      </c>
      <c r="V210" s="1">
        <f t="shared" si="73"/>
        <v>208.02230116175156</v>
      </c>
      <c r="W210" s="7">
        <v>2019</v>
      </c>
      <c r="X210" s="8">
        <v>2020</v>
      </c>
      <c r="AA210" s="24">
        <f t="shared" si="74"/>
        <v>465553.91</v>
      </c>
      <c r="AB210" s="26">
        <v>359103.38</v>
      </c>
      <c r="AC210" s="26">
        <v>0</v>
      </c>
      <c r="AD210" s="26"/>
      <c r="AE210" s="26">
        <v>99596.05</v>
      </c>
      <c r="AF210" s="26">
        <v>0</v>
      </c>
      <c r="AG210" s="26">
        <v>0</v>
      </c>
      <c r="AH210" s="26"/>
      <c r="AI210" s="26">
        <v>0</v>
      </c>
      <c r="AJ210" s="26">
        <v>0</v>
      </c>
      <c r="AK210" s="26">
        <v>0</v>
      </c>
      <c r="AL210" s="10">
        <v>0</v>
      </c>
      <c r="AM210" s="26">
        <v>0</v>
      </c>
      <c r="AN210" s="26"/>
      <c r="AO210" s="26"/>
      <c r="AP210" s="112">
        <v>6854.48</v>
      </c>
      <c r="AQ210" s="172"/>
    </row>
    <row r="211" spans="1:43" ht="15" customHeight="1" x14ac:dyDescent="0.25">
      <c r="A211" s="4">
        <f t="shared" si="75"/>
        <v>192</v>
      </c>
      <c r="B211" s="22">
        <f t="shared" si="70"/>
        <v>19</v>
      </c>
      <c r="C211" s="2" t="s">
        <v>1365</v>
      </c>
      <c r="D211" s="2" t="s">
        <v>383</v>
      </c>
      <c r="E211" s="5">
        <v>1984</v>
      </c>
      <c r="F211" s="5">
        <v>2012</v>
      </c>
      <c r="G211" s="5" t="s">
        <v>48</v>
      </c>
      <c r="H211" s="5">
        <v>5</v>
      </c>
      <c r="I211" s="5">
        <v>3</v>
      </c>
      <c r="J211" s="26">
        <v>6658.6</v>
      </c>
      <c r="K211" s="26">
        <v>3901.7</v>
      </c>
      <c r="L211" s="26">
        <v>311.5</v>
      </c>
      <c r="M211" s="6">
        <v>332</v>
      </c>
      <c r="N211" s="24">
        <f t="shared" si="71"/>
        <v>3264561.93</v>
      </c>
      <c r="O211" s="20"/>
      <c r="P211" s="1">
        <f>N211-Q211-R211-S211-O211-T211</f>
        <v>1725706.2900000005</v>
      </c>
      <c r="Q211" s="1"/>
      <c r="R211" s="1">
        <v>280097.32</v>
      </c>
      <c r="S211" s="1">
        <v>1258758.3199999998</v>
      </c>
      <c r="T211" s="1"/>
      <c r="U211" s="1">
        <f t="shared" si="73"/>
        <v>774.8414340643692</v>
      </c>
      <c r="V211" s="1">
        <f t="shared" si="73"/>
        <v>774.8414340643692</v>
      </c>
      <c r="W211" s="7">
        <v>2019</v>
      </c>
      <c r="X211" s="8">
        <v>2020</v>
      </c>
      <c r="AA211" s="24">
        <f t="shared" si="74"/>
        <v>3264561.93</v>
      </c>
      <c r="AB211" s="26">
        <v>3188595.29</v>
      </c>
      <c r="AC211" s="26">
        <v>0</v>
      </c>
      <c r="AD211" s="26"/>
      <c r="AE211" s="26">
        <v>0</v>
      </c>
      <c r="AF211" s="26">
        <v>0</v>
      </c>
      <c r="AG211" s="26">
        <v>0</v>
      </c>
      <c r="AH211" s="26"/>
      <c r="AI211" s="26">
        <v>0</v>
      </c>
      <c r="AJ211" s="26">
        <v>0</v>
      </c>
      <c r="AK211" s="26"/>
      <c r="AL211" s="10">
        <v>0</v>
      </c>
      <c r="AM211" s="26">
        <v>0</v>
      </c>
      <c r="AN211" s="26"/>
      <c r="AO211" s="26"/>
      <c r="AP211" s="112">
        <v>75966.64</v>
      </c>
      <c r="AQ211" s="172"/>
    </row>
    <row r="212" spans="1:43" ht="15" customHeight="1" x14ac:dyDescent="0.25">
      <c r="A212" s="4">
        <f t="shared" si="75"/>
        <v>193</v>
      </c>
      <c r="B212" s="22">
        <f t="shared" si="70"/>
        <v>20</v>
      </c>
      <c r="C212" s="2" t="s">
        <v>1365</v>
      </c>
      <c r="D212" s="2" t="s">
        <v>384</v>
      </c>
      <c r="E212" s="5">
        <v>1985</v>
      </c>
      <c r="F212" s="5">
        <v>2015</v>
      </c>
      <c r="G212" s="5" t="s">
        <v>48</v>
      </c>
      <c r="H212" s="5">
        <v>5</v>
      </c>
      <c r="I212" s="5">
        <v>3</v>
      </c>
      <c r="J212" s="26">
        <v>6745.8</v>
      </c>
      <c r="K212" s="26">
        <v>3901.1</v>
      </c>
      <c r="L212" s="26">
        <v>475.2</v>
      </c>
      <c r="M212" s="6">
        <v>305</v>
      </c>
      <c r="N212" s="24">
        <f t="shared" si="71"/>
        <v>1647895.74</v>
      </c>
      <c r="O212" s="20"/>
      <c r="P212" s="1"/>
      <c r="Q212" s="1"/>
      <c r="R212" s="1">
        <v>752371.17</v>
      </c>
      <c r="S212" s="1">
        <f t="shared" ref="S212:S216" si="78">N212-O212-Q212-R212-T212</f>
        <v>895524.57</v>
      </c>
      <c r="T212" s="1"/>
      <c r="U212" s="1">
        <f t="shared" si="73"/>
        <v>376.54999428741172</v>
      </c>
      <c r="V212" s="1">
        <f t="shared" si="73"/>
        <v>376.54999428741172</v>
      </c>
      <c r="W212" s="7">
        <v>2019</v>
      </c>
      <c r="X212" s="8">
        <v>2020</v>
      </c>
      <c r="AA212" s="24">
        <f t="shared" si="74"/>
        <v>1647895.74</v>
      </c>
      <c r="AB212" s="26">
        <v>0</v>
      </c>
      <c r="AC212" s="26">
        <v>1624715.54</v>
      </c>
      <c r="AD212" s="26"/>
      <c r="AE212" s="26">
        <v>0</v>
      </c>
      <c r="AF212" s="26">
        <v>0</v>
      </c>
      <c r="AG212" s="26">
        <v>0</v>
      </c>
      <c r="AH212" s="26"/>
      <c r="AI212" s="26">
        <v>0</v>
      </c>
      <c r="AJ212" s="26">
        <v>0</v>
      </c>
      <c r="AK212" s="26"/>
      <c r="AL212" s="10">
        <v>0</v>
      </c>
      <c r="AM212" s="26">
        <v>0</v>
      </c>
      <c r="AN212" s="14"/>
      <c r="AO212" s="26"/>
      <c r="AP212" s="121">
        <v>23180.2</v>
      </c>
      <c r="AQ212" s="172"/>
    </row>
    <row r="213" spans="1:43" ht="15" customHeight="1" x14ac:dyDescent="0.25">
      <c r="A213" s="4">
        <f t="shared" si="75"/>
        <v>194</v>
      </c>
      <c r="B213" s="22">
        <f t="shared" si="70"/>
        <v>21</v>
      </c>
      <c r="C213" s="2" t="s">
        <v>1365</v>
      </c>
      <c r="D213" s="2" t="s">
        <v>395</v>
      </c>
      <c r="E213" s="5">
        <v>1986</v>
      </c>
      <c r="F213" s="5">
        <v>2016</v>
      </c>
      <c r="G213" s="5" t="s">
        <v>1367</v>
      </c>
      <c r="H213" s="5">
        <v>5</v>
      </c>
      <c r="I213" s="5">
        <v>8</v>
      </c>
      <c r="J213" s="26">
        <v>10054.6</v>
      </c>
      <c r="K213" s="26">
        <v>8397.7999999999993</v>
      </c>
      <c r="L213" s="26">
        <v>68.7</v>
      </c>
      <c r="M213" s="6">
        <v>330</v>
      </c>
      <c r="N213" s="24">
        <f t="shared" si="71"/>
        <v>5035692.2</v>
      </c>
      <c r="O213" s="20"/>
      <c r="P213" s="1">
        <v>0</v>
      </c>
      <c r="Q213" s="1"/>
      <c r="R213" s="1">
        <v>2510214.2400000002</v>
      </c>
      <c r="S213" s="1">
        <f t="shared" si="78"/>
        <v>2525477.96</v>
      </c>
      <c r="T213" s="1"/>
      <c r="U213" s="1">
        <f t="shared" ref="U213:V232" si="79">$N213/($K213+$L213)</f>
        <v>594.7785035138487</v>
      </c>
      <c r="V213" s="1">
        <f t="shared" si="79"/>
        <v>594.7785035138487</v>
      </c>
      <c r="W213" s="7">
        <v>2019</v>
      </c>
      <c r="X213" s="8">
        <v>2020</v>
      </c>
      <c r="AA213" s="24">
        <f t="shared" si="74"/>
        <v>5035692.2</v>
      </c>
      <c r="AB213" s="26">
        <v>0</v>
      </c>
      <c r="AC213" s="26">
        <v>0</v>
      </c>
      <c r="AD213" s="26">
        <v>0</v>
      </c>
      <c r="AE213" s="26">
        <v>0</v>
      </c>
      <c r="AF213" s="26">
        <v>0</v>
      </c>
      <c r="AG213" s="26">
        <v>0</v>
      </c>
      <c r="AH213" s="26"/>
      <c r="AI213" s="26">
        <v>0</v>
      </c>
      <c r="AJ213" s="26">
        <v>5035692.2</v>
      </c>
      <c r="AK213" s="26">
        <v>0</v>
      </c>
      <c r="AL213" s="10">
        <v>0</v>
      </c>
      <c r="AM213" s="10">
        <v>0</v>
      </c>
      <c r="AN213" s="126"/>
      <c r="AO213" s="129"/>
      <c r="AP213" s="122"/>
      <c r="AQ213" s="172"/>
    </row>
    <row r="214" spans="1:43" ht="15" customHeight="1" x14ac:dyDescent="0.25">
      <c r="A214" s="4">
        <f t="shared" si="75"/>
        <v>195</v>
      </c>
      <c r="B214" s="22">
        <f t="shared" si="70"/>
        <v>22</v>
      </c>
      <c r="C214" s="2" t="s">
        <v>1365</v>
      </c>
      <c r="D214" s="2" t="s">
        <v>399</v>
      </c>
      <c r="E214" s="5">
        <v>1982</v>
      </c>
      <c r="F214" s="5">
        <v>2008</v>
      </c>
      <c r="G214" s="5" t="s">
        <v>1367</v>
      </c>
      <c r="H214" s="5">
        <v>5</v>
      </c>
      <c r="I214" s="5">
        <v>7</v>
      </c>
      <c r="J214" s="26">
        <v>6399.1</v>
      </c>
      <c r="K214" s="26">
        <v>4910.1000000000004</v>
      </c>
      <c r="L214" s="26">
        <v>250.5</v>
      </c>
      <c r="M214" s="6">
        <v>218</v>
      </c>
      <c r="N214" s="24">
        <f t="shared" si="71"/>
        <v>4097246.81</v>
      </c>
      <c r="O214" s="20"/>
      <c r="P214" s="1">
        <v>0</v>
      </c>
      <c r="Q214" s="1"/>
      <c r="R214" s="1">
        <v>1363417.68</v>
      </c>
      <c r="S214" s="1">
        <f t="shared" si="78"/>
        <v>2733829.13</v>
      </c>
      <c r="T214" s="1"/>
      <c r="U214" s="1">
        <f t="shared" si="79"/>
        <v>793.94775995039333</v>
      </c>
      <c r="V214" s="1">
        <f t="shared" si="79"/>
        <v>793.94775995039333</v>
      </c>
      <c r="W214" s="7">
        <v>2019</v>
      </c>
      <c r="X214" s="8">
        <v>2020</v>
      </c>
      <c r="AA214" s="24">
        <f t="shared" si="74"/>
        <v>4097246.81</v>
      </c>
      <c r="AB214" s="26">
        <v>0</v>
      </c>
      <c r="AC214" s="26">
        <v>0</v>
      </c>
      <c r="AD214" s="26">
        <v>0</v>
      </c>
      <c r="AE214" s="26">
        <v>0</v>
      </c>
      <c r="AF214" s="26">
        <v>0</v>
      </c>
      <c r="AG214" s="26">
        <v>0</v>
      </c>
      <c r="AH214" s="26"/>
      <c r="AI214" s="26">
        <v>0</v>
      </c>
      <c r="AJ214" s="26">
        <v>4097246.81</v>
      </c>
      <c r="AK214" s="26">
        <v>0</v>
      </c>
      <c r="AL214" s="10">
        <v>0</v>
      </c>
      <c r="AM214" s="10">
        <v>0</v>
      </c>
      <c r="AN214" s="128"/>
      <c r="AO214" s="129"/>
      <c r="AP214" s="125"/>
      <c r="AQ214" s="172"/>
    </row>
    <row r="215" spans="1:43" ht="15" customHeight="1" x14ac:dyDescent="0.25">
      <c r="A215" s="4">
        <f t="shared" si="75"/>
        <v>196</v>
      </c>
      <c r="B215" s="22">
        <f t="shared" si="70"/>
        <v>23</v>
      </c>
      <c r="C215" s="2" t="s">
        <v>1365</v>
      </c>
      <c r="D215" s="2" t="s">
        <v>400</v>
      </c>
      <c r="E215" s="5">
        <v>1979</v>
      </c>
      <c r="F215" s="5">
        <v>2015</v>
      </c>
      <c r="G215" s="5" t="s">
        <v>1367</v>
      </c>
      <c r="H215" s="5">
        <v>5</v>
      </c>
      <c r="I215" s="5">
        <v>4</v>
      </c>
      <c r="J215" s="26">
        <v>4063.4</v>
      </c>
      <c r="K215" s="26">
        <v>3702.9</v>
      </c>
      <c r="L215" s="26">
        <v>122.3</v>
      </c>
      <c r="M215" s="6">
        <v>192</v>
      </c>
      <c r="N215" s="24">
        <f t="shared" si="71"/>
        <v>5036073.07</v>
      </c>
      <c r="O215" s="20"/>
      <c r="P215" s="1">
        <v>0</v>
      </c>
      <c r="Q215" s="1"/>
      <c r="R215" s="1">
        <v>868018.53</v>
      </c>
      <c r="S215" s="1">
        <f t="shared" si="78"/>
        <v>4168054.54</v>
      </c>
      <c r="T215" s="1"/>
      <c r="U215" s="1">
        <f t="shared" si="79"/>
        <v>1316.5515711596779</v>
      </c>
      <c r="V215" s="1">
        <f t="shared" si="79"/>
        <v>1316.5515711596779</v>
      </c>
      <c r="W215" s="7">
        <v>2019</v>
      </c>
      <c r="X215" s="8">
        <v>2020</v>
      </c>
      <c r="AA215" s="24">
        <f t="shared" si="74"/>
        <v>5036073.07</v>
      </c>
      <c r="AB215" s="26">
        <v>3169062.35</v>
      </c>
      <c r="AC215" s="26">
        <v>1307630.28</v>
      </c>
      <c r="AD215" s="26">
        <v>0</v>
      </c>
      <c r="AE215" s="26">
        <v>559380.43999999994</v>
      </c>
      <c r="AF215" s="26">
        <v>0</v>
      </c>
      <c r="AG215" s="26">
        <v>0</v>
      </c>
      <c r="AH215" s="26"/>
      <c r="AI215" s="26">
        <v>0</v>
      </c>
      <c r="AJ215" s="26">
        <v>0</v>
      </c>
      <c r="AK215" s="26">
        <v>0</v>
      </c>
      <c r="AL215" s="10">
        <v>0</v>
      </c>
      <c r="AM215" s="10">
        <v>0</v>
      </c>
      <c r="AN215" s="26"/>
      <c r="AO215" s="107"/>
      <c r="AP215" s="112"/>
      <c r="AQ215" s="172"/>
    </row>
    <row r="216" spans="1:43" ht="15" customHeight="1" x14ac:dyDescent="0.25">
      <c r="A216" s="4">
        <f t="shared" si="75"/>
        <v>197</v>
      </c>
      <c r="B216" s="22">
        <f t="shared" si="70"/>
        <v>24</v>
      </c>
      <c r="C216" s="2" t="s">
        <v>1365</v>
      </c>
      <c r="D216" s="2" t="s">
        <v>82</v>
      </c>
      <c r="E216" s="5">
        <v>1980</v>
      </c>
      <c r="F216" s="5">
        <v>2015</v>
      </c>
      <c r="G216" s="5" t="s">
        <v>1367</v>
      </c>
      <c r="H216" s="5">
        <v>5</v>
      </c>
      <c r="I216" s="5">
        <v>11</v>
      </c>
      <c r="J216" s="26">
        <v>10068</v>
      </c>
      <c r="K216" s="26">
        <v>8797.2999999999993</v>
      </c>
      <c r="L216" s="26">
        <v>216.4</v>
      </c>
      <c r="M216" s="6">
        <v>423</v>
      </c>
      <c r="N216" s="24">
        <f t="shared" si="71"/>
        <v>8089253.3700000001</v>
      </c>
      <c r="O216" s="20"/>
      <c r="P216" s="1">
        <v>0</v>
      </c>
      <c r="Q216" s="1"/>
      <c r="R216" s="1">
        <v>2667949.7200000002</v>
      </c>
      <c r="S216" s="1">
        <f t="shared" si="78"/>
        <v>5421303.6500000004</v>
      </c>
      <c r="T216" s="1"/>
      <c r="U216" s="1">
        <f t="shared" si="79"/>
        <v>897.43982715200207</v>
      </c>
      <c r="V216" s="1">
        <f t="shared" si="79"/>
        <v>897.43982715200207</v>
      </c>
      <c r="W216" s="7">
        <v>2019</v>
      </c>
      <c r="X216" s="8">
        <v>2020</v>
      </c>
      <c r="AA216" s="24">
        <f t="shared" si="74"/>
        <v>8089253.3700000001</v>
      </c>
      <c r="AB216" s="26">
        <v>0</v>
      </c>
      <c r="AC216" s="26">
        <v>0</v>
      </c>
      <c r="AD216" s="26">
        <v>0</v>
      </c>
      <c r="AE216" s="26">
        <v>0</v>
      </c>
      <c r="AF216" s="26">
        <v>0</v>
      </c>
      <c r="AG216" s="26">
        <v>0</v>
      </c>
      <c r="AH216" s="26"/>
      <c r="AI216" s="26">
        <v>0</v>
      </c>
      <c r="AJ216" s="26">
        <v>8089253.3700000001</v>
      </c>
      <c r="AK216" s="26">
        <v>0</v>
      </c>
      <c r="AL216" s="10">
        <v>0</v>
      </c>
      <c r="AM216" s="10">
        <v>0</v>
      </c>
      <c r="AN216" s="127"/>
      <c r="AO216" s="129"/>
      <c r="AP216" s="130"/>
      <c r="AQ216" s="172"/>
    </row>
    <row r="217" spans="1:43" ht="15" customHeight="1" x14ac:dyDescent="0.25">
      <c r="A217" s="4">
        <f t="shared" si="75"/>
        <v>198</v>
      </c>
      <c r="B217" s="22">
        <f t="shared" si="70"/>
        <v>25</v>
      </c>
      <c r="C217" s="2" t="s">
        <v>1365</v>
      </c>
      <c r="D217" s="2" t="s">
        <v>408</v>
      </c>
      <c r="E217" s="5">
        <v>1983</v>
      </c>
      <c r="F217" s="5">
        <v>2007</v>
      </c>
      <c r="G217" s="5" t="s">
        <v>1367</v>
      </c>
      <c r="H217" s="5">
        <v>5</v>
      </c>
      <c r="I217" s="5">
        <v>3</v>
      </c>
      <c r="J217" s="26">
        <v>5113.2</v>
      </c>
      <c r="K217" s="26">
        <v>5433.7</v>
      </c>
      <c r="L217" s="26">
        <v>0</v>
      </c>
      <c r="M217" s="6">
        <v>187</v>
      </c>
      <c r="N217" s="24">
        <f t="shared" si="71"/>
        <v>3760123.89</v>
      </c>
      <c r="O217" s="20"/>
      <c r="P217" s="1">
        <f t="shared" ref="P217:P221" si="80">N217-Q217-R217-S217-O217-T217</f>
        <v>685311.5</v>
      </c>
      <c r="Q217" s="1"/>
      <c r="R217" s="1">
        <v>515484.06</v>
      </c>
      <c r="S217" s="1">
        <v>2559328.33</v>
      </c>
      <c r="T217" s="1"/>
      <c r="U217" s="1">
        <f t="shared" si="79"/>
        <v>692.00064228794383</v>
      </c>
      <c r="V217" s="1">
        <f t="shared" si="79"/>
        <v>692.00064228794383</v>
      </c>
      <c r="W217" s="7">
        <v>2019</v>
      </c>
      <c r="X217" s="8">
        <v>2020</v>
      </c>
      <c r="AA217" s="24">
        <f t="shared" si="74"/>
        <v>3760123.89</v>
      </c>
      <c r="AB217" s="26"/>
      <c r="AC217" s="26">
        <v>2017757.29</v>
      </c>
      <c r="AD217" s="26"/>
      <c r="AE217" s="26">
        <v>1742366.6</v>
      </c>
      <c r="AF217" s="26">
        <v>0</v>
      </c>
      <c r="AG217" s="26">
        <v>0</v>
      </c>
      <c r="AH217" s="26"/>
      <c r="AI217" s="26">
        <v>0</v>
      </c>
      <c r="AJ217" s="26">
        <v>0</v>
      </c>
      <c r="AK217" s="26">
        <v>0</v>
      </c>
      <c r="AL217" s="10">
        <v>0</v>
      </c>
      <c r="AM217" s="26">
        <v>0</v>
      </c>
      <c r="AN217" s="119"/>
      <c r="AO217" s="26"/>
      <c r="AP217" s="112"/>
      <c r="AQ217" s="172"/>
    </row>
    <row r="218" spans="1:43" ht="15" customHeight="1" x14ac:dyDescent="0.25">
      <c r="A218" s="4">
        <f t="shared" si="75"/>
        <v>199</v>
      </c>
      <c r="B218" s="22">
        <f t="shared" si="70"/>
        <v>26</v>
      </c>
      <c r="C218" s="2" t="s">
        <v>1365</v>
      </c>
      <c r="D218" s="2" t="s">
        <v>413</v>
      </c>
      <c r="E218" s="5">
        <v>1989</v>
      </c>
      <c r="F218" s="5">
        <v>2017</v>
      </c>
      <c r="G218" s="5" t="s">
        <v>1367</v>
      </c>
      <c r="H218" s="5">
        <v>10</v>
      </c>
      <c r="I218" s="5">
        <v>4</v>
      </c>
      <c r="J218" s="26">
        <v>17071.5</v>
      </c>
      <c r="K218" s="26">
        <v>14227.3</v>
      </c>
      <c r="L218" s="26">
        <v>0</v>
      </c>
      <c r="M218" s="6">
        <v>591</v>
      </c>
      <c r="N218" s="24">
        <f t="shared" si="71"/>
        <v>8711165.5199999996</v>
      </c>
      <c r="O218" s="20"/>
      <c r="P218" s="1">
        <f t="shared" si="80"/>
        <v>6072799.3099999996</v>
      </c>
      <c r="Q218" s="1"/>
      <c r="R218" s="1">
        <v>2638366.21</v>
      </c>
      <c r="S218" s="1"/>
      <c r="T218" s="26"/>
      <c r="U218" s="1">
        <f t="shared" si="79"/>
        <v>612.28522066730864</v>
      </c>
      <c r="V218" s="1">
        <f t="shared" si="79"/>
        <v>612.28522066730864</v>
      </c>
      <c r="W218" s="7">
        <v>2019</v>
      </c>
      <c r="X218" s="8">
        <v>2020</v>
      </c>
      <c r="AA218" s="24">
        <f t="shared" si="74"/>
        <v>8711165.5199999996</v>
      </c>
      <c r="AB218" s="26">
        <v>4383812.71</v>
      </c>
      <c r="AC218" s="26">
        <v>2310008.34</v>
      </c>
      <c r="AD218" s="26"/>
      <c r="AE218" s="26">
        <v>1718191.92</v>
      </c>
      <c r="AF218" s="26">
        <v>0</v>
      </c>
      <c r="AG218" s="26">
        <v>0</v>
      </c>
      <c r="AH218" s="26"/>
      <c r="AI218" s="26">
        <v>0</v>
      </c>
      <c r="AJ218" s="26">
        <v>0</v>
      </c>
      <c r="AK218" s="26">
        <v>0</v>
      </c>
      <c r="AL218" s="10">
        <v>0</v>
      </c>
      <c r="AM218" s="26">
        <v>0</v>
      </c>
      <c r="AN218" s="26"/>
      <c r="AO218" s="26"/>
      <c r="AP218" s="112">
        <v>299152.55</v>
      </c>
      <c r="AQ218" s="172"/>
    </row>
    <row r="219" spans="1:43" ht="15" customHeight="1" x14ac:dyDescent="0.25">
      <c r="A219" s="4">
        <f t="shared" si="75"/>
        <v>200</v>
      </c>
      <c r="B219" s="22">
        <f t="shared" si="70"/>
        <v>27</v>
      </c>
      <c r="C219" s="2" t="s">
        <v>1365</v>
      </c>
      <c r="D219" s="2" t="s">
        <v>50</v>
      </c>
      <c r="E219" s="5">
        <v>1993</v>
      </c>
      <c r="F219" s="5">
        <v>2017</v>
      </c>
      <c r="G219" s="5" t="s">
        <v>1367</v>
      </c>
      <c r="H219" s="5">
        <v>5</v>
      </c>
      <c r="I219" s="5">
        <v>6</v>
      </c>
      <c r="J219" s="26">
        <v>5206.7</v>
      </c>
      <c r="K219" s="26">
        <v>4608.6000000000004</v>
      </c>
      <c r="L219" s="26">
        <v>0</v>
      </c>
      <c r="M219" s="6">
        <v>212</v>
      </c>
      <c r="N219" s="24">
        <f t="shared" si="71"/>
        <v>4895933.13</v>
      </c>
      <c r="O219" s="20"/>
      <c r="P219" s="1">
        <f t="shared" si="80"/>
        <v>2742167.7399999993</v>
      </c>
      <c r="Q219" s="1"/>
      <c r="R219" s="1">
        <v>371831.07</v>
      </c>
      <c r="S219" s="1">
        <v>1781934.32</v>
      </c>
      <c r="T219" s="1"/>
      <c r="U219" s="1">
        <f t="shared" si="79"/>
        <v>1062.3471618278868</v>
      </c>
      <c r="V219" s="1">
        <f t="shared" si="79"/>
        <v>1062.3471618278868</v>
      </c>
      <c r="W219" s="7">
        <v>2019</v>
      </c>
      <c r="X219" s="8">
        <v>2020</v>
      </c>
      <c r="AA219" s="24">
        <f t="shared" si="74"/>
        <v>4895933.13</v>
      </c>
      <c r="AB219" s="26">
        <v>2719168.32</v>
      </c>
      <c r="AC219" s="26">
        <v>1152304.8999999999</v>
      </c>
      <c r="AD219" s="26"/>
      <c r="AE219" s="26">
        <v>953482.2</v>
      </c>
      <c r="AF219" s="26">
        <v>0</v>
      </c>
      <c r="AG219" s="26">
        <v>0</v>
      </c>
      <c r="AH219" s="26"/>
      <c r="AI219" s="26">
        <v>0</v>
      </c>
      <c r="AJ219" s="26">
        <v>0</v>
      </c>
      <c r="AK219" s="26">
        <v>0</v>
      </c>
      <c r="AL219" s="10">
        <v>0</v>
      </c>
      <c r="AM219" s="26">
        <v>0</v>
      </c>
      <c r="AN219" s="26"/>
      <c r="AO219" s="26"/>
      <c r="AP219" s="112">
        <v>70977.709999999992</v>
      </c>
      <c r="AQ219" s="172"/>
    </row>
    <row r="220" spans="1:43" ht="15" customHeight="1" x14ac:dyDescent="0.25">
      <c r="A220" s="4">
        <f t="shared" si="75"/>
        <v>201</v>
      </c>
      <c r="B220" s="22">
        <f t="shared" si="70"/>
        <v>28</v>
      </c>
      <c r="C220" s="2" t="s">
        <v>1365</v>
      </c>
      <c r="D220" s="2" t="s">
        <v>415</v>
      </c>
      <c r="E220" s="5">
        <v>1995</v>
      </c>
      <c r="F220" s="5">
        <v>1995</v>
      </c>
      <c r="G220" s="5" t="s">
        <v>1367</v>
      </c>
      <c r="H220" s="5">
        <v>5</v>
      </c>
      <c r="I220" s="5">
        <v>6</v>
      </c>
      <c r="J220" s="26">
        <v>5276.5</v>
      </c>
      <c r="K220" s="26">
        <v>4688.8999999999996</v>
      </c>
      <c r="L220" s="26">
        <v>0</v>
      </c>
      <c r="M220" s="6">
        <v>200</v>
      </c>
      <c r="N220" s="24">
        <f t="shared" si="71"/>
        <v>10580573.700000001</v>
      </c>
      <c r="O220" s="20"/>
      <c r="P220" s="1">
        <f t="shared" si="80"/>
        <v>5320486.6000000015</v>
      </c>
      <c r="Q220" s="1"/>
      <c r="R220" s="1">
        <v>774627.36</v>
      </c>
      <c r="S220" s="1">
        <v>4485459.74</v>
      </c>
      <c r="T220" s="1"/>
      <c r="U220" s="1">
        <f t="shared" si="79"/>
        <v>2256.5151101537676</v>
      </c>
      <c r="V220" s="1">
        <f t="shared" si="79"/>
        <v>2256.5151101537676</v>
      </c>
      <c r="W220" s="7">
        <v>2019</v>
      </c>
      <c r="X220" s="8">
        <v>2020</v>
      </c>
      <c r="AA220" s="24">
        <f t="shared" si="74"/>
        <v>10580573.700000001</v>
      </c>
      <c r="AB220" s="26">
        <v>2231466.9700000002</v>
      </c>
      <c r="AC220" s="26">
        <v>1321470.76</v>
      </c>
      <c r="AD220" s="26"/>
      <c r="AE220" s="26">
        <v>1866046.97</v>
      </c>
      <c r="AF220" s="26">
        <v>0</v>
      </c>
      <c r="AG220" s="26">
        <v>0</v>
      </c>
      <c r="AH220" s="26"/>
      <c r="AI220" s="26">
        <v>0</v>
      </c>
      <c r="AJ220" s="26">
        <v>5012996.87</v>
      </c>
      <c r="AK220" s="26">
        <v>0</v>
      </c>
      <c r="AL220" s="26"/>
      <c r="AM220" s="26">
        <v>0</v>
      </c>
      <c r="AN220" s="26"/>
      <c r="AO220" s="26"/>
      <c r="AP220" s="112">
        <v>148592.13</v>
      </c>
      <c r="AQ220" s="172"/>
    </row>
    <row r="221" spans="1:43" ht="15" customHeight="1" x14ac:dyDescent="0.25">
      <c r="A221" s="4">
        <f t="shared" si="75"/>
        <v>202</v>
      </c>
      <c r="B221" s="22">
        <f t="shared" si="70"/>
        <v>29</v>
      </c>
      <c r="C221" s="2" t="s">
        <v>1365</v>
      </c>
      <c r="D221" s="2" t="s">
        <v>51</v>
      </c>
      <c r="E221" s="5">
        <v>1993</v>
      </c>
      <c r="F221" s="5">
        <v>2017</v>
      </c>
      <c r="G221" s="5" t="s">
        <v>1367</v>
      </c>
      <c r="H221" s="5">
        <v>5</v>
      </c>
      <c r="I221" s="5">
        <v>6</v>
      </c>
      <c r="J221" s="26">
        <v>5163.5</v>
      </c>
      <c r="K221" s="26">
        <v>4585.5</v>
      </c>
      <c r="L221" s="26">
        <v>0</v>
      </c>
      <c r="M221" s="6">
        <v>206</v>
      </c>
      <c r="N221" s="24">
        <f t="shared" si="71"/>
        <v>4221743.83</v>
      </c>
      <c r="O221" s="20"/>
      <c r="P221" s="1">
        <f t="shared" si="80"/>
        <v>3280240.72</v>
      </c>
      <c r="Q221" s="1"/>
      <c r="R221" s="1">
        <v>750212.44</v>
      </c>
      <c r="S221" s="1">
        <v>191290.67</v>
      </c>
      <c r="T221" s="1"/>
      <c r="U221" s="1">
        <f t="shared" si="79"/>
        <v>920.67251771889653</v>
      </c>
      <c r="V221" s="1">
        <f t="shared" si="79"/>
        <v>920.67251771889653</v>
      </c>
      <c r="W221" s="7">
        <v>2019</v>
      </c>
      <c r="X221" s="8">
        <v>2020</v>
      </c>
      <c r="AA221" s="24">
        <f t="shared" si="74"/>
        <v>4221743.83</v>
      </c>
      <c r="AB221" s="26">
        <v>1304003.6200000001</v>
      </c>
      <c r="AC221" s="26">
        <v>1530051.5</v>
      </c>
      <c r="AD221" s="26"/>
      <c r="AE221" s="26">
        <v>1326366.97</v>
      </c>
      <c r="AF221" s="26">
        <v>0</v>
      </c>
      <c r="AG221" s="26">
        <v>0</v>
      </c>
      <c r="AH221" s="26"/>
      <c r="AI221" s="26">
        <v>0</v>
      </c>
      <c r="AJ221" s="26">
        <v>0</v>
      </c>
      <c r="AK221" s="26">
        <v>0</v>
      </c>
      <c r="AL221" s="10">
        <v>0</v>
      </c>
      <c r="AM221" s="26">
        <v>0</v>
      </c>
      <c r="AN221" s="26"/>
      <c r="AO221" s="26"/>
      <c r="AP221" s="112">
        <v>61321.74</v>
      </c>
      <c r="AQ221" s="172"/>
    </row>
    <row r="222" spans="1:43" ht="15" customHeight="1" x14ac:dyDescent="0.25">
      <c r="A222" s="4">
        <f t="shared" si="75"/>
        <v>203</v>
      </c>
      <c r="B222" s="22">
        <f t="shared" si="70"/>
        <v>30</v>
      </c>
      <c r="C222" s="2" t="s">
        <v>1365</v>
      </c>
      <c r="D222" s="2" t="s">
        <v>87</v>
      </c>
      <c r="E222" s="5">
        <v>1991</v>
      </c>
      <c r="F222" s="5">
        <v>2017</v>
      </c>
      <c r="G222" s="5" t="s">
        <v>48</v>
      </c>
      <c r="H222" s="5">
        <v>5</v>
      </c>
      <c r="I222" s="5">
        <v>6</v>
      </c>
      <c r="J222" s="26">
        <v>4805.7</v>
      </c>
      <c r="K222" s="26">
        <v>4575.6000000000004</v>
      </c>
      <c r="L222" s="26">
        <v>0</v>
      </c>
      <c r="M222" s="6">
        <v>204</v>
      </c>
      <c r="N222" s="24">
        <f t="shared" si="71"/>
        <v>4620662.96</v>
      </c>
      <c r="O222" s="20"/>
      <c r="P222" s="1"/>
      <c r="Q222" s="1"/>
      <c r="R222" s="1">
        <v>978971.94</v>
      </c>
      <c r="S222" s="1">
        <f>N222-O222-Q222-R222-T222</f>
        <v>3641691.02</v>
      </c>
      <c r="T222" s="1"/>
      <c r="U222" s="1">
        <f t="shared" si="79"/>
        <v>1009.8485357111634</v>
      </c>
      <c r="V222" s="1">
        <f t="shared" si="79"/>
        <v>1009.8485357111634</v>
      </c>
      <c r="W222" s="7">
        <v>2019</v>
      </c>
      <c r="X222" s="8">
        <v>2020</v>
      </c>
      <c r="AA222" s="24">
        <f t="shared" si="74"/>
        <v>4620662.96</v>
      </c>
      <c r="AB222" s="26">
        <v>2458529.96</v>
      </c>
      <c r="AC222" s="26">
        <v>1208901.56</v>
      </c>
      <c r="AD222" s="26"/>
      <c r="AE222" s="26">
        <v>943647.29999999993</v>
      </c>
      <c r="AF222" s="26">
        <v>0</v>
      </c>
      <c r="AG222" s="26">
        <v>0</v>
      </c>
      <c r="AH222" s="26"/>
      <c r="AI222" s="26">
        <v>0</v>
      </c>
      <c r="AJ222" s="26">
        <v>0</v>
      </c>
      <c r="AK222" s="26">
        <v>0</v>
      </c>
      <c r="AL222" s="10">
        <v>0</v>
      </c>
      <c r="AM222" s="26">
        <v>0</v>
      </c>
      <c r="AN222" s="26"/>
      <c r="AO222" s="26"/>
      <c r="AP222" s="112">
        <v>9584.14</v>
      </c>
      <c r="AQ222" s="172"/>
    </row>
    <row r="223" spans="1:43" ht="15" customHeight="1" x14ac:dyDescent="0.25">
      <c r="A223" s="4">
        <f t="shared" si="75"/>
        <v>204</v>
      </c>
      <c r="B223" s="22">
        <f t="shared" si="70"/>
        <v>31</v>
      </c>
      <c r="C223" s="2" t="s">
        <v>1365</v>
      </c>
      <c r="D223" s="2" t="s">
        <v>421</v>
      </c>
      <c r="E223" s="5">
        <v>1989</v>
      </c>
      <c r="F223" s="5">
        <v>2017</v>
      </c>
      <c r="G223" s="5" t="s">
        <v>1367</v>
      </c>
      <c r="H223" s="5">
        <v>9</v>
      </c>
      <c r="I223" s="5">
        <v>3</v>
      </c>
      <c r="J223" s="26">
        <v>12198.52</v>
      </c>
      <c r="K223" s="26">
        <v>10149.6</v>
      </c>
      <c r="L223" s="26">
        <v>188.7</v>
      </c>
      <c r="M223" s="6">
        <v>390</v>
      </c>
      <c r="N223" s="24">
        <f t="shared" si="71"/>
        <v>17299217.32</v>
      </c>
      <c r="O223" s="20"/>
      <c r="P223" s="1">
        <f>N223-Q223-R223-S223-O223-T223</f>
        <v>5641788.0799999982</v>
      </c>
      <c r="Q223" s="1"/>
      <c r="R223" s="1">
        <v>1858125.96</v>
      </c>
      <c r="S223" s="1">
        <v>9799303.2800000012</v>
      </c>
      <c r="T223" s="26"/>
      <c r="U223" s="1">
        <f t="shared" si="79"/>
        <v>1673.3135351073192</v>
      </c>
      <c r="V223" s="1">
        <f t="shared" si="79"/>
        <v>1673.3135351073192</v>
      </c>
      <c r="W223" s="7">
        <v>2019</v>
      </c>
      <c r="X223" s="8">
        <v>2020</v>
      </c>
      <c r="AA223" s="24">
        <f t="shared" si="74"/>
        <v>17299217.32</v>
      </c>
      <c r="AB223" s="26">
        <v>6827232.7667198377</v>
      </c>
      <c r="AC223" s="26">
        <v>7231446.5118147675</v>
      </c>
      <c r="AD223" s="26"/>
      <c r="AE223" s="26">
        <v>3189915.8914653966</v>
      </c>
      <c r="AF223" s="26">
        <v>0</v>
      </c>
      <c r="AG223" s="26">
        <v>0</v>
      </c>
      <c r="AH223" s="26"/>
      <c r="AI223" s="26">
        <v>0</v>
      </c>
      <c r="AJ223" s="26">
        <v>0</v>
      </c>
      <c r="AK223" s="26"/>
      <c r="AL223" s="10">
        <v>0</v>
      </c>
      <c r="AM223" s="26">
        <v>0</v>
      </c>
      <c r="AN223" s="26"/>
      <c r="AO223" s="21"/>
      <c r="AP223" s="9">
        <v>50622.15</v>
      </c>
      <c r="AQ223" s="172"/>
    </row>
    <row r="224" spans="1:43" ht="15" customHeight="1" x14ac:dyDescent="0.25">
      <c r="A224" s="4">
        <f t="shared" si="75"/>
        <v>205</v>
      </c>
      <c r="B224" s="22">
        <f t="shared" si="70"/>
        <v>32</v>
      </c>
      <c r="C224" s="2" t="s">
        <v>97</v>
      </c>
      <c r="D224" s="2" t="s">
        <v>99</v>
      </c>
      <c r="E224" s="5">
        <v>1979</v>
      </c>
      <c r="F224" s="5">
        <v>2013</v>
      </c>
      <c r="G224" s="5" t="s">
        <v>48</v>
      </c>
      <c r="H224" s="5">
        <v>5</v>
      </c>
      <c r="I224" s="5">
        <v>4</v>
      </c>
      <c r="J224" s="26">
        <v>2793.1</v>
      </c>
      <c r="K224" s="26">
        <v>2478.8000000000002</v>
      </c>
      <c r="L224" s="26">
        <v>0</v>
      </c>
      <c r="M224" s="6">
        <v>97</v>
      </c>
      <c r="N224" s="24">
        <f t="shared" si="71"/>
        <v>2401858.64</v>
      </c>
      <c r="O224" s="20"/>
      <c r="P224" s="1"/>
      <c r="Q224" s="1"/>
      <c r="R224" s="1">
        <v>329741.53000000003</v>
      </c>
      <c r="S224" s="1">
        <f>N224-O224-Q224-R224-T224</f>
        <v>2072117.11</v>
      </c>
      <c r="T224" s="1"/>
      <c r="U224" s="1">
        <f t="shared" si="79"/>
        <v>968.96023882523798</v>
      </c>
      <c r="V224" s="1">
        <f t="shared" si="79"/>
        <v>968.96023882523798</v>
      </c>
      <c r="W224" s="7">
        <v>2019</v>
      </c>
      <c r="X224" s="8">
        <v>2020</v>
      </c>
      <c r="AA224" s="24">
        <f t="shared" si="74"/>
        <v>2401858.64</v>
      </c>
      <c r="AB224" s="26">
        <v>0</v>
      </c>
      <c r="AC224" s="26">
        <v>0</v>
      </c>
      <c r="AD224" s="26"/>
      <c r="AE224" s="26">
        <v>0</v>
      </c>
      <c r="AF224" s="26">
        <v>0</v>
      </c>
      <c r="AG224" s="26">
        <v>0</v>
      </c>
      <c r="AH224" s="26"/>
      <c r="AI224" s="26">
        <v>0</v>
      </c>
      <c r="AJ224" s="26">
        <v>2401858.64</v>
      </c>
      <c r="AK224" s="26">
        <v>0</v>
      </c>
      <c r="AL224" s="10">
        <v>0</v>
      </c>
      <c r="AM224" s="26">
        <v>0</v>
      </c>
      <c r="AN224" s="26"/>
      <c r="AO224" s="26"/>
      <c r="AP224" s="112"/>
      <c r="AQ224" s="172"/>
    </row>
    <row r="225" spans="1:43" ht="15" customHeight="1" x14ac:dyDescent="0.25">
      <c r="A225" s="4">
        <f t="shared" si="75"/>
        <v>206</v>
      </c>
      <c r="B225" s="22">
        <f t="shared" ref="B225:B256" si="81">+B224+1</f>
        <v>33</v>
      </c>
      <c r="C225" s="2" t="s">
        <v>97</v>
      </c>
      <c r="D225" s="2" t="s">
        <v>102</v>
      </c>
      <c r="E225" s="5">
        <v>1975</v>
      </c>
      <c r="F225" s="5">
        <v>2015</v>
      </c>
      <c r="G225" s="5" t="s">
        <v>48</v>
      </c>
      <c r="H225" s="5">
        <v>3</v>
      </c>
      <c r="I225" s="5">
        <v>2</v>
      </c>
      <c r="J225" s="26">
        <v>1297.4000000000001</v>
      </c>
      <c r="K225" s="26">
        <v>1097.4000000000001</v>
      </c>
      <c r="L225" s="26">
        <v>0</v>
      </c>
      <c r="M225" s="6">
        <v>52</v>
      </c>
      <c r="N225" s="24">
        <f t="shared" si="71"/>
        <v>3992639.12</v>
      </c>
      <c r="O225" s="20"/>
      <c r="P225" s="1">
        <f t="shared" ref="P225:P228" si="82">N225-Q225-R225-S225-O225-T225</f>
        <v>1444993.31</v>
      </c>
      <c r="Q225" s="1"/>
      <c r="R225" s="1">
        <v>440322.03</v>
      </c>
      <c r="S225" s="1">
        <v>2107323.7799999998</v>
      </c>
      <c r="T225" s="1"/>
      <c r="U225" s="1">
        <f t="shared" si="79"/>
        <v>3638.2714780390011</v>
      </c>
      <c r="V225" s="1">
        <f t="shared" si="79"/>
        <v>3638.2714780390011</v>
      </c>
      <c r="W225" s="7">
        <v>2019</v>
      </c>
      <c r="X225" s="8">
        <v>2020</v>
      </c>
      <c r="AA225" s="24">
        <f t="shared" si="74"/>
        <v>3992639.12</v>
      </c>
      <c r="AB225" s="26">
        <v>0</v>
      </c>
      <c r="AC225" s="26">
        <v>0</v>
      </c>
      <c r="AD225" s="26"/>
      <c r="AE225" s="26">
        <v>0</v>
      </c>
      <c r="AF225" s="26">
        <v>0</v>
      </c>
      <c r="AG225" s="26">
        <v>0</v>
      </c>
      <c r="AH225" s="26"/>
      <c r="AI225" s="26">
        <v>0</v>
      </c>
      <c r="AJ225" s="26">
        <v>0</v>
      </c>
      <c r="AK225" s="26">
        <v>0</v>
      </c>
      <c r="AL225" s="10">
        <v>3940359.5</v>
      </c>
      <c r="AM225" s="10"/>
      <c r="AN225" s="26"/>
      <c r="AO225" s="26"/>
      <c r="AP225" s="112">
        <v>52279.62</v>
      </c>
      <c r="AQ225" s="172"/>
    </row>
    <row r="226" spans="1:43" ht="15" customHeight="1" x14ac:dyDescent="0.25">
      <c r="A226" s="4">
        <f t="shared" ref="A226:A257" si="83">+A225+1</f>
        <v>207</v>
      </c>
      <c r="B226" s="22">
        <f t="shared" si="81"/>
        <v>34</v>
      </c>
      <c r="C226" s="2" t="s">
        <v>97</v>
      </c>
      <c r="D226" s="2" t="s">
        <v>433</v>
      </c>
      <c r="E226" s="5">
        <v>1985</v>
      </c>
      <c r="F226" s="5">
        <v>1985</v>
      </c>
      <c r="G226" s="5" t="s">
        <v>48</v>
      </c>
      <c r="H226" s="5">
        <v>2</v>
      </c>
      <c r="I226" s="5">
        <v>2</v>
      </c>
      <c r="J226" s="26">
        <v>687.7</v>
      </c>
      <c r="K226" s="26">
        <v>613.5</v>
      </c>
      <c r="L226" s="26">
        <v>0</v>
      </c>
      <c r="M226" s="6">
        <v>34</v>
      </c>
      <c r="N226" s="24">
        <f t="shared" si="71"/>
        <v>2298712.59</v>
      </c>
      <c r="O226" s="20"/>
      <c r="P226" s="1">
        <f t="shared" si="82"/>
        <v>1586212.29</v>
      </c>
      <c r="Q226" s="1"/>
      <c r="R226" s="1">
        <v>115166.78</v>
      </c>
      <c r="S226" s="1">
        <v>597333.52</v>
      </c>
      <c r="T226" s="1"/>
      <c r="U226" s="1">
        <f t="shared" si="79"/>
        <v>3746.8827872860634</v>
      </c>
      <c r="V226" s="1">
        <f t="shared" si="79"/>
        <v>3746.8827872860634</v>
      </c>
      <c r="W226" s="7">
        <v>2019</v>
      </c>
      <c r="X226" s="8">
        <v>2020</v>
      </c>
      <c r="AA226" s="24">
        <f t="shared" si="74"/>
        <v>2298712.59</v>
      </c>
      <c r="AB226" s="10">
        <v>833202.66</v>
      </c>
      <c r="AC226" s="26">
        <v>0</v>
      </c>
      <c r="AD226" s="10"/>
      <c r="AE226" s="26">
        <v>0</v>
      </c>
      <c r="AF226" s="26">
        <v>0</v>
      </c>
      <c r="AG226" s="26">
        <v>0</v>
      </c>
      <c r="AH226" s="10"/>
      <c r="AI226" s="26">
        <v>0</v>
      </c>
      <c r="AJ226" s="10">
        <v>1435215.47</v>
      </c>
      <c r="AK226" s="26">
        <v>0</v>
      </c>
      <c r="AL226" s="10"/>
      <c r="AM226" s="10"/>
      <c r="AN226" s="26"/>
      <c r="AO226" s="26"/>
      <c r="AP226" s="112">
        <v>30294.46</v>
      </c>
      <c r="AQ226" s="172"/>
    </row>
    <row r="227" spans="1:43" ht="15" customHeight="1" x14ac:dyDescent="0.25">
      <c r="A227" s="4">
        <f t="shared" si="83"/>
        <v>208</v>
      </c>
      <c r="B227" s="22">
        <f t="shared" si="81"/>
        <v>35</v>
      </c>
      <c r="C227" s="2" t="s">
        <v>97</v>
      </c>
      <c r="D227" s="2" t="s">
        <v>434</v>
      </c>
      <c r="E227" s="5">
        <v>1986</v>
      </c>
      <c r="F227" s="5">
        <v>1986</v>
      </c>
      <c r="G227" s="5" t="s">
        <v>48</v>
      </c>
      <c r="H227" s="5">
        <v>2</v>
      </c>
      <c r="I227" s="5">
        <v>2</v>
      </c>
      <c r="J227" s="26">
        <v>683.3</v>
      </c>
      <c r="K227" s="26">
        <v>608.5</v>
      </c>
      <c r="L227" s="26">
        <v>0</v>
      </c>
      <c r="M227" s="6">
        <v>44</v>
      </c>
      <c r="N227" s="24">
        <f t="shared" si="71"/>
        <v>2298712.58</v>
      </c>
      <c r="O227" s="20"/>
      <c r="P227" s="1">
        <f t="shared" si="82"/>
        <v>1573023.1099999999</v>
      </c>
      <c r="Q227" s="1"/>
      <c r="R227" s="1">
        <v>128355.95</v>
      </c>
      <c r="S227" s="1">
        <v>597333.52</v>
      </c>
      <c r="T227" s="1"/>
      <c r="U227" s="1">
        <f t="shared" si="79"/>
        <v>3777.6706327033689</v>
      </c>
      <c r="V227" s="1">
        <f t="shared" si="79"/>
        <v>3777.6706327033689</v>
      </c>
      <c r="W227" s="7">
        <v>2019</v>
      </c>
      <c r="X227" s="8">
        <v>2020</v>
      </c>
      <c r="AA227" s="24">
        <f t="shared" si="74"/>
        <v>2298712.58</v>
      </c>
      <c r="AB227" s="10">
        <v>833202.65</v>
      </c>
      <c r="AC227" s="26">
        <v>0</v>
      </c>
      <c r="AD227" s="10"/>
      <c r="AE227" s="26">
        <v>0</v>
      </c>
      <c r="AF227" s="26">
        <v>0</v>
      </c>
      <c r="AG227" s="26">
        <v>0</v>
      </c>
      <c r="AH227" s="10"/>
      <c r="AI227" s="26">
        <v>0</v>
      </c>
      <c r="AJ227" s="10">
        <v>1435215.47</v>
      </c>
      <c r="AK227" s="26">
        <v>0</v>
      </c>
      <c r="AL227" s="10"/>
      <c r="AM227" s="10"/>
      <c r="AN227" s="26"/>
      <c r="AO227" s="26"/>
      <c r="AP227" s="112">
        <v>30294.46</v>
      </c>
      <c r="AQ227" s="172"/>
    </row>
    <row r="228" spans="1:43" ht="15" customHeight="1" x14ac:dyDescent="0.25">
      <c r="A228" s="4">
        <f t="shared" si="83"/>
        <v>209</v>
      </c>
      <c r="B228" s="22">
        <f t="shared" si="81"/>
        <v>36</v>
      </c>
      <c r="C228" s="2" t="s">
        <v>97</v>
      </c>
      <c r="D228" s="2" t="s">
        <v>452</v>
      </c>
      <c r="E228" s="5">
        <v>1994</v>
      </c>
      <c r="F228" s="5">
        <v>2013</v>
      </c>
      <c r="G228" s="5" t="s">
        <v>48</v>
      </c>
      <c r="H228" s="5">
        <v>4</v>
      </c>
      <c r="I228" s="5">
        <v>3</v>
      </c>
      <c r="J228" s="26">
        <v>1981.7</v>
      </c>
      <c r="K228" s="26">
        <v>1806.7</v>
      </c>
      <c r="L228" s="26">
        <v>0</v>
      </c>
      <c r="M228" s="6">
        <v>96</v>
      </c>
      <c r="N228" s="24">
        <f t="shared" si="71"/>
        <v>3554895.54</v>
      </c>
      <c r="O228" s="20"/>
      <c r="P228" s="1">
        <f t="shared" si="82"/>
        <v>1867254.5300000003</v>
      </c>
      <c r="Q228" s="1"/>
      <c r="R228" s="1">
        <v>196121.26</v>
      </c>
      <c r="S228" s="1">
        <v>1491519.75</v>
      </c>
      <c r="T228" s="1"/>
      <c r="U228" s="1">
        <f t="shared" si="79"/>
        <v>1967.6180550174352</v>
      </c>
      <c r="V228" s="1">
        <f t="shared" si="79"/>
        <v>1967.6180550174352</v>
      </c>
      <c r="W228" s="7">
        <v>2019</v>
      </c>
      <c r="X228" s="8">
        <v>2020</v>
      </c>
      <c r="AA228" s="24">
        <f t="shared" si="74"/>
        <v>3554895.54</v>
      </c>
      <c r="AB228" s="26">
        <v>1535051.27</v>
      </c>
      <c r="AC228" s="26"/>
      <c r="AD228" s="26">
        <v>0</v>
      </c>
      <c r="AE228" s="26">
        <v>0</v>
      </c>
      <c r="AF228" s="26">
        <v>0</v>
      </c>
      <c r="AG228" s="26">
        <v>0</v>
      </c>
      <c r="AH228" s="26"/>
      <c r="AI228" s="26">
        <v>0</v>
      </c>
      <c r="AJ228" s="26">
        <v>1969780.01</v>
      </c>
      <c r="AK228" s="26">
        <v>0</v>
      </c>
      <c r="AL228" s="26"/>
      <c r="AM228" s="26">
        <v>0</v>
      </c>
      <c r="AN228" s="26"/>
      <c r="AO228" s="26"/>
      <c r="AP228" s="9">
        <v>50064.26</v>
      </c>
      <c r="AQ228" s="172"/>
    </row>
    <row r="229" spans="1:43" ht="15" customHeight="1" x14ac:dyDescent="0.25">
      <c r="A229" s="4">
        <f t="shared" si="83"/>
        <v>210</v>
      </c>
      <c r="B229" s="22">
        <f t="shared" si="81"/>
        <v>37</v>
      </c>
      <c r="C229" s="2" t="s">
        <v>97</v>
      </c>
      <c r="D229" s="2" t="s">
        <v>127</v>
      </c>
      <c r="E229" s="5">
        <v>1982</v>
      </c>
      <c r="F229" s="5">
        <v>2013</v>
      </c>
      <c r="G229" s="5" t="s">
        <v>60</v>
      </c>
      <c r="H229" s="5">
        <v>9</v>
      </c>
      <c r="I229" s="5">
        <v>1</v>
      </c>
      <c r="J229" s="26">
        <v>5311.8</v>
      </c>
      <c r="K229" s="26">
        <v>4203.3999999999996</v>
      </c>
      <c r="L229" s="26">
        <v>81.7</v>
      </c>
      <c r="M229" s="6">
        <v>209</v>
      </c>
      <c r="N229" s="24">
        <f t="shared" si="71"/>
        <v>3778764.7800000003</v>
      </c>
      <c r="O229" s="20"/>
      <c r="P229" s="1"/>
      <c r="Q229" s="1"/>
      <c r="R229" s="1">
        <v>1198089.81</v>
      </c>
      <c r="S229" s="1">
        <f>N229-O229-Q229-R229-T229</f>
        <v>2580674.9700000002</v>
      </c>
      <c r="T229" s="26"/>
      <c r="U229" s="1">
        <f t="shared" si="79"/>
        <v>881.83817880562901</v>
      </c>
      <c r="V229" s="1">
        <f t="shared" si="79"/>
        <v>881.83817880562901</v>
      </c>
      <c r="W229" s="7">
        <v>2019</v>
      </c>
      <c r="X229" s="8">
        <v>2020</v>
      </c>
      <c r="AA229" s="24">
        <f t="shared" si="74"/>
        <v>3778764.7800000003</v>
      </c>
      <c r="AB229" s="26">
        <v>0</v>
      </c>
      <c r="AC229" s="26">
        <v>0</v>
      </c>
      <c r="AD229" s="26"/>
      <c r="AE229" s="26">
        <v>0</v>
      </c>
      <c r="AF229" s="21">
        <v>0</v>
      </c>
      <c r="AG229" s="26">
        <v>0</v>
      </c>
      <c r="AH229" s="26"/>
      <c r="AI229" s="26">
        <v>0</v>
      </c>
      <c r="AJ229" s="26">
        <v>2086732.46</v>
      </c>
      <c r="AK229" s="26">
        <v>0</v>
      </c>
      <c r="AL229" s="10"/>
      <c r="AM229" s="26">
        <v>1657624.49</v>
      </c>
      <c r="AN229" s="26"/>
      <c r="AO229" s="26"/>
      <c r="AP229" s="9">
        <v>34407.83</v>
      </c>
      <c r="AQ229" s="172"/>
    </row>
    <row r="230" spans="1:43" ht="15" customHeight="1" x14ac:dyDescent="0.25">
      <c r="A230" s="4">
        <f t="shared" si="83"/>
        <v>211</v>
      </c>
      <c r="B230" s="22">
        <f t="shared" si="81"/>
        <v>38</v>
      </c>
      <c r="C230" s="2" t="s">
        <v>97</v>
      </c>
      <c r="D230" s="2" t="s">
        <v>461</v>
      </c>
      <c r="E230" s="5">
        <v>1975</v>
      </c>
      <c r="F230" s="5">
        <v>2013</v>
      </c>
      <c r="G230" s="5" t="s">
        <v>48</v>
      </c>
      <c r="H230" s="5">
        <v>4</v>
      </c>
      <c r="I230" s="5">
        <v>6</v>
      </c>
      <c r="J230" s="26">
        <v>4262.6000000000004</v>
      </c>
      <c r="K230" s="26">
        <v>3897.8</v>
      </c>
      <c r="L230" s="26">
        <v>0</v>
      </c>
      <c r="M230" s="6">
        <v>159</v>
      </c>
      <c r="N230" s="24">
        <f t="shared" si="71"/>
        <v>3430325.3299999996</v>
      </c>
      <c r="O230" s="20"/>
      <c r="P230" s="1">
        <f t="shared" ref="P230:P240" si="84">N230-Q230-R230-S230-O230-T230</f>
        <v>2319358.88</v>
      </c>
      <c r="Q230" s="1"/>
      <c r="R230" s="1">
        <v>463107.12</v>
      </c>
      <c r="S230" s="1">
        <v>647859.32999999973</v>
      </c>
      <c r="T230" s="1"/>
      <c r="U230" s="1">
        <f t="shared" si="79"/>
        <v>880.06704551285327</v>
      </c>
      <c r="V230" s="1">
        <f t="shared" si="79"/>
        <v>880.06704551285327</v>
      </c>
      <c r="W230" s="7">
        <v>2019</v>
      </c>
      <c r="X230" s="8">
        <v>2020</v>
      </c>
      <c r="AA230" s="24">
        <f t="shared" si="74"/>
        <v>3430325.3299999996</v>
      </c>
      <c r="AB230" s="26"/>
      <c r="AC230" s="26">
        <v>1363131.96</v>
      </c>
      <c r="AD230" s="26">
        <v>1006509.25</v>
      </c>
      <c r="AE230" s="26">
        <v>1045893.4299999999</v>
      </c>
      <c r="AF230" s="26">
        <v>0</v>
      </c>
      <c r="AG230" s="26">
        <v>0</v>
      </c>
      <c r="AH230" s="26"/>
      <c r="AI230" s="26">
        <v>0</v>
      </c>
      <c r="AJ230" s="26"/>
      <c r="AK230" s="26">
        <v>0</v>
      </c>
      <c r="AL230" s="26"/>
      <c r="AM230" s="26">
        <v>0</v>
      </c>
      <c r="AN230" s="26"/>
      <c r="AO230" s="26"/>
      <c r="AP230" s="9">
        <v>14790.69</v>
      </c>
      <c r="AQ230" s="172"/>
    </row>
    <row r="231" spans="1:43" ht="15" customHeight="1" x14ac:dyDescent="0.25">
      <c r="A231" s="4">
        <f t="shared" si="83"/>
        <v>212</v>
      </c>
      <c r="B231" s="22">
        <f t="shared" si="81"/>
        <v>39</v>
      </c>
      <c r="C231" s="2" t="s">
        <v>97</v>
      </c>
      <c r="D231" s="2" t="s">
        <v>462</v>
      </c>
      <c r="E231" s="5">
        <v>1976</v>
      </c>
      <c r="F231" s="5">
        <v>2005</v>
      </c>
      <c r="G231" s="5" t="s">
        <v>60</v>
      </c>
      <c r="H231" s="5">
        <v>5</v>
      </c>
      <c r="I231" s="5">
        <v>6</v>
      </c>
      <c r="J231" s="26">
        <v>3918.8</v>
      </c>
      <c r="K231" s="26">
        <v>3432.3</v>
      </c>
      <c r="L231" s="26">
        <v>0</v>
      </c>
      <c r="M231" s="6">
        <v>155</v>
      </c>
      <c r="N231" s="24">
        <f t="shared" si="71"/>
        <v>4950088.04</v>
      </c>
      <c r="O231" s="20"/>
      <c r="P231" s="1">
        <f t="shared" si="84"/>
        <v>635880.92000000039</v>
      </c>
      <c r="Q231" s="1"/>
      <c r="R231" s="1">
        <v>395766.01</v>
      </c>
      <c r="S231" s="1">
        <v>3918441.11</v>
      </c>
      <c r="T231" s="1"/>
      <c r="U231" s="1">
        <f t="shared" si="79"/>
        <v>1442.2072779185969</v>
      </c>
      <c r="V231" s="1">
        <f t="shared" si="79"/>
        <v>1442.2072779185969</v>
      </c>
      <c r="W231" s="7">
        <v>2019</v>
      </c>
      <c r="X231" s="8">
        <v>2020</v>
      </c>
      <c r="AA231" s="24">
        <f t="shared" si="74"/>
        <v>4950088.04</v>
      </c>
      <c r="AB231" s="26">
        <v>2730378.95</v>
      </c>
      <c r="AC231" s="26">
        <v>1573329.05</v>
      </c>
      <c r="AD231" s="26">
        <v>0</v>
      </c>
      <c r="AE231" s="26">
        <v>584039.39</v>
      </c>
      <c r="AF231" s="26"/>
      <c r="AG231" s="26">
        <v>0</v>
      </c>
      <c r="AH231" s="26"/>
      <c r="AI231" s="26">
        <v>0</v>
      </c>
      <c r="AJ231" s="26">
        <v>0</v>
      </c>
      <c r="AK231" s="26">
        <v>0</v>
      </c>
      <c r="AL231" s="10">
        <v>0</v>
      </c>
      <c r="AM231" s="26">
        <v>0</v>
      </c>
      <c r="AN231" s="26"/>
      <c r="AO231" s="26"/>
      <c r="AP231" s="9">
        <v>62340.65</v>
      </c>
      <c r="AQ231" s="172"/>
    </row>
    <row r="232" spans="1:43" ht="15" customHeight="1" x14ac:dyDescent="0.25">
      <c r="A232" s="4">
        <f t="shared" si="83"/>
        <v>213</v>
      </c>
      <c r="B232" s="22">
        <f t="shared" si="81"/>
        <v>40</v>
      </c>
      <c r="C232" s="2" t="s">
        <v>97</v>
      </c>
      <c r="D232" s="2" t="s">
        <v>463</v>
      </c>
      <c r="E232" s="5">
        <v>1971</v>
      </c>
      <c r="F232" s="5">
        <v>2009</v>
      </c>
      <c r="G232" s="5" t="s">
        <v>60</v>
      </c>
      <c r="H232" s="5">
        <v>5</v>
      </c>
      <c r="I232" s="5">
        <v>6</v>
      </c>
      <c r="J232" s="26">
        <v>4705.1400000000003</v>
      </c>
      <c r="K232" s="26">
        <v>4290.34</v>
      </c>
      <c r="L232" s="26">
        <v>0</v>
      </c>
      <c r="M232" s="6">
        <v>209</v>
      </c>
      <c r="N232" s="24">
        <f t="shared" si="71"/>
        <v>10358475.839999998</v>
      </c>
      <c r="O232" s="20"/>
      <c r="P232" s="1">
        <f t="shared" si="84"/>
        <v>3988587.6499999985</v>
      </c>
      <c r="Q232" s="1"/>
      <c r="R232" s="1">
        <v>492271.67000000004</v>
      </c>
      <c r="S232" s="1">
        <v>5877616.5199999996</v>
      </c>
      <c r="T232" s="1"/>
      <c r="U232" s="1">
        <f t="shared" si="79"/>
        <v>2414.37178405441</v>
      </c>
      <c r="V232" s="1">
        <f t="shared" si="79"/>
        <v>2414.37178405441</v>
      </c>
      <c r="W232" s="7">
        <v>2019</v>
      </c>
      <c r="X232" s="8">
        <v>2020</v>
      </c>
      <c r="AA232" s="24">
        <f t="shared" si="74"/>
        <v>10358475.839999998</v>
      </c>
      <c r="AB232" s="26">
        <v>0</v>
      </c>
      <c r="AC232" s="26">
        <v>0</v>
      </c>
      <c r="AD232" s="26">
        <v>0</v>
      </c>
      <c r="AE232" s="26">
        <v>0</v>
      </c>
      <c r="AF232" s="26">
        <v>0</v>
      </c>
      <c r="AG232" s="26">
        <v>0</v>
      </c>
      <c r="AH232" s="26"/>
      <c r="AI232" s="26">
        <v>0</v>
      </c>
      <c r="AJ232" s="26">
        <v>0</v>
      </c>
      <c r="AK232" s="26">
        <v>0</v>
      </c>
      <c r="AL232" s="26">
        <v>8871442.4399999976</v>
      </c>
      <c r="AM232" s="26">
        <v>1325282.19</v>
      </c>
      <c r="AN232" s="26"/>
      <c r="AO232" s="26"/>
      <c r="AP232" s="9">
        <v>161751.21</v>
      </c>
      <c r="AQ232" s="172"/>
    </row>
    <row r="233" spans="1:43" ht="15" customHeight="1" x14ac:dyDescent="0.25">
      <c r="A233" s="4">
        <f t="shared" si="83"/>
        <v>214</v>
      </c>
      <c r="B233" s="22">
        <f t="shared" si="81"/>
        <v>41</v>
      </c>
      <c r="C233" s="2" t="s">
        <v>97</v>
      </c>
      <c r="D233" s="2" t="s">
        <v>464</v>
      </c>
      <c r="E233" s="5">
        <v>1973</v>
      </c>
      <c r="F233" s="5">
        <v>2009</v>
      </c>
      <c r="G233" s="5" t="s">
        <v>60</v>
      </c>
      <c r="H233" s="5">
        <v>5</v>
      </c>
      <c r="I233" s="5">
        <v>6</v>
      </c>
      <c r="J233" s="26">
        <v>4730.3999999999996</v>
      </c>
      <c r="K233" s="26">
        <v>4296.8999999999996</v>
      </c>
      <c r="L233" s="26">
        <v>0</v>
      </c>
      <c r="M233" s="6">
        <v>216</v>
      </c>
      <c r="N233" s="24">
        <f t="shared" si="71"/>
        <v>13342895.620000001</v>
      </c>
      <c r="O233" s="20"/>
      <c r="P233" s="1">
        <f t="shared" si="84"/>
        <v>6201927.04</v>
      </c>
      <c r="Q233" s="1"/>
      <c r="R233" s="1">
        <v>496777.71</v>
      </c>
      <c r="S233" s="1">
        <v>6644190.8700000001</v>
      </c>
      <c r="T233" s="1"/>
      <c r="U233" s="1">
        <f t="shared" ref="U233:V252" si="85">$N233/($K233+$L233)</f>
        <v>3105.2376410900888</v>
      </c>
      <c r="V233" s="1">
        <f t="shared" si="85"/>
        <v>3105.2376410900888</v>
      </c>
      <c r="W233" s="7">
        <v>2019</v>
      </c>
      <c r="X233" s="8">
        <v>2020</v>
      </c>
      <c r="AA233" s="24">
        <f t="shared" si="74"/>
        <v>13342895.620000001</v>
      </c>
      <c r="AB233" s="26">
        <v>0</v>
      </c>
      <c r="AC233" s="26">
        <v>1923802.26</v>
      </c>
      <c r="AD233" s="26">
        <v>0</v>
      </c>
      <c r="AE233" s="26">
        <v>1082309.79</v>
      </c>
      <c r="AF233" s="26">
        <v>0</v>
      </c>
      <c r="AG233" s="26">
        <v>0</v>
      </c>
      <c r="AH233" s="26"/>
      <c r="AI233" s="26">
        <v>0</v>
      </c>
      <c r="AJ233" s="26">
        <v>0</v>
      </c>
      <c r="AK233" s="26">
        <v>0</v>
      </c>
      <c r="AL233" s="26">
        <v>10179280.91</v>
      </c>
      <c r="AM233" s="26">
        <v>0</v>
      </c>
      <c r="AN233" s="26"/>
      <c r="AO233" s="26"/>
      <c r="AP233" s="9">
        <v>157502.66</v>
      </c>
      <c r="AQ233" s="172"/>
    </row>
    <row r="234" spans="1:43" ht="15" customHeight="1" x14ac:dyDescent="0.25">
      <c r="A234" s="4">
        <f t="shared" si="83"/>
        <v>215</v>
      </c>
      <c r="B234" s="22">
        <f t="shared" si="81"/>
        <v>42</v>
      </c>
      <c r="C234" s="2" t="s">
        <v>97</v>
      </c>
      <c r="D234" s="2" t="s">
        <v>470</v>
      </c>
      <c r="E234" s="5">
        <v>1978</v>
      </c>
      <c r="F234" s="5">
        <v>2008</v>
      </c>
      <c r="G234" s="5" t="s">
        <v>60</v>
      </c>
      <c r="H234" s="5">
        <v>5</v>
      </c>
      <c r="I234" s="5">
        <v>4</v>
      </c>
      <c r="J234" s="26">
        <v>4929.7</v>
      </c>
      <c r="K234" s="26">
        <v>4349.2</v>
      </c>
      <c r="L234" s="26">
        <v>0</v>
      </c>
      <c r="M234" s="6">
        <v>213</v>
      </c>
      <c r="N234" s="24">
        <f t="shared" si="71"/>
        <v>4345368.97</v>
      </c>
      <c r="O234" s="20"/>
      <c r="P234" s="1">
        <f t="shared" si="84"/>
        <v>2678198.0299999993</v>
      </c>
      <c r="Q234" s="1"/>
      <c r="R234" s="1">
        <v>180263.74</v>
      </c>
      <c r="S234" s="1">
        <v>1486907.2</v>
      </c>
      <c r="T234" s="1"/>
      <c r="U234" s="1">
        <f t="shared" si="85"/>
        <v>999.1191414513014</v>
      </c>
      <c r="V234" s="1">
        <f t="shared" si="85"/>
        <v>999.1191414513014</v>
      </c>
      <c r="W234" s="7">
        <v>2019</v>
      </c>
      <c r="X234" s="8">
        <v>2020</v>
      </c>
      <c r="AA234" s="24">
        <f t="shared" si="74"/>
        <v>4345368.97</v>
      </c>
      <c r="AB234" s="26">
        <v>4216888.09</v>
      </c>
      <c r="AC234" s="26"/>
      <c r="AD234" s="26"/>
      <c r="AE234" s="26"/>
      <c r="AF234" s="26"/>
      <c r="AG234" s="26">
        <v>0</v>
      </c>
      <c r="AH234" s="26"/>
      <c r="AI234" s="26">
        <v>0</v>
      </c>
      <c r="AJ234" s="26">
        <v>0</v>
      </c>
      <c r="AK234" s="26">
        <v>0</v>
      </c>
      <c r="AL234" s="26"/>
      <c r="AM234" s="26">
        <v>0</v>
      </c>
      <c r="AN234" s="26"/>
      <c r="AO234" s="26"/>
      <c r="AP234" s="9">
        <v>128480.88</v>
      </c>
      <c r="AQ234" s="172"/>
    </row>
    <row r="235" spans="1:43" ht="15" customHeight="1" x14ac:dyDescent="0.25">
      <c r="A235" s="4">
        <f t="shared" si="83"/>
        <v>216</v>
      </c>
      <c r="B235" s="22">
        <f t="shared" si="81"/>
        <v>43</v>
      </c>
      <c r="C235" s="2" t="s">
        <v>97</v>
      </c>
      <c r="D235" s="2" t="s">
        <v>478</v>
      </c>
      <c r="E235" s="5">
        <v>1985</v>
      </c>
      <c r="F235" s="5">
        <v>2013</v>
      </c>
      <c r="G235" s="5" t="s">
        <v>48</v>
      </c>
      <c r="H235" s="5">
        <v>4</v>
      </c>
      <c r="I235" s="5">
        <v>3</v>
      </c>
      <c r="J235" s="26">
        <v>4058.34</v>
      </c>
      <c r="K235" s="26">
        <v>3922.15</v>
      </c>
      <c r="L235" s="26">
        <v>0</v>
      </c>
      <c r="M235" s="6">
        <v>277</v>
      </c>
      <c r="N235" s="24">
        <f t="shared" si="71"/>
        <v>5168161.2</v>
      </c>
      <c r="O235" s="20"/>
      <c r="P235" s="1">
        <f t="shared" si="84"/>
        <v>4103615.1100000003</v>
      </c>
      <c r="Q235" s="1"/>
      <c r="R235" s="1">
        <v>1042922.92</v>
      </c>
      <c r="S235" s="1">
        <v>21623.17</v>
      </c>
      <c r="T235" s="1"/>
      <c r="U235" s="1">
        <f t="shared" si="85"/>
        <v>1317.6857590862155</v>
      </c>
      <c r="V235" s="1">
        <f t="shared" si="85"/>
        <v>1317.6857590862155</v>
      </c>
      <c r="W235" s="7">
        <v>2019</v>
      </c>
      <c r="X235" s="8">
        <v>2020</v>
      </c>
      <c r="AA235" s="24">
        <f t="shared" si="74"/>
        <v>5168161.2</v>
      </c>
      <c r="AB235" s="26"/>
      <c r="AC235" s="26"/>
      <c r="AD235" s="26"/>
      <c r="AE235" s="26"/>
      <c r="AF235" s="26">
        <v>0</v>
      </c>
      <c r="AG235" s="26">
        <v>0</v>
      </c>
      <c r="AH235" s="26"/>
      <c r="AI235" s="26">
        <v>0</v>
      </c>
      <c r="AJ235" s="26">
        <v>3529602.02</v>
      </c>
      <c r="AK235" s="26">
        <v>0</v>
      </c>
      <c r="AL235" s="26"/>
      <c r="AM235" s="26">
        <v>1616936.01</v>
      </c>
      <c r="AN235" s="26"/>
      <c r="AO235" s="26"/>
      <c r="AP235" s="9">
        <v>21623.17</v>
      </c>
      <c r="AQ235" s="172"/>
    </row>
    <row r="236" spans="1:43" ht="15" customHeight="1" x14ac:dyDescent="0.25">
      <c r="A236" s="4">
        <f t="shared" si="83"/>
        <v>217</v>
      </c>
      <c r="B236" s="22">
        <f t="shared" si="81"/>
        <v>44</v>
      </c>
      <c r="C236" s="2" t="s">
        <v>97</v>
      </c>
      <c r="D236" s="2" t="s">
        <v>480</v>
      </c>
      <c r="E236" s="5">
        <v>1976</v>
      </c>
      <c r="F236" s="5">
        <v>2013</v>
      </c>
      <c r="G236" s="5" t="s">
        <v>60</v>
      </c>
      <c r="H236" s="5">
        <v>4</v>
      </c>
      <c r="I236" s="5">
        <v>6</v>
      </c>
      <c r="J236" s="26">
        <v>5727.3</v>
      </c>
      <c r="K236" s="26">
        <v>5005.7</v>
      </c>
      <c r="L236" s="26">
        <v>0</v>
      </c>
      <c r="M236" s="6">
        <v>234</v>
      </c>
      <c r="N236" s="24">
        <f t="shared" si="71"/>
        <v>4906500.1800000006</v>
      </c>
      <c r="O236" s="20"/>
      <c r="P236" s="1">
        <f t="shared" si="84"/>
        <v>1673528.4907155805</v>
      </c>
      <c r="Q236" s="1"/>
      <c r="R236" s="1">
        <v>337091.58</v>
      </c>
      <c r="S236" s="1">
        <v>2895880.10928442</v>
      </c>
      <c r="T236" s="1"/>
      <c r="U236" s="1">
        <f t="shared" si="85"/>
        <v>980.18262780430325</v>
      </c>
      <c r="V236" s="1">
        <f t="shared" si="85"/>
        <v>980.18262780430325</v>
      </c>
      <c r="W236" s="7">
        <v>2019</v>
      </c>
      <c r="X236" s="8">
        <v>2020</v>
      </c>
      <c r="AA236" s="24">
        <f t="shared" si="74"/>
        <v>4906500.1800000006</v>
      </c>
      <c r="AB236" s="26">
        <v>4825552.53</v>
      </c>
      <c r="AC236" s="26"/>
      <c r="AD236" s="26"/>
      <c r="AE236" s="26"/>
      <c r="AF236" s="26"/>
      <c r="AG236" s="26">
        <v>0</v>
      </c>
      <c r="AH236" s="26"/>
      <c r="AI236" s="26">
        <v>0</v>
      </c>
      <c r="AJ236" s="26">
        <v>0</v>
      </c>
      <c r="AK236" s="26">
        <v>0</v>
      </c>
      <c r="AL236" s="10">
        <v>0</v>
      </c>
      <c r="AM236" s="26">
        <v>0</v>
      </c>
      <c r="AN236" s="26"/>
      <c r="AO236" s="26"/>
      <c r="AP236" s="9">
        <v>80947.649999999994</v>
      </c>
      <c r="AQ236" s="172"/>
    </row>
    <row r="237" spans="1:43" ht="15" customHeight="1" x14ac:dyDescent="0.25">
      <c r="A237" s="4">
        <f t="shared" si="83"/>
        <v>218</v>
      </c>
      <c r="B237" s="22">
        <f t="shared" si="81"/>
        <v>45</v>
      </c>
      <c r="C237" s="2" t="s">
        <v>97</v>
      </c>
      <c r="D237" s="2" t="s">
        <v>486</v>
      </c>
      <c r="E237" s="5">
        <v>2000</v>
      </c>
      <c r="F237" s="5">
        <v>2013</v>
      </c>
      <c r="G237" s="5" t="s">
        <v>48</v>
      </c>
      <c r="H237" s="5">
        <v>5</v>
      </c>
      <c r="I237" s="5">
        <v>4</v>
      </c>
      <c r="J237" s="26">
        <v>3429.7</v>
      </c>
      <c r="K237" s="26">
        <v>3062.7</v>
      </c>
      <c r="L237" s="26">
        <v>0</v>
      </c>
      <c r="M237" s="6">
        <v>123</v>
      </c>
      <c r="N237" s="24">
        <f t="shared" si="71"/>
        <v>5101057.22</v>
      </c>
      <c r="O237" s="20"/>
      <c r="P237" s="1">
        <f t="shared" si="84"/>
        <v>1226926.0500000003</v>
      </c>
      <c r="Q237" s="1"/>
      <c r="R237" s="1">
        <v>280495.14</v>
      </c>
      <c r="S237" s="1">
        <v>3593636.03</v>
      </c>
      <c r="T237" s="1"/>
      <c r="U237" s="1">
        <f t="shared" si="85"/>
        <v>1665.5425670160316</v>
      </c>
      <c r="V237" s="1">
        <f t="shared" si="85"/>
        <v>1665.5425670160316</v>
      </c>
      <c r="W237" s="7">
        <v>2019</v>
      </c>
      <c r="X237" s="8">
        <v>2020</v>
      </c>
      <c r="AA237" s="24">
        <f t="shared" si="74"/>
        <v>5101057.22</v>
      </c>
      <c r="AB237" s="26">
        <v>2945134.86</v>
      </c>
      <c r="AC237" s="26">
        <v>1166214.52</v>
      </c>
      <c r="AD237" s="26">
        <v>0</v>
      </c>
      <c r="AE237" s="26">
        <v>944285.8</v>
      </c>
      <c r="AF237" s="26">
        <v>0</v>
      </c>
      <c r="AG237" s="26">
        <v>0</v>
      </c>
      <c r="AH237" s="26"/>
      <c r="AI237" s="26">
        <v>0</v>
      </c>
      <c r="AJ237" s="26">
        <v>0</v>
      </c>
      <c r="AK237" s="26">
        <v>0</v>
      </c>
      <c r="AL237" s="26"/>
      <c r="AM237" s="26">
        <v>0</v>
      </c>
      <c r="AN237" s="26"/>
      <c r="AO237" s="26"/>
      <c r="AP237" s="9">
        <v>45422.04</v>
      </c>
      <c r="AQ237" s="172"/>
    </row>
    <row r="238" spans="1:43" ht="15" customHeight="1" x14ac:dyDescent="0.25">
      <c r="A238" s="4">
        <f t="shared" si="83"/>
        <v>219</v>
      </c>
      <c r="B238" s="22">
        <f t="shared" si="81"/>
        <v>46</v>
      </c>
      <c r="C238" s="2" t="s">
        <v>97</v>
      </c>
      <c r="D238" s="2" t="s">
        <v>487</v>
      </c>
      <c r="E238" s="5">
        <v>1976</v>
      </c>
      <c r="F238" s="5">
        <v>2013</v>
      </c>
      <c r="G238" s="5" t="s">
        <v>48</v>
      </c>
      <c r="H238" s="5">
        <v>5</v>
      </c>
      <c r="I238" s="5">
        <v>4</v>
      </c>
      <c r="J238" s="26">
        <v>3698.5</v>
      </c>
      <c r="K238" s="26">
        <v>3401</v>
      </c>
      <c r="L238" s="26">
        <v>0</v>
      </c>
      <c r="M238" s="6">
        <v>143</v>
      </c>
      <c r="N238" s="24">
        <f t="shared" si="71"/>
        <v>1617764.9</v>
      </c>
      <c r="O238" s="20"/>
      <c r="P238" s="1">
        <f t="shared" si="84"/>
        <v>444102.9</v>
      </c>
      <c r="Q238" s="1"/>
      <c r="R238" s="1">
        <v>279174.44</v>
      </c>
      <c r="S238" s="1">
        <v>894487.55999999994</v>
      </c>
      <c r="T238" s="1"/>
      <c r="U238" s="1">
        <f t="shared" si="85"/>
        <v>475.67330197000877</v>
      </c>
      <c r="V238" s="1">
        <f t="shared" si="85"/>
        <v>475.67330197000877</v>
      </c>
      <c r="W238" s="7">
        <v>2019</v>
      </c>
      <c r="X238" s="8">
        <v>2020</v>
      </c>
      <c r="AA238" s="24">
        <f t="shared" si="74"/>
        <v>1617764.9</v>
      </c>
      <c r="AB238" s="26"/>
      <c r="AC238" s="26"/>
      <c r="AD238" s="26">
        <v>861807.38</v>
      </c>
      <c r="AE238" s="26">
        <v>739556.82</v>
      </c>
      <c r="AF238" s="26"/>
      <c r="AG238" s="26">
        <v>0</v>
      </c>
      <c r="AH238" s="26"/>
      <c r="AI238" s="26">
        <v>0</v>
      </c>
      <c r="AJ238" s="26"/>
      <c r="AK238" s="26">
        <v>0</v>
      </c>
      <c r="AL238" s="10">
        <v>0</v>
      </c>
      <c r="AM238" s="26">
        <v>0</v>
      </c>
      <c r="AN238" s="26"/>
      <c r="AO238" s="26"/>
      <c r="AP238" s="9">
        <v>16400.7</v>
      </c>
      <c r="AQ238" s="172"/>
    </row>
    <row r="239" spans="1:43" ht="15" customHeight="1" x14ac:dyDescent="0.25">
      <c r="A239" s="4">
        <f t="shared" si="83"/>
        <v>220</v>
      </c>
      <c r="B239" s="22">
        <f t="shared" si="81"/>
        <v>47</v>
      </c>
      <c r="C239" s="2" t="s">
        <v>97</v>
      </c>
      <c r="D239" s="2" t="s">
        <v>494</v>
      </c>
      <c r="E239" s="5">
        <v>1972</v>
      </c>
      <c r="F239" s="5">
        <v>2013</v>
      </c>
      <c r="G239" s="5" t="s">
        <v>60</v>
      </c>
      <c r="H239" s="5">
        <v>4</v>
      </c>
      <c r="I239" s="5">
        <v>4</v>
      </c>
      <c r="J239" s="26">
        <v>4744.0600000000004</v>
      </c>
      <c r="K239" s="26">
        <v>3512.8</v>
      </c>
      <c r="L239" s="26">
        <v>0</v>
      </c>
      <c r="M239" s="6">
        <v>131</v>
      </c>
      <c r="N239" s="24">
        <f t="shared" si="71"/>
        <v>6094581.8900000006</v>
      </c>
      <c r="O239" s="20"/>
      <c r="P239" s="1">
        <f t="shared" si="84"/>
        <v>3837377.2200000007</v>
      </c>
      <c r="Q239" s="1"/>
      <c r="R239" s="1">
        <v>469706.05</v>
      </c>
      <c r="S239" s="1">
        <v>1787498.6199999999</v>
      </c>
      <c r="T239" s="1"/>
      <c r="U239" s="1">
        <f t="shared" si="85"/>
        <v>1734.964099863357</v>
      </c>
      <c r="V239" s="1">
        <f t="shared" si="85"/>
        <v>1734.964099863357</v>
      </c>
      <c r="W239" s="7">
        <v>2019</v>
      </c>
      <c r="X239" s="8">
        <v>2020</v>
      </c>
      <c r="AA239" s="24">
        <f t="shared" si="74"/>
        <v>6094581.8900000006</v>
      </c>
      <c r="AB239" s="26">
        <v>0</v>
      </c>
      <c r="AC239" s="26">
        <v>0</v>
      </c>
      <c r="AD239" s="26">
        <v>0</v>
      </c>
      <c r="AE239" s="26">
        <v>0</v>
      </c>
      <c r="AF239" s="26"/>
      <c r="AG239" s="26">
        <v>0</v>
      </c>
      <c r="AH239" s="26"/>
      <c r="AI239" s="26">
        <v>0</v>
      </c>
      <c r="AJ239" s="26">
        <v>0</v>
      </c>
      <c r="AK239" s="26">
        <v>0</v>
      </c>
      <c r="AL239" s="26">
        <v>6010700.7400000002</v>
      </c>
      <c r="AM239" s="26"/>
      <c r="AN239" s="26"/>
      <c r="AO239" s="26"/>
      <c r="AP239" s="9">
        <v>83881.149999999994</v>
      </c>
      <c r="AQ239" s="172"/>
    </row>
    <row r="240" spans="1:43" ht="15" customHeight="1" x14ac:dyDescent="0.25">
      <c r="A240" s="4">
        <f t="shared" si="83"/>
        <v>221</v>
      </c>
      <c r="B240" s="22">
        <f t="shared" si="81"/>
        <v>48</v>
      </c>
      <c r="C240" s="2" t="s">
        <v>97</v>
      </c>
      <c r="D240" s="2" t="s">
        <v>497</v>
      </c>
      <c r="E240" s="5">
        <v>1970</v>
      </c>
      <c r="F240" s="5">
        <v>2013</v>
      </c>
      <c r="G240" s="5" t="s">
        <v>48</v>
      </c>
      <c r="H240" s="5">
        <v>4</v>
      </c>
      <c r="I240" s="5">
        <v>4</v>
      </c>
      <c r="J240" s="26">
        <v>3209.3</v>
      </c>
      <c r="K240" s="26">
        <v>2712.9</v>
      </c>
      <c r="L240" s="26">
        <v>0</v>
      </c>
      <c r="M240" s="6">
        <v>128</v>
      </c>
      <c r="N240" s="24">
        <f t="shared" si="71"/>
        <v>5920916.7100000009</v>
      </c>
      <c r="O240" s="20"/>
      <c r="P240" s="1">
        <f t="shared" si="84"/>
        <v>3072729.8500000006</v>
      </c>
      <c r="Q240" s="1"/>
      <c r="R240" s="1">
        <v>571424.91</v>
      </c>
      <c r="S240" s="1">
        <v>2276761.9500000002</v>
      </c>
      <c r="T240" s="1"/>
      <c r="U240" s="1">
        <f t="shared" si="85"/>
        <v>2182.5045928710974</v>
      </c>
      <c r="V240" s="1">
        <f t="shared" si="85"/>
        <v>2182.5045928710974</v>
      </c>
      <c r="W240" s="7">
        <v>2019</v>
      </c>
      <c r="X240" s="8">
        <v>2020</v>
      </c>
      <c r="AA240" s="24">
        <f t="shared" si="74"/>
        <v>5920916.7100000009</v>
      </c>
      <c r="AB240" s="26">
        <v>1991225.83</v>
      </c>
      <c r="AC240" s="26">
        <v>563849.1</v>
      </c>
      <c r="AD240" s="26">
        <v>909864.35</v>
      </c>
      <c r="AE240" s="26">
        <v>698070.69</v>
      </c>
      <c r="AF240" s="26"/>
      <c r="AG240" s="26">
        <v>0</v>
      </c>
      <c r="AH240" s="26"/>
      <c r="AI240" s="26">
        <v>0</v>
      </c>
      <c r="AJ240" s="26">
        <v>0</v>
      </c>
      <c r="AK240" s="26">
        <v>0</v>
      </c>
      <c r="AL240" s="26"/>
      <c r="AM240" s="26">
        <v>1678676.83</v>
      </c>
      <c r="AN240" s="26"/>
      <c r="AO240" s="26"/>
      <c r="AP240" s="9">
        <v>79229.91</v>
      </c>
      <c r="AQ240" s="172"/>
    </row>
    <row r="241" spans="1:43" ht="15" customHeight="1" x14ac:dyDescent="0.25">
      <c r="A241" s="4">
        <f t="shared" si="83"/>
        <v>222</v>
      </c>
      <c r="B241" s="22">
        <f t="shared" si="81"/>
        <v>49</v>
      </c>
      <c r="C241" s="2" t="s">
        <v>97</v>
      </c>
      <c r="D241" s="2" t="s">
        <v>498</v>
      </c>
      <c r="E241" s="5">
        <v>1972</v>
      </c>
      <c r="F241" s="5">
        <v>2013</v>
      </c>
      <c r="G241" s="5" t="s">
        <v>60</v>
      </c>
      <c r="H241" s="5">
        <v>4</v>
      </c>
      <c r="I241" s="5">
        <v>4</v>
      </c>
      <c r="J241" s="26">
        <v>4795.5600000000004</v>
      </c>
      <c r="K241" s="26">
        <v>3564.3</v>
      </c>
      <c r="L241" s="26">
        <v>0</v>
      </c>
      <c r="M241" s="6">
        <v>159</v>
      </c>
      <c r="N241" s="24">
        <f t="shared" si="71"/>
        <v>1323415.51</v>
      </c>
      <c r="O241" s="20"/>
      <c r="P241" s="1"/>
      <c r="Q241" s="1"/>
      <c r="R241" s="1">
        <v>223448.88</v>
      </c>
      <c r="S241" s="1">
        <f>N241-O241-Q241-R241-T241</f>
        <v>1099966.6299999999</v>
      </c>
      <c r="T241" s="1"/>
      <c r="U241" s="1">
        <f t="shared" si="85"/>
        <v>371.29745251522036</v>
      </c>
      <c r="V241" s="1">
        <f t="shared" si="85"/>
        <v>371.29745251522036</v>
      </c>
      <c r="W241" s="7">
        <v>2019</v>
      </c>
      <c r="X241" s="8">
        <v>2020</v>
      </c>
      <c r="AA241" s="24">
        <f t="shared" si="74"/>
        <v>1323415.51</v>
      </c>
      <c r="AB241" s="26">
        <v>1300885.1100000001</v>
      </c>
      <c r="AC241" s="26">
        <v>0</v>
      </c>
      <c r="AD241" s="26">
        <v>0</v>
      </c>
      <c r="AE241" s="26">
        <v>0</v>
      </c>
      <c r="AF241" s="26"/>
      <c r="AG241" s="26">
        <v>0</v>
      </c>
      <c r="AH241" s="26">
        <v>0</v>
      </c>
      <c r="AI241" s="26">
        <v>0</v>
      </c>
      <c r="AJ241" s="26">
        <v>0</v>
      </c>
      <c r="AK241" s="26">
        <v>0</v>
      </c>
      <c r="AL241" s="10">
        <v>0</v>
      </c>
      <c r="AM241" s="26"/>
      <c r="AN241" s="26"/>
      <c r="AO241" s="26"/>
      <c r="AP241" s="9">
        <v>22530.400000000001</v>
      </c>
      <c r="AQ241" s="172"/>
    </row>
    <row r="242" spans="1:43" ht="15" customHeight="1" x14ac:dyDescent="0.25">
      <c r="A242" s="4">
        <f t="shared" si="83"/>
        <v>223</v>
      </c>
      <c r="B242" s="22">
        <f t="shared" si="81"/>
        <v>50</v>
      </c>
      <c r="C242" s="2" t="s">
        <v>97</v>
      </c>
      <c r="D242" s="2" t="s">
        <v>499</v>
      </c>
      <c r="E242" s="5">
        <v>1973</v>
      </c>
      <c r="F242" s="5">
        <v>2013</v>
      </c>
      <c r="G242" s="5" t="s">
        <v>60</v>
      </c>
      <c r="H242" s="5">
        <v>4</v>
      </c>
      <c r="I242" s="5">
        <v>4</v>
      </c>
      <c r="J242" s="26">
        <v>4678.76</v>
      </c>
      <c r="K242" s="26">
        <v>3447.5</v>
      </c>
      <c r="L242" s="26">
        <v>0</v>
      </c>
      <c r="M242" s="6">
        <v>168</v>
      </c>
      <c r="N242" s="24">
        <f t="shared" si="71"/>
        <v>5456529.5700000003</v>
      </c>
      <c r="O242" s="20"/>
      <c r="P242" s="1">
        <f t="shared" ref="P242:P247" si="86">N242-Q242-R242-S242-O242-T242</f>
        <v>2083934.02</v>
      </c>
      <c r="Q242" s="1"/>
      <c r="R242" s="1">
        <v>597440.56999999995</v>
      </c>
      <c r="S242" s="1">
        <v>2775154.98</v>
      </c>
      <c r="T242" s="1"/>
      <c r="U242" s="1">
        <f t="shared" si="85"/>
        <v>1582.7496939811458</v>
      </c>
      <c r="V242" s="1">
        <f t="shared" si="85"/>
        <v>1582.7496939811458</v>
      </c>
      <c r="W242" s="7">
        <v>2019</v>
      </c>
      <c r="X242" s="8">
        <v>2020</v>
      </c>
      <c r="AA242" s="24">
        <f t="shared" si="74"/>
        <v>5456529.5700000003</v>
      </c>
      <c r="AB242" s="26">
        <v>0</v>
      </c>
      <c r="AC242" s="26">
        <v>0</v>
      </c>
      <c r="AD242" s="26">
        <v>0</v>
      </c>
      <c r="AE242" s="26">
        <v>0</v>
      </c>
      <c r="AF242" s="26"/>
      <c r="AG242" s="26">
        <v>0</v>
      </c>
      <c r="AH242" s="26">
        <v>0</v>
      </c>
      <c r="AI242" s="26">
        <v>0</v>
      </c>
      <c r="AJ242" s="26">
        <v>0</v>
      </c>
      <c r="AK242" s="26">
        <v>0</v>
      </c>
      <c r="AL242" s="26">
        <v>5384675.3700000001</v>
      </c>
      <c r="AM242" s="26"/>
      <c r="AN242" s="26"/>
      <c r="AO242" s="26"/>
      <c r="AP242" s="9">
        <v>71854.2</v>
      </c>
      <c r="AQ242" s="172"/>
    </row>
    <row r="243" spans="1:43" ht="15" customHeight="1" x14ac:dyDescent="0.25">
      <c r="A243" s="4">
        <f t="shared" si="83"/>
        <v>224</v>
      </c>
      <c r="B243" s="22">
        <f t="shared" si="81"/>
        <v>51</v>
      </c>
      <c r="C243" s="2" t="s">
        <v>97</v>
      </c>
      <c r="D243" s="2" t="s">
        <v>503</v>
      </c>
      <c r="E243" s="5">
        <v>1994</v>
      </c>
      <c r="F243" s="5">
        <v>2013</v>
      </c>
      <c r="G243" s="5" t="s">
        <v>48</v>
      </c>
      <c r="H243" s="5">
        <v>4</v>
      </c>
      <c r="I243" s="5">
        <v>2</v>
      </c>
      <c r="J243" s="26">
        <v>1882.24</v>
      </c>
      <c r="K243" s="26">
        <v>1732.34</v>
      </c>
      <c r="L243" s="26">
        <v>0</v>
      </c>
      <c r="M243" s="6">
        <v>61</v>
      </c>
      <c r="N243" s="24">
        <f t="shared" si="71"/>
        <v>4856217.1700000009</v>
      </c>
      <c r="O243" s="20"/>
      <c r="P243" s="1">
        <f t="shared" si="86"/>
        <v>2066978.5000000009</v>
      </c>
      <c r="Q243" s="1"/>
      <c r="R243" s="1">
        <v>240363.26</v>
      </c>
      <c r="S243" s="1">
        <v>2548875.41</v>
      </c>
      <c r="T243" s="1"/>
      <c r="U243" s="1">
        <f t="shared" si="85"/>
        <v>2803.2702414075766</v>
      </c>
      <c r="V243" s="1">
        <f t="shared" si="85"/>
        <v>2803.2702414075766</v>
      </c>
      <c r="W243" s="7">
        <v>2019</v>
      </c>
      <c r="X243" s="8">
        <v>2020</v>
      </c>
      <c r="AA243" s="24">
        <f t="shared" si="74"/>
        <v>4856217.1700000009</v>
      </c>
      <c r="AB243" s="26">
        <v>1622641.7</v>
      </c>
      <c r="AC243" s="26">
        <v>429251.38</v>
      </c>
      <c r="AD243" s="26"/>
      <c r="AE243" s="26">
        <v>611299.91</v>
      </c>
      <c r="AF243" s="26"/>
      <c r="AG243" s="26">
        <v>0</v>
      </c>
      <c r="AH243" s="26"/>
      <c r="AI243" s="26">
        <v>0</v>
      </c>
      <c r="AJ243" s="26">
        <v>2126774.4900000002</v>
      </c>
      <c r="AK243" s="26">
        <v>0</v>
      </c>
      <c r="AL243" s="26"/>
      <c r="AM243" s="26"/>
      <c r="AN243" s="26"/>
      <c r="AO243" s="26"/>
      <c r="AP243" s="9">
        <v>66249.69</v>
      </c>
      <c r="AQ243" s="172"/>
    </row>
    <row r="244" spans="1:43" ht="15" customHeight="1" x14ac:dyDescent="0.25">
      <c r="A244" s="4">
        <f t="shared" si="83"/>
        <v>225</v>
      </c>
      <c r="B244" s="22">
        <f t="shared" si="81"/>
        <v>52</v>
      </c>
      <c r="C244" s="2" t="s">
        <v>97</v>
      </c>
      <c r="D244" s="2" t="s">
        <v>507</v>
      </c>
      <c r="E244" s="5">
        <v>1968</v>
      </c>
      <c r="F244" s="5">
        <v>2013</v>
      </c>
      <c r="G244" s="5" t="s">
        <v>48</v>
      </c>
      <c r="H244" s="5">
        <v>4</v>
      </c>
      <c r="I244" s="5">
        <v>2</v>
      </c>
      <c r="J244" s="26">
        <v>1340.1</v>
      </c>
      <c r="K244" s="26">
        <v>1243.3</v>
      </c>
      <c r="L244" s="26">
        <v>0</v>
      </c>
      <c r="M244" s="6">
        <v>47</v>
      </c>
      <c r="N244" s="24">
        <f t="shared" si="71"/>
        <v>1356315.39</v>
      </c>
      <c r="O244" s="20"/>
      <c r="P244" s="1">
        <f t="shared" si="86"/>
        <v>1030097.53</v>
      </c>
      <c r="Q244" s="1"/>
      <c r="R244" s="1">
        <v>103263.66</v>
      </c>
      <c r="S244" s="1">
        <v>222954.2</v>
      </c>
      <c r="T244" s="1"/>
      <c r="U244" s="1">
        <f t="shared" si="85"/>
        <v>1090.8995334995575</v>
      </c>
      <c r="V244" s="1">
        <f t="shared" si="85"/>
        <v>1090.8995334995575</v>
      </c>
      <c r="W244" s="7">
        <v>2019</v>
      </c>
      <c r="X244" s="8">
        <v>2020</v>
      </c>
      <c r="AA244" s="24">
        <f t="shared" si="74"/>
        <v>1356315.39</v>
      </c>
      <c r="AB244" s="26">
        <v>942573.48</v>
      </c>
      <c r="AC244" s="26">
        <v>391691.69</v>
      </c>
      <c r="AD244" s="26">
        <v>0</v>
      </c>
      <c r="AE244" s="26">
        <v>0</v>
      </c>
      <c r="AF244" s="26"/>
      <c r="AG244" s="26">
        <v>0</v>
      </c>
      <c r="AH244" s="26"/>
      <c r="AI244" s="26">
        <v>0</v>
      </c>
      <c r="AJ244" s="26">
        <v>0</v>
      </c>
      <c r="AK244" s="26">
        <v>0</v>
      </c>
      <c r="AL244" s="26"/>
      <c r="AM244" s="26"/>
      <c r="AN244" s="26"/>
      <c r="AO244" s="26"/>
      <c r="AP244" s="9">
        <v>22050.22</v>
      </c>
      <c r="AQ244" s="172"/>
    </row>
    <row r="245" spans="1:43" ht="15" customHeight="1" x14ac:dyDescent="0.25">
      <c r="A245" s="4">
        <f t="shared" si="83"/>
        <v>226</v>
      </c>
      <c r="B245" s="22">
        <f t="shared" si="81"/>
        <v>53</v>
      </c>
      <c r="C245" s="2" t="s">
        <v>97</v>
      </c>
      <c r="D245" s="2" t="s">
        <v>509</v>
      </c>
      <c r="E245" s="5">
        <v>1973</v>
      </c>
      <c r="F245" s="5">
        <v>2011</v>
      </c>
      <c r="G245" s="5" t="s">
        <v>48</v>
      </c>
      <c r="H245" s="5">
        <v>5</v>
      </c>
      <c r="I245" s="5">
        <v>4</v>
      </c>
      <c r="J245" s="26">
        <v>3343.7</v>
      </c>
      <c r="K245" s="26">
        <v>3064.9</v>
      </c>
      <c r="L245" s="26">
        <v>0</v>
      </c>
      <c r="M245" s="6">
        <v>160</v>
      </c>
      <c r="N245" s="24">
        <f t="shared" si="71"/>
        <v>3151414.82</v>
      </c>
      <c r="O245" s="20"/>
      <c r="P245" s="1">
        <f t="shared" si="86"/>
        <v>1575482.1999999997</v>
      </c>
      <c r="Q245" s="1"/>
      <c r="R245" s="1">
        <v>280392.53999999998</v>
      </c>
      <c r="S245" s="1">
        <v>1295540.08</v>
      </c>
      <c r="T245" s="1"/>
      <c r="U245" s="1">
        <f t="shared" si="85"/>
        <v>1028.227615909165</v>
      </c>
      <c r="V245" s="1">
        <f t="shared" si="85"/>
        <v>1028.227615909165</v>
      </c>
      <c r="W245" s="7">
        <v>2019</v>
      </c>
      <c r="X245" s="8">
        <v>2020</v>
      </c>
      <c r="AA245" s="24">
        <f t="shared" si="74"/>
        <v>3151414.82</v>
      </c>
      <c r="AB245" s="26">
        <v>0</v>
      </c>
      <c r="AC245" s="26">
        <v>955271.09</v>
      </c>
      <c r="AD245" s="26"/>
      <c r="AE245" s="26">
        <v>0</v>
      </c>
      <c r="AF245" s="26"/>
      <c r="AG245" s="26">
        <v>0</v>
      </c>
      <c r="AH245" s="26"/>
      <c r="AI245" s="26">
        <v>0</v>
      </c>
      <c r="AJ245" s="26"/>
      <c r="AK245" s="26">
        <v>0</v>
      </c>
      <c r="AL245" s="26"/>
      <c r="AM245" s="26">
        <v>2182672.65</v>
      </c>
      <c r="AN245" s="26"/>
      <c r="AO245" s="26"/>
      <c r="AP245" s="9">
        <v>13471.08</v>
      </c>
      <c r="AQ245" s="172"/>
    </row>
    <row r="246" spans="1:43" ht="15" customHeight="1" x14ac:dyDescent="0.25">
      <c r="A246" s="4">
        <f t="shared" si="83"/>
        <v>227</v>
      </c>
      <c r="B246" s="22">
        <f t="shared" si="81"/>
        <v>54</v>
      </c>
      <c r="C246" s="2" t="s">
        <v>97</v>
      </c>
      <c r="D246" s="2" t="s">
        <v>510</v>
      </c>
      <c r="E246" s="5">
        <v>1977</v>
      </c>
      <c r="F246" s="5">
        <v>1977</v>
      </c>
      <c r="G246" s="5" t="s">
        <v>60</v>
      </c>
      <c r="H246" s="5">
        <v>4</v>
      </c>
      <c r="I246" s="5">
        <v>4</v>
      </c>
      <c r="J246" s="26">
        <v>3973.6</v>
      </c>
      <c r="K246" s="26">
        <v>3477.1</v>
      </c>
      <c r="L246" s="26">
        <v>0</v>
      </c>
      <c r="M246" s="6">
        <v>136</v>
      </c>
      <c r="N246" s="24">
        <f t="shared" si="71"/>
        <v>3238974.52</v>
      </c>
      <c r="O246" s="20"/>
      <c r="P246" s="1">
        <f t="shared" si="86"/>
        <v>2573095.4900000002</v>
      </c>
      <c r="Q246" s="1"/>
      <c r="R246" s="1">
        <v>162818.01999999999</v>
      </c>
      <c r="S246" s="1">
        <v>503061.00999999995</v>
      </c>
      <c r="T246" s="1"/>
      <c r="U246" s="1">
        <f t="shared" si="85"/>
        <v>931.51606798769092</v>
      </c>
      <c r="V246" s="1">
        <f t="shared" si="85"/>
        <v>931.51606798769092</v>
      </c>
      <c r="W246" s="7">
        <v>2019</v>
      </c>
      <c r="X246" s="8">
        <v>2020</v>
      </c>
      <c r="AA246" s="24">
        <f t="shared" si="74"/>
        <v>3238974.52</v>
      </c>
      <c r="AB246" s="26">
        <v>2549683.16</v>
      </c>
      <c r="AC246" s="26"/>
      <c r="AD246" s="26">
        <v>678695.51</v>
      </c>
      <c r="AE246" s="26"/>
      <c r="AF246" s="26"/>
      <c r="AG246" s="26">
        <v>0</v>
      </c>
      <c r="AH246" s="26"/>
      <c r="AI246" s="26">
        <v>0</v>
      </c>
      <c r="AJ246" s="26">
        <v>0</v>
      </c>
      <c r="AK246" s="26">
        <v>0</v>
      </c>
      <c r="AL246" s="26"/>
      <c r="AM246" s="26">
        <v>0</v>
      </c>
      <c r="AN246" s="26"/>
      <c r="AO246" s="26"/>
      <c r="AP246" s="9">
        <v>10595.85</v>
      </c>
      <c r="AQ246" s="172"/>
    </row>
    <row r="247" spans="1:43" ht="15" customHeight="1" x14ac:dyDescent="0.25">
      <c r="A247" s="4">
        <f t="shared" si="83"/>
        <v>228</v>
      </c>
      <c r="B247" s="22">
        <f t="shared" si="81"/>
        <v>55</v>
      </c>
      <c r="C247" s="2" t="s">
        <v>97</v>
      </c>
      <c r="D247" s="2" t="s">
        <v>514</v>
      </c>
      <c r="E247" s="5">
        <v>1976</v>
      </c>
      <c r="F247" s="5">
        <v>2013</v>
      </c>
      <c r="G247" s="5" t="s">
        <v>60</v>
      </c>
      <c r="H247" s="5">
        <v>4</v>
      </c>
      <c r="I247" s="5">
        <v>6</v>
      </c>
      <c r="J247" s="26">
        <v>6512.4</v>
      </c>
      <c r="K247" s="26">
        <v>5062.3999999999996</v>
      </c>
      <c r="L247" s="26">
        <v>0</v>
      </c>
      <c r="M247" s="6">
        <v>192</v>
      </c>
      <c r="N247" s="24">
        <f t="shared" si="71"/>
        <v>3962594.02</v>
      </c>
      <c r="O247" s="20"/>
      <c r="P247" s="1">
        <f t="shared" si="86"/>
        <v>1567406.5500000003</v>
      </c>
      <c r="Q247" s="1"/>
      <c r="R247" s="1">
        <v>187594.99</v>
      </c>
      <c r="S247" s="1">
        <v>2207592.48</v>
      </c>
      <c r="T247" s="1"/>
      <c r="U247" s="1">
        <f t="shared" si="85"/>
        <v>782.7500829646018</v>
      </c>
      <c r="V247" s="1">
        <f t="shared" si="85"/>
        <v>782.7500829646018</v>
      </c>
      <c r="W247" s="7">
        <v>2019</v>
      </c>
      <c r="X247" s="8">
        <v>2020</v>
      </c>
      <c r="AA247" s="24">
        <f t="shared" si="74"/>
        <v>3962594.02</v>
      </c>
      <c r="AB247" s="26"/>
      <c r="AC247" s="26"/>
      <c r="AD247" s="26"/>
      <c r="AE247" s="26"/>
      <c r="AF247" s="26"/>
      <c r="AG247" s="26">
        <v>0</v>
      </c>
      <c r="AH247" s="26"/>
      <c r="AI247" s="26">
        <v>0</v>
      </c>
      <c r="AJ247" s="26">
        <v>3908207.79</v>
      </c>
      <c r="AK247" s="26">
        <v>0</v>
      </c>
      <c r="AL247" s="10">
        <v>0</v>
      </c>
      <c r="AM247" s="26">
        <v>0</v>
      </c>
      <c r="AN247" s="26"/>
      <c r="AO247" s="26"/>
      <c r="AP247" s="9">
        <v>54386.23</v>
      </c>
      <c r="AQ247" s="172"/>
    </row>
    <row r="248" spans="1:43" ht="15" customHeight="1" x14ac:dyDescent="0.25">
      <c r="A248" s="4">
        <f t="shared" si="83"/>
        <v>229</v>
      </c>
      <c r="B248" s="22">
        <f t="shared" si="81"/>
        <v>56</v>
      </c>
      <c r="C248" s="2" t="s">
        <v>97</v>
      </c>
      <c r="D248" s="2" t="s">
        <v>515</v>
      </c>
      <c r="E248" s="5">
        <v>1976</v>
      </c>
      <c r="F248" s="5">
        <v>2013</v>
      </c>
      <c r="G248" s="5" t="s">
        <v>48</v>
      </c>
      <c r="H248" s="5">
        <v>4</v>
      </c>
      <c r="I248" s="5">
        <v>4</v>
      </c>
      <c r="J248" s="26">
        <v>2850.8</v>
      </c>
      <c r="K248" s="26">
        <v>2595</v>
      </c>
      <c r="L248" s="26">
        <v>0</v>
      </c>
      <c r="M248" s="6">
        <v>135</v>
      </c>
      <c r="N248" s="24">
        <f t="shared" si="71"/>
        <v>631713.61</v>
      </c>
      <c r="O248" s="20"/>
      <c r="P248" s="1"/>
      <c r="Q248" s="1"/>
      <c r="R248" s="1">
        <v>352338.64</v>
      </c>
      <c r="S248" s="1">
        <f>N248-O248-Q248-R248-T248</f>
        <v>279374.96999999997</v>
      </c>
      <c r="T248" s="1"/>
      <c r="U248" s="1">
        <f t="shared" si="85"/>
        <v>243.43491714836222</v>
      </c>
      <c r="V248" s="1">
        <f t="shared" si="85"/>
        <v>243.43491714836222</v>
      </c>
      <c r="W248" s="7">
        <v>2019</v>
      </c>
      <c r="X248" s="8">
        <v>2020</v>
      </c>
      <c r="AA248" s="24">
        <f t="shared" si="74"/>
        <v>631713.61</v>
      </c>
      <c r="AB248" s="26"/>
      <c r="AC248" s="26"/>
      <c r="AD248" s="26">
        <v>622355.25</v>
      </c>
      <c r="AE248" s="26"/>
      <c r="AF248" s="26"/>
      <c r="AG248" s="26">
        <v>0</v>
      </c>
      <c r="AH248" s="26"/>
      <c r="AI248" s="26">
        <v>0</v>
      </c>
      <c r="AJ248" s="26">
        <v>0</v>
      </c>
      <c r="AK248" s="26">
        <v>0</v>
      </c>
      <c r="AL248" s="26"/>
      <c r="AM248" s="26"/>
      <c r="AN248" s="26"/>
      <c r="AO248" s="26"/>
      <c r="AP248" s="9">
        <v>9358.36</v>
      </c>
      <c r="AQ248" s="172"/>
    </row>
    <row r="249" spans="1:43" ht="15" customHeight="1" x14ac:dyDescent="0.25">
      <c r="A249" s="4">
        <f t="shared" si="83"/>
        <v>230</v>
      </c>
      <c r="B249" s="22">
        <f t="shared" si="81"/>
        <v>57</v>
      </c>
      <c r="C249" s="2" t="s">
        <v>97</v>
      </c>
      <c r="D249" s="2" t="s">
        <v>530</v>
      </c>
      <c r="E249" s="5">
        <v>1977</v>
      </c>
      <c r="F249" s="5">
        <v>2013</v>
      </c>
      <c r="G249" s="5" t="s">
        <v>48</v>
      </c>
      <c r="H249" s="5">
        <v>9</v>
      </c>
      <c r="I249" s="5">
        <v>1</v>
      </c>
      <c r="J249" s="26">
        <v>2365.9899999999998</v>
      </c>
      <c r="K249" s="26">
        <v>1903.9</v>
      </c>
      <c r="L249" s="26">
        <v>0</v>
      </c>
      <c r="M249" s="6">
        <v>70</v>
      </c>
      <c r="N249" s="24">
        <f t="shared" si="71"/>
        <v>269068.5</v>
      </c>
      <c r="O249" s="20"/>
      <c r="P249" s="1">
        <f t="shared" ref="P249:P251" si="87">N249-Q249-R249-S249-O249-T249</f>
        <v>153476.32</v>
      </c>
      <c r="Q249" s="1"/>
      <c r="R249" s="1">
        <v>75663.69</v>
      </c>
      <c r="S249" s="1">
        <v>39928.49</v>
      </c>
      <c r="T249" s="26"/>
      <c r="U249" s="1">
        <f t="shared" si="85"/>
        <v>141.32491202269026</v>
      </c>
      <c r="V249" s="1">
        <f t="shared" si="85"/>
        <v>141.32491202269026</v>
      </c>
      <c r="W249" s="7">
        <v>2019</v>
      </c>
      <c r="X249" s="8">
        <v>2020</v>
      </c>
      <c r="AA249" s="24">
        <f t="shared" si="74"/>
        <v>269068.5</v>
      </c>
      <c r="AB249" s="26"/>
      <c r="AC249" s="26"/>
      <c r="AD249" s="26">
        <v>265306.7</v>
      </c>
      <c r="AE249" s="26"/>
      <c r="AF249" s="26"/>
      <c r="AG249" s="26">
        <v>0</v>
      </c>
      <c r="AH249" s="26"/>
      <c r="AI249" s="26">
        <v>0</v>
      </c>
      <c r="AJ249" s="26">
        <v>0</v>
      </c>
      <c r="AK249" s="26">
        <v>0</v>
      </c>
      <c r="AL249" s="26"/>
      <c r="AM249" s="26">
        <v>0</v>
      </c>
      <c r="AN249" s="26"/>
      <c r="AO249" s="26"/>
      <c r="AP249" s="9">
        <v>3761.8</v>
      </c>
      <c r="AQ249" s="172"/>
    </row>
    <row r="250" spans="1:43" ht="15" customHeight="1" x14ac:dyDescent="0.25">
      <c r="A250" s="4">
        <f t="shared" si="83"/>
        <v>231</v>
      </c>
      <c r="B250" s="22">
        <f t="shared" si="81"/>
        <v>58</v>
      </c>
      <c r="C250" s="2" t="s">
        <v>97</v>
      </c>
      <c r="D250" s="2" t="s">
        <v>533</v>
      </c>
      <c r="E250" s="5">
        <v>1975</v>
      </c>
      <c r="F250" s="5">
        <v>2013</v>
      </c>
      <c r="G250" s="5" t="s">
        <v>60</v>
      </c>
      <c r="H250" s="5">
        <v>4</v>
      </c>
      <c r="I250" s="5">
        <v>6</v>
      </c>
      <c r="J250" s="26">
        <v>5753.3</v>
      </c>
      <c r="K250" s="26">
        <v>5020.1000000000004</v>
      </c>
      <c r="L250" s="26">
        <v>0</v>
      </c>
      <c r="M250" s="6">
        <v>216</v>
      </c>
      <c r="N250" s="24">
        <f t="shared" si="71"/>
        <v>17740911.969999995</v>
      </c>
      <c r="O250" s="20"/>
      <c r="P250" s="1">
        <f t="shared" si="87"/>
        <v>11245091.569999995</v>
      </c>
      <c r="Q250" s="1"/>
      <c r="R250" s="1">
        <v>612723.48</v>
      </c>
      <c r="S250" s="1">
        <v>5883096.9199999999</v>
      </c>
      <c r="T250" s="1"/>
      <c r="U250" s="1">
        <f t="shared" si="85"/>
        <v>3533.9758112388186</v>
      </c>
      <c r="V250" s="1">
        <f t="shared" si="85"/>
        <v>3533.9758112388186</v>
      </c>
      <c r="W250" s="7">
        <v>2019</v>
      </c>
      <c r="X250" s="8">
        <v>2020</v>
      </c>
      <c r="AA250" s="24">
        <f t="shared" si="74"/>
        <v>17740911.969999995</v>
      </c>
      <c r="AB250" s="26"/>
      <c r="AC250" s="26">
        <v>0</v>
      </c>
      <c r="AD250" s="26">
        <v>861206.82</v>
      </c>
      <c r="AE250" s="26"/>
      <c r="AF250" s="26">
        <v>556444.46</v>
      </c>
      <c r="AG250" s="26">
        <v>0</v>
      </c>
      <c r="AH250" s="26"/>
      <c r="AI250" s="26">
        <v>0</v>
      </c>
      <c r="AJ250" s="26">
        <v>0</v>
      </c>
      <c r="AK250" s="26">
        <v>0</v>
      </c>
      <c r="AL250" s="26">
        <v>12707291.169999998</v>
      </c>
      <c r="AM250" s="26">
        <v>3382616.53</v>
      </c>
      <c r="AN250" s="26"/>
      <c r="AO250" s="26"/>
      <c r="AP250" s="9">
        <v>233352.99</v>
      </c>
      <c r="AQ250" s="172"/>
    </row>
    <row r="251" spans="1:43" ht="15" customHeight="1" x14ac:dyDescent="0.25">
      <c r="A251" s="4">
        <f t="shared" si="83"/>
        <v>232</v>
      </c>
      <c r="B251" s="22">
        <f t="shared" si="81"/>
        <v>59</v>
      </c>
      <c r="C251" s="2" t="s">
        <v>97</v>
      </c>
      <c r="D251" s="2" t="s">
        <v>534</v>
      </c>
      <c r="E251" s="5">
        <v>1975</v>
      </c>
      <c r="F251" s="5">
        <v>2010</v>
      </c>
      <c r="G251" s="5" t="s">
        <v>60</v>
      </c>
      <c r="H251" s="5">
        <v>4</v>
      </c>
      <c r="I251" s="5">
        <v>6</v>
      </c>
      <c r="J251" s="26">
        <v>5695.5</v>
      </c>
      <c r="K251" s="26">
        <v>4950.6000000000004</v>
      </c>
      <c r="L251" s="26">
        <v>0</v>
      </c>
      <c r="M251" s="6">
        <v>198</v>
      </c>
      <c r="N251" s="24">
        <f t="shared" si="71"/>
        <v>17312743.689999998</v>
      </c>
      <c r="O251" s="20"/>
      <c r="P251" s="1">
        <f t="shared" si="87"/>
        <v>9353044.5199999958</v>
      </c>
      <c r="Q251" s="1"/>
      <c r="R251" s="1">
        <v>1359312.98</v>
      </c>
      <c r="S251" s="1">
        <v>6600386.1900000004</v>
      </c>
      <c r="T251" s="1"/>
      <c r="U251" s="1">
        <f t="shared" si="85"/>
        <v>3497.1000868581577</v>
      </c>
      <c r="V251" s="1">
        <f t="shared" si="85"/>
        <v>3497.1000868581577</v>
      </c>
      <c r="W251" s="7">
        <v>2019</v>
      </c>
      <c r="X251" s="8">
        <v>2020</v>
      </c>
      <c r="AA251" s="24">
        <f t="shared" si="74"/>
        <v>17312743.689999998</v>
      </c>
      <c r="AB251" s="26">
        <v>0</v>
      </c>
      <c r="AC251" s="26">
        <v>2162961.52</v>
      </c>
      <c r="AD251" s="26">
        <v>0</v>
      </c>
      <c r="AE251" s="26">
        <v>644234.04</v>
      </c>
      <c r="AF251" s="26">
        <v>572182.15</v>
      </c>
      <c r="AG251" s="26">
        <v>0</v>
      </c>
      <c r="AH251" s="26"/>
      <c r="AI251" s="26">
        <v>0</v>
      </c>
      <c r="AJ251" s="26">
        <v>0</v>
      </c>
      <c r="AK251" s="26">
        <v>0</v>
      </c>
      <c r="AL251" s="26">
        <v>13745830.4</v>
      </c>
      <c r="AM251" s="26">
        <v>0</v>
      </c>
      <c r="AN251" s="26"/>
      <c r="AO251" s="26"/>
      <c r="AP251" s="9">
        <v>187535.58</v>
      </c>
      <c r="AQ251" s="172"/>
    </row>
    <row r="252" spans="1:43" ht="15" customHeight="1" x14ac:dyDescent="0.25">
      <c r="A252" s="4">
        <f t="shared" si="83"/>
        <v>233</v>
      </c>
      <c r="B252" s="22">
        <f t="shared" si="81"/>
        <v>60</v>
      </c>
      <c r="C252" s="2" t="s">
        <v>97</v>
      </c>
      <c r="D252" s="2" t="s">
        <v>535</v>
      </c>
      <c r="E252" s="5">
        <v>1977</v>
      </c>
      <c r="F252" s="5">
        <v>2013</v>
      </c>
      <c r="G252" s="5" t="s">
        <v>60</v>
      </c>
      <c r="H252" s="5">
        <v>4</v>
      </c>
      <c r="I252" s="5">
        <v>4</v>
      </c>
      <c r="J252" s="26">
        <v>3912.5</v>
      </c>
      <c r="K252" s="26">
        <v>3429.3</v>
      </c>
      <c r="L252" s="26">
        <v>0</v>
      </c>
      <c r="M252" s="6">
        <v>156</v>
      </c>
      <c r="N252" s="24">
        <f t="shared" si="71"/>
        <v>375000.83</v>
      </c>
      <c r="O252" s="20"/>
      <c r="P252" s="1"/>
      <c r="Q252" s="1"/>
      <c r="R252" s="1">
        <v>164128.63</v>
      </c>
      <c r="S252" s="1">
        <f t="shared" ref="S252:S254" si="88">N252-O252-Q252-R252-T252</f>
        <v>210872.2</v>
      </c>
      <c r="T252" s="1"/>
      <c r="U252" s="1">
        <f t="shared" si="85"/>
        <v>109.3520047823171</v>
      </c>
      <c r="V252" s="1">
        <f t="shared" si="85"/>
        <v>109.3520047823171</v>
      </c>
      <c r="W252" s="7">
        <v>2019</v>
      </c>
      <c r="X252" s="8">
        <v>2020</v>
      </c>
      <c r="AA252" s="24">
        <f t="shared" si="74"/>
        <v>375000.83</v>
      </c>
      <c r="AB252" s="26"/>
      <c r="AC252" s="26"/>
      <c r="AD252" s="26"/>
      <c r="AE252" s="26"/>
      <c r="AF252" s="26">
        <v>375000.83</v>
      </c>
      <c r="AG252" s="26">
        <v>0</v>
      </c>
      <c r="AH252" s="26"/>
      <c r="AI252" s="26">
        <v>0</v>
      </c>
      <c r="AJ252" s="26">
        <v>0</v>
      </c>
      <c r="AK252" s="26">
        <v>0</v>
      </c>
      <c r="AL252" s="26"/>
      <c r="AM252" s="26">
        <v>0</v>
      </c>
      <c r="AN252" s="26"/>
      <c r="AO252" s="26"/>
      <c r="AP252" s="9"/>
      <c r="AQ252" s="172"/>
    </row>
    <row r="253" spans="1:43" ht="15" customHeight="1" x14ac:dyDescent="0.25">
      <c r="A253" s="4">
        <f t="shared" si="83"/>
        <v>234</v>
      </c>
      <c r="B253" s="22">
        <f t="shared" si="81"/>
        <v>61</v>
      </c>
      <c r="C253" s="2" t="s">
        <v>176</v>
      </c>
      <c r="D253" s="2" t="s">
        <v>554</v>
      </c>
      <c r="E253" s="5">
        <v>1967</v>
      </c>
      <c r="F253" s="5">
        <v>1967</v>
      </c>
      <c r="G253" s="5" t="s">
        <v>48</v>
      </c>
      <c r="H253" s="5">
        <v>2</v>
      </c>
      <c r="I253" s="5">
        <v>2</v>
      </c>
      <c r="J253" s="26">
        <v>572.69000000000005</v>
      </c>
      <c r="K253" s="26">
        <v>524.39</v>
      </c>
      <c r="L253" s="26">
        <v>0</v>
      </c>
      <c r="M253" s="6">
        <v>19</v>
      </c>
      <c r="N253" s="24">
        <f t="shared" si="71"/>
        <v>324066.26</v>
      </c>
      <c r="O253" s="20"/>
      <c r="P253" s="1"/>
      <c r="Q253" s="1"/>
      <c r="R253" s="1">
        <v>120324.67</v>
      </c>
      <c r="S253" s="1">
        <f t="shared" si="88"/>
        <v>203741.59000000003</v>
      </c>
      <c r="T253" s="1"/>
      <c r="U253" s="1">
        <f t="shared" ref="U253:V272" si="89">$N253/($K253+$L253)</f>
        <v>617.98710883121339</v>
      </c>
      <c r="V253" s="1">
        <f t="shared" si="89"/>
        <v>617.98710883121339</v>
      </c>
      <c r="W253" s="7">
        <v>2019</v>
      </c>
      <c r="X253" s="8">
        <v>2020</v>
      </c>
      <c r="AA253" s="24">
        <f t="shared" si="74"/>
        <v>324066.26</v>
      </c>
      <c r="AB253" s="26">
        <v>0</v>
      </c>
      <c r="AC253" s="26">
        <v>0</v>
      </c>
      <c r="AD253" s="26">
        <v>0</v>
      </c>
      <c r="AE253" s="26">
        <v>0</v>
      </c>
      <c r="AF253" s="26">
        <v>0</v>
      </c>
      <c r="AG253" s="26">
        <v>0</v>
      </c>
      <c r="AH253" s="26"/>
      <c r="AI253" s="26">
        <v>0</v>
      </c>
      <c r="AJ253" s="26">
        <v>0</v>
      </c>
      <c r="AK253" s="26">
        <v>0</v>
      </c>
      <c r="AL253" s="10">
        <v>0</v>
      </c>
      <c r="AM253" s="26">
        <v>324066.26</v>
      </c>
      <c r="AN253" s="26"/>
      <c r="AO253" s="26"/>
      <c r="AP253" s="9"/>
      <c r="AQ253" s="172"/>
    </row>
    <row r="254" spans="1:43" ht="15" customHeight="1" x14ac:dyDescent="0.25">
      <c r="A254" s="4">
        <f t="shared" si="83"/>
        <v>235</v>
      </c>
      <c r="B254" s="22">
        <f t="shared" si="81"/>
        <v>62</v>
      </c>
      <c r="C254" s="2" t="s">
        <v>176</v>
      </c>
      <c r="D254" s="2" t="s">
        <v>555</v>
      </c>
      <c r="E254" s="5">
        <v>1963</v>
      </c>
      <c r="F254" s="5">
        <v>1963</v>
      </c>
      <c r="G254" s="5" t="s">
        <v>48</v>
      </c>
      <c r="H254" s="5">
        <v>2</v>
      </c>
      <c r="I254" s="5">
        <v>2</v>
      </c>
      <c r="J254" s="26">
        <v>550.26</v>
      </c>
      <c r="K254" s="26">
        <v>495.26</v>
      </c>
      <c r="L254" s="26">
        <v>0</v>
      </c>
      <c r="M254" s="6">
        <v>25</v>
      </c>
      <c r="N254" s="24">
        <f t="shared" si="71"/>
        <v>323916.28000000003</v>
      </c>
      <c r="O254" s="20"/>
      <c r="P254" s="1"/>
      <c r="Q254" s="1"/>
      <c r="R254" s="1">
        <v>125269.4</v>
      </c>
      <c r="S254" s="1">
        <f t="shared" si="88"/>
        <v>198646.88000000003</v>
      </c>
      <c r="T254" s="1"/>
      <c r="U254" s="1">
        <f t="shared" si="89"/>
        <v>654.03279085732754</v>
      </c>
      <c r="V254" s="1">
        <f t="shared" si="89"/>
        <v>654.03279085732754</v>
      </c>
      <c r="W254" s="7">
        <v>2019</v>
      </c>
      <c r="X254" s="8">
        <v>2020</v>
      </c>
      <c r="AA254" s="24">
        <f t="shared" si="74"/>
        <v>323916.28000000003</v>
      </c>
      <c r="AB254" s="26">
        <v>0</v>
      </c>
      <c r="AC254" s="26">
        <v>0</v>
      </c>
      <c r="AD254" s="26">
        <v>0</v>
      </c>
      <c r="AE254" s="26">
        <v>0</v>
      </c>
      <c r="AF254" s="26">
        <v>0</v>
      </c>
      <c r="AG254" s="26">
        <v>0</v>
      </c>
      <c r="AH254" s="26"/>
      <c r="AI254" s="26">
        <v>0</v>
      </c>
      <c r="AJ254" s="26">
        <v>0</v>
      </c>
      <c r="AK254" s="26">
        <v>0</v>
      </c>
      <c r="AL254" s="10">
        <v>0</v>
      </c>
      <c r="AM254" s="26">
        <v>323916.28000000003</v>
      </c>
      <c r="AN254" s="26"/>
      <c r="AO254" s="26"/>
      <c r="AP254" s="9"/>
      <c r="AQ254" s="172"/>
    </row>
    <row r="255" spans="1:43" ht="15" customHeight="1" x14ac:dyDescent="0.25">
      <c r="A255" s="4">
        <f t="shared" si="83"/>
        <v>236</v>
      </c>
      <c r="B255" s="22">
        <f t="shared" si="81"/>
        <v>63</v>
      </c>
      <c r="C255" s="2" t="s">
        <v>177</v>
      </c>
      <c r="D255" s="2" t="s">
        <v>558</v>
      </c>
      <c r="E255" s="5">
        <v>1969</v>
      </c>
      <c r="F255" s="5">
        <v>1969</v>
      </c>
      <c r="G255" s="5" t="s">
        <v>48</v>
      </c>
      <c r="H255" s="5">
        <v>2</v>
      </c>
      <c r="I255" s="5">
        <v>2</v>
      </c>
      <c r="J255" s="26">
        <v>686.16</v>
      </c>
      <c r="K255" s="26">
        <v>410.21</v>
      </c>
      <c r="L255" s="26">
        <v>216.19</v>
      </c>
      <c r="M255" s="6">
        <v>29</v>
      </c>
      <c r="N255" s="24">
        <f t="shared" si="71"/>
        <v>1963644.9</v>
      </c>
      <c r="O255" s="20"/>
      <c r="P255" s="1">
        <f>N255-Q255-R255-S255-O255-T255</f>
        <v>1151852.8999999999</v>
      </c>
      <c r="Q255" s="1"/>
      <c r="R255" s="1">
        <v>296886.57</v>
      </c>
      <c r="S255" s="1">
        <v>514905.43</v>
      </c>
      <c r="T255" s="1"/>
      <c r="U255" s="1">
        <f t="shared" si="89"/>
        <v>3134.8098659003831</v>
      </c>
      <c r="V255" s="1">
        <f t="shared" si="89"/>
        <v>3134.8098659003831</v>
      </c>
      <c r="W255" s="7">
        <v>2019</v>
      </c>
      <c r="X255" s="8">
        <v>2020</v>
      </c>
      <c r="AA255" s="24">
        <f t="shared" si="74"/>
        <v>1963644.9</v>
      </c>
      <c r="AB255" s="26">
        <v>0</v>
      </c>
      <c r="AC255" s="26">
        <v>0</v>
      </c>
      <c r="AD255" s="26"/>
      <c r="AE255" s="26">
        <v>0</v>
      </c>
      <c r="AF255" s="26">
        <v>0</v>
      </c>
      <c r="AG255" s="26">
        <v>0</v>
      </c>
      <c r="AH255" s="26"/>
      <c r="AI255" s="26">
        <v>0</v>
      </c>
      <c r="AJ255" s="26">
        <v>1664089.53</v>
      </c>
      <c r="AK255" s="26">
        <v>0</v>
      </c>
      <c r="AL255" s="10">
        <v>0</v>
      </c>
      <c r="AM255" s="26">
        <v>299555.37</v>
      </c>
      <c r="AN255" s="26"/>
      <c r="AO255" s="26"/>
      <c r="AP255" s="9"/>
      <c r="AQ255" s="172"/>
    </row>
    <row r="256" spans="1:43" ht="15" customHeight="1" x14ac:dyDescent="0.25">
      <c r="A256" s="4">
        <f t="shared" si="83"/>
        <v>237</v>
      </c>
      <c r="B256" s="22">
        <f t="shared" si="81"/>
        <v>64</v>
      </c>
      <c r="C256" s="2" t="s">
        <v>177</v>
      </c>
      <c r="D256" s="2" t="s">
        <v>560</v>
      </c>
      <c r="E256" s="5">
        <v>1971</v>
      </c>
      <c r="F256" s="5">
        <v>2009</v>
      </c>
      <c r="G256" s="5" t="s">
        <v>48</v>
      </c>
      <c r="H256" s="5">
        <v>4</v>
      </c>
      <c r="I256" s="5">
        <v>4</v>
      </c>
      <c r="J256" s="26">
        <v>3316.04</v>
      </c>
      <c r="K256" s="26">
        <v>1664.3</v>
      </c>
      <c r="L256" s="26">
        <v>776.54</v>
      </c>
      <c r="M256" s="6">
        <v>114</v>
      </c>
      <c r="N256" s="24">
        <f t="shared" si="71"/>
        <v>211383.25</v>
      </c>
      <c r="O256" s="20"/>
      <c r="P256" s="1"/>
      <c r="Q256" s="1"/>
      <c r="R256" s="1">
        <v>176547.92</v>
      </c>
      <c r="S256" s="1">
        <f t="shared" ref="S256:S262" si="90">N256-O256-Q256-R256-T256</f>
        <v>34835.329999999987</v>
      </c>
      <c r="T256" s="1"/>
      <c r="U256" s="1">
        <f t="shared" si="89"/>
        <v>86.602665475819791</v>
      </c>
      <c r="V256" s="1">
        <f t="shared" si="89"/>
        <v>86.602665475819791</v>
      </c>
      <c r="W256" s="7">
        <v>2019</v>
      </c>
      <c r="X256" s="8">
        <v>2020</v>
      </c>
      <c r="AA256" s="24">
        <f t="shared" si="74"/>
        <v>211383.25</v>
      </c>
      <c r="AB256" s="26">
        <v>0</v>
      </c>
      <c r="AC256" s="26">
        <v>0</v>
      </c>
      <c r="AD256" s="26"/>
      <c r="AE256" s="26">
        <v>0</v>
      </c>
      <c r="AF256" s="26">
        <v>0</v>
      </c>
      <c r="AG256" s="26">
        <v>0</v>
      </c>
      <c r="AH256" s="26"/>
      <c r="AI256" s="26">
        <v>0</v>
      </c>
      <c r="AJ256" s="26">
        <v>0</v>
      </c>
      <c r="AK256" s="26">
        <v>0</v>
      </c>
      <c r="AL256" s="10">
        <v>0</v>
      </c>
      <c r="AM256" s="26">
        <v>211383.25</v>
      </c>
      <c r="AN256" s="26"/>
      <c r="AO256" s="26"/>
      <c r="AP256" s="9"/>
      <c r="AQ256" s="172"/>
    </row>
    <row r="257" spans="1:43" ht="15" customHeight="1" x14ac:dyDescent="0.25">
      <c r="A257" s="4">
        <f t="shared" si="83"/>
        <v>238</v>
      </c>
      <c r="B257" s="22">
        <f t="shared" ref="B257:B285" si="91">+B256+1</f>
        <v>65</v>
      </c>
      <c r="C257" s="2" t="s">
        <v>177</v>
      </c>
      <c r="D257" s="2" t="s">
        <v>561</v>
      </c>
      <c r="E257" s="5">
        <v>1976</v>
      </c>
      <c r="F257" s="5">
        <v>2008</v>
      </c>
      <c r="G257" s="5" t="s">
        <v>48</v>
      </c>
      <c r="H257" s="5">
        <v>4</v>
      </c>
      <c r="I257" s="5">
        <v>4</v>
      </c>
      <c r="J257" s="26">
        <v>4257.32</v>
      </c>
      <c r="K257" s="26">
        <v>2139.8000000000002</v>
      </c>
      <c r="L257" s="26">
        <v>991.08</v>
      </c>
      <c r="M257" s="6">
        <v>124</v>
      </c>
      <c r="N257" s="24">
        <f t="shared" ref="N257:N285" si="92">AA257</f>
        <v>746064.43</v>
      </c>
      <c r="O257" s="20"/>
      <c r="P257" s="1"/>
      <c r="Q257" s="1"/>
      <c r="R257" s="1">
        <v>565094.81000000006</v>
      </c>
      <c r="S257" s="1">
        <f t="shared" si="90"/>
        <v>180969.62</v>
      </c>
      <c r="T257" s="1"/>
      <c r="U257" s="1">
        <f t="shared" si="89"/>
        <v>238.29224690821749</v>
      </c>
      <c r="V257" s="1">
        <f t="shared" si="89"/>
        <v>238.29224690821749</v>
      </c>
      <c r="W257" s="7">
        <v>2019</v>
      </c>
      <c r="X257" s="8">
        <v>2020</v>
      </c>
      <c r="AA257" s="24">
        <f t="shared" ref="AA257:AA285" si="93">SUM(AB257:AP257)</f>
        <v>746064.43</v>
      </c>
      <c r="AB257" s="26"/>
      <c r="AC257" s="26"/>
      <c r="AD257" s="26">
        <v>746064.43</v>
      </c>
      <c r="AE257" s="26"/>
      <c r="AF257" s="26"/>
      <c r="AG257" s="26">
        <v>0</v>
      </c>
      <c r="AH257" s="26"/>
      <c r="AI257" s="26">
        <v>0</v>
      </c>
      <c r="AJ257" s="26">
        <v>0</v>
      </c>
      <c r="AK257" s="26">
        <v>0</v>
      </c>
      <c r="AL257" s="10">
        <v>0</v>
      </c>
      <c r="AM257" s="26">
        <v>0</v>
      </c>
      <c r="AN257" s="26"/>
      <c r="AO257" s="26"/>
      <c r="AP257" s="9"/>
      <c r="AQ257" s="172"/>
    </row>
    <row r="258" spans="1:43" ht="15" customHeight="1" x14ac:dyDescent="0.25">
      <c r="A258" s="4">
        <f t="shared" ref="A258:A285" si="94">+A257+1</f>
        <v>239</v>
      </c>
      <c r="B258" s="22">
        <f t="shared" si="91"/>
        <v>66</v>
      </c>
      <c r="C258" s="2" t="s">
        <v>177</v>
      </c>
      <c r="D258" s="2" t="s">
        <v>562</v>
      </c>
      <c r="E258" s="5">
        <v>1964</v>
      </c>
      <c r="F258" s="5">
        <v>1964</v>
      </c>
      <c r="G258" s="5" t="s">
        <v>48</v>
      </c>
      <c r="H258" s="5">
        <v>2</v>
      </c>
      <c r="I258" s="5">
        <v>2</v>
      </c>
      <c r="J258" s="26">
        <v>643.32000000000005</v>
      </c>
      <c r="K258" s="26">
        <v>377.32</v>
      </c>
      <c r="L258" s="26">
        <v>218.72</v>
      </c>
      <c r="M258" s="6">
        <v>23</v>
      </c>
      <c r="N258" s="24">
        <f t="shared" si="92"/>
        <v>128525</v>
      </c>
      <c r="O258" s="20"/>
      <c r="P258" s="1"/>
      <c r="Q258" s="1"/>
      <c r="R258" s="1">
        <v>99067.28</v>
      </c>
      <c r="S258" s="1">
        <f t="shared" si="90"/>
        <v>29457.72</v>
      </c>
      <c r="T258" s="1"/>
      <c r="U258" s="1">
        <f t="shared" si="89"/>
        <v>215.63150124152742</v>
      </c>
      <c r="V258" s="1">
        <f t="shared" si="89"/>
        <v>215.63150124152742</v>
      </c>
      <c r="W258" s="7">
        <v>2019</v>
      </c>
      <c r="X258" s="8">
        <v>2020</v>
      </c>
      <c r="AA258" s="24">
        <f t="shared" si="93"/>
        <v>128525</v>
      </c>
      <c r="AB258" s="26"/>
      <c r="AC258" s="26"/>
      <c r="AD258" s="26"/>
      <c r="AE258" s="26"/>
      <c r="AF258" s="26"/>
      <c r="AG258" s="26">
        <v>0</v>
      </c>
      <c r="AH258" s="26"/>
      <c r="AI258" s="26">
        <v>0</v>
      </c>
      <c r="AJ258" s="26"/>
      <c r="AK258" s="26">
        <v>0</v>
      </c>
      <c r="AL258" s="10">
        <v>0</v>
      </c>
      <c r="AM258" s="26">
        <v>128525</v>
      </c>
      <c r="AN258" s="26"/>
      <c r="AO258" s="26"/>
      <c r="AP258" s="9"/>
      <c r="AQ258" s="172"/>
    </row>
    <row r="259" spans="1:43" ht="15" customHeight="1" x14ac:dyDescent="0.25">
      <c r="A259" s="4">
        <f t="shared" si="94"/>
        <v>240</v>
      </c>
      <c r="B259" s="22">
        <f t="shared" si="91"/>
        <v>67</v>
      </c>
      <c r="C259" s="2" t="s">
        <v>177</v>
      </c>
      <c r="D259" s="2" t="s">
        <v>563</v>
      </c>
      <c r="E259" s="5">
        <v>1975</v>
      </c>
      <c r="F259" s="5">
        <v>2008</v>
      </c>
      <c r="G259" s="5" t="s">
        <v>48</v>
      </c>
      <c r="H259" s="5">
        <v>4</v>
      </c>
      <c r="I259" s="5">
        <v>4</v>
      </c>
      <c r="J259" s="26">
        <v>4182.96</v>
      </c>
      <c r="K259" s="26">
        <v>2083.25</v>
      </c>
      <c r="L259" s="26">
        <v>978.37</v>
      </c>
      <c r="M259" s="6">
        <v>135</v>
      </c>
      <c r="N259" s="24">
        <f t="shared" si="92"/>
        <v>624540.24</v>
      </c>
      <c r="O259" s="20"/>
      <c r="P259" s="1"/>
      <c r="Q259" s="1"/>
      <c r="R259" s="1">
        <v>445165.35</v>
      </c>
      <c r="S259" s="1">
        <f t="shared" si="90"/>
        <v>179374.89</v>
      </c>
      <c r="T259" s="1"/>
      <c r="U259" s="1">
        <f t="shared" si="89"/>
        <v>203.99012287612442</v>
      </c>
      <c r="V259" s="1">
        <f t="shared" si="89"/>
        <v>203.99012287612442</v>
      </c>
      <c r="W259" s="7">
        <v>2019</v>
      </c>
      <c r="X259" s="8">
        <v>2020</v>
      </c>
      <c r="AA259" s="24">
        <f t="shared" si="93"/>
        <v>624540.24</v>
      </c>
      <c r="AB259" s="26"/>
      <c r="AC259" s="26"/>
      <c r="AD259" s="26">
        <v>624540.24</v>
      </c>
      <c r="AE259" s="26"/>
      <c r="AF259" s="26"/>
      <c r="AG259" s="26">
        <v>0</v>
      </c>
      <c r="AH259" s="26"/>
      <c r="AI259" s="26">
        <v>0</v>
      </c>
      <c r="AJ259" s="26">
        <v>0</v>
      </c>
      <c r="AK259" s="26">
        <v>0</v>
      </c>
      <c r="AL259" s="10">
        <v>0</v>
      </c>
      <c r="AM259" s="26">
        <v>0</v>
      </c>
      <c r="AN259" s="26"/>
      <c r="AO259" s="26"/>
      <c r="AP259" s="9"/>
      <c r="AQ259" s="172"/>
    </row>
    <row r="260" spans="1:43" ht="15" customHeight="1" x14ac:dyDescent="0.25">
      <c r="A260" s="4">
        <f t="shared" si="94"/>
        <v>241</v>
      </c>
      <c r="B260" s="22">
        <f t="shared" si="91"/>
        <v>68</v>
      </c>
      <c r="C260" s="2" t="s">
        <v>177</v>
      </c>
      <c r="D260" s="2" t="s">
        <v>564</v>
      </c>
      <c r="E260" s="5">
        <v>1978</v>
      </c>
      <c r="F260" s="5">
        <v>2007</v>
      </c>
      <c r="G260" s="5" t="s">
        <v>48</v>
      </c>
      <c r="H260" s="5">
        <v>4</v>
      </c>
      <c r="I260" s="5">
        <v>4</v>
      </c>
      <c r="J260" s="26">
        <v>3454.2</v>
      </c>
      <c r="K260" s="26">
        <v>1889.6</v>
      </c>
      <c r="L260" s="26">
        <v>843</v>
      </c>
      <c r="M260" s="6">
        <v>110</v>
      </c>
      <c r="N260" s="24">
        <f t="shared" si="92"/>
        <v>660435.43000000005</v>
      </c>
      <c r="O260" s="20"/>
      <c r="P260" s="1"/>
      <c r="Q260" s="1"/>
      <c r="R260" s="1">
        <v>485172.67000000004</v>
      </c>
      <c r="S260" s="1">
        <f t="shared" si="90"/>
        <v>175262.76</v>
      </c>
      <c r="T260" s="1"/>
      <c r="U260" s="1">
        <f t="shared" si="89"/>
        <v>241.68756129693335</v>
      </c>
      <c r="V260" s="1">
        <f t="shared" si="89"/>
        <v>241.68756129693335</v>
      </c>
      <c r="W260" s="7">
        <v>2019</v>
      </c>
      <c r="X260" s="8">
        <v>2020</v>
      </c>
      <c r="AA260" s="24">
        <f t="shared" si="93"/>
        <v>660435.43000000005</v>
      </c>
      <c r="AB260" s="26"/>
      <c r="AC260" s="26"/>
      <c r="AD260" s="26">
        <v>660435.43000000005</v>
      </c>
      <c r="AE260" s="26"/>
      <c r="AF260" s="26"/>
      <c r="AG260" s="26">
        <v>0</v>
      </c>
      <c r="AH260" s="26"/>
      <c r="AI260" s="26">
        <v>0</v>
      </c>
      <c r="AJ260" s="26">
        <v>0</v>
      </c>
      <c r="AK260" s="26">
        <v>0</v>
      </c>
      <c r="AL260" s="10">
        <v>0</v>
      </c>
      <c r="AM260" s="26">
        <v>0</v>
      </c>
      <c r="AN260" s="26"/>
      <c r="AO260" s="26"/>
      <c r="AP260" s="9"/>
      <c r="AQ260" s="172"/>
    </row>
    <row r="261" spans="1:43" ht="15" customHeight="1" x14ac:dyDescent="0.25">
      <c r="A261" s="4">
        <f t="shared" si="94"/>
        <v>242</v>
      </c>
      <c r="B261" s="22">
        <f t="shared" si="91"/>
        <v>69</v>
      </c>
      <c r="C261" s="2" t="s">
        <v>177</v>
      </c>
      <c r="D261" s="2" t="s">
        <v>565</v>
      </c>
      <c r="E261" s="5">
        <v>1964</v>
      </c>
      <c r="F261" s="5">
        <v>1964</v>
      </c>
      <c r="G261" s="5" t="s">
        <v>48</v>
      </c>
      <c r="H261" s="5">
        <v>2</v>
      </c>
      <c r="I261" s="5">
        <v>2</v>
      </c>
      <c r="J261" s="26">
        <v>848.81</v>
      </c>
      <c r="K261" s="26">
        <v>359.96</v>
      </c>
      <c r="L261" s="26">
        <v>255.31</v>
      </c>
      <c r="M261" s="6">
        <v>26</v>
      </c>
      <c r="N261" s="24">
        <f t="shared" si="92"/>
        <v>130385.17</v>
      </c>
      <c r="O261" s="20"/>
      <c r="P261" s="1"/>
      <c r="Q261" s="1"/>
      <c r="R261" s="1">
        <v>100860.31</v>
      </c>
      <c r="S261" s="1">
        <f t="shared" si="90"/>
        <v>29524.86</v>
      </c>
      <c r="T261" s="1"/>
      <c r="U261" s="1">
        <f t="shared" si="89"/>
        <v>211.91537048775334</v>
      </c>
      <c r="V261" s="1">
        <f t="shared" si="89"/>
        <v>211.91537048775334</v>
      </c>
      <c r="W261" s="7">
        <v>2019</v>
      </c>
      <c r="X261" s="8">
        <v>2020</v>
      </c>
      <c r="AA261" s="24">
        <f t="shared" si="93"/>
        <v>130385.17</v>
      </c>
      <c r="AB261" s="26">
        <v>0</v>
      </c>
      <c r="AC261" s="26">
        <v>0</v>
      </c>
      <c r="AD261" s="26"/>
      <c r="AE261" s="26">
        <v>0</v>
      </c>
      <c r="AF261" s="26">
        <v>0</v>
      </c>
      <c r="AG261" s="26">
        <v>0</v>
      </c>
      <c r="AH261" s="26"/>
      <c r="AI261" s="26">
        <v>0</v>
      </c>
      <c r="AJ261" s="26"/>
      <c r="AK261" s="26">
        <v>0</v>
      </c>
      <c r="AL261" s="10">
        <v>0</v>
      </c>
      <c r="AM261" s="26">
        <v>130385.17</v>
      </c>
      <c r="AN261" s="26"/>
      <c r="AO261" s="26"/>
      <c r="AP261" s="9"/>
      <c r="AQ261" s="172"/>
    </row>
    <row r="262" spans="1:43" ht="15" customHeight="1" x14ac:dyDescent="0.25">
      <c r="A262" s="4">
        <f t="shared" si="94"/>
        <v>243</v>
      </c>
      <c r="B262" s="22">
        <f t="shared" si="91"/>
        <v>70</v>
      </c>
      <c r="C262" s="2" t="s">
        <v>177</v>
      </c>
      <c r="D262" s="2" t="s">
        <v>566</v>
      </c>
      <c r="E262" s="5">
        <v>1962</v>
      </c>
      <c r="F262" s="5">
        <v>2017</v>
      </c>
      <c r="G262" s="5" t="s">
        <v>48</v>
      </c>
      <c r="H262" s="5">
        <v>2</v>
      </c>
      <c r="I262" s="5">
        <v>2</v>
      </c>
      <c r="J262" s="26">
        <v>1087.26</v>
      </c>
      <c r="K262" s="26">
        <v>386</v>
      </c>
      <c r="L262" s="26">
        <v>254.58</v>
      </c>
      <c r="M262" s="6">
        <v>29</v>
      </c>
      <c r="N262" s="24">
        <f t="shared" si="92"/>
        <v>163674.42000000001</v>
      </c>
      <c r="O262" s="20"/>
      <c r="P262" s="1"/>
      <c r="Q262" s="1"/>
      <c r="R262" s="1">
        <v>132948.29999999999</v>
      </c>
      <c r="S262" s="1">
        <f t="shared" si="90"/>
        <v>30726.120000000024</v>
      </c>
      <c r="T262" s="1"/>
      <c r="U262" s="1">
        <f t="shared" si="89"/>
        <v>255.50972556121016</v>
      </c>
      <c r="V262" s="1">
        <f t="shared" si="89"/>
        <v>255.50972556121016</v>
      </c>
      <c r="W262" s="7">
        <v>2019</v>
      </c>
      <c r="X262" s="8">
        <v>2020</v>
      </c>
      <c r="AA262" s="24">
        <f t="shared" si="93"/>
        <v>163674.42000000001</v>
      </c>
      <c r="AB262" s="26">
        <v>0</v>
      </c>
      <c r="AC262" s="26">
        <v>0</v>
      </c>
      <c r="AD262" s="26"/>
      <c r="AE262" s="26">
        <v>0</v>
      </c>
      <c r="AF262" s="26">
        <v>0</v>
      </c>
      <c r="AG262" s="26">
        <v>0</v>
      </c>
      <c r="AH262" s="26"/>
      <c r="AI262" s="26">
        <v>0</v>
      </c>
      <c r="AJ262" s="26">
        <v>0</v>
      </c>
      <c r="AK262" s="26">
        <v>0</v>
      </c>
      <c r="AL262" s="10">
        <v>0</v>
      </c>
      <c r="AM262" s="26">
        <v>163674.42000000001</v>
      </c>
      <c r="AN262" s="26"/>
      <c r="AO262" s="26"/>
      <c r="AP262" s="9"/>
      <c r="AQ262" s="172"/>
    </row>
    <row r="263" spans="1:43" ht="15" customHeight="1" x14ac:dyDescent="0.25">
      <c r="A263" s="4">
        <f t="shared" si="94"/>
        <v>244</v>
      </c>
      <c r="B263" s="22">
        <f t="shared" si="91"/>
        <v>71</v>
      </c>
      <c r="C263" s="2" t="s">
        <v>177</v>
      </c>
      <c r="D263" s="2" t="s">
        <v>186</v>
      </c>
      <c r="E263" s="5">
        <v>1961</v>
      </c>
      <c r="F263" s="5">
        <v>2004</v>
      </c>
      <c r="G263" s="5" t="s">
        <v>48</v>
      </c>
      <c r="H263" s="5">
        <v>2</v>
      </c>
      <c r="I263" s="5">
        <v>2</v>
      </c>
      <c r="J263" s="26">
        <v>1023.9</v>
      </c>
      <c r="K263" s="26">
        <v>614.54</v>
      </c>
      <c r="L263" s="26">
        <v>0</v>
      </c>
      <c r="M263" s="6">
        <v>19</v>
      </c>
      <c r="N263" s="24">
        <f t="shared" si="92"/>
        <v>361349.05</v>
      </c>
      <c r="O263" s="20"/>
      <c r="P263" s="1">
        <f t="shared" ref="P263:P268" si="95">N263-Q263-R263-S263-O263-T263</f>
        <v>252944.33</v>
      </c>
      <c r="Q263" s="1"/>
      <c r="R263" s="1">
        <v>108404.72</v>
      </c>
      <c r="S263" s="1"/>
      <c r="T263" s="1"/>
      <c r="U263" s="1">
        <f t="shared" si="89"/>
        <v>587.99923520031246</v>
      </c>
      <c r="V263" s="1">
        <f t="shared" si="89"/>
        <v>587.99923520031246</v>
      </c>
      <c r="W263" s="7">
        <v>2019</v>
      </c>
      <c r="X263" s="8">
        <v>2020</v>
      </c>
      <c r="AA263" s="24">
        <f t="shared" si="93"/>
        <v>361349.05</v>
      </c>
      <c r="AB263" s="26">
        <v>0</v>
      </c>
      <c r="AC263" s="26">
        <v>0</v>
      </c>
      <c r="AD263" s="26"/>
      <c r="AE263" s="26">
        <v>0</v>
      </c>
      <c r="AF263" s="26">
        <v>0</v>
      </c>
      <c r="AG263" s="26">
        <v>0</v>
      </c>
      <c r="AH263" s="26"/>
      <c r="AI263" s="26">
        <v>0</v>
      </c>
      <c r="AJ263" s="26">
        <v>0</v>
      </c>
      <c r="AK263" s="26">
        <v>0</v>
      </c>
      <c r="AL263" s="10">
        <v>0</v>
      </c>
      <c r="AM263" s="26">
        <v>361349.05</v>
      </c>
      <c r="AN263" s="26"/>
      <c r="AO263" s="26"/>
      <c r="AP263" s="9"/>
      <c r="AQ263" s="172"/>
    </row>
    <row r="264" spans="1:43" ht="15" customHeight="1" x14ac:dyDescent="0.25">
      <c r="A264" s="4">
        <f t="shared" si="94"/>
        <v>245</v>
      </c>
      <c r="B264" s="22">
        <f t="shared" si="91"/>
        <v>72</v>
      </c>
      <c r="C264" s="2" t="s">
        <v>202</v>
      </c>
      <c r="D264" s="2" t="s">
        <v>206</v>
      </c>
      <c r="E264" s="5">
        <v>1976</v>
      </c>
      <c r="F264" s="5">
        <v>1976</v>
      </c>
      <c r="G264" s="5" t="s">
        <v>48</v>
      </c>
      <c r="H264" s="5">
        <v>3</v>
      </c>
      <c r="I264" s="5">
        <v>4</v>
      </c>
      <c r="J264" s="26">
        <v>2192.3000000000002</v>
      </c>
      <c r="K264" s="26">
        <v>2028.5</v>
      </c>
      <c r="L264" s="26">
        <v>0</v>
      </c>
      <c r="M264" s="6">
        <v>85</v>
      </c>
      <c r="N264" s="24">
        <f t="shared" si="92"/>
        <v>1484346.91</v>
      </c>
      <c r="O264" s="20"/>
      <c r="P264" s="1">
        <f t="shared" si="95"/>
        <v>1320683.47</v>
      </c>
      <c r="Q264" s="1"/>
      <c r="R264" s="1">
        <v>163663.44</v>
      </c>
      <c r="S264" s="1">
        <v>0</v>
      </c>
      <c r="T264" s="1"/>
      <c r="U264" s="1">
        <f t="shared" si="89"/>
        <v>731.74607345329059</v>
      </c>
      <c r="V264" s="1">
        <f t="shared" si="89"/>
        <v>731.74607345329059</v>
      </c>
      <c r="W264" s="7">
        <v>2019</v>
      </c>
      <c r="X264" s="8">
        <v>2020</v>
      </c>
      <c r="AA264" s="24">
        <f t="shared" si="93"/>
        <v>1484346.91</v>
      </c>
      <c r="AB264" s="26">
        <v>0</v>
      </c>
      <c r="AC264" s="26">
        <v>0</v>
      </c>
      <c r="AD264" s="26">
        <v>0</v>
      </c>
      <c r="AE264" s="26">
        <v>1484346.91</v>
      </c>
      <c r="AF264" s="26">
        <v>0</v>
      </c>
      <c r="AG264" s="26">
        <v>0</v>
      </c>
      <c r="AH264" s="26"/>
      <c r="AI264" s="26">
        <v>0</v>
      </c>
      <c r="AJ264" s="26">
        <v>0</v>
      </c>
      <c r="AK264" s="26">
        <v>0</v>
      </c>
      <c r="AL264" s="10">
        <v>0</v>
      </c>
      <c r="AM264" s="26">
        <v>0</v>
      </c>
      <c r="AN264" s="26"/>
      <c r="AO264" s="26"/>
      <c r="AP264" s="9"/>
      <c r="AQ264" s="172"/>
    </row>
    <row r="265" spans="1:43" ht="15" customHeight="1" x14ac:dyDescent="0.25">
      <c r="A265" s="4">
        <f t="shared" si="94"/>
        <v>246</v>
      </c>
      <c r="B265" s="22">
        <f t="shared" si="91"/>
        <v>73</v>
      </c>
      <c r="C265" s="2" t="s">
        <v>601</v>
      </c>
      <c r="D265" s="2" t="s">
        <v>602</v>
      </c>
      <c r="E265" s="5">
        <v>1980</v>
      </c>
      <c r="F265" s="5">
        <v>2013</v>
      </c>
      <c r="G265" s="5" t="s">
        <v>48</v>
      </c>
      <c r="H265" s="5">
        <v>5</v>
      </c>
      <c r="I265" s="5">
        <v>4</v>
      </c>
      <c r="J265" s="26">
        <v>3517.3</v>
      </c>
      <c r="K265" s="26">
        <v>2476.6</v>
      </c>
      <c r="L265" s="26">
        <v>670.3</v>
      </c>
      <c r="M265" s="6">
        <v>55</v>
      </c>
      <c r="N265" s="24">
        <f t="shared" si="92"/>
        <v>6562020.1399999997</v>
      </c>
      <c r="O265" s="20"/>
      <c r="P265" s="1">
        <f t="shared" si="95"/>
        <v>4403881.0299999993</v>
      </c>
      <c r="Q265" s="1"/>
      <c r="R265" s="1"/>
      <c r="S265" s="1">
        <v>2158139.11</v>
      </c>
      <c r="T265" s="1"/>
      <c r="U265" s="1">
        <f t="shared" si="89"/>
        <v>2085.2331310178274</v>
      </c>
      <c r="V265" s="1">
        <f t="shared" si="89"/>
        <v>2085.2331310178274</v>
      </c>
      <c r="W265" s="7">
        <v>2019</v>
      </c>
      <c r="X265" s="8">
        <v>2020</v>
      </c>
      <c r="AA265" s="24">
        <f t="shared" si="93"/>
        <v>6562020.1399999997</v>
      </c>
      <c r="AB265" s="26">
        <v>0</v>
      </c>
      <c r="AC265" s="26">
        <v>0</v>
      </c>
      <c r="AD265" s="26"/>
      <c r="AE265" s="26">
        <v>208251.42</v>
      </c>
      <c r="AF265" s="26">
        <v>0</v>
      </c>
      <c r="AG265" s="26">
        <v>0</v>
      </c>
      <c r="AH265" s="26"/>
      <c r="AI265" s="26">
        <v>0</v>
      </c>
      <c r="AJ265" s="26">
        <v>5362075.47</v>
      </c>
      <c r="AK265" s="26">
        <v>0</v>
      </c>
      <c r="AL265" s="26"/>
      <c r="AM265" s="26">
        <v>991693.25</v>
      </c>
      <c r="AN265" s="26"/>
      <c r="AO265" s="26"/>
      <c r="AP265" s="9"/>
      <c r="AQ265" s="172"/>
    </row>
    <row r="266" spans="1:43" ht="15" customHeight="1" x14ac:dyDescent="0.25">
      <c r="A266" s="4">
        <f t="shared" si="94"/>
        <v>247</v>
      </c>
      <c r="B266" s="22">
        <f t="shared" si="91"/>
        <v>74</v>
      </c>
      <c r="C266" s="2" t="s">
        <v>207</v>
      </c>
      <c r="D266" s="2" t="s">
        <v>603</v>
      </c>
      <c r="E266" s="5">
        <v>1973</v>
      </c>
      <c r="F266" s="5">
        <v>1973</v>
      </c>
      <c r="G266" s="5" t="s">
        <v>63</v>
      </c>
      <c r="H266" s="5">
        <v>2</v>
      </c>
      <c r="I266" s="5">
        <v>1</v>
      </c>
      <c r="J266" s="26">
        <v>398</v>
      </c>
      <c r="K266" s="26">
        <v>363.9</v>
      </c>
      <c r="L266" s="26">
        <v>0</v>
      </c>
      <c r="M266" s="6">
        <v>14</v>
      </c>
      <c r="N266" s="24">
        <f t="shared" si="92"/>
        <v>5510588.0799999991</v>
      </c>
      <c r="O266" s="20"/>
      <c r="P266" s="1">
        <f t="shared" si="95"/>
        <v>5200287.0799999991</v>
      </c>
      <c r="Q266" s="1"/>
      <c r="R266" s="1">
        <v>66205.58</v>
      </c>
      <c r="S266" s="1">
        <v>244095.41999999998</v>
      </c>
      <c r="T266" s="26"/>
      <c r="U266" s="1">
        <f t="shared" si="89"/>
        <v>15143.138444627644</v>
      </c>
      <c r="V266" s="1">
        <f t="shared" si="89"/>
        <v>15143.138444627644</v>
      </c>
      <c r="W266" s="7">
        <v>2019</v>
      </c>
      <c r="X266" s="8">
        <v>2020</v>
      </c>
      <c r="AA266" s="24">
        <f t="shared" si="93"/>
        <v>5510588.0799999991</v>
      </c>
      <c r="AB266" s="26">
        <v>273914.21999999997</v>
      </c>
      <c r="AC266" s="26"/>
      <c r="AD266" s="26">
        <v>119701.82</v>
      </c>
      <c r="AE266" s="26">
        <v>203359.18</v>
      </c>
      <c r="AF266" s="26">
        <v>0</v>
      </c>
      <c r="AG266" s="26">
        <v>0</v>
      </c>
      <c r="AH266" s="26"/>
      <c r="AI266" s="26">
        <v>0</v>
      </c>
      <c r="AJ266" s="26">
        <v>728343.66</v>
      </c>
      <c r="AK266" s="26">
        <v>0</v>
      </c>
      <c r="AL266" s="26">
        <v>2054920.34</v>
      </c>
      <c r="AM266" s="26">
        <v>2072715.8</v>
      </c>
      <c r="AN266" s="26"/>
      <c r="AO266" s="26"/>
      <c r="AP266" s="9">
        <v>57633.06</v>
      </c>
      <c r="AQ266" s="172"/>
    </row>
    <row r="267" spans="1:43" ht="15" customHeight="1" x14ac:dyDescent="0.25">
      <c r="A267" s="4">
        <f t="shared" si="94"/>
        <v>248</v>
      </c>
      <c r="B267" s="22">
        <f t="shared" si="91"/>
        <v>75</v>
      </c>
      <c r="C267" s="2" t="s">
        <v>207</v>
      </c>
      <c r="D267" s="2" t="s">
        <v>604</v>
      </c>
      <c r="E267" s="5">
        <v>1973</v>
      </c>
      <c r="F267" s="5">
        <v>1973</v>
      </c>
      <c r="G267" s="5" t="s">
        <v>63</v>
      </c>
      <c r="H267" s="5">
        <v>2</v>
      </c>
      <c r="I267" s="5">
        <v>1</v>
      </c>
      <c r="J267" s="26">
        <v>827.6</v>
      </c>
      <c r="K267" s="26">
        <v>730.8</v>
      </c>
      <c r="L267" s="26">
        <v>0</v>
      </c>
      <c r="M267" s="6">
        <v>29</v>
      </c>
      <c r="N267" s="24">
        <f t="shared" si="92"/>
        <v>8305094.9100000001</v>
      </c>
      <c r="O267" s="20"/>
      <c r="P267" s="1">
        <f t="shared" si="95"/>
        <v>7714105.2300000004</v>
      </c>
      <c r="Q267" s="1"/>
      <c r="R267" s="1">
        <v>108928.96000000001</v>
      </c>
      <c r="S267" s="1">
        <v>482060.72</v>
      </c>
      <c r="T267" s="26"/>
      <c r="U267" s="1">
        <f t="shared" si="89"/>
        <v>11364.388218390806</v>
      </c>
      <c r="V267" s="1">
        <f t="shared" si="89"/>
        <v>11364.388218390806</v>
      </c>
      <c r="W267" s="7">
        <v>2019</v>
      </c>
      <c r="X267" s="8">
        <v>2020</v>
      </c>
      <c r="AA267" s="24">
        <f t="shared" si="93"/>
        <v>8305094.9100000001</v>
      </c>
      <c r="AB267" s="26">
        <v>343946.47</v>
      </c>
      <c r="AC267" s="26"/>
      <c r="AD267" s="26">
        <v>321401.57</v>
      </c>
      <c r="AE267" s="26">
        <v>148754.87</v>
      </c>
      <c r="AF267" s="26">
        <v>0</v>
      </c>
      <c r="AG267" s="26">
        <v>0</v>
      </c>
      <c r="AH267" s="26"/>
      <c r="AI267" s="26">
        <v>0</v>
      </c>
      <c r="AJ267" s="26">
        <v>1473997.4</v>
      </c>
      <c r="AK267" s="26">
        <v>0</v>
      </c>
      <c r="AL267" s="26">
        <v>2694162.34</v>
      </c>
      <c r="AM267" s="26">
        <v>3234922.54</v>
      </c>
      <c r="AN267" s="26"/>
      <c r="AO267" s="26"/>
      <c r="AP267" s="9">
        <v>87909.72</v>
      </c>
      <c r="AQ267" s="172"/>
    </row>
    <row r="268" spans="1:43" ht="15" customHeight="1" x14ac:dyDescent="0.25">
      <c r="A268" s="4">
        <f t="shared" si="94"/>
        <v>249</v>
      </c>
      <c r="B268" s="22">
        <f t="shared" si="91"/>
        <v>76</v>
      </c>
      <c r="C268" s="2" t="s">
        <v>54</v>
      </c>
      <c r="D268" s="2" t="s">
        <v>606</v>
      </c>
      <c r="E268" s="5">
        <v>1967</v>
      </c>
      <c r="F268" s="5">
        <v>1967</v>
      </c>
      <c r="G268" s="5" t="s">
        <v>48</v>
      </c>
      <c r="H268" s="5">
        <v>3</v>
      </c>
      <c r="I268" s="5">
        <v>3</v>
      </c>
      <c r="J268" s="26">
        <v>996.5</v>
      </c>
      <c r="K268" s="26">
        <v>839.9</v>
      </c>
      <c r="L268" s="26">
        <v>156.6</v>
      </c>
      <c r="M268" s="6">
        <v>34</v>
      </c>
      <c r="N268" s="24">
        <f t="shared" si="92"/>
        <v>326562.28000000003</v>
      </c>
      <c r="O268" s="20"/>
      <c r="P268" s="1">
        <f t="shared" si="95"/>
        <v>171769.42000000004</v>
      </c>
      <c r="Q268" s="1"/>
      <c r="R268" s="1">
        <v>27277.1</v>
      </c>
      <c r="S268" s="1">
        <v>127515.76</v>
      </c>
      <c r="T268" s="1"/>
      <c r="U268" s="1">
        <f t="shared" si="89"/>
        <v>327.70926241846468</v>
      </c>
      <c r="V268" s="1">
        <f t="shared" si="89"/>
        <v>327.70926241846468</v>
      </c>
      <c r="W268" s="7">
        <v>2019</v>
      </c>
      <c r="X268" s="8">
        <v>2020</v>
      </c>
      <c r="AA268" s="24">
        <f t="shared" si="93"/>
        <v>326562.28000000003</v>
      </c>
      <c r="AB268" s="26"/>
      <c r="AC268" s="26"/>
      <c r="AD268" s="26"/>
      <c r="AE268" s="26">
        <v>326562.28000000003</v>
      </c>
      <c r="AF268" s="26">
        <v>0</v>
      </c>
      <c r="AG268" s="26">
        <v>0</v>
      </c>
      <c r="AH268" s="26"/>
      <c r="AI268" s="26">
        <v>0</v>
      </c>
      <c r="AJ268" s="26">
        <v>0</v>
      </c>
      <c r="AK268" s="26">
        <v>0</v>
      </c>
      <c r="AL268" s="10">
        <v>0</v>
      </c>
      <c r="AM268" s="26">
        <v>0</v>
      </c>
      <c r="AN268" s="26"/>
      <c r="AO268" s="26"/>
      <c r="AP268" s="9"/>
      <c r="AQ268" s="172"/>
    </row>
    <row r="269" spans="1:43" ht="15" customHeight="1" x14ac:dyDescent="0.25">
      <c r="A269" s="4">
        <f t="shared" si="94"/>
        <v>250</v>
      </c>
      <c r="B269" s="22">
        <f t="shared" si="91"/>
        <v>77</v>
      </c>
      <c r="C269" s="2" t="s">
        <v>54</v>
      </c>
      <c r="D269" s="2" t="s">
        <v>607</v>
      </c>
      <c r="E269" s="5">
        <v>1967</v>
      </c>
      <c r="F269" s="5">
        <v>1967</v>
      </c>
      <c r="G269" s="5" t="s">
        <v>48</v>
      </c>
      <c r="H269" s="5">
        <v>3</v>
      </c>
      <c r="I269" s="5">
        <v>2</v>
      </c>
      <c r="J269" s="26">
        <v>1028</v>
      </c>
      <c r="K269" s="26">
        <v>716.2</v>
      </c>
      <c r="L269" s="26">
        <v>311.8</v>
      </c>
      <c r="M269" s="6">
        <v>24</v>
      </c>
      <c r="N269" s="24">
        <f t="shared" si="92"/>
        <v>268281.18</v>
      </c>
      <c r="O269" s="20"/>
      <c r="P269" s="1">
        <v>0</v>
      </c>
      <c r="Q269" s="1"/>
      <c r="R269" s="1">
        <v>58868.95</v>
      </c>
      <c r="S269" s="1">
        <f t="shared" ref="S269:S271" si="96">N269-O269-Q269-R269-T269</f>
        <v>209412.22999999998</v>
      </c>
      <c r="T269" s="1"/>
      <c r="U269" s="1">
        <f t="shared" si="89"/>
        <v>260.97391050583656</v>
      </c>
      <c r="V269" s="1">
        <f t="shared" si="89"/>
        <v>260.97391050583656</v>
      </c>
      <c r="W269" s="7">
        <v>2019</v>
      </c>
      <c r="X269" s="8">
        <v>2020</v>
      </c>
      <c r="AA269" s="24">
        <f t="shared" si="93"/>
        <v>268281.18</v>
      </c>
      <c r="AB269" s="26"/>
      <c r="AC269" s="26"/>
      <c r="AD269" s="26">
        <v>268281.18</v>
      </c>
      <c r="AE269" s="26">
        <v>0</v>
      </c>
      <c r="AF269" s="26">
        <v>0</v>
      </c>
      <c r="AG269" s="26">
        <v>0</v>
      </c>
      <c r="AH269" s="26"/>
      <c r="AI269" s="26">
        <v>0</v>
      </c>
      <c r="AJ269" s="26">
        <v>0</v>
      </c>
      <c r="AK269" s="26">
        <v>0</v>
      </c>
      <c r="AL269" s="10">
        <v>0</v>
      </c>
      <c r="AM269" s="26">
        <v>0</v>
      </c>
      <c r="AN269" s="26"/>
      <c r="AO269" s="26"/>
      <c r="AP269" s="9"/>
      <c r="AQ269" s="172"/>
    </row>
    <row r="270" spans="1:43" ht="15" customHeight="1" x14ac:dyDescent="0.25">
      <c r="A270" s="4">
        <f t="shared" si="94"/>
        <v>251</v>
      </c>
      <c r="B270" s="22">
        <f t="shared" si="91"/>
        <v>78</v>
      </c>
      <c r="C270" s="2" t="s">
        <v>54</v>
      </c>
      <c r="D270" s="2" t="s">
        <v>608</v>
      </c>
      <c r="E270" s="5">
        <v>1965</v>
      </c>
      <c r="F270" s="5">
        <v>1965</v>
      </c>
      <c r="G270" s="5" t="s">
        <v>48</v>
      </c>
      <c r="H270" s="5">
        <v>3</v>
      </c>
      <c r="I270" s="5">
        <v>2</v>
      </c>
      <c r="J270" s="26">
        <v>996.3</v>
      </c>
      <c r="K270" s="26">
        <v>727.3</v>
      </c>
      <c r="L270" s="26">
        <v>269</v>
      </c>
      <c r="M270" s="6">
        <v>30</v>
      </c>
      <c r="N270" s="24">
        <f t="shared" si="92"/>
        <v>260591.49</v>
      </c>
      <c r="O270" s="20"/>
      <c r="P270" s="1">
        <v>0</v>
      </c>
      <c r="Q270" s="1"/>
      <c r="R270" s="1">
        <v>114378.7</v>
      </c>
      <c r="S270" s="1">
        <f t="shared" si="96"/>
        <v>146212.78999999998</v>
      </c>
      <c r="T270" s="1"/>
      <c r="U270" s="1">
        <f t="shared" si="89"/>
        <v>261.55925925925925</v>
      </c>
      <c r="V270" s="1">
        <f t="shared" si="89"/>
        <v>261.55925925925925</v>
      </c>
      <c r="W270" s="7">
        <v>2019</v>
      </c>
      <c r="X270" s="8">
        <v>2020</v>
      </c>
      <c r="AA270" s="24">
        <f t="shared" si="93"/>
        <v>260591.49</v>
      </c>
      <c r="AB270" s="26">
        <v>0</v>
      </c>
      <c r="AC270" s="26"/>
      <c r="AD270" s="26">
        <v>260591.49</v>
      </c>
      <c r="AE270" s="26">
        <v>0</v>
      </c>
      <c r="AF270" s="26">
        <v>0</v>
      </c>
      <c r="AG270" s="26">
        <v>0</v>
      </c>
      <c r="AH270" s="26"/>
      <c r="AI270" s="26">
        <v>0</v>
      </c>
      <c r="AJ270" s="26">
        <v>0</v>
      </c>
      <c r="AK270" s="26">
        <v>0</v>
      </c>
      <c r="AL270" s="10">
        <v>0</v>
      </c>
      <c r="AM270" s="26">
        <v>0</v>
      </c>
      <c r="AN270" s="26"/>
      <c r="AO270" s="26"/>
      <c r="AP270" s="9"/>
      <c r="AQ270" s="172"/>
    </row>
    <row r="271" spans="1:43" ht="15" customHeight="1" x14ac:dyDescent="0.25">
      <c r="A271" s="4">
        <f t="shared" si="94"/>
        <v>252</v>
      </c>
      <c r="B271" s="22">
        <f t="shared" si="91"/>
        <v>79</v>
      </c>
      <c r="C271" s="2" t="s">
        <v>54</v>
      </c>
      <c r="D271" s="2" t="s">
        <v>609</v>
      </c>
      <c r="E271" s="5">
        <v>1964</v>
      </c>
      <c r="F271" s="5">
        <v>1964</v>
      </c>
      <c r="G271" s="5" t="s">
        <v>48</v>
      </c>
      <c r="H271" s="5">
        <v>3</v>
      </c>
      <c r="I271" s="5">
        <v>2</v>
      </c>
      <c r="J271" s="26">
        <v>990.6</v>
      </c>
      <c r="K271" s="26">
        <v>841.5</v>
      </c>
      <c r="L271" s="26">
        <v>149.1</v>
      </c>
      <c r="M271" s="6">
        <v>42</v>
      </c>
      <c r="N271" s="24">
        <f t="shared" si="92"/>
        <v>259531.62</v>
      </c>
      <c r="O271" s="20"/>
      <c r="P271" s="1">
        <v>0</v>
      </c>
      <c r="Q271" s="1"/>
      <c r="R271" s="1">
        <v>113359.85</v>
      </c>
      <c r="S271" s="1">
        <f t="shared" si="96"/>
        <v>146171.76999999999</v>
      </c>
      <c r="T271" s="1"/>
      <c r="U271" s="1">
        <f t="shared" si="89"/>
        <v>261.99436705027256</v>
      </c>
      <c r="V271" s="1">
        <f t="shared" si="89"/>
        <v>261.99436705027256</v>
      </c>
      <c r="W271" s="7">
        <v>2019</v>
      </c>
      <c r="X271" s="8">
        <v>2020</v>
      </c>
      <c r="AA271" s="24">
        <f t="shared" si="93"/>
        <v>259531.62</v>
      </c>
      <c r="AB271" s="26">
        <v>0</v>
      </c>
      <c r="AC271" s="26"/>
      <c r="AD271" s="26">
        <v>259531.62</v>
      </c>
      <c r="AE271" s="26">
        <v>0</v>
      </c>
      <c r="AF271" s="26">
        <v>0</v>
      </c>
      <c r="AG271" s="26">
        <v>0</v>
      </c>
      <c r="AH271" s="26"/>
      <c r="AI271" s="26">
        <v>0</v>
      </c>
      <c r="AJ271" s="26">
        <v>0</v>
      </c>
      <c r="AK271" s="26">
        <v>0</v>
      </c>
      <c r="AL271" s="10">
        <v>0</v>
      </c>
      <c r="AM271" s="26">
        <v>0</v>
      </c>
      <c r="AN271" s="26"/>
      <c r="AO271" s="26"/>
      <c r="AP271" s="9"/>
      <c r="AQ271" s="172"/>
    </row>
    <row r="272" spans="1:43" ht="15" customHeight="1" x14ac:dyDescent="0.25">
      <c r="A272" s="4">
        <f t="shared" si="94"/>
        <v>253</v>
      </c>
      <c r="B272" s="22">
        <f t="shared" si="91"/>
        <v>80</v>
      </c>
      <c r="C272" s="2" t="s">
        <v>622</v>
      </c>
      <c r="D272" s="2" t="s">
        <v>624</v>
      </c>
      <c r="E272" s="5">
        <v>1971</v>
      </c>
      <c r="F272" s="5">
        <v>2011</v>
      </c>
      <c r="G272" s="5" t="s">
        <v>48</v>
      </c>
      <c r="H272" s="5">
        <v>4</v>
      </c>
      <c r="I272" s="5">
        <v>2</v>
      </c>
      <c r="J272" s="26">
        <v>1556.4</v>
      </c>
      <c r="K272" s="26">
        <v>1417.3</v>
      </c>
      <c r="L272" s="26">
        <v>0</v>
      </c>
      <c r="M272" s="6">
        <v>70</v>
      </c>
      <c r="N272" s="24">
        <f t="shared" si="92"/>
        <v>930558.03</v>
      </c>
      <c r="O272" s="20"/>
      <c r="P272" s="1">
        <f t="shared" ref="P272:P273" si="97">N272-Q272-R272-S272-O272-T272</f>
        <v>481280.05000000005</v>
      </c>
      <c r="Q272" s="1"/>
      <c r="R272" s="1">
        <v>58082.58</v>
      </c>
      <c r="S272" s="1">
        <v>391195.4</v>
      </c>
      <c r="T272" s="1"/>
      <c r="U272" s="1">
        <f t="shared" si="89"/>
        <v>656.5709659211177</v>
      </c>
      <c r="V272" s="1">
        <f t="shared" si="89"/>
        <v>656.5709659211177</v>
      </c>
      <c r="W272" s="7">
        <v>2019</v>
      </c>
      <c r="X272" s="8">
        <v>2020</v>
      </c>
      <c r="AA272" s="24">
        <f t="shared" si="93"/>
        <v>930558.03</v>
      </c>
      <c r="AB272" s="26"/>
      <c r="AC272" s="26"/>
      <c r="AD272" s="26"/>
      <c r="AE272" s="26">
        <v>0</v>
      </c>
      <c r="AF272" s="26">
        <v>0</v>
      </c>
      <c r="AG272" s="26">
        <v>0</v>
      </c>
      <c r="AH272" s="26"/>
      <c r="AI272" s="26">
        <v>0</v>
      </c>
      <c r="AJ272" s="26"/>
      <c r="AK272" s="26">
        <v>0</v>
      </c>
      <c r="AL272" s="26"/>
      <c r="AM272" s="26">
        <v>930558.03</v>
      </c>
      <c r="AN272" s="26"/>
      <c r="AO272" s="26"/>
      <c r="AP272" s="9"/>
      <c r="AQ272" s="172"/>
    </row>
    <row r="273" spans="1:43" ht="15" customHeight="1" x14ac:dyDescent="0.25">
      <c r="A273" s="4">
        <f t="shared" si="94"/>
        <v>254</v>
      </c>
      <c r="B273" s="22">
        <f t="shared" si="91"/>
        <v>81</v>
      </c>
      <c r="C273" s="2" t="s">
        <v>57</v>
      </c>
      <c r="D273" s="2" t="s">
        <v>625</v>
      </c>
      <c r="E273" s="5">
        <v>1993</v>
      </c>
      <c r="F273" s="5">
        <v>2015</v>
      </c>
      <c r="G273" s="5" t="s">
        <v>48</v>
      </c>
      <c r="H273" s="5">
        <v>4</v>
      </c>
      <c r="I273" s="5">
        <v>2</v>
      </c>
      <c r="J273" s="26">
        <v>2573</v>
      </c>
      <c r="K273" s="26">
        <v>1774.7</v>
      </c>
      <c r="L273" s="26">
        <v>584.1</v>
      </c>
      <c r="M273" s="6">
        <v>79</v>
      </c>
      <c r="N273" s="24">
        <f t="shared" si="92"/>
        <v>8211817.7700000005</v>
      </c>
      <c r="O273" s="20"/>
      <c r="P273" s="1">
        <f t="shared" si="97"/>
        <v>2610977.6500000004</v>
      </c>
      <c r="Q273" s="1"/>
      <c r="R273" s="1">
        <v>657725.71</v>
      </c>
      <c r="S273" s="1">
        <v>4943114.41</v>
      </c>
      <c r="T273" s="1"/>
      <c r="U273" s="1">
        <f t="shared" ref="U273:V285" si="98">$N273/($K273+$L273)</f>
        <v>3481.3539808377141</v>
      </c>
      <c r="V273" s="1">
        <f t="shared" si="98"/>
        <v>3481.3539808377141</v>
      </c>
      <c r="W273" s="7">
        <v>2019</v>
      </c>
      <c r="X273" s="8">
        <v>2020</v>
      </c>
      <c r="AA273" s="24">
        <f t="shared" si="93"/>
        <v>8211817.7700000005</v>
      </c>
      <c r="AB273" s="26"/>
      <c r="AC273" s="26">
        <v>2023787.75</v>
      </c>
      <c r="AD273" s="26"/>
      <c r="AE273" s="26">
        <v>1219899.1100000001</v>
      </c>
      <c r="AF273" s="26">
        <v>0</v>
      </c>
      <c r="AG273" s="26">
        <v>0</v>
      </c>
      <c r="AH273" s="26"/>
      <c r="AI273" s="26">
        <v>0</v>
      </c>
      <c r="AJ273" s="26">
        <v>2866418.41</v>
      </c>
      <c r="AK273" s="26">
        <v>0</v>
      </c>
      <c r="AL273" s="26"/>
      <c r="AM273" s="26">
        <v>2101712.5</v>
      </c>
      <c r="AN273" s="26"/>
      <c r="AO273" s="26"/>
      <c r="AP273" s="9"/>
      <c r="AQ273" s="172"/>
    </row>
    <row r="274" spans="1:43" ht="15" customHeight="1" x14ac:dyDescent="0.25">
      <c r="A274" s="4">
        <f t="shared" si="94"/>
        <v>255</v>
      </c>
      <c r="B274" s="22">
        <f t="shared" si="91"/>
        <v>82</v>
      </c>
      <c r="C274" s="2" t="s">
        <v>57</v>
      </c>
      <c r="D274" s="2" t="s">
        <v>630</v>
      </c>
      <c r="E274" s="5">
        <v>1992</v>
      </c>
      <c r="F274" s="5">
        <v>2016</v>
      </c>
      <c r="G274" s="5" t="s">
        <v>48</v>
      </c>
      <c r="H274" s="5">
        <v>9</v>
      </c>
      <c r="I274" s="5">
        <v>1</v>
      </c>
      <c r="J274" s="26">
        <v>2269.1999999999998</v>
      </c>
      <c r="K274" s="26">
        <v>2007.2</v>
      </c>
      <c r="L274" s="26">
        <v>0</v>
      </c>
      <c r="M274" s="6">
        <v>82</v>
      </c>
      <c r="N274" s="24">
        <f t="shared" si="92"/>
        <v>2666487.9300000002</v>
      </c>
      <c r="O274" s="20"/>
      <c r="P274" s="1"/>
      <c r="Q274" s="1"/>
      <c r="R274" s="1">
        <v>319790.68</v>
      </c>
      <c r="S274" s="1">
        <f>N274-O274-Q274-R274-T274</f>
        <v>2346697.25</v>
      </c>
      <c r="T274" s="26"/>
      <c r="U274" s="1">
        <f t="shared" si="98"/>
        <v>1328.4615035870866</v>
      </c>
      <c r="V274" s="1">
        <f t="shared" si="98"/>
        <v>1328.4615035870866</v>
      </c>
      <c r="W274" s="7">
        <v>2019</v>
      </c>
      <c r="X274" s="8">
        <v>2020</v>
      </c>
      <c r="AA274" s="24">
        <f t="shared" si="93"/>
        <v>2666487.9300000002</v>
      </c>
      <c r="AB274" s="26">
        <v>2666487.9300000002</v>
      </c>
      <c r="AC274" s="26"/>
      <c r="AD274" s="26"/>
      <c r="AE274" s="26">
        <v>0</v>
      </c>
      <c r="AF274" s="26">
        <v>0</v>
      </c>
      <c r="AG274" s="26">
        <v>0</v>
      </c>
      <c r="AH274" s="26"/>
      <c r="AI274" s="26">
        <v>0</v>
      </c>
      <c r="AJ274" s="26">
        <v>0</v>
      </c>
      <c r="AK274" s="26">
        <v>0</v>
      </c>
      <c r="AL274" s="10">
        <v>0</v>
      </c>
      <c r="AM274" s="26">
        <v>0</v>
      </c>
      <c r="AN274" s="26"/>
      <c r="AO274" s="26"/>
      <c r="AP274" s="9"/>
      <c r="AQ274" s="172"/>
    </row>
    <row r="275" spans="1:43" ht="15" customHeight="1" x14ac:dyDescent="0.25">
      <c r="A275" s="214">
        <f t="shared" si="94"/>
        <v>256</v>
      </c>
      <c r="B275" s="2">
        <f t="shared" si="91"/>
        <v>83</v>
      </c>
      <c r="C275" s="2" t="s">
        <v>57</v>
      </c>
      <c r="D275" s="2" t="s">
        <v>1398</v>
      </c>
      <c r="E275" s="5">
        <v>1965</v>
      </c>
      <c r="F275" s="5">
        <v>1965</v>
      </c>
      <c r="G275" s="5" t="s">
        <v>48</v>
      </c>
      <c r="H275" s="5">
        <v>3</v>
      </c>
      <c r="I275" s="5">
        <v>2</v>
      </c>
      <c r="J275" s="26">
        <v>963.2</v>
      </c>
      <c r="K275" s="26">
        <v>243.8</v>
      </c>
      <c r="L275" s="26">
        <v>706.7</v>
      </c>
      <c r="M275" s="6">
        <v>46</v>
      </c>
      <c r="N275" s="215">
        <f t="shared" si="92"/>
        <v>3109906.96</v>
      </c>
      <c r="O275" s="20"/>
      <c r="P275" s="26">
        <f t="shared" ref="P275:P277" si="99">N275-Q275-R275-S275-O275-T275</f>
        <v>1789522.33</v>
      </c>
      <c r="Q275" s="26"/>
      <c r="R275" s="26">
        <v>204381.46</v>
      </c>
      <c r="S275" s="26">
        <v>1116003.17</v>
      </c>
      <c r="T275" s="26"/>
      <c r="U275" s="26">
        <f t="shared" si="98"/>
        <v>3271.8642398737506</v>
      </c>
      <c r="V275" s="26">
        <f t="shared" si="98"/>
        <v>3271.8642398737506</v>
      </c>
      <c r="W275" s="7">
        <v>2019</v>
      </c>
      <c r="X275" s="8">
        <v>2020</v>
      </c>
      <c r="AA275" s="215">
        <f t="shared" si="93"/>
        <v>3109906.96</v>
      </c>
      <c r="AB275" s="26">
        <v>1283098.81</v>
      </c>
      <c r="AC275" s="26"/>
      <c r="AD275" s="26"/>
      <c r="AE275" s="26">
        <v>491899.2</v>
      </c>
      <c r="AF275" s="26">
        <v>0</v>
      </c>
      <c r="AG275" s="26">
        <v>0</v>
      </c>
      <c r="AH275" s="26"/>
      <c r="AI275" s="26">
        <v>0</v>
      </c>
      <c r="AJ275" s="26">
        <v>1334908.95</v>
      </c>
      <c r="AK275" s="26">
        <v>0</v>
      </c>
      <c r="AL275" s="10">
        <v>0</v>
      </c>
      <c r="AM275" s="26">
        <v>0</v>
      </c>
      <c r="AN275" s="26"/>
      <c r="AO275" s="26"/>
      <c r="AP275" s="9"/>
      <c r="AQ275" s="172"/>
    </row>
    <row r="276" spans="1:43" ht="15" customHeight="1" x14ac:dyDescent="0.25">
      <c r="A276" s="4">
        <f t="shared" si="94"/>
        <v>257</v>
      </c>
      <c r="B276" s="22">
        <f t="shared" si="91"/>
        <v>84</v>
      </c>
      <c r="C276" s="2" t="s">
        <v>57</v>
      </c>
      <c r="D276" s="2" t="s">
        <v>632</v>
      </c>
      <c r="E276" s="5">
        <v>1992</v>
      </c>
      <c r="F276" s="5">
        <v>2015</v>
      </c>
      <c r="G276" s="5" t="s">
        <v>48</v>
      </c>
      <c r="H276" s="5">
        <v>9</v>
      </c>
      <c r="I276" s="5">
        <v>3</v>
      </c>
      <c r="J276" s="26">
        <v>6872</v>
      </c>
      <c r="K276" s="26">
        <v>6025.9</v>
      </c>
      <c r="L276" s="26">
        <v>0</v>
      </c>
      <c r="M276" s="6">
        <v>259</v>
      </c>
      <c r="N276" s="24">
        <f t="shared" si="92"/>
        <v>2656237.7200000002</v>
      </c>
      <c r="O276" s="20"/>
      <c r="P276" s="1">
        <f t="shared" si="99"/>
        <v>950237.83000000007</v>
      </c>
      <c r="Q276" s="1"/>
      <c r="R276" s="1">
        <v>263343.45</v>
      </c>
      <c r="S276" s="1">
        <v>1442656.44</v>
      </c>
      <c r="T276" s="26"/>
      <c r="U276" s="1">
        <f t="shared" si="98"/>
        <v>440.80348495660405</v>
      </c>
      <c r="V276" s="1">
        <f t="shared" si="98"/>
        <v>440.80348495660405</v>
      </c>
      <c r="W276" s="7">
        <v>2019</v>
      </c>
      <c r="X276" s="8">
        <v>2020</v>
      </c>
      <c r="AA276" s="24">
        <f t="shared" si="93"/>
        <v>2656237.7200000002</v>
      </c>
      <c r="AB276" s="26"/>
      <c r="AC276" s="26"/>
      <c r="AD276" s="26"/>
      <c r="AE276" s="26"/>
      <c r="AF276" s="26">
        <v>0</v>
      </c>
      <c r="AG276" s="26">
        <v>0</v>
      </c>
      <c r="AH276" s="26"/>
      <c r="AI276" s="26">
        <v>0</v>
      </c>
      <c r="AJ276" s="26">
        <v>2656237.7200000002</v>
      </c>
      <c r="AK276" s="26">
        <v>0</v>
      </c>
      <c r="AL276" s="10"/>
      <c r="AM276" s="26"/>
      <c r="AN276" s="26"/>
      <c r="AO276" s="26"/>
      <c r="AP276" s="9"/>
      <c r="AQ276" s="172"/>
    </row>
    <row r="277" spans="1:43" ht="15" customHeight="1" x14ac:dyDescent="0.25">
      <c r="A277" s="4">
        <f t="shared" si="94"/>
        <v>258</v>
      </c>
      <c r="B277" s="22">
        <f t="shared" si="91"/>
        <v>85</v>
      </c>
      <c r="C277" s="2" t="s">
        <v>57</v>
      </c>
      <c r="D277" s="2" t="s">
        <v>636</v>
      </c>
      <c r="E277" s="5">
        <v>1993</v>
      </c>
      <c r="F277" s="5">
        <v>2014</v>
      </c>
      <c r="G277" s="5" t="s">
        <v>48</v>
      </c>
      <c r="H277" s="5">
        <v>9</v>
      </c>
      <c r="I277" s="5">
        <v>1</v>
      </c>
      <c r="J277" s="26">
        <v>2553.4</v>
      </c>
      <c r="K277" s="26">
        <v>2126.1</v>
      </c>
      <c r="L277" s="26">
        <v>0</v>
      </c>
      <c r="M277" s="6">
        <v>78</v>
      </c>
      <c r="N277" s="24">
        <f t="shared" si="92"/>
        <v>901358.9</v>
      </c>
      <c r="O277" s="20"/>
      <c r="P277" s="1">
        <f t="shared" si="99"/>
        <v>521054.65</v>
      </c>
      <c r="Q277" s="1"/>
      <c r="R277" s="1">
        <v>79353.740000000005</v>
      </c>
      <c r="S277" s="1">
        <v>300950.51</v>
      </c>
      <c r="T277" s="26"/>
      <c r="U277" s="1">
        <f t="shared" si="98"/>
        <v>423.9494379380086</v>
      </c>
      <c r="V277" s="1">
        <f t="shared" si="98"/>
        <v>423.9494379380086</v>
      </c>
      <c r="W277" s="7">
        <v>2019</v>
      </c>
      <c r="X277" s="8">
        <v>2020</v>
      </c>
      <c r="AA277" s="24">
        <f t="shared" si="93"/>
        <v>901358.9</v>
      </c>
      <c r="AB277" s="26"/>
      <c r="AC277" s="26"/>
      <c r="AD277" s="26"/>
      <c r="AE277" s="26"/>
      <c r="AF277" s="26">
        <v>0</v>
      </c>
      <c r="AG277" s="26">
        <v>0</v>
      </c>
      <c r="AH277" s="26"/>
      <c r="AI277" s="26">
        <v>0</v>
      </c>
      <c r="AJ277" s="26">
        <v>901358.9</v>
      </c>
      <c r="AK277" s="26">
        <v>0</v>
      </c>
      <c r="AL277" s="26"/>
      <c r="AM277" s="26"/>
      <c r="AN277" s="26"/>
      <c r="AO277" s="26"/>
      <c r="AP277" s="9"/>
      <c r="AQ277" s="172"/>
    </row>
    <row r="278" spans="1:43" ht="15" customHeight="1" x14ac:dyDescent="0.25">
      <c r="A278" s="4">
        <f t="shared" si="94"/>
        <v>259</v>
      </c>
      <c r="B278" s="22">
        <f t="shared" si="91"/>
        <v>86</v>
      </c>
      <c r="C278" s="2" t="s">
        <v>253</v>
      </c>
      <c r="D278" s="2" t="s">
        <v>637</v>
      </c>
      <c r="E278" s="5">
        <v>1990</v>
      </c>
      <c r="F278" s="5">
        <v>2013</v>
      </c>
      <c r="G278" s="5" t="s">
        <v>60</v>
      </c>
      <c r="H278" s="5">
        <v>5</v>
      </c>
      <c r="I278" s="5">
        <v>8</v>
      </c>
      <c r="J278" s="26">
        <v>8010.3</v>
      </c>
      <c r="K278" s="26">
        <v>7254.7</v>
      </c>
      <c r="L278" s="26">
        <v>0</v>
      </c>
      <c r="M278" s="6">
        <v>330</v>
      </c>
      <c r="N278" s="24">
        <f t="shared" si="92"/>
        <v>5276079.82</v>
      </c>
      <c r="O278" s="20"/>
      <c r="P278" s="1"/>
      <c r="Q278" s="1"/>
      <c r="R278" s="1">
        <v>2059406.94</v>
      </c>
      <c r="S278" s="1">
        <f>N278-O278-Q278-R278-T278</f>
        <v>3216672.8800000004</v>
      </c>
      <c r="T278" s="1"/>
      <c r="U278" s="1">
        <f t="shared" si="98"/>
        <v>727.26368009704061</v>
      </c>
      <c r="V278" s="1">
        <f t="shared" si="98"/>
        <v>727.26368009704061</v>
      </c>
      <c r="W278" s="7">
        <v>2019</v>
      </c>
      <c r="X278" s="8">
        <v>2020</v>
      </c>
      <c r="AA278" s="24">
        <f t="shared" si="93"/>
        <v>5276079.82</v>
      </c>
      <c r="AB278" s="26"/>
      <c r="AC278" s="26"/>
      <c r="AD278" s="26">
        <v>0</v>
      </c>
      <c r="AE278" s="26">
        <v>0</v>
      </c>
      <c r="AF278" s="26">
        <v>0</v>
      </c>
      <c r="AG278" s="26">
        <v>0</v>
      </c>
      <c r="AH278" s="26"/>
      <c r="AI278" s="26">
        <v>0</v>
      </c>
      <c r="AJ278" s="26">
        <v>5276079.82</v>
      </c>
      <c r="AK278" s="26">
        <v>0</v>
      </c>
      <c r="AL278" s="10"/>
      <c r="AM278" s="26"/>
      <c r="AN278" s="26"/>
      <c r="AO278" s="26"/>
      <c r="AP278" s="9"/>
      <c r="AQ278" s="172"/>
    </row>
    <row r="279" spans="1:43" ht="15" customHeight="1" x14ac:dyDescent="0.25">
      <c r="A279" s="4">
        <f t="shared" si="94"/>
        <v>260</v>
      </c>
      <c r="B279" s="22">
        <f t="shared" si="91"/>
        <v>87</v>
      </c>
      <c r="C279" s="2" t="s">
        <v>261</v>
      </c>
      <c r="D279" s="2" t="s">
        <v>644</v>
      </c>
      <c r="E279" s="5">
        <v>1990</v>
      </c>
      <c r="F279" s="5">
        <v>1990</v>
      </c>
      <c r="G279" s="5" t="s">
        <v>48</v>
      </c>
      <c r="H279" s="5">
        <v>6</v>
      </c>
      <c r="I279" s="5">
        <v>2</v>
      </c>
      <c r="J279" s="26">
        <v>2986.24</v>
      </c>
      <c r="K279" s="26">
        <v>2169.04</v>
      </c>
      <c r="L279" s="26">
        <v>0</v>
      </c>
      <c r="M279" s="6">
        <v>93</v>
      </c>
      <c r="N279" s="24">
        <f t="shared" si="92"/>
        <v>1616219.68</v>
      </c>
      <c r="O279" s="20"/>
      <c r="P279" s="1">
        <f t="shared" ref="P279:P280" si="100">N279-Q279-R279-S279-O279-T279</f>
        <v>598001.28</v>
      </c>
      <c r="Q279" s="1"/>
      <c r="R279" s="1">
        <v>696959.28</v>
      </c>
      <c r="S279" s="1">
        <v>321259.11999999988</v>
      </c>
      <c r="T279" s="1"/>
      <c r="U279" s="1">
        <f t="shared" si="98"/>
        <v>745.13133920997302</v>
      </c>
      <c r="V279" s="1">
        <f t="shared" si="98"/>
        <v>745.13133920997302</v>
      </c>
      <c r="W279" s="7">
        <v>2019</v>
      </c>
      <c r="X279" s="8">
        <v>2020</v>
      </c>
      <c r="AA279" s="24">
        <f t="shared" si="93"/>
        <v>1616219.68</v>
      </c>
      <c r="AB279" s="26">
        <v>0</v>
      </c>
      <c r="AC279" s="26">
        <v>0</v>
      </c>
      <c r="AD279" s="26">
        <v>0</v>
      </c>
      <c r="AE279" s="26">
        <v>0</v>
      </c>
      <c r="AF279" s="26">
        <v>0</v>
      </c>
      <c r="AG279" s="26">
        <v>0</v>
      </c>
      <c r="AH279" s="26"/>
      <c r="AI279" s="26">
        <v>0</v>
      </c>
      <c r="AJ279" s="26">
        <v>1616219.68</v>
      </c>
      <c r="AK279" s="26">
        <v>0</v>
      </c>
      <c r="AL279" s="10">
        <v>0</v>
      </c>
      <c r="AM279" s="26">
        <v>0</v>
      </c>
      <c r="AN279" s="26"/>
      <c r="AO279" s="26"/>
      <c r="AP279" s="9"/>
      <c r="AQ279" s="172"/>
    </row>
    <row r="280" spans="1:43" ht="15" customHeight="1" x14ac:dyDescent="0.25">
      <c r="A280" s="4">
        <f t="shared" si="94"/>
        <v>261</v>
      </c>
      <c r="B280" s="22">
        <f t="shared" si="91"/>
        <v>88</v>
      </c>
      <c r="C280" s="2" t="s">
        <v>281</v>
      </c>
      <c r="D280" s="2" t="s">
        <v>650</v>
      </c>
      <c r="E280" s="5">
        <v>1987</v>
      </c>
      <c r="F280" s="5">
        <v>2013</v>
      </c>
      <c r="G280" s="5" t="s">
        <v>48</v>
      </c>
      <c r="H280" s="5">
        <v>3</v>
      </c>
      <c r="I280" s="5">
        <v>1</v>
      </c>
      <c r="J280" s="26">
        <v>726.4</v>
      </c>
      <c r="K280" s="26">
        <v>726.4</v>
      </c>
      <c r="L280" s="26">
        <v>0</v>
      </c>
      <c r="M280" s="6">
        <v>20</v>
      </c>
      <c r="N280" s="24">
        <f t="shared" si="92"/>
        <v>1934716.54</v>
      </c>
      <c r="O280" s="20"/>
      <c r="P280" s="1">
        <f t="shared" si="100"/>
        <v>1490434.72</v>
      </c>
      <c r="Q280" s="1"/>
      <c r="R280" s="1">
        <v>70487.320000000007</v>
      </c>
      <c r="S280" s="1">
        <v>373794.5</v>
      </c>
      <c r="T280" s="1"/>
      <c r="U280" s="1">
        <f t="shared" si="98"/>
        <v>2663.4313601321587</v>
      </c>
      <c r="V280" s="1">
        <f t="shared" si="98"/>
        <v>2663.4313601321587</v>
      </c>
      <c r="W280" s="7">
        <v>2019</v>
      </c>
      <c r="X280" s="8">
        <v>2020</v>
      </c>
      <c r="AA280" s="24">
        <f t="shared" si="93"/>
        <v>1934716.54</v>
      </c>
      <c r="AB280" s="26"/>
      <c r="AC280" s="26"/>
      <c r="AD280" s="26">
        <v>145265.89000000001</v>
      </c>
      <c r="AE280" s="26">
        <v>0</v>
      </c>
      <c r="AF280" s="26">
        <v>0</v>
      </c>
      <c r="AG280" s="26">
        <v>0</v>
      </c>
      <c r="AH280" s="26"/>
      <c r="AI280" s="26">
        <v>0</v>
      </c>
      <c r="AJ280" s="26">
        <v>1789450.65</v>
      </c>
      <c r="AK280" s="26">
        <v>0</v>
      </c>
      <c r="AL280" s="26"/>
      <c r="AM280" s="26"/>
      <c r="AN280" s="26"/>
      <c r="AO280" s="26"/>
      <c r="AP280" s="9"/>
      <c r="AQ280" s="172"/>
    </row>
    <row r="281" spans="1:43" ht="15" customHeight="1" x14ac:dyDescent="0.25">
      <c r="A281" s="4">
        <f t="shared" si="94"/>
        <v>262</v>
      </c>
      <c r="B281" s="22">
        <f t="shared" si="91"/>
        <v>89</v>
      </c>
      <c r="C281" s="2" t="s">
        <v>281</v>
      </c>
      <c r="D281" s="2" t="s">
        <v>651</v>
      </c>
      <c r="E281" s="5">
        <v>1988</v>
      </c>
      <c r="F281" s="5">
        <v>2013</v>
      </c>
      <c r="G281" s="5" t="s">
        <v>48</v>
      </c>
      <c r="H281" s="5">
        <v>3</v>
      </c>
      <c r="I281" s="5">
        <v>3</v>
      </c>
      <c r="J281" s="26">
        <v>1278.92</v>
      </c>
      <c r="K281" s="26">
        <v>1278.92</v>
      </c>
      <c r="L281" s="26">
        <v>0</v>
      </c>
      <c r="M281" s="6">
        <v>45</v>
      </c>
      <c r="N281" s="24">
        <f t="shared" si="92"/>
        <v>1286222.04</v>
      </c>
      <c r="O281" s="20"/>
      <c r="P281" s="1"/>
      <c r="Q281" s="1"/>
      <c r="R281" s="1">
        <v>224352.09</v>
      </c>
      <c r="S281" s="1">
        <f t="shared" ref="S281:S282" si="101">N281-O281-Q281-R281-T281</f>
        <v>1061869.95</v>
      </c>
      <c r="T281" s="1"/>
      <c r="U281" s="1">
        <f t="shared" si="98"/>
        <v>1005.7095361711444</v>
      </c>
      <c r="V281" s="1">
        <f t="shared" si="98"/>
        <v>1005.7095361711444</v>
      </c>
      <c r="W281" s="7">
        <v>2019</v>
      </c>
      <c r="X281" s="8">
        <v>2020</v>
      </c>
      <c r="AA281" s="24">
        <f t="shared" si="93"/>
        <v>1286222.04</v>
      </c>
      <c r="AB281" s="26"/>
      <c r="AC281" s="26">
        <v>393897.95</v>
      </c>
      <c r="AD281" s="26">
        <v>261814.01</v>
      </c>
      <c r="AE281" s="26">
        <v>630510.07999999996</v>
      </c>
      <c r="AF281" s="26">
        <v>0</v>
      </c>
      <c r="AG281" s="26">
        <v>0</v>
      </c>
      <c r="AH281" s="26"/>
      <c r="AI281" s="26">
        <v>0</v>
      </c>
      <c r="AJ281" s="26">
        <v>0</v>
      </c>
      <c r="AK281" s="26">
        <v>0</v>
      </c>
      <c r="AL281" s="10">
        <v>0</v>
      </c>
      <c r="AM281" s="26">
        <v>0</v>
      </c>
      <c r="AN281" s="26"/>
      <c r="AO281" s="26"/>
      <c r="AP281" s="9"/>
      <c r="AQ281" s="172"/>
    </row>
    <row r="282" spans="1:43" ht="15" customHeight="1" x14ac:dyDescent="0.25">
      <c r="A282" s="4">
        <f t="shared" si="94"/>
        <v>263</v>
      </c>
      <c r="B282" s="22">
        <f t="shared" si="91"/>
        <v>90</v>
      </c>
      <c r="C282" s="2" t="s">
        <v>281</v>
      </c>
      <c r="D282" s="2" t="s">
        <v>652</v>
      </c>
      <c r="E282" s="5">
        <v>1985</v>
      </c>
      <c r="F282" s="5">
        <v>2013</v>
      </c>
      <c r="G282" s="5" t="s">
        <v>48</v>
      </c>
      <c r="H282" s="5">
        <v>3</v>
      </c>
      <c r="I282" s="5">
        <v>1</v>
      </c>
      <c r="J282" s="26">
        <v>1239.3</v>
      </c>
      <c r="K282" s="26">
        <v>868.4</v>
      </c>
      <c r="L282" s="26">
        <v>469.1</v>
      </c>
      <c r="M282" s="6">
        <v>95</v>
      </c>
      <c r="N282" s="24">
        <f t="shared" si="92"/>
        <v>2753407.28</v>
      </c>
      <c r="O282" s="20"/>
      <c r="P282" s="1"/>
      <c r="Q282" s="1"/>
      <c r="R282" s="1">
        <v>261154.88</v>
      </c>
      <c r="S282" s="1">
        <f t="shared" si="101"/>
        <v>2492252.4</v>
      </c>
      <c r="T282" s="1"/>
      <c r="U282" s="1">
        <f t="shared" si="98"/>
        <v>2058.6222654205608</v>
      </c>
      <c r="V282" s="1">
        <f t="shared" si="98"/>
        <v>2058.6222654205608</v>
      </c>
      <c r="W282" s="7">
        <v>2019</v>
      </c>
      <c r="X282" s="8">
        <v>2020</v>
      </c>
      <c r="AA282" s="24">
        <f t="shared" si="93"/>
        <v>2753407.28</v>
      </c>
      <c r="AB282" s="26">
        <v>1601273.37</v>
      </c>
      <c r="AC282" s="26">
        <v>396596.41</v>
      </c>
      <c r="AD282" s="26">
        <v>113313.85</v>
      </c>
      <c r="AE282" s="26">
        <v>642223.65</v>
      </c>
      <c r="AF282" s="26">
        <v>0</v>
      </c>
      <c r="AG282" s="26">
        <v>0</v>
      </c>
      <c r="AH282" s="26"/>
      <c r="AI282" s="26">
        <v>0</v>
      </c>
      <c r="AJ282" s="26">
        <v>0</v>
      </c>
      <c r="AK282" s="26">
        <v>0</v>
      </c>
      <c r="AL282" s="10">
        <v>0</v>
      </c>
      <c r="AM282" s="26">
        <v>0</v>
      </c>
      <c r="AN282" s="26"/>
      <c r="AO282" s="26"/>
      <c r="AP282" s="9"/>
      <c r="AQ282" s="172"/>
    </row>
    <row r="283" spans="1:43" ht="15" customHeight="1" x14ac:dyDescent="0.25">
      <c r="A283" s="4">
        <f t="shared" si="94"/>
        <v>264</v>
      </c>
      <c r="B283" s="22">
        <f t="shared" si="91"/>
        <v>91</v>
      </c>
      <c r="C283" s="2" t="s">
        <v>658</v>
      </c>
      <c r="D283" s="2" t="s">
        <v>665</v>
      </c>
      <c r="E283" s="5">
        <v>1986</v>
      </c>
      <c r="F283" s="5">
        <v>1986</v>
      </c>
      <c r="G283" s="5" t="s">
        <v>48</v>
      </c>
      <c r="H283" s="5">
        <v>2</v>
      </c>
      <c r="I283" s="5">
        <v>3</v>
      </c>
      <c r="J283" s="26">
        <v>946.5</v>
      </c>
      <c r="K283" s="26">
        <v>871.5</v>
      </c>
      <c r="L283" s="26">
        <v>0</v>
      </c>
      <c r="M283" s="6">
        <v>25</v>
      </c>
      <c r="N283" s="24">
        <f t="shared" si="92"/>
        <v>2363636.5500000003</v>
      </c>
      <c r="O283" s="20"/>
      <c r="P283" s="1">
        <f t="shared" ref="P283:P284" si="102">N283-Q283-R283-S283-O283-T283</f>
        <v>80836.670000000158</v>
      </c>
      <c r="Q283" s="1"/>
      <c r="R283" s="1">
        <v>196260.96</v>
      </c>
      <c r="S283" s="1">
        <v>2086538.9200000002</v>
      </c>
      <c r="T283" s="1"/>
      <c r="U283" s="1">
        <f t="shared" si="98"/>
        <v>2712.1475043029263</v>
      </c>
      <c r="V283" s="1">
        <f t="shared" si="98"/>
        <v>2712.1475043029263</v>
      </c>
      <c r="W283" s="7">
        <v>2019</v>
      </c>
      <c r="X283" s="8">
        <v>2020</v>
      </c>
      <c r="AA283" s="24">
        <f t="shared" si="93"/>
        <v>2363636.5500000003</v>
      </c>
      <c r="AB283" s="26">
        <v>0</v>
      </c>
      <c r="AC283" s="26">
        <v>0</v>
      </c>
      <c r="AD283" s="26">
        <v>0</v>
      </c>
      <c r="AE283" s="26">
        <v>0</v>
      </c>
      <c r="AF283" s="26">
        <v>0</v>
      </c>
      <c r="AG283" s="26">
        <v>0</v>
      </c>
      <c r="AH283" s="26"/>
      <c r="AI283" s="26">
        <v>0</v>
      </c>
      <c r="AJ283" s="26">
        <v>2363636.5500000003</v>
      </c>
      <c r="AK283" s="26">
        <v>0</v>
      </c>
      <c r="AL283" s="10">
        <v>0</v>
      </c>
      <c r="AM283" s="26">
        <v>0</v>
      </c>
      <c r="AN283" s="26"/>
      <c r="AO283" s="26"/>
      <c r="AP283" s="9"/>
      <c r="AQ283" s="172"/>
    </row>
    <row r="284" spans="1:43" ht="15" customHeight="1" x14ac:dyDescent="0.25">
      <c r="A284" s="4">
        <f t="shared" si="94"/>
        <v>265</v>
      </c>
      <c r="B284" s="22">
        <f t="shared" si="91"/>
        <v>92</v>
      </c>
      <c r="C284" s="2" t="s">
        <v>303</v>
      </c>
      <c r="D284" s="2" t="s">
        <v>305</v>
      </c>
      <c r="E284" s="5">
        <v>1988</v>
      </c>
      <c r="F284" s="5">
        <v>2009</v>
      </c>
      <c r="G284" s="5" t="s">
        <v>48</v>
      </c>
      <c r="H284" s="5">
        <v>2</v>
      </c>
      <c r="I284" s="5">
        <v>2</v>
      </c>
      <c r="J284" s="26">
        <v>870.6</v>
      </c>
      <c r="K284" s="26">
        <v>0</v>
      </c>
      <c r="L284" s="26">
        <v>789.1</v>
      </c>
      <c r="M284" s="6">
        <v>27</v>
      </c>
      <c r="N284" s="24">
        <f t="shared" si="92"/>
        <v>978777.55999999994</v>
      </c>
      <c r="O284" s="20"/>
      <c r="P284" s="1">
        <f t="shared" si="102"/>
        <v>666979.38</v>
      </c>
      <c r="Q284" s="1"/>
      <c r="R284" s="1">
        <v>127332.33</v>
      </c>
      <c r="S284" s="1">
        <v>184465.85</v>
      </c>
      <c r="T284" s="1"/>
      <c r="U284" s="1">
        <f t="shared" si="98"/>
        <v>1240.3720187555441</v>
      </c>
      <c r="V284" s="1">
        <f t="shared" si="98"/>
        <v>1240.3720187555441</v>
      </c>
      <c r="W284" s="7">
        <v>2019</v>
      </c>
      <c r="X284" s="8">
        <v>2020</v>
      </c>
      <c r="AA284" s="24">
        <f t="shared" si="93"/>
        <v>978777.55999999994</v>
      </c>
      <c r="AB284" s="26">
        <v>0</v>
      </c>
      <c r="AC284" s="26">
        <v>0</v>
      </c>
      <c r="AD284" s="26">
        <v>0</v>
      </c>
      <c r="AE284" s="26">
        <v>0</v>
      </c>
      <c r="AF284" s="26">
        <v>0</v>
      </c>
      <c r="AG284" s="26">
        <v>0</v>
      </c>
      <c r="AH284" s="26"/>
      <c r="AI284" s="26">
        <v>0</v>
      </c>
      <c r="AJ284" s="26">
        <v>0</v>
      </c>
      <c r="AK284" s="26">
        <v>0</v>
      </c>
      <c r="AL284" s="10">
        <v>0</v>
      </c>
      <c r="AM284" s="26">
        <v>978777.55999999994</v>
      </c>
      <c r="AN284" s="26"/>
      <c r="AO284" s="26"/>
      <c r="AP284" s="9"/>
      <c r="AQ284" s="172"/>
    </row>
    <row r="285" spans="1:43" ht="15" customHeight="1" x14ac:dyDescent="0.25">
      <c r="A285" s="4">
        <f t="shared" si="94"/>
        <v>266</v>
      </c>
      <c r="B285" s="22">
        <f t="shared" si="91"/>
        <v>93</v>
      </c>
      <c r="C285" s="2" t="s">
        <v>306</v>
      </c>
      <c r="D285" s="2" t="s">
        <v>684</v>
      </c>
      <c r="E285" s="5">
        <v>1995</v>
      </c>
      <c r="F285" s="5">
        <v>1995</v>
      </c>
      <c r="G285" s="5" t="s">
        <v>48</v>
      </c>
      <c r="H285" s="5">
        <v>5</v>
      </c>
      <c r="I285" s="5">
        <v>4</v>
      </c>
      <c r="J285" s="26">
        <v>4970.7</v>
      </c>
      <c r="K285" s="26">
        <v>4459.8</v>
      </c>
      <c r="L285" s="26">
        <v>0</v>
      </c>
      <c r="M285" s="6">
        <v>173</v>
      </c>
      <c r="N285" s="24">
        <f t="shared" si="92"/>
        <v>4469917.24</v>
      </c>
      <c r="O285" s="20"/>
      <c r="P285" s="1"/>
      <c r="Q285" s="1"/>
      <c r="R285" s="1">
        <v>560475.56000000006</v>
      </c>
      <c r="S285" s="1">
        <f>N285-O285-Q285-R285-T285</f>
        <v>3909441.68</v>
      </c>
      <c r="T285" s="1"/>
      <c r="U285" s="1">
        <f t="shared" si="98"/>
        <v>1002.2685411901879</v>
      </c>
      <c r="V285" s="1">
        <f t="shared" si="98"/>
        <v>1002.2685411901879</v>
      </c>
      <c r="W285" s="7">
        <v>2019</v>
      </c>
      <c r="X285" s="8">
        <v>2020</v>
      </c>
      <c r="AA285" s="24">
        <f t="shared" si="93"/>
        <v>4469917.24</v>
      </c>
      <c r="AB285" s="26">
        <v>2861064.47</v>
      </c>
      <c r="AC285" s="26">
        <v>1533644.19</v>
      </c>
      <c r="AD285" s="26">
        <v>0</v>
      </c>
      <c r="AE285" s="26">
        <v>0</v>
      </c>
      <c r="AF285" s="26"/>
      <c r="AG285" s="26">
        <v>0</v>
      </c>
      <c r="AH285" s="26"/>
      <c r="AI285" s="26">
        <v>0</v>
      </c>
      <c r="AJ285" s="26">
        <v>0</v>
      </c>
      <c r="AK285" s="26">
        <v>0</v>
      </c>
      <c r="AL285" s="10">
        <v>0</v>
      </c>
      <c r="AM285" s="26">
        <v>0</v>
      </c>
      <c r="AN285" s="26"/>
      <c r="AO285" s="26"/>
      <c r="AP285" s="9">
        <v>75208.58</v>
      </c>
      <c r="AQ285" s="172"/>
    </row>
    <row r="286" spans="1:43" x14ac:dyDescent="0.25">
      <c r="A286" s="54"/>
      <c r="B286" s="55"/>
      <c r="C286" s="144"/>
      <c r="D286" s="60" t="s">
        <v>695</v>
      </c>
      <c r="E286" s="61"/>
      <c r="F286" s="61"/>
      <c r="G286" s="61"/>
      <c r="H286" s="61"/>
      <c r="I286" s="61"/>
      <c r="J286" s="62">
        <f>SUM(J287:J339)</f>
        <v>7238699.120000001</v>
      </c>
      <c r="K286" s="62">
        <f>SUM(K287:K339)</f>
        <v>5992336.7500000009</v>
      </c>
      <c r="L286" s="62">
        <f>SUM(L287:L339)</f>
        <v>228029.53</v>
      </c>
      <c r="M286" s="62">
        <f>SUM(M287:M339)</f>
        <v>265732</v>
      </c>
      <c r="N286" s="62">
        <f>SUM(N287:N325)</f>
        <v>193857488.17699999</v>
      </c>
      <c r="O286" s="62">
        <f t="shared" ref="O286:AP286" si="103">SUM(O287:O325)</f>
        <v>0</v>
      </c>
      <c r="P286" s="62">
        <f t="shared" si="103"/>
        <v>66022068.189999998</v>
      </c>
      <c r="Q286" s="62">
        <f t="shared" si="103"/>
        <v>0</v>
      </c>
      <c r="R286" s="62">
        <f t="shared" si="103"/>
        <v>56197435.4278</v>
      </c>
      <c r="S286" s="62">
        <f t="shared" si="103"/>
        <v>71637984.559200004</v>
      </c>
      <c r="T286" s="62">
        <f t="shared" si="103"/>
        <v>0</v>
      </c>
      <c r="U286" s="62"/>
      <c r="V286" s="62"/>
      <c r="W286" s="62"/>
      <c r="X286" s="62">
        <f t="shared" si="103"/>
        <v>78780</v>
      </c>
      <c r="Y286" s="62">
        <f t="shared" si="103"/>
        <v>0</v>
      </c>
      <c r="Z286" s="62">
        <f t="shared" si="103"/>
        <v>0</v>
      </c>
      <c r="AA286" s="62">
        <f t="shared" si="103"/>
        <v>193857488.17699999</v>
      </c>
      <c r="AB286" s="62">
        <f t="shared" si="103"/>
        <v>21164737.389999997</v>
      </c>
      <c r="AC286" s="62">
        <f t="shared" si="103"/>
        <v>9204479.4800000004</v>
      </c>
      <c r="AD286" s="62">
        <f t="shared" si="103"/>
        <v>4986967.68</v>
      </c>
      <c r="AE286" s="62">
        <f t="shared" si="103"/>
        <v>5172623.6899999995</v>
      </c>
      <c r="AF286" s="62">
        <f t="shared" si="103"/>
        <v>0</v>
      </c>
      <c r="AG286" s="62">
        <f t="shared" si="103"/>
        <v>0</v>
      </c>
      <c r="AH286" s="62">
        <f t="shared" si="103"/>
        <v>222016.91</v>
      </c>
      <c r="AI286" s="62">
        <f t="shared" si="103"/>
        <v>125173177.04700002</v>
      </c>
      <c r="AJ286" s="62">
        <f t="shared" si="103"/>
        <v>0</v>
      </c>
      <c r="AK286" s="62">
        <f t="shared" si="103"/>
        <v>15588435.390000001</v>
      </c>
      <c r="AL286" s="62">
        <f t="shared" si="103"/>
        <v>4275587.5</v>
      </c>
      <c r="AM286" s="62">
        <f t="shared" si="103"/>
        <v>0</v>
      </c>
      <c r="AN286" s="62">
        <f t="shared" si="103"/>
        <v>5453735.8700000029</v>
      </c>
      <c r="AO286" s="62">
        <f t="shared" si="103"/>
        <v>805438.80999999994</v>
      </c>
      <c r="AP286" s="62">
        <f t="shared" si="103"/>
        <v>1810288.4100000001</v>
      </c>
      <c r="AQ286" s="172"/>
    </row>
    <row r="287" spans="1:43" ht="15" customHeight="1" x14ac:dyDescent="0.25">
      <c r="A287" s="4">
        <f>+A285+1</f>
        <v>267</v>
      </c>
      <c r="B287" s="22">
        <v>1</v>
      </c>
      <c r="C287" s="22" t="s">
        <v>68</v>
      </c>
      <c r="D287" s="22" t="s">
        <v>696</v>
      </c>
      <c r="E287" s="41">
        <v>1995</v>
      </c>
      <c r="F287" s="41">
        <v>2013</v>
      </c>
      <c r="G287" s="22" t="s">
        <v>60</v>
      </c>
      <c r="H287" s="41">
        <v>9</v>
      </c>
      <c r="I287" s="41">
        <v>4</v>
      </c>
      <c r="J287" s="22">
        <v>9107.2000000000007</v>
      </c>
      <c r="K287" s="22">
        <v>6630.4</v>
      </c>
      <c r="L287" s="22">
        <v>133</v>
      </c>
      <c r="M287" s="22">
        <v>270</v>
      </c>
      <c r="N287" s="24">
        <f t="shared" ref="N287:N325" si="104">AA287</f>
        <v>3109557.33</v>
      </c>
      <c r="O287" s="1"/>
      <c r="P287" s="1">
        <v>0</v>
      </c>
      <c r="Q287" s="1"/>
      <c r="R287" s="1">
        <f>N287</f>
        <v>3109557.33</v>
      </c>
      <c r="S287" s="1"/>
      <c r="T287" s="1"/>
      <c r="U287" s="1">
        <f t="shared" ref="U287:V315" si="105">$N287/($K287+$L287)</f>
        <v>459.76244640269692</v>
      </c>
      <c r="V287" s="1">
        <f t="shared" si="105"/>
        <v>459.76244640269692</v>
      </c>
      <c r="W287" s="7">
        <v>2020</v>
      </c>
      <c r="X287" s="8">
        <v>2020</v>
      </c>
      <c r="AA287" s="24">
        <f t="shared" ref="AA287:AA325" si="106">SUM(AB287:AP287)</f>
        <v>3109557.33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/>
      <c r="AI287" s="1">
        <v>3010386.5700000003</v>
      </c>
      <c r="AJ287" s="1">
        <v>0</v>
      </c>
      <c r="AK287" s="1">
        <v>0</v>
      </c>
      <c r="AL287" s="1">
        <v>0</v>
      </c>
      <c r="AM287" s="1">
        <v>0</v>
      </c>
      <c r="AN287" s="26">
        <v>55593.51</v>
      </c>
      <c r="AO287" s="26">
        <v>43577.25</v>
      </c>
      <c r="AP287" s="9"/>
      <c r="AQ287" s="172"/>
    </row>
    <row r="288" spans="1:43" ht="15" customHeight="1" x14ac:dyDescent="0.25">
      <c r="A288" s="4">
        <f t="shared" ref="A288:B290" si="107">+A287+1</f>
        <v>268</v>
      </c>
      <c r="B288" s="22">
        <f t="shared" si="107"/>
        <v>2</v>
      </c>
      <c r="C288" s="2" t="s">
        <v>1365</v>
      </c>
      <c r="D288" s="2" t="s">
        <v>703</v>
      </c>
      <c r="E288" s="5">
        <v>1994</v>
      </c>
      <c r="F288" s="5">
        <v>1999</v>
      </c>
      <c r="G288" s="5" t="s">
        <v>1367</v>
      </c>
      <c r="H288" s="5">
        <v>10</v>
      </c>
      <c r="I288" s="5">
        <v>2</v>
      </c>
      <c r="J288" s="26">
        <v>6586.2</v>
      </c>
      <c r="K288" s="26">
        <v>5635</v>
      </c>
      <c r="L288" s="26">
        <v>0</v>
      </c>
      <c r="M288" s="6">
        <v>227</v>
      </c>
      <c r="N288" s="24">
        <f t="shared" si="104"/>
        <v>6262197.4700000007</v>
      </c>
      <c r="O288" s="26"/>
      <c r="P288" s="1">
        <v>0</v>
      </c>
      <c r="Q288" s="1"/>
      <c r="R288" s="1">
        <v>1937050.53</v>
      </c>
      <c r="S288" s="1">
        <f>N288-O288-Q288-R288-T288</f>
        <v>4325146.9400000004</v>
      </c>
      <c r="T288" s="26"/>
      <c r="U288" s="1">
        <f t="shared" si="105"/>
        <v>1111.3038988464953</v>
      </c>
      <c r="V288" s="1">
        <f t="shared" si="105"/>
        <v>1111.3038988464953</v>
      </c>
      <c r="W288" s="7">
        <v>2020</v>
      </c>
      <c r="X288" s="8">
        <v>2020</v>
      </c>
      <c r="AA288" s="24">
        <f t="shared" si="106"/>
        <v>6262197.4700000007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/>
      <c r="AI288" s="1">
        <v>6189203.0100000007</v>
      </c>
      <c r="AJ288" s="1">
        <v>0</v>
      </c>
      <c r="AK288" s="1">
        <v>0</v>
      </c>
      <c r="AL288" s="1">
        <v>0</v>
      </c>
      <c r="AM288" s="1">
        <v>0</v>
      </c>
      <c r="AN288" s="26">
        <v>51035.71</v>
      </c>
      <c r="AO288" s="26">
        <v>21958.75</v>
      </c>
      <c r="AP288" s="9"/>
      <c r="AQ288" s="172"/>
    </row>
    <row r="289" spans="1:43" ht="15" customHeight="1" x14ac:dyDescent="0.25">
      <c r="A289" s="4">
        <f t="shared" si="107"/>
        <v>269</v>
      </c>
      <c r="B289" s="22">
        <f t="shared" si="107"/>
        <v>3</v>
      </c>
      <c r="C289" s="2" t="s">
        <v>1366</v>
      </c>
      <c r="D289" s="2" t="s">
        <v>342</v>
      </c>
      <c r="E289" s="5">
        <v>1986</v>
      </c>
      <c r="F289" s="5">
        <v>2016</v>
      </c>
      <c r="G289" s="5" t="s">
        <v>1367</v>
      </c>
      <c r="H289" s="5">
        <v>9</v>
      </c>
      <c r="I289" s="5">
        <v>1</v>
      </c>
      <c r="J289" s="26">
        <v>3158.3</v>
      </c>
      <c r="K289" s="26">
        <v>2677.4</v>
      </c>
      <c r="L289" s="26">
        <v>0</v>
      </c>
      <c r="M289" s="6">
        <v>111</v>
      </c>
      <c r="N289" s="24">
        <f t="shared" si="104"/>
        <v>5430999.080000001</v>
      </c>
      <c r="O289" s="26"/>
      <c r="P289" s="1">
        <f t="shared" ref="P289:P295" si="108">N289-Q289-R289-S289-O289-T289</f>
        <v>3859215.1800000011</v>
      </c>
      <c r="Q289" s="1"/>
      <c r="R289" s="1">
        <v>1571783.9</v>
      </c>
      <c r="S289" s="1"/>
      <c r="T289" s="26"/>
      <c r="U289" s="1">
        <f t="shared" si="105"/>
        <v>2028.4601030850829</v>
      </c>
      <c r="V289" s="1">
        <f t="shared" si="105"/>
        <v>2028.4601030850829</v>
      </c>
      <c r="W289" s="7">
        <v>2020</v>
      </c>
      <c r="X289" s="8">
        <v>2020</v>
      </c>
      <c r="AA289" s="24">
        <f t="shared" si="106"/>
        <v>5430999.080000001</v>
      </c>
      <c r="AB289" s="83"/>
      <c r="AC289" s="83"/>
      <c r="AD289" s="83"/>
      <c r="AE289" s="83"/>
      <c r="AF289" s="83"/>
      <c r="AG289" s="83"/>
      <c r="AH289" s="83"/>
      <c r="AI289" s="84">
        <v>3190668.14</v>
      </c>
      <c r="AJ289" s="83"/>
      <c r="AK289" s="131">
        <v>1289653.51</v>
      </c>
      <c r="AL289" s="83"/>
      <c r="AM289" s="83"/>
      <c r="AN289" s="84">
        <v>817109.53</v>
      </c>
      <c r="AO289" s="84">
        <v>39148</v>
      </c>
      <c r="AP289" s="116">
        <v>94419.9</v>
      </c>
      <c r="AQ289" s="172"/>
    </row>
    <row r="290" spans="1:43" s="82" customFormat="1" ht="15" customHeight="1" x14ac:dyDescent="0.25">
      <c r="A290" s="4">
        <f t="shared" si="107"/>
        <v>270</v>
      </c>
      <c r="B290" s="22">
        <f t="shared" si="107"/>
        <v>4</v>
      </c>
      <c r="C290" s="2" t="s">
        <v>1366</v>
      </c>
      <c r="D290" s="2" t="s">
        <v>349</v>
      </c>
      <c r="E290" s="5">
        <v>1986</v>
      </c>
      <c r="F290" s="5">
        <v>2016</v>
      </c>
      <c r="G290" s="5" t="s">
        <v>1367</v>
      </c>
      <c r="H290" s="5">
        <v>5</v>
      </c>
      <c r="I290" s="5">
        <v>5</v>
      </c>
      <c r="J290" s="26">
        <v>7087.1</v>
      </c>
      <c r="K290" s="26">
        <v>5780.1</v>
      </c>
      <c r="L290" s="26">
        <v>157.30000000000001</v>
      </c>
      <c r="M290" s="6">
        <v>232</v>
      </c>
      <c r="N290" s="24">
        <f t="shared" si="104"/>
        <v>3972684.37</v>
      </c>
      <c r="O290" s="26"/>
      <c r="P290" s="1">
        <f t="shared" si="108"/>
        <v>1619050.13</v>
      </c>
      <c r="Q290" s="1"/>
      <c r="R290" s="1">
        <v>2353634.2400000002</v>
      </c>
      <c r="S290" s="1"/>
      <c r="T290" s="1"/>
      <c r="U290" s="1">
        <f t="shared" si="105"/>
        <v>669.09495233603934</v>
      </c>
      <c r="V290" s="1">
        <f t="shared" si="105"/>
        <v>669.09495233603934</v>
      </c>
      <c r="W290" s="7">
        <v>2020</v>
      </c>
      <c r="X290" s="8">
        <v>2020</v>
      </c>
      <c r="AA290" s="24">
        <f t="shared" si="106"/>
        <v>3972684.37</v>
      </c>
      <c r="AB290" s="1"/>
      <c r="AC290" s="1"/>
      <c r="AD290" s="1"/>
      <c r="AE290" s="1"/>
      <c r="AF290" s="1"/>
      <c r="AG290" s="1"/>
      <c r="AH290" s="1"/>
      <c r="AI290" s="1"/>
      <c r="AJ290" s="12"/>
      <c r="AK290" s="133">
        <v>3656747.38</v>
      </c>
      <c r="AL290" s="106"/>
      <c r="AM290" s="1"/>
      <c r="AN290" s="14">
        <v>198771.97</v>
      </c>
      <c r="AO290" s="14">
        <v>27245</v>
      </c>
      <c r="AP290" s="137">
        <v>89920.02</v>
      </c>
      <c r="AQ290" s="172"/>
    </row>
    <row r="291" spans="1:43" s="82" customFormat="1" ht="15" customHeight="1" x14ac:dyDescent="0.25">
      <c r="A291" s="4">
        <f t="shared" ref="A291:A325" si="109">+A290+1</f>
        <v>271</v>
      </c>
      <c r="B291" s="22">
        <f t="shared" ref="B291:B325" si="110">+B290+1</f>
        <v>5</v>
      </c>
      <c r="C291" s="2" t="s">
        <v>1366</v>
      </c>
      <c r="D291" s="2" t="s">
        <v>355</v>
      </c>
      <c r="E291" s="5">
        <v>1987</v>
      </c>
      <c r="F291" s="5">
        <v>2009</v>
      </c>
      <c r="G291" s="5" t="s">
        <v>1367</v>
      </c>
      <c r="H291" s="5">
        <v>9</v>
      </c>
      <c r="I291" s="5">
        <v>5</v>
      </c>
      <c r="J291" s="26">
        <v>12244</v>
      </c>
      <c r="K291" s="26">
        <v>9423</v>
      </c>
      <c r="L291" s="26">
        <v>205.9</v>
      </c>
      <c r="M291" s="6">
        <v>401</v>
      </c>
      <c r="N291" s="24">
        <f t="shared" si="104"/>
        <v>21295576.57</v>
      </c>
      <c r="O291" s="26"/>
      <c r="P291" s="1">
        <f t="shared" si="108"/>
        <v>17659575.600000001</v>
      </c>
      <c r="Q291" s="1"/>
      <c r="R291" s="1">
        <v>3636000.97</v>
      </c>
      <c r="S291" s="1"/>
      <c r="T291" s="26"/>
      <c r="U291" s="1">
        <f t="shared" si="105"/>
        <v>2211.6312943326861</v>
      </c>
      <c r="V291" s="1">
        <f t="shared" si="105"/>
        <v>2211.6312943326861</v>
      </c>
      <c r="W291" s="7">
        <v>2020</v>
      </c>
      <c r="X291" s="8">
        <v>2020</v>
      </c>
      <c r="AA291" s="24">
        <f t="shared" si="106"/>
        <v>21295576.57</v>
      </c>
      <c r="AB291" s="1">
        <v>6389669</v>
      </c>
      <c r="AC291" s="1">
        <v>7444931</v>
      </c>
      <c r="AD291" s="1">
        <v>2401898.2400000002</v>
      </c>
      <c r="AE291" s="1">
        <v>3072772</v>
      </c>
      <c r="AF291" s="1"/>
      <c r="AG291" s="1"/>
      <c r="AH291" s="1"/>
      <c r="AI291" s="1"/>
      <c r="AJ291" s="1"/>
      <c r="AK291" s="132"/>
      <c r="AL291" s="1"/>
      <c r="AM291" s="12"/>
      <c r="AN291" s="133">
        <v>1411265.68</v>
      </c>
      <c r="AO291" s="135">
        <v>40704</v>
      </c>
      <c r="AP291" s="138">
        <v>534336.65</v>
      </c>
      <c r="AQ291" s="172"/>
    </row>
    <row r="292" spans="1:43" s="82" customFormat="1" ht="15" customHeight="1" x14ac:dyDescent="0.25">
      <c r="A292" s="4">
        <f t="shared" si="109"/>
        <v>272</v>
      </c>
      <c r="B292" s="22">
        <f t="shared" si="110"/>
        <v>6</v>
      </c>
      <c r="C292" s="2" t="s">
        <v>1366</v>
      </c>
      <c r="D292" s="2" t="s">
        <v>364</v>
      </c>
      <c r="E292" s="5">
        <v>1987</v>
      </c>
      <c r="F292" s="5">
        <v>2008</v>
      </c>
      <c r="G292" s="5" t="s">
        <v>1367</v>
      </c>
      <c r="H292" s="5">
        <v>5</v>
      </c>
      <c r="I292" s="5">
        <v>4</v>
      </c>
      <c r="J292" s="26">
        <v>5846.9</v>
      </c>
      <c r="K292" s="26">
        <v>4733.8999999999996</v>
      </c>
      <c r="L292" s="26">
        <v>149.80000000000001</v>
      </c>
      <c r="M292" s="6">
        <v>187</v>
      </c>
      <c r="N292" s="24">
        <f t="shared" si="104"/>
        <v>7001902.3399999999</v>
      </c>
      <c r="O292" s="26"/>
      <c r="P292" s="1">
        <f t="shared" si="108"/>
        <v>5127897.1099999994</v>
      </c>
      <c r="Q292" s="1"/>
      <c r="R292" s="1">
        <v>1874005.23</v>
      </c>
      <c r="S292" s="1"/>
      <c r="T292" s="1"/>
      <c r="U292" s="1">
        <f t="shared" si="105"/>
        <v>1433.7290046481153</v>
      </c>
      <c r="V292" s="1">
        <f t="shared" si="105"/>
        <v>1433.7290046481153</v>
      </c>
      <c r="W292" s="7">
        <v>2020</v>
      </c>
      <c r="X292" s="8">
        <v>2020</v>
      </c>
      <c r="AA292" s="24">
        <f t="shared" si="106"/>
        <v>7001902.3399999999</v>
      </c>
      <c r="AB292" s="1">
        <v>3382095.76</v>
      </c>
      <c r="AC292" s="1"/>
      <c r="AD292" s="1"/>
      <c r="AE292" s="1"/>
      <c r="AF292" s="1"/>
      <c r="AG292" s="1"/>
      <c r="AH292" s="1"/>
      <c r="AI292" s="1"/>
      <c r="AJ292" s="1"/>
      <c r="AK292" s="1">
        <v>3034575.39</v>
      </c>
      <c r="AL292" s="1"/>
      <c r="AM292" s="1"/>
      <c r="AN292" s="119">
        <v>353002.93</v>
      </c>
      <c r="AO292" s="119">
        <v>45003</v>
      </c>
      <c r="AP292" s="9">
        <v>187225.26</v>
      </c>
      <c r="AQ292" s="172"/>
    </row>
    <row r="293" spans="1:43" s="82" customFormat="1" ht="15" customHeight="1" x14ac:dyDescent="0.25">
      <c r="A293" s="4">
        <f t="shared" si="109"/>
        <v>273</v>
      </c>
      <c r="B293" s="22">
        <f t="shared" si="110"/>
        <v>7</v>
      </c>
      <c r="C293" s="2" t="s">
        <v>1366</v>
      </c>
      <c r="D293" s="2" t="s">
        <v>366</v>
      </c>
      <c r="E293" s="5">
        <v>1987</v>
      </c>
      <c r="F293" s="5">
        <v>2009</v>
      </c>
      <c r="G293" s="5" t="s">
        <v>1367</v>
      </c>
      <c r="H293" s="5">
        <v>5</v>
      </c>
      <c r="I293" s="5">
        <v>5</v>
      </c>
      <c r="J293" s="26">
        <v>7206.5</v>
      </c>
      <c r="K293" s="26">
        <v>5790.3</v>
      </c>
      <c r="L293" s="26">
        <v>235.7</v>
      </c>
      <c r="M293" s="6">
        <v>239</v>
      </c>
      <c r="N293" s="24">
        <f t="shared" si="104"/>
        <v>8789135.629999999</v>
      </c>
      <c r="O293" s="26"/>
      <c r="P293" s="1">
        <f t="shared" si="108"/>
        <v>6620573.8699999992</v>
      </c>
      <c r="Q293" s="1"/>
      <c r="R293" s="1">
        <v>2168561.7599999998</v>
      </c>
      <c r="S293" s="1"/>
      <c r="T293" s="1"/>
      <c r="U293" s="1">
        <f t="shared" si="105"/>
        <v>1458.5356173249252</v>
      </c>
      <c r="V293" s="1">
        <f t="shared" si="105"/>
        <v>1458.5356173249252</v>
      </c>
      <c r="W293" s="7">
        <v>2020</v>
      </c>
      <c r="X293" s="8">
        <v>2020</v>
      </c>
      <c r="AA293" s="24">
        <f t="shared" si="106"/>
        <v>8789135.629999999</v>
      </c>
      <c r="AB293" s="1">
        <v>4328192.62</v>
      </c>
      <c r="AC293" s="1"/>
      <c r="AD293" s="1"/>
      <c r="AE293" s="1"/>
      <c r="AF293" s="1"/>
      <c r="AG293" s="1"/>
      <c r="AH293" s="1"/>
      <c r="AI293" s="134"/>
      <c r="AJ293" s="1"/>
      <c r="AK293" s="1">
        <v>3746638.81</v>
      </c>
      <c r="AL293" s="1"/>
      <c r="AM293" s="1"/>
      <c r="AN293" s="14">
        <v>435570.5</v>
      </c>
      <c r="AO293" s="14">
        <v>47576</v>
      </c>
      <c r="AP293" s="9">
        <v>231157.7</v>
      </c>
      <c r="AQ293" s="172"/>
    </row>
    <row r="294" spans="1:43" s="82" customFormat="1" ht="15" customHeight="1" x14ac:dyDescent="0.25">
      <c r="A294" s="4">
        <f t="shared" si="109"/>
        <v>274</v>
      </c>
      <c r="B294" s="22">
        <f t="shared" si="110"/>
        <v>8</v>
      </c>
      <c r="C294" s="2" t="s">
        <v>1366</v>
      </c>
      <c r="D294" s="2" t="s">
        <v>368</v>
      </c>
      <c r="E294" s="5">
        <v>1992</v>
      </c>
      <c r="F294" s="5">
        <v>1992</v>
      </c>
      <c r="G294" s="5" t="s">
        <v>1367</v>
      </c>
      <c r="H294" s="5">
        <v>9</v>
      </c>
      <c r="I294" s="5">
        <v>1</v>
      </c>
      <c r="J294" s="26">
        <v>2861.2</v>
      </c>
      <c r="K294" s="26">
        <v>2229.9</v>
      </c>
      <c r="L294" s="26">
        <v>233.8</v>
      </c>
      <c r="M294" s="6">
        <v>68</v>
      </c>
      <c r="N294" s="24">
        <f t="shared" si="104"/>
        <v>3411792</v>
      </c>
      <c r="O294" s="26"/>
      <c r="P294" s="1">
        <f t="shared" si="108"/>
        <v>2152673.5499999998</v>
      </c>
      <c r="Q294" s="1"/>
      <c r="R294" s="1">
        <v>1259118.45</v>
      </c>
      <c r="S294" s="1"/>
      <c r="T294" s="26"/>
      <c r="U294" s="1">
        <f t="shared" si="105"/>
        <v>1384.8244510289401</v>
      </c>
      <c r="V294" s="1">
        <f t="shared" si="105"/>
        <v>1384.8244510289401</v>
      </c>
      <c r="W294" s="7">
        <v>2020</v>
      </c>
      <c r="X294" s="8">
        <v>2020</v>
      </c>
      <c r="AA294" s="24">
        <f t="shared" si="106"/>
        <v>3411792</v>
      </c>
      <c r="AB294" s="1"/>
      <c r="AC294" s="1"/>
      <c r="AD294" s="1"/>
      <c r="AE294" s="1"/>
      <c r="AF294" s="1"/>
      <c r="AG294" s="1"/>
      <c r="AH294" s="12"/>
      <c r="AI294" s="133">
        <v>3148448.3600000003</v>
      </c>
      <c r="AJ294" s="106"/>
      <c r="AK294" s="1"/>
      <c r="AL294" s="1"/>
      <c r="AM294" s="12"/>
      <c r="AN294" s="136">
        <v>165707.79999999999</v>
      </c>
      <c r="AO294" s="133">
        <v>30000</v>
      </c>
      <c r="AP294" s="139">
        <v>67635.839999999997</v>
      </c>
      <c r="AQ294" s="172"/>
    </row>
    <row r="295" spans="1:43" ht="15" customHeight="1" x14ac:dyDescent="0.25">
      <c r="A295" s="4">
        <f t="shared" si="109"/>
        <v>275</v>
      </c>
      <c r="B295" s="22">
        <f t="shared" si="110"/>
        <v>9</v>
      </c>
      <c r="C295" s="2" t="s">
        <v>1366</v>
      </c>
      <c r="D295" s="2" t="s">
        <v>372</v>
      </c>
      <c r="E295" s="5">
        <v>1988</v>
      </c>
      <c r="F295" s="5">
        <v>2009</v>
      </c>
      <c r="G295" s="5" t="s">
        <v>1367</v>
      </c>
      <c r="H295" s="5">
        <v>5</v>
      </c>
      <c r="I295" s="5">
        <v>6</v>
      </c>
      <c r="J295" s="26">
        <v>5149.1000000000004</v>
      </c>
      <c r="K295" s="26">
        <v>4602.7</v>
      </c>
      <c r="L295" s="26">
        <v>0</v>
      </c>
      <c r="M295" s="6">
        <v>195</v>
      </c>
      <c r="N295" s="24">
        <f t="shared" si="104"/>
        <v>3658344.5300000003</v>
      </c>
      <c r="O295" s="26"/>
      <c r="P295" s="1">
        <f t="shared" si="108"/>
        <v>1761331.6900000002</v>
      </c>
      <c r="Q295" s="1"/>
      <c r="R295" s="1">
        <v>1897012.84</v>
      </c>
      <c r="S295" s="1"/>
      <c r="T295" s="1"/>
      <c r="U295" s="1">
        <f t="shared" si="105"/>
        <v>794.82576096638934</v>
      </c>
      <c r="V295" s="1">
        <f t="shared" si="105"/>
        <v>794.82576096638934</v>
      </c>
      <c r="W295" s="7">
        <v>2020</v>
      </c>
      <c r="X295" s="8">
        <v>2020</v>
      </c>
      <c r="AA295" s="24">
        <f t="shared" si="106"/>
        <v>3658344.5300000003</v>
      </c>
      <c r="AB295" s="1"/>
      <c r="AC295" s="1"/>
      <c r="AD295" s="1">
        <v>1291116.8899999999</v>
      </c>
      <c r="AE295" s="1">
        <v>1837083.77</v>
      </c>
      <c r="AF295" s="1"/>
      <c r="AG295" s="1"/>
      <c r="AH295" s="1">
        <v>222016.91</v>
      </c>
      <c r="AI295" s="132"/>
      <c r="AJ295" s="1"/>
      <c r="AK295" s="1"/>
      <c r="AL295" s="1"/>
      <c r="AM295" s="1"/>
      <c r="AN295" s="119">
        <v>194856.43</v>
      </c>
      <c r="AO295" s="119">
        <v>24956</v>
      </c>
      <c r="AP295" s="9">
        <v>88314.53</v>
      </c>
      <c r="AQ295" s="172"/>
    </row>
    <row r="296" spans="1:43" ht="15" customHeight="1" x14ac:dyDescent="0.25">
      <c r="A296" s="4">
        <f t="shared" si="109"/>
        <v>276</v>
      </c>
      <c r="B296" s="22">
        <f t="shared" si="110"/>
        <v>10</v>
      </c>
      <c r="C296" s="2" t="s">
        <v>1365</v>
      </c>
      <c r="D296" s="2" t="s">
        <v>735</v>
      </c>
      <c r="E296" s="5">
        <v>1994</v>
      </c>
      <c r="F296" s="5">
        <v>2017</v>
      </c>
      <c r="G296" s="5" t="s">
        <v>1367</v>
      </c>
      <c r="H296" s="5">
        <v>10</v>
      </c>
      <c r="I296" s="5">
        <v>1</v>
      </c>
      <c r="J296" s="26">
        <v>3265.2</v>
      </c>
      <c r="K296" s="26">
        <v>2805.8</v>
      </c>
      <c r="L296" s="26">
        <v>0</v>
      </c>
      <c r="M296" s="6">
        <v>90</v>
      </c>
      <c r="N296" s="24">
        <f t="shared" si="104"/>
        <v>3153667.6842</v>
      </c>
      <c r="O296" s="26"/>
      <c r="P296" s="1">
        <v>0</v>
      </c>
      <c r="Q296" s="1"/>
      <c r="R296" s="1">
        <v>525295.39419999998</v>
      </c>
      <c r="S296" s="1">
        <f>N296-O296-Q296-R296-T296</f>
        <v>2628372.29</v>
      </c>
      <c r="T296" s="26"/>
      <c r="U296" s="1">
        <f t="shared" si="105"/>
        <v>1123.9816395323971</v>
      </c>
      <c r="V296" s="1">
        <f t="shared" si="105"/>
        <v>1123.9816395323971</v>
      </c>
      <c r="W296" s="7">
        <v>2020</v>
      </c>
      <c r="X296" s="8">
        <v>2020</v>
      </c>
      <c r="AA296" s="24">
        <f t="shared" si="106"/>
        <v>3153667.6842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/>
      <c r="AI296" s="1">
        <v>3094408.5742000001</v>
      </c>
      <c r="AJ296" s="26"/>
      <c r="AK296" s="1">
        <v>0</v>
      </c>
      <c r="AL296" s="1">
        <v>0</v>
      </c>
      <c r="AM296" s="1">
        <v>0</v>
      </c>
      <c r="AN296" s="26">
        <v>41887.439999999995</v>
      </c>
      <c r="AO296" s="26">
        <v>17371.669999999998</v>
      </c>
      <c r="AP296" s="9"/>
      <c r="AQ296" s="172"/>
    </row>
    <row r="297" spans="1:43" s="82" customFormat="1" ht="15" customHeight="1" x14ac:dyDescent="0.25">
      <c r="A297" s="4">
        <f t="shared" si="109"/>
        <v>277</v>
      </c>
      <c r="B297" s="22">
        <f t="shared" si="110"/>
        <v>11</v>
      </c>
      <c r="C297" s="2" t="s">
        <v>1366</v>
      </c>
      <c r="D297" s="2" t="s">
        <v>737</v>
      </c>
      <c r="E297" s="5">
        <v>1994</v>
      </c>
      <c r="F297" s="5">
        <v>2017</v>
      </c>
      <c r="G297" s="5" t="s">
        <v>1367</v>
      </c>
      <c r="H297" s="5">
        <v>10</v>
      </c>
      <c r="I297" s="5">
        <v>1</v>
      </c>
      <c r="J297" s="26">
        <v>3224</v>
      </c>
      <c r="K297" s="26">
        <v>2776.2</v>
      </c>
      <c r="L297" s="26">
        <v>0</v>
      </c>
      <c r="M297" s="6">
        <v>96</v>
      </c>
      <c r="N297" s="24">
        <f t="shared" si="104"/>
        <v>3578639.71</v>
      </c>
      <c r="O297" s="26"/>
      <c r="P297" s="1">
        <f>N297-Q297-R297-S297-O297-T297</f>
        <v>2332661.9</v>
      </c>
      <c r="Q297" s="1"/>
      <c r="R297" s="1">
        <v>1245977.81</v>
      </c>
      <c r="S297" s="1"/>
      <c r="T297" s="26"/>
      <c r="U297" s="1">
        <f t="shared" si="105"/>
        <v>1289.0424717239393</v>
      </c>
      <c r="V297" s="1">
        <f t="shared" si="105"/>
        <v>1289.0424717239393</v>
      </c>
      <c r="W297" s="7">
        <v>2020</v>
      </c>
      <c r="X297" s="8">
        <v>2020</v>
      </c>
      <c r="AA297" s="24">
        <f t="shared" si="106"/>
        <v>3578639.71</v>
      </c>
      <c r="AB297" s="1"/>
      <c r="AC297" s="1"/>
      <c r="AD297" s="1"/>
      <c r="AE297" s="1"/>
      <c r="AF297" s="1"/>
      <c r="AG297" s="1"/>
      <c r="AH297" s="1"/>
      <c r="AI297" s="1">
        <v>3301435.87</v>
      </c>
      <c r="AJ297" s="26"/>
      <c r="AK297" s="1"/>
      <c r="AL297" s="1"/>
      <c r="AM297" s="1"/>
      <c r="AN297" s="26">
        <v>179568</v>
      </c>
      <c r="AO297" s="26">
        <v>30000</v>
      </c>
      <c r="AP297" s="9">
        <v>67635.839999999997</v>
      </c>
      <c r="AQ297" s="172"/>
    </row>
    <row r="298" spans="1:43" ht="15" customHeight="1" x14ac:dyDescent="0.25">
      <c r="A298" s="4">
        <f t="shared" si="109"/>
        <v>278</v>
      </c>
      <c r="B298" s="22">
        <f t="shared" si="110"/>
        <v>12</v>
      </c>
      <c r="C298" s="2" t="s">
        <v>1365</v>
      </c>
      <c r="D298" s="2" t="s">
        <v>80</v>
      </c>
      <c r="E298" s="5">
        <v>1994</v>
      </c>
      <c r="F298" s="5">
        <v>1994</v>
      </c>
      <c r="G298" s="5" t="s">
        <v>1367</v>
      </c>
      <c r="H298" s="5">
        <v>10</v>
      </c>
      <c r="I298" s="5">
        <v>1</v>
      </c>
      <c r="J298" s="26">
        <v>3200.9</v>
      </c>
      <c r="K298" s="26">
        <v>2754.1</v>
      </c>
      <c r="L298" s="26">
        <v>0</v>
      </c>
      <c r="M298" s="6">
        <v>107</v>
      </c>
      <c r="N298" s="24">
        <f t="shared" si="104"/>
        <v>3160207.98</v>
      </c>
      <c r="O298" s="26"/>
      <c r="P298" s="1"/>
      <c r="Q298" s="1"/>
      <c r="R298" s="1">
        <v>294964.11</v>
      </c>
      <c r="S298" s="1">
        <f>N298-O298-Q298-R298-T298</f>
        <v>2865243.87</v>
      </c>
      <c r="T298" s="26"/>
      <c r="U298" s="1">
        <f t="shared" si="105"/>
        <v>1147.455785919175</v>
      </c>
      <c r="V298" s="1">
        <f t="shared" si="105"/>
        <v>1147.455785919175</v>
      </c>
      <c r="W298" s="7">
        <v>2020</v>
      </c>
      <c r="X298" s="8">
        <v>2020</v>
      </c>
      <c r="AA298" s="24">
        <f t="shared" si="106"/>
        <v>3160207.98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  <c r="AH298" s="1"/>
      <c r="AI298" s="1">
        <v>3100928.2600000002</v>
      </c>
      <c r="AJ298" s="1">
        <v>0</v>
      </c>
      <c r="AK298" s="1">
        <v>0</v>
      </c>
      <c r="AL298" s="26"/>
      <c r="AM298" s="1">
        <v>0</v>
      </c>
      <c r="AN298" s="26">
        <v>41871.15</v>
      </c>
      <c r="AO298" s="26">
        <v>17408.57</v>
      </c>
      <c r="AP298" s="9"/>
      <c r="AQ298" s="172"/>
    </row>
    <row r="299" spans="1:43" s="82" customFormat="1" ht="15" customHeight="1" x14ac:dyDescent="0.25">
      <c r="A299" s="4">
        <f t="shared" si="109"/>
        <v>279</v>
      </c>
      <c r="B299" s="22">
        <f t="shared" si="110"/>
        <v>13</v>
      </c>
      <c r="C299" s="2" t="s">
        <v>1366</v>
      </c>
      <c r="D299" s="2" t="s">
        <v>375</v>
      </c>
      <c r="E299" s="5">
        <v>1993</v>
      </c>
      <c r="F299" s="5">
        <v>1993</v>
      </c>
      <c r="G299" s="5" t="s">
        <v>1367</v>
      </c>
      <c r="H299" s="5">
        <v>9</v>
      </c>
      <c r="I299" s="5">
        <v>1</v>
      </c>
      <c r="J299" s="26">
        <v>2888.5</v>
      </c>
      <c r="K299" s="26">
        <v>2493.4</v>
      </c>
      <c r="L299" s="26">
        <v>0</v>
      </c>
      <c r="M299" s="6">
        <v>69</v>
      </c>
      <c r="N299" s="24">
        <f t="shared" si="104"/>
        <v>4411559.74</v>
      </c>
      <c r="O299" s="26"/>
      <c r="P299" s="1">
        <f>N299-Q299-R299-S299-O299-T299</f>
        <v>3307148.6000000006</v>
      </c>
      <c r="Q299" s="1"/>
      <c r="R299" s="1">
        <v>1104411.1399999999</v>
      </c>
      <c r="S299" s="1"/>
      <c r="T299" s="26"/>
      <c r="U299" s="1">
        <f t="shared" si="105"/>
        <v>1769.2948343627177</v>
      </c>
      <c r="V299" s="1">
        <f t="shared" si="105"/>
        <v>1769.2948343627177</v>
      </c>
      <c r="W299" s="7">
        <v>2020</v>
      </c>
      <c r="X299" s="8">
        <v>2020</v>
      </c>
      <c r="AA299" s="24">
        <f t="shared" si="106"/>
        <v>4411559.74</v>
      </c>
      <c r="AB299" s="1"/>
      <c r="AC299" s="1"/>
      <c r="AD299" s="1">
        <v>610778.54</v>
      </c>
      <c r="AE299" s="1">
        <v>262767.91999999993</v>
      </c>
      <c r="AF299" s="1"/>
      <c r="AG299" s="1"/>
      <c r="AH299" s="1"/>
      <c r="AI299" s="1">
        <v>3155970.74</v>
      </c>
      <c r="AJ299" s="1"/>
      <c r="AK299" s="1"/>
      <c r="AL299" s="26"/>
      <c r="AM299" s="1"/>
      <c r="AN299" s="26">
        <v>224991.49</v>
      </c>
      <c r="AO299" s="26">
        <v>38459</v>
      </c>
      <c r="AP299" s="9">
        <v>118592.04999999999</v>
      </c>
      <c r="AQ299" s="172"/>
    </row>
    <row r="300" spans="1:43" ht="15" customHeight="1" x14ac:dyDescent="0.25">
      <c r="A300" s="4">
        <f t="shared" si="109"/>
        <v>280</v>
      </c>
      <c r="B300" s="22">
        <f t="shared" si="110"/>
        <v>14</v>
      </c>
      <c r="C300" s="2" t="s">
        <v>1365</v>
      </c>
      <c r="D300" s="2" t="s">
        <v>741</v>
      </c>
      <c r="E300" s="5">
        <v>1994</v>
      </c>
      <c r="F300" s="5">
        <v>1994</v>
      </c>
      <c r="G300" s="5" t="s">
        <v>1367</v>
      </c>
      <c r="H300" s="5">
        <v>9</v>
      </c>
      <c r="I300" s="5">
        <v>1</v>
      </c>
      <c r="J300" s="26">
        <v>4438.8999999999996</v>
      </c>
      <c r="K300" s="26">
        <v>3572.7</v>
      </c>
      <c r="L300" s="26">
        <v>28.5</v>
      </c>
      <c r="M300" s="6">
        <v>127</v>
      </c>
      <c r="N300" s="24">
        <f t="shared" si="104"/>
        <v>3035084.95</v>
      </c>
      <c r="O300" s="26"/>
      <c r="P300" s="1">
        <v>0</v>
      </c>
      <c r="Q300" s="1"/>
      <c r="R300" s="1">
        <v>1479476.54</v>
      </c>
      <c r="S300" s="1">
        <f t="shared" ref="S300:S305" si="111">N300-O300-Q300-R300-T300</f>
        <v>1555608.4100000001</v>
      </c>
      <c r="T300" s="26"/>
      <c r="U300" s="1">
        <f t="shared" si="105"/>
        <v>842.7982200377653</v>
      </c>
      <c r="V300" s="1">
        <f t="shared" si="105"/>
        <v>842.7982200377653</v>
      </c>
      <c r="W300" s="7">
        <v>2020</v>
      </c>
      <c r="X300" s="8">
        <v>2020</v>
      </c>
      <c r="AA300" s="24">
        <f t="shared" si="106"/>
        <v>3035084.95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  <c r="AH300" s="1"/>
      <c r="AI300" s="1">
        <v>2970411.8900000006</v>
      </c>
      <c r="AJ300" s="1">
        <v>0</v>
      </c>
      <c r="AK300" s="1">
        <v>0</v>
      </c>
      <c r="AL300" s="1">
        <v>0</v>
      </c>
      <c r="AM300" s="1">
        <v>0</v>
      </c>
      <c r="AN300" s="26">
        <v>45197.03</v>
      </c>
      <c r="AO300" s="26">
        <v>19476.03</v>
      </c>
      <c r="AP300" s="9"/>
      <c r="AQ300" s="172"/>
    </row>
    <row r="301" spans="1:43" ht="15" customHeight="1" x14ac:dyDescent="0.25">
      <c r="A301" s="4">
        <f t="shared" si="109"/>
        <v>281</v>
      </c>
      <c r="B301" s="22">
        <f t="shared" si="110"/>
        <v>15</v>
      </c>
      <c r="C301" s="2" t="s">
        <v>1365</v>
      </c>
      <c r="D301" s="2" t="s">
        <v>376</v>
      </c>
      <c r="E301" s="5">
        <v>1994</v>
      </c>
      <c r="F301" s="5">
        <v>1994</v>
      </c>
      <c r="G301" s="5" t="s">
        <v>1367</v>
      </c>
      <c r="H301" s="5">
        <v>10</v>
      </c>
      <c r="I301" s="5">
        <v>1</v>
      </c>
      <c r="J301" s="26">
        <v>3182.1</v>
      </c>
      <c r="K301" s="26">
        <v>2454.1999999999998</v>
      </c>
      <c r="L301" s="26">
        <v>310</v>
      </c>
      <c r="M301" s="6">
        <v>81</v>
      </c>
      <c r="N301" s="24">
        <f t="shared" si="104"/>
        <v>3166755.6500000004</v>
      </c>
      <c r="O301" s="26"/>
      <c r="P301" s="1">
        <v>0</v>
      </c>
      <c r="Q301" s="1"/>
      <c r="R301" s="1">
        <v>1073634.1000000001</v>
      </c>
      <c r="S301" s="1">
        <f t="shared" si="111"/>
        <v>2093121.5500000003</v>
      </c>
      <c r="T301" s="26"/>
      <c r="U301" s="1">
        <f t="shared" si="105"/>
        <v>1145.631882642356</v>
      </c>
      <c r="V301" s="1">
        <f t="shared" si="105"/>
        <v>1145.631882642356</v>
      </c>
      <c r="W301" s="7">
        <v>2020</v>
      </c>
      <c r="X301" s="8">
        <v>2020</v>
      </c>
      <c r="AA301" s="24">
        <f t="shared" si="106"/>
        <v>3166755.6500000004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0</v>
      </c>
      <c r="AH301" s="1"/>
      <c r="AI301" s="1">
        <v>3106884.9600000004</v>
      </c>
      <c r="AJ301" s="1">
        <v>0</v>
      </c>
      <c r="AK301" s="1">
        <v>0</v>
      </c>
      <c r="AL301" s="1">
        <v>0</v>
      </c>
      <c r="AM301" s="1">
        <v>0</v>
      </c>
      <c r="AN301" s="26">
        <v>41820.82</v>
      </c>
      <c r="AO301" s="26">
        <v>18049.87</v>
      </c>
      <c r="AP301" s="9"/>
      <c r="AQ301" s="172"/>
    </row>
    <row r="302" spans="1:43" ht="15" customHeight="1" x14ac:dyDescent="0.25">
      <c r="A302" s="4">
        <f t="shared" si="109"/>
        <v>282</v>
      </c>
      <c r="B302" s="22">
        <f t="shared" si="110"/>
        <v>16</v>
      </c>
      <c r="C302" s="2" t="s">
        <v>1365</v>
      </c>
      <c r="D302" s="2" t="s">
        <v>742</v>
      </c>
      <c r="E302" s="5">
        <v>1994</v>
      </c>
      <c r="F302" s="5">
        <v>1994</v>
      </c>
      <c r="G302" s="5" t="s">
        <v>1367</v>
      </c>
      <c r="H302" s="5">
        <v>9</v>
      </c>
      <c r="I302" s="5">
        <v>1</v>
      </c>
      <c r="J302" s="26">
        <v>2882.7</v>
      </c>
      <c r="K302" s="26">
        <v>2476.3000000000002</v>
      </c>
      <c r="L302" s="26">
        <v>0</v>
      </c>
      <c r="M302" s="6">
        <v>93</v>
      </c>
      <c r="N302" s="24">
        <f t="shared" si="104"/>
        <v>3076499.76</v>
      </c>
      <c r="O302" s="26"/>
      <c r="P302" s="1">
        <v>0</v>
      </c>
      <c r="Q302" s="1"/>
      <c r="R302" s="1">
        <v>871754.8</v>
      </c>
      <c r="S302" s="1">
        <f t="shared" si="111"/>
        <v>2204744.96</v>
      </c>
      <c r="T302" s="26"/>
      <c r="U302" s="1">
        <f t="shared" si="105"/>
        <v>1242.377644065743</v>
      </c>
      <c r="V302" s="1">
        <f t="shared" si="105"/>
        <v>1242.377644065743</v>
      </c>
      <c r="W302" s="7">
        <v>2020</v>
      </c>
      <c r="X302" s="8">
        <v>2020</v>
      </c>
      <c r="AA302" s="24">
        <f t="shared" si="106"/>
        <v>3076499.76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/>
      <c r="AI302" s="1">
        <v>3018291.92</v>
      </c>
      <c r="AJ302" s="1">
        <v>0</v>
      </c>
      <c r="AK302" s="1">
        <v>0</v>
      </c>
      <c r="AL302" s="1">
        <v>0</v>
      </c>
      <c r="AM302" s="1">
        <v>0</v>
      </c>
      <c r="AN302" s="26">
        <v>40935.980000000003</v>
      </c>
      <c r="AO302" s="26">
        <v>17271.86</v>
      </c>
      <c r="AP302" s="9"/>
      <c r="AQ302" s="172"/>
    </row>
    <row r="303" spans="1:43" ht="15" customHeight="1" x14ac:dyDescent="0.25">
      <c r="A303" s="4">
        <f t="shared" si="109"/>
        <v>283</v>
      </c>
      <c r="B303" s="22">
        <f t="shared" si="110"/>
        <v>17</v>
      </c>
      <c r="C303" s="2" t="s">
        <v>1365</v>
      </c>
      <c r="D303" s="2" t="s">
        <v>743</v>
      </c>
      <c r="E303" s="5">
        <v>1994</v>
      </c>
      <c r="F303" s="5">
        <v>1994</v>
      </c>
      <c r="G303" s="5" t="s">
        <v>1367</v>
      </c>
      <c r="H303" s="5">
        <v>10</v>
      </c>
      <c r="I303" s="5">
        <v>2</v>
      </c>
      <c r="J303" s="26">
        <v>6117.5</v>
      </c>
      <c r="K303" s="26">
        <v>5193.3</v>
      </c>
      <c r="L303" s="26">
        <v>56.9</v>
      </c>
      <c r="M303" s="6">
        <v>177</v>
      </c>
      <c r="N303" s="24">
        <f t="shared" si="104"/>
        <v>6191895.1499999994</v>
      </c>
      <c r="O303" s="26"/>
      <c r="P303" s="1">
        <v>0</v>
      </c>
      <c r="Q303" s="1"/>
      <c r="R303" s="1">
        <v>1852807.43</v>
      </c>
      <c r="S303" s="1">
        <f t="shared" si="111"/>
        <v>4339087.72</v>
      </c>
      <c r="T303" s="26"/>
      <c r="U303" s="1">
        <f t="shared" si="105"/>
        <v>1179.3636718601194</v>
      </c>
      <c r="V303" s="1">
        <f t="shared" si="105"/>
        <v>1179.3636718601194</v>
      </c>
      <c r="W303" s="7">
        <v>2020</v>
      </c>
      <c r="X303" s="8">
        <v>2020</v>
      </c>
      <c r="AA303" s="24">
        <f t="shared" si="106"/>
        <v>6191895.1499999994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/>
      <c r="AI303" s="1">
        <v>6123552.8699999992</v>
      </c>
      <c r="AJ303" s="1">
        <v>0</v>
      </c>
      <c r="AK303" s="1">
        <v>0</v>
      </c>
      <c r="AL303" s="1">
        <v>0</v>
      </c>
      <c r="AM303" s="1">
        <v>0</v>
      </c>
      <c r="AN303" s="26">
        <v>49528.82</v>
      </c>
      <c r="AO303" s="26">
        <v>18813.46</v>
      </c>
      <c r="AP303" s="9"/>
      <c r="AQ303" s="172"/>
    </row>
    <row r="304" spans="1:43" ht="15" customHeight="1" x14ac:dyDescent="0.25">
      <c r="A304" s="4">
        <f t="shared" si="109"/>
        <v>284</v>
      </c>
      <c r="B304" s="22">
        <f t="shared" si="110"/>
        <v>18</v>
      </c>
      <c r="C304" s="2" t="s">
        <v>1365</v>
      </c>
      <c r="D304" s="2" t="s">
        <v>744</v>
      </c>
      <c r="E304" s="5">
        <v>1994</v>
      </c>
      <c r="F304" s="5">
        <v>1994</v>
      </c>
      <c r="G304" s="5" t="s">
        <v>1367</v>
      </c>
      <c r="H304" s="5">
        <v>10</v>
      </c>
      <c r="I304" s="5">
        <v>1</v>
      </c>
      <c r="J304" s="26">
        <v>3193.6</v>
      </c>
      <c r="K304" s="26">
        <v>2756.1</v>
      </c>
      <c r="L304" s="26">
        <v>0</v>
      </c>
      <c r="M304" s="6">
        <v>86</v>
      </c>
      <c r="N304" s="24">
        <f t="shared" si="104"/>
        <v>3179513.24</v>
      </c>
      <c r="O304" s="26"/>
      <c r="P304" s="1">
        <v>0</v>
      </c>
      <c r="Q304" s="1"/>
      <c r="R304" s="1">
        <v>1275718.32</v>
      </c>
      <c r="S304" s="1">
        <f t="shared" si="111"/>
        <v>1903794.9200000002</v>
      </c>
      <c r="T304" s="26"/>
      <c r="U304" s="1">
        <f t="shared" si="105"/>
        <v>1153.6276767896666</v>
      </c>
      <c r="V304" s="1">
        <f t="shared" si="105"/>
        <v>1153.6276767896666</v>
      </c>
      <c r="W304" s="7">
        <v>2020</v>
      </c>
      <c r="X304" s="8">
        <v>2020</v>
      </c>
      <c r="AA304" s="24">
        <f t="shared" si="106"/>
        <v>3179513.24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/>
      <c r="AI304" s="1">
        <v>3108650.4800000004</v>
      </c>
      <c r="AJ304" s="1">
        <v>0</v>
      </c>
      <c r="AK304" s="1">
        <v>0</v>
      </c>
      <c r="AL304" s="1">
        <v>0</v>
      </c>
      <c r="AM304" s="1">
        <v>0</v>
      </c>
      <c r="AN304" s="26">
        <v>41754.089999999997</v>
      </c>
      <c r="AO304" s="26">
        <v>29108.67</v>
      </c>
      <c r="AP304" s="9"/>
      <c r="AQ304" s="172"/>
    </row>
    <row r="305" spans="1:43" ht="15" customHeight="1" x14ac:dyDescent="0.25">
      <c r="A305" s="4">
        <f t="shared" si="109"/>
        <v>285</v>
      </c>
      <c r="B305" s="22">
        <f t="shared" si="110"/>
        <v>19</v>
      </c>
      <c r="C305" s="2" t="s">
        <v>1365</v>
      </c>
      <c r="D305" s="2" t="s">
        <v>745</v>
      </c>
      <c r="E305" s="5">
        <v>1994</v>
      </c>
      <c r="F305" s="5">
        <v>1994</v>
      </c>
      <c r="G305" s="5" t="s">
        <v>1367</v>
      </c>
      <c r="H305" s="5">
        <v>10</v>
      </c>
      <c r="I305" s="5">
        <v>1</v>
      </c>
      <c r="J305" s="26">
        <v>3211.6</v>
      </c>
      <c r="K305" s="26">
        <v>2744.9</v>
      </c>
      <c r="L305" s="26">
        <v>0</v>
      </c>
      <c r="M305" s="6">
        <v>104</v>
      </c>
      <c r="N305" s="24">
        <f t="shared" si="104"/>
        <v>3156713.84</v>
      </c>
      <c r="O305" s="26"/>
      <c r="P305" s="1">
        <v>0</v>
      </c>
      <c r="Q305" s="1"/>
      <c r="R305" s="1">
        <v>1289374.8400000001</v>
      </c>
      <c r="S305" s="1">
        <f t="shared" si="111"/>
        <v>1867338.9999999998</v>
      </c>
      <c r="T305" s="26"/>
      <c r="U305" s="1">
        <f t="shared" si="105"/>
        <v>1150.0287223578271</v>
      </c>
      <c r="V305" s="1">
        <f t="shared" si="105"/>
        <v>1150.0287223578271</v>
      </c>
      <c r="W305" s="7">
        <v>2020</v>
      </c>
      <c r="X305" s="8">
        <v>2020</v>
      </c>
      <c r="AA305" s="24">
        <f t="shared" si="106"/>
        <v>3156713.84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/>
      <c r="AI305" s="1">
        <v>3097549.5999999996</v>
      </c>
      <c r="AJ305" s="1">
        <v>0</v>
      </c>
      <c r="AK305" s="1">
        <v>0</v>
      </c>
      <c r="AL305" s="1">
        <v>0</v>
      </c>
      <c r="AM305" s="1">
        <v>0</v>
      </c>
      <c r="AN305" s="26">
        <v>41783.240000000005</v>
      </c>
      <c r="AO305" s="26">
        <v>17381</v>
      </c>
      <c r="AP305" s="9"/>
      <c r="AQ305" s="172"/>
    </row>
    <row r="306" spans="1:43" s="82" customFormat="1" ht="15" customHeight="1" x14ac:dyDescent="0.25">
      <c r="A306" s="4">
        <f t="shared" si="109"/>
        <v>286</v>
      </c>
      <c r="B306" s="22">
        <f t="shared" si="110"/>
        <v>20</v>
      </c>
      <c r="C306" s="2" t="s">
        <v>1366</v>
      </c>
      <c r="D306" s="2" t="s">
        <v>391</v>
      </c>
      <c r="E306" s="5">
        <v>1983</v>
      </c>
      <c r="F306" s="5">
        <v>2017</v>
      </c>
      <c r="G306" s="5" t="s">
        <v>1367</v>
      </c>
      <c r="H306" s="5">
        <v>5</v>
      </c>
      <c r="I306" s="5">
        <v>3</v>
      </c>
      <c r="J306" s="26">
        <v>5136.22</v>
      </c>
      <c r="K306" s="26">
        <v>4359.7</v>
      </c>
      <c r="L306" s="26">
        <v>0</v>
      </c>
      <c r="M306" s="6">
        <v>173</v>
      </c>
      <c r="N306" s="24">
        <f t="shared" si="104"/>
        <v>2767134.39</v>
      </c>
      <c r="O306" s="26"/>
      <c r="P306" s="1">
        <f>N306-Q306-R306-S306-O306-T306</f>
        <v>1266414.81</v>
      </c>
      <c r="Q306" s="1"/>
      <c r="R306" s="1">
        <v>1500719.58</v>
      </c>
      <c r="S306" s="1"/>
      <c r="T306" s="1"/>
      <c r="U306" s="1">
        <f t="shared" si="105"/>
        <v>634.70752345344874</v>
      </c>
      <c r="V306" s="1">
        <f t="shared" si="105"/>
        <v>634.70752345344874</v>
      </c>
      <c r="W306" s="7">
        <v>2020</v>
      </c>
      <c r="X306" s="8">
        <v>2020</v>
      </c>
      <c r="AA306" s="24">
        <f t="shared" si="106"/>
        <v>2767134.39</v>
      </c>
      <c r="AB306" s="1"/>
      <c r="AC306" s="1"/>
      <c r="AD306" s="1"/>
      <c r="AE306" s="1"/>
      <c r="AF306" s="1"/>
      <c r="AG306" s="1"/>
      <c r="AH306" s="1"/>
      <c r="AI306" s="1"/>
      <c r="AJ306" s="1"/>
      <c r="AK306" s="1">
        <v>2588384.37</v>
      </c>
      <c r="AL306" s="1"/>
      <c r="AM306" s="1"/>
      <c r="AN306" s="26">
        <v>99875.58</v>
      </c>
      <c r="AO306" s="26">
        <v>24012</v>
      </c>
      <c r="AP306" s="9">
        <v>54862.44</v>
      </c>
      <c r="AQ306" s="172"/>
    </row>
    <row r="307" spans="1:43" ht="15" customHeight="1" x14ac:dyDescent="0.25">
      <c r="A307" s="4">
        <f t="shared" si="109"/>
        <v>287</v>
      </c>
      <c r="B307" s="22">
        <f t="shared" si="110"/>
        <v>21</v>
      </c>
      <c r="C307" s="2" t="s">
        <v>1365</v>
      </c>
      <c r="D307" s="2" t="s">
        <v>398</v>
      </c>
      <c r="E307" s="5">
        <v>1986</v>
      </c>
      <c r="F307" s="5">
        <v>2016</v>
      </c>
      <c r="G307" s="5" t="s">
        <v>1367</v>
      </c>
      <c r="H307" s="5">
        <v>5</v>
      </c>
      <c r="I307" s="5">
        <v>4</v>
      </c>
      <c r="J307" s="26">
        <v>5735.9</v>
      </c>
      <c r="K307" s="26">
        <v>4521.8999999999996</v>
      </c>
      <c r="L307" s="26">
        <v>320</v>
      </c>
      <c r="M307" s="6">
        <v>186</v>
      </c>
      <c r="N307" s="24">
        <f t="shared" si="104"/>
        <v>4856119.9000000004</v>
      </c>
      <c r="O307" s="26"/>
      <c r="P307" s="1">
        <v>0</v>
      </c>
      <c r="Q307" s="1"/>
      <c r="R307" s="1">
        <v>747296.02</v>
      </c>
      <c r="S307" s="1">
        <f>N307-O307-Q307-R307-T307</f>
        <v>4108823.8800000004</v>
      </c>
      <c r="T307" s="1"/>
      <c r="U307" s="1">
        <f t="shared" si="105"/>
        <v>1002.9368429748654</v>
      </c>
      <c r="V307" s="1">
        <f t="shared" si="105"/>
        <v>1002.9368429748654</v>
      </c>
      <c r="W307" s="7">
        <v>2020</v>
      </c>
      <c r="X307" s="8">
        <v>2020</v>
      </c>
      <c r="AA307" s="24">
        <f t="shared" si="106"/>
        <v>4856119.9000000004</v>
      </c>
      <c r="AB307" s="26">
        <v>3096571.42</v>
      </c>
      <c r="AC307" s="26">
        <v>1759548.48</v>
      </c>
      <c r="AD307" s="26"/>
      <c r="AE307" s="1">
        <v>0</v>
      </c>
      <c r="AF307" s="1">
        <v>0</v>
      </c>
      <c r="AG307" s="1">
        <v>0</v>
      </c>
      <c r="AH307" s="26"/>
      <c r="AI307" s="1"/>
      <c r="AJ307" s="1">
        <v>0</v>
      </c>
      <c r="AK307" s="1">
        <v>0</v>
      </c>
      <c r="AL307" s="1">
        <v>0</v>
      </c>
      <c r="AM307" s="1">
        <v>0</v>
      </c>
      <c r="AN307" s="26"/>
      <c r="AO307" s="26"/>
      <c r="AP307" s="9"/>
      <c r="AQ307" s="172"/>
    </row>
    <row r="308" spans="1:43" s="82" customFormat="1" ht="15" customHeight="1" x14ac:dyDescent="0.25">
      <c r="A308" s="4">
        <f t="shared" si="109"/>
        <v>288</v>
      </c>
      <c r="B308" s="22">
        <f t="shared" si="110"/>
        <v>22</v>
      </c>
      <c r="C308" s="2" t="s">
        <v>1366</v>
      </c>
      <c r="D308" s="2" t="s">
        <v>404</v>
      </c>
      <c r="E308" s="5">
        <v>1986</v>
      </c>
      <c r="F308" s="5">
        <v>2010</v>
      </c>
      <c r="G308" s="5" t="s">
        <v>1367</v>
      </c>
      <c r="H308" s="5">
        <v>9</v>
      </c>
      <c r="I308" s="5">
        <v>1</v>
      </c>
      <c r="J308" s="26">
        <v>3135.1</v>
      </c>
      <c r="K308" s="26">
        <v>2653.5</v>
      </c>
      <c r="L308" s="26">
        <v>0</v>
      </c>
      <c r="M308" s="6">
        <v>126</v>
      </c>
      <c r="N308" s="24">
        <f t="shared" si="104"/>
        <v>4835987.72</v>
      </c>
      <c r="O308" s="26"/>
      <c r="P308" s="1">
        <f>N308-Q308-R308-S308-O308-T308</f>
        <v>3495505.7299999995</v>
      </c>
      <c r="Q308" s="1"/>
      <c r="R308" s="1">
        <v>1340481.99</v>
      </c>
      <c r="S308" s="1"/>
      <c r="T308" s="26"/>
      <c r="U308" s="1">
        <f t="shared" si="105"/>
        <v>1822.4939589221781</v>
      </c>
      <c r="V308" s="1">
        <f t="shared" si="105"/>
        <v>1822.4939589221781</v>
      </c>
      <c r="W308" s="7">
        <v>2020</v>
      </c>
      <c r="X308" s="8">
        <v>2020</v>
      </c>
      <c r="AA308" s="24">
        <f t="shared" si="106"/>
        <v>4835987.72</v>
      </c>
      <c r="AB308" s="26"/>
      <c r="AC308" s="26"/>
      <c r="AD308" s="26"/>
      <c r="AE308" s="1"/>
      <c r="AF308" s="1"/>
      <c r="AG308" s="1"/>
      <c r="AH308" s="26"/>
      <c r="AI308" s="1">
        <v>3195698.53</v>
      </c>
      <c r="AJ308" s="1"/>
      <c r="AK308" s="1">
        <v>1272435.93</v>
      </c>
      <c r="AL308" s="1"/>
      <c r="AM308" s="1"/>
      <c r="AN308" s="26">
        <v>234901.08</v>
      </c>
      <c r="AO308" s="26">
        <v>39184</v>
      </c>
      <c r="AP308" s="9">
        <v>93768.180000000008</v>
      </c>
      <c r="AQ308" s="172"/>
    </row>
    <row r="309" spans="1:43" ht="15" customHeight="1" x14ac:dyDescent="0.25">
      <c r="A309" s="4">
        <f t="shared" si="109"/>
        <v>289</v>
      </c>
      <c r="B309" s="22">
        <f t="shared" si="110"/>
        <v>23</v>
      </c>
      <c r="C309" s="2" t="s">
        <v>1365</v>
      </c>
      <c r="D309" s="2" t="s">
        <v>751</v>
      </c>
      <c r="E309" s="5">
        <v>1994</v>
      </c>
      <c r="F309" s="5">
        <v>2002</v>
      </c>
      <c r="G309" s="5" t="s">
        <v>1367</v>
      </c>
      <c r="H309" s="5">
        <v>10</v>
      </c>
      <c r="I309" s="5">
        <v>2</v>
      </c>
      <c r="J309" s="26">
        <v>6531.6</v>
      </c>
      <c r="K309" s="26">
        <v>5613.6</v>
      </c>
      <c r="L309" s="26">
        <v>0</v>
      </c>
      <c r="M309" s="6">
        <v>197</v>
      </c>
      <c r="N309" s="24">
        <f t="shared" si="104"/>
        <v>6212379.4827999994</v>
      </c>
      <c r="O309" s="26"/>
      <c r="P309" s="1">
        <v>0</v>
      </c>
      <c r="Q309" s="1"/>
      <c r="R309" s="1">
        <v>1932334.7627999999</v>
      </c>
      <c r="S309" s="1">
        <f t="shared" ref="S309:S310" si="112">N309-O309-Q309-R309-T309</f>
        <v>4280044.72</v>
      </c>
      <c r="T309" s="26"/>
      <c r="U309" s="1">
        <f t="shared" si="105"/>
        <v>1106.665861978053</v>
      </c>
      <c r="V309" s="1">
        <f t="shared" si="105"/>
        <v>1106.665861978053</v>
      </c>
      <c r="W309" s="7">
        <v>2020</v>
      </c>
      <c r="X309" s="8">
        <v>2020</v>
      </c>
      <c r="AA309" s="24">
        <f t="shared" si="106"/>
        <v>6212379.4827999994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/>
      <c r="AI309" s="1">
        <v>6140901.2027999992</v>
      </c>
      <c r="AJ309" s="1">
        <v>0</v>
      </c>
      <c r="AK309" s="1">
        <v>0</v>
      </c>
      <c r="AL309" s="1">
        <v>0</v>
      </c>
      <c r="AM309" s="1">
        <v>0</v>
      </c>
      <c r="AN309" s="26">
        <v>50569.9</v>
      </c>
      <c r="AO309" s="26">
        <v>20908.38</v>
      </c>
      <c r="AP309" s="9"/>
      <c r="AQ309" s="172"/>
    </row>
    <row r="310" spans="1:43" ht="15" customHeight="1" x14ac:dyDescent="0.25">
      <c r="A310" s="4">
        <f t="shared" si="109"/>
        <v>290</v>
      </c>
      <c r="B310" s="22">
        <f t="shared" si="110"/>
        <v>24</v>
      </c>
      <c r="C310" s="2" t="s">
        <v>97</v>
      </c>
      <c r="D310" s="2" t="s">
        <v>779</v>
      </c>
      <c r="E310" s="5">
        <v>1994</v>
      </c>
      <c r="F310" s="5">
        <v>2013</v>
      </c>
      <c r="G310" s="5" t="s">
        <v>60</v>
      </c>
      <c r="H310" s="5">
        <v>9</v>
      </c>
      <c r="I310" s="5">
        <v>2</v>
      </c>
      <c r="J310" s="26">
        <v>5625.2</v>
      </c>
      <c r="K310" s="26">
        <v>4667.8999999999996</v>
      </c>
      <c r="L310" s="26">
        <v>0</v>
      </c>
      <c r="M310" s="6">
        <v>133</v>
      </c>
      <c r="N310" s="24">
        <f t="shared" si="104"/>
        <v>5657367.3799999999</v>
      </c>
      <c r="O310" s="26"/>
      <c r="P310" s="1">
        <v>0</v>
      </c>
      <c r="Q310" s="1"/>
      <c r="R310" s="1">
        <v>2210574.1</v>
      </c>
      <c r="S310" s="1">
        <f t="shared" si="112"/>
        <v>3446793.28</v>
      </c>
      <c r="T310" s="26"/>
      <c r="U310" s="1">
        <f t="shared" si="105"/>
        <v>1211.9727029285118</v>
      </c>
      <c r="V310" s="1">
        <f t="shared" si="105"/>
        <v>1211.9727029285118</v>
      </c>
      <c r="W310" s="7">
        <v>2020</v>
      </c>
      <c r="X310" s="8">
        <v>2020</v>
      </c>
      <c r="AA310" s="24">
        <f t="shared" si="106"/>
        <v>5657367.3799999999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/>
      <c r="AI310" s="1">
        <v>5591170.3999999994</v>
      </c>
      <c r="AJ310" s="1">
        <v>0</v>
      </c>
      <c r="AK310" s="1">
        <v>0</v>
      </c>
      <c r="AL310" s="1">
        <v>0</v>
      </c>
      <c r="AM310" s="1">
        <v>0</v>
      </c>
      <c r="AN310" s="26">
        <v>48726.61</v>
      </c>
      <c r="AO310" s="26">
        <v>17470.37</v>
      </c>
      <c r="AP310" s="9"/>
      <c r="AQ310" s="172"/>
    </row>
    <row r="311" spans="1:43" ht="15" customHeight="1" x14ac:dyDescent="0.25">
      <c r="A311" s="4">
        <f t="shared" si="109"/>
        <v>291</v>
      </c>
      <c r="B311" s="22">
        <f t="shared" si="110"/>
        <v>25</v>
      </c>
      <c r="C311" s="2" t="s">
        <v>97</v>
      </c>
      <c r="D311" s="2" t="s">
        <v>786</v>
      </c>
      <c r="E311" s="5">
        <v>1994</v>
      </c>
      <c r="F311" s="5">
        <v>2013</v>
      </c>
      <c r="G311" s="5" t="s">
        <v>60</v>
      </c>
      <c r="H311" s="5">
        <v>9</v>
      </c>
      <c r="I311" s="5">
        <v>3</v>
      </c>
      <c r="J311" s="26">
        <v>7891.7</v>
      </c>
      <c r="K311" s="26">
        <v>6614.4</v>
      </c>
      <c r="L311" s="26">
        <v>0</v>
      </c>
      <c r="M311" s="6">
        <v>291</v>
      </c>
      <c r="N311" s="24">
        <f t="shared" si="104"/>
        <v>8703397.3200000003</v>
      </c>
      <c r="O311" s="26"/>
      <c r="P311" s="1">
        <f>N311-Q311-R311-S311-O311-T311</f>
        <v>7203450.2700000005</v>
      </c>
      <c r="Q311" s="1"/>
      <c r="R311" s="1">
        <v>301266.52</v>
      </c>
      <c r="S311" s="1">
        <v>1198680.53</v>
      </c>
      <c r="T311" s="26"/>
      <c r="U311" s="1">
        <f t="shared" si="105"/>
        <v>1315.8256712626996</v>
      </c>
      <c r="V311" s="1">
        <f t="shared" si="105"/>
        <v>1315.8256712626996</v>
      </c>
      <c r="W311" s="7">
        <v>2020</v>
      </c>
      <c r="X311" s="8">
        <v>2020</v>
      </c>
      <c r="AA311" s="24">
        <f t="shared" si="106"/>
        <v>8703397.3200000003</v>
      </c>
      <c r="AB311" s="26"/>
      <c r="AC311" s="1"/>
      <c r="AD311" s="26"/>
      <c r="AE311" s="26"/>
      <c r="AF311" s="1">
        <v>0</v>
      </c>
      <c r="AG311" s="1">
        <v>0</v>
      </c>
      <c r="AH311" s="1"/>
      <c r="AI311" s="1">
        <v>8628684.8600000013</v>
      </c>
      <c r="AJ311" s="26"/>
      <c r="AK311" s="1">
        <v>0</v>
      </c>
      <c r="AL311" s="26"/>
      <c r="AM311" s="1">
        <v>0</v>
      </c>
      <c r="AN311" s="26">
        <v>55020.369999999995</v>
      </c>
      <c r="AO311" s="26">
        <v>19692.09</v>
      </c>
      <c r="AP311" s="9"/>
      <c r="AQ311" s="172"/>
    </row>
    <row r="312" spans="1:43" ht="15" customHeight="1" x14ac:dyDescent="0.25">
      <c r="A312" s="4">
        <f t="shared" si="109"/>
        <v>292</v>
      </c>
      <c r="B312" s="22">
        <f t="shared" si="110"/>
        <v>26</v>
      </c>
      <c r="C312" s="2" t="s">
        <v>97</v>
      </c>
      <c r="D312" s="2" t="s">
        <v>789</v>
      </c>
      <c r="E312" s="5">
        <v>1994</v>
      </c>
      <c r="F312" s="5">
        <v>2011</v>
      </c>
      <c r="G312" s="5" t="s">
        <v>60</v>
      </c>
      <c r="H312" s="5">
        <v>9</v>
      </c>
      <c r="I312" s="5">
        <v>2</v>
      </c>
      <c r="J312" s="26">
        <v>5199.1000000000004</v>
      </c>
      <c r="K312" s="26">
        <v>4436.7</v>
      </c>
      <c r="L312" s="26">
        <v>0</v>
      </c>
      <c r="M312" s="6">
        <v>173</v>
      </c>
      <c r="N312" s="24">
        <f t="shared" si="104"/>
        <v>5731991.6600000001</v>
      </c>
      <c r="O312" s="26"/>
      <c r="P312" s="1">
        <v>0</v>
      </c>
      <c r="Q312" s="1"/>
      <c r="R312" s="1">
        <v>1991514.95</v>
      </c>
      <c r="S312" s="1">
        <f t="shared" ref="S312:S316" si="113">N312-O312-Q312-R312-T312</f>
        <v>3740476.71</v>
      </c>
      <c r="T312" s="26"/>
      <c r="U312" s="1">
        <f t="shared" si="105"/>
        <v>1291.9493452340705</v>
      </c>
      <c r="V312" s="1">
        <f t="shared" si="105"/>
        <v>1291.9493452340705</v>
      </c>
      <c r="W312" s="7">
        <v>2020</v>
      </c>
      <c r="X312" s="8">
        <v>2020</v>
      </c>
      <c r="AA312" s="24">
        <f t="shared" si="106"/>
        <v>5731991.6600000001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/>
      <c r="AI312" s="1">
        <v>5666611.7700000005</v>
      </c>
      <c r="AJ312" s="1">
        <v>0</v>
      </c>
      <c r="AK312" s="1">
        <v>0</v>
      </c>
      <c r="AL312" s="1">
        <v>0</v>
      </c>
      <c r="AM312" s="1">
        <v>0</v>
      </c>
      <c r="AN312" s="26">
        <v>47947.630000000005</v>
      </c>
      <c r="AO312" s="26">
        <v>17432.259999999998</v>
      </c>
      <c r="AP312" s="9"/>
      <c r="AQ312" s="172"/>
    </row>
    <row r="313" spans="1:43" ht="15" customHeight="1" x14ac:dyDescent="0.25">
      <c r="A313" s="4">
        <f t="shared" si="109"/>
        <v>293</v>
      </c>
      <c r="B313" s="22">
        <f t="shared" si="110"/>
        <v>27</v>
      </c>
      <c r="C313" s="2" t="s">
        <v>97</v>
      </c>
      <c r="D313" s="2" t="s">
        <v>148</v>
      </c>
      <c r="E313" s="5">
        <v>1994</v>
      </c>
      <c r="F313" s="5">
        <v>2013</v>
      </c>
      <c r="G313" s="5" t="s">
        <v>60</v>
      </c>
      <c r="H313" s="5">
        <v>9</v>
      </c>
      <c r="I313" s="5">
        <v>3</v>
      </c>
      <c r="J313" s="26">
        <v>8919.33</v>
      </c>
      <c r="K313" s="26">
        <v>6660.1</v>
      </c>
      <c r="L313" s="26">
        <v>0</v>
      </c>
      <c r="M313" s="6">
        <v>285</v>
      </c>
      <c r="N313" s="24">
        <f t="shared" si="104"/>
        <v>8578678.0600000005</v>
      </c>
      <c r="O313" s="26"/>
      <c r="P313" s="1">
        <v>0</v>
      </c>
      <c r="Q313" s="1"/>
      <c r="R313" s="1">
        <v>713296.71</v>
      </c>
      <c r="S313" s="1">
        <f t="shared" si="113"/>
        <v>7865381.3500000006</v>
      </c>
      <c r="T313" s="26"/>
      <c r="U313" s="1">
        <f t="shared" si="105"/>
        <v>1288.0704584015255</v>
      </c>
      <c r="V313" s="1">
        <f t="shared" si="105"/>
        <v>1288.0704584015255</v>
      </c>
      <c r="W313" s="7">
        <v>2020</v>
      </c>
      <c r="X313" s="8">
        <v>2020</v>
      </c>
      <c r="AA313" s="24">
        <f t="shared" si="106"/>
        <v>8578678.0600000005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/>
      <c r="AI313" s="1">
        <v>8501642.6099999994</v>
      </c>
      <c r="AJ313" s="1">
        <v>0</v>
      </c>
      <c r="AK313" s="1">
        <v>0</v>
      </c>
      <c r="AL313" s="1">
        <v>0</v>
      </c>
      <c r="AM313" s="26"/>
      <c r="AN313" s="26">
        <v>56388.149999999994</v>
      </c>
      <c r="AO313" s="26">
        <v>20647.3</v>
      </c>
      <c r="AP313" s="9"/>
      <c r="AQ313" s="172"/>
    </row>
    <row r="314" spans="1:43" ht="15" customHeight="1" x14ac:dyDescent="0.25">
      <c r="A314" s="4">
        <f t="shared" si="109"/>
        <v>294</v>
      </c>
      <c r="B314" s="22">
        <f t="shared" si="110"/>
        <v>28</v>
      </c>
      <c r="C314" s="2" t="s">
        <v>97</v>
      </c>
      <c r="D314" s="2" t="s">
        <v>831</v>
      </c>
      <c r="E314" s="5">
        <v>1994</v>
      </c>
      <c r="F314" s="5">
        <v>2013</v>
      </c>
      <c r="G314" s="5" t="s">
        <v>60</v>
      </c>
      <c r="H314" s="5">
        <v>9</v>
      </c>
      <c r="I314" s="5">
        <v>3</v>
      </c>
      <c r="J314" s="26">
        <v>8836.0300000000007</v>
      </c>
      <c r="K314" s="26">
        <v>6576.8</v>
      </c>
      <c r="L314" s="26">
        <v>0</v>
      </c>
      <c r="M314" s="6">
        <v>301</v>
      </c>
      <c r="N314" s="24">
        <f t="shared" si="104"/>
        <v>8580313.6400000006</v>
      </c>
      <c r="O314" s="26"/>
      <c r="P314" s="1">
        <v>0</v>
      </c>
      <c r="Q314" s="1"/>
      <c r="R314" s="1">
        <v>3067678.27</v>
      </c>
      <c r="S314" s="1">
        <f t="shared" si="113"/>
        <v>5512635.370000001</v>
      </c>
      <c r="T314" s="26"/>
      <c r="U314" s="1">
        <f t="shared" si="105"/>
        <v>1304.6335056562461</v>
      </c>
      <c r="V314" s="1">
        <f t="shared" si="105"/>
        <v>1304.6335056562461</v>
      </c>
      <c r="W314" s="7">
        <v>2020</v>
      </c>
      <c r="X314" s="8">
        <v>2020</v>
      </c>
      <c r="AA314" s="24">
        <f t="shared" si="106"/>
        <v>8580313.6400000006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/>
      <c r="AI314" s="1">
        <v>8503867.540000001</v>
      </c>
      <c r="AJ314" s="1">
        <v>0</v>
      </c>
      <c r="AK314" s="1">
        <v>0</v>
      </c>
      <c r="AL314" s="1">
        <v>0</v>
      </c>
      <c r="AM314" s="1">
        <v>0</v>
      </c>
      <c r="AN314" s="26">
        <v>56017.279999999999</v>
      </c>
      <c r="AO314" s="26">
        <v>20428.82</v>
      </c>
      <c r="AP314" s="9"/>
      <c r="AQ314" s="172"/>
    </row>
    <row r="315" spans="1:43" ht="15" customHeight="1" x14ac:dyDescent="0.25">
      <c r="A315" s="4">
        <f t="shared" si="109"/>
        <v>295</v>
      </c>
      <c r="B315" s="22">
        <f t="shared" si="110"/>
        <v>29</v>
      </c>
      <c r="C315" s="2" t="s">
        <v>97</v>
      </c>
      <c r="D315" s="2" t="s">
        <v>870</v>
      </c>
      <c r="E315" s="5">
        <v>1994</v>
      </c>
      <c r="F315" s="5">
        <v>2013</v>
      </c>
      <c r="G315" s="5" t="s">
        <v>60</v>
      </c>
      <c r="H315" s="5">
        <v>9</v>
      </c>
      <c r="I315" s="5">
        <v>3</v>
      </c>
      <c r="J315" s="26">
        <v>8464</v>
      </c>
      <c r="K315" s="26">
        <v>7016</v>
      </c>
      <c r="L315" s="26">
        <v>0</v>
      </c>
      <c r="M315" s="6">
        <v>259</v>
      </c>
      <c r="N315" s="24">
        <f t="shared" si="104"/>
        <v>8444359.3199999984</v>
      </c>
      <c r="O315" s="26"/>
      <c r="P315" s="1">
        <v>0</v>
      </c>
      <c r="Q315" s="1"/>
      <c r="R315" s="1">
        <v>3395363.72</v>
      </c>
      <c r="S315" s="1">
        <f t="shared" si="113"/>
        <v>5048995.5999999978</v>
      </c>
      <c r="T315" s="26"/>
      <c r="U315" s="1">
        <f t="shared" si="105"/>
        <v>1203.5859920182438</v>
      </c>
      <c r="V315" s="1">
        <f t="shared" si="105"/>
        <v>1203.5859920182438</v>
      </c>
      <c r="W315" s="7">
        <v>2020</v>
      </c>
      <c r="X315" s="8">
        <v>2020</v>
      </c>
      <c r="AA315" s="24">
        <f t="shared" si="106"/>
        <v>8444359.3199999984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/>
      <c r="AI315" s="1">
        <v>8368363.9699999997</v>
      </c>
      <c r="AJ315" s="1">
        <v>0</v>
      </c>
      <c r="AK315" s="1">
        <v>0</v>
      </c>
      <c r="AL315" s="1">
        <v>0</v>
      </c>
      <c r="AM315" s="1">
        <v>0</v>
      </c>
      <c r="AN315" s="26">
        <v>55747.23</v>
      </c>
      <c r="AO315" s="26">
        <v>20248.12</v>
      </c>
      <c r="AP315" s="9"/>
      <c r="AQ315" s="172"/>
    </row>
    <row r="316" spans="1:43" ht="15" customHeight="1" x14ac:dyDescent="0.25">
      <c r="A316" s="4">
        <f t="shared" si="109"/>
        <v>296</v>
      </c>
      <c r="B316" s="22">
        <f t="shared" si="110"/>
        <v>30</v>
      </c>
      <c r="C316" s="2" t="s">
        <v>97</v>
      </c>
      <c r="D316" s="2" t="s">
        <v>161</v>
      </c>
      <c r="E316" s="5">
        <v>1973</v>
      </c>
      <c r="F316" s="5">
        <v>2013</v>
      </c>
      <c r="G316" s="5" t="s">
        <v>60</v>
      </c>
      <c r="H316" s="5">
        <v>4</v>
      </c>
      <c r="I316" s="5">
        <v>4</v>
      </c>
      <c r="J316" s="26">
        <v>3892.1</v>
      </c>
      <c r="K316" s="26">
        <v>3391.8</v>
      </c>
      <c r="L316" s="26">
        <v>0</v>
      </c>
      <c r="M316" s="6">
        <v>148</v>
      </c>
      <c r="N316" s="24">
        <f t="shared" si="104"/>
        <v>1573281.42</v>
      </c>
      <c r="O316" s="26"/>
      <c r="P316" s="1">
        <v>0</v>
      </c>
      <c r="Q316" s="1"/>
      <c r="R316" s="1"/>
      <c r="S316" s="1">
        <f t="shared" si="113"/>
        <v>1573281.42</v>
      </c>
      <c r="T316" s="1"/>
      <c r="U316" s="1"/>
      <c r="V316" s="1"/>
      <c r="W316" s="7">
        <v>2020</v>
      </c>
      <c r="X316" s="8">
        <v>2020</v>
      </c>
      <c r="AA316" s="24">
        <f t="shared" si="106"/>
        <v>1573281.42</v>
      </c>
      <c r="AB316" s="26">
        <v>0</v>
      </c>
      <c r="AC316" s="26">
        <v>0</v>
      </c>
      <c r="AD316" s="26">
        <v>0</v>
      </c>
      <c r="AE316" s="26">
        <v>0</v>
      </c>
      <c r="AF316" s="26">
        <v>0</v>
      </c>
      <c r="AG316" s="1">
        <v>0</v>
      </c>
      <c r="AH316" s="26"/>
      <c r="AI316" s="1">
        <v>0</v>
      </c>
      <c r="AJ316" s="26">
        <v>0</v>
      </c>
      <c r="AK316" s="1">
        <v>0</v>
      </c>
      <c r="AL316" s="26">
        <v>1573281.42</v>
      </c>
      <c r="AM316" s="26">
        <v>0</v>
      </c>
      <c r="AN316" s="26"/>
      <c r="AO316" s="26"/>
      <c r="AP316" s="9"/>
      <c r="AQ316" s="172"/>
    </row>
    <row r="317" spans="1:43" s="82" customFormat="1" ht="15" customHeight="1" x14ac:dyDescent="0.25">
      <c r="A317" s="4">
        <f t="shared" si="109"/>
        <v>297</v>
      </c>
      <c r="B317" s="22">
        <f t="shared" si="110"/>
        <v>31</v>
      </c>
      <c r="C317" s="2" t="s">
        <v>1335</v>
      </c>
      <c r="D317" s="2" t="s">
        <v>869</v>
      </c>
      <c r="E317" s="5">
        <v>1994</v>
      </c>
      <c r="F317" s="5">
        <v>2010</v>
      </c>
      <c r="G317" s="5" t="s">
        <v>60</v>
      </c>
      <c r="H317" s="5">
        <v>9</v>
      </c>
      <c r="I317" s="5">
        <v>3</v>
      </c>
      <c r="J317" s="26">
        <v>7464.84</v>
      </c>
      <c r="K317" s="26">
        <v>7052.44</v>
      </c>
      <c r="L317" s="26">
        <v>0</v>
      </c>
      <c r="M317" s="6">
        <v>251</v>
      </c>
      <c r="N317" s="24">
        <f t="shared" si="104"/>
        <v>9625093</v>
      </c>
      <c r="O317" s="26"/>
      <c r="P317" s="1">
        <f>N317-Q317-R317-S317-O317-T317</f>
        <v>8244207.0499999998</v>
      </c>
      <c r="Q317" s="1"/>
      <c r="R317" s="1">
        <v>1380885.95</v>
      </c>
      <c r="S317" s="1"/>
      <c r="T317" s="26"/>
      <c r="U317" s="1">
        <f t="shared" ref="U317:V325" si="114">$N317/($K317+$L317)</f>
        <v>1364.7890659119398</v>
      </c>
      <c r="V317" s="1">
        <f t="shared" si="114"/>
        <v>1364.7890659119398</v>
      </c>
      <c r="W317" s="7">
        <v>2020</v>
      </c>
      <c r="X317" s="8">
        <v>2020</v>
      </c>
      <c r="AA317" s="24">
        <f t="shared" si="106"/>
        <v>9625093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  <c r="AI317" s="1">
        <v>9197845</v>
      </c>
      <c r="AJ317" s="1">
        <v>0</v>
      </c>
      <c r="AK317" s="1">
        <v>0</v>
      </c>
      <c r="AL317" s="1">
        <v>0</v>
      </c>
      <c r="AM317" s="1">
        <v>0</v>
      </c>
      <c r="AN317" s="26">
        <v>220828</v>
      </c>
      <c r="AO317" s="26">
        <v>24000</v>
      </c>
      <c r="AP317" s="9">
        <v>182420</v>
      </c>
      <c r="AQ317" s="172"/>
    </row>
    <row r="318" spans="1:43" ht="15" customHeight="1" x14ac:dyDescent="0.25">
      <c r="A318" s="4">
        <f t="shared" si="109"/>
        <v>298</v>
      </c>
      <c r="B318" s="22">
        <f t="shared" si="110"/>
        <v>32</v>
      </c>
      <c r="C318" s="2" t="s">
        <v>97</v>
      </c>
      <c r="D318" s="2" t="s">
        <v>881</v>
      </c>
      <c r="E318" s="5">
        <v>1993</v>
      </c>
      <c r="F318" s="5">
        <v>2013</v>
      </c>
      <c r="G318" s="5" t="s">
        <v>60</v>
      </c>
      <c r="H318" s="5">
        <v>9</v>
      </c>
      <c r="I318" s="5">
        <v>3</v>
      </c>
      <c r="J318" s="26">
        <v>7933.9</v>
      </c>
      <c r="K318" s="26">
        <v>6611.9</v>
      </c>
      <c r="L318" s="26">
        <v>0</v>
      </c>
      <c r="M318" s="6">
        <v>330</v>
      </c>
      <c r="N318" s="24">
        <f t="shared" si="104"/>
        <v>8581934.379999999</v>
      </c>
      <c r="O318" s="26"/>
      <c r="P318" s="1">
        <v>0</v>
      </c>
      <c r="Q318" s="1"/>
      <c r="R318" s="1">
        <v>2942759.92</v>
      </c>
      <c r="S318" s="1">
        <f t="shared" ref="S318:S319" si="115">N318-O318-Q318-R318-T318</f>
        <v>5639174.459999999</v>
      </c>
      <c r="T318" s="26"/>
      <c r="U318" s="1">
        <f t="shared" si="114"/>
        <v>1297.952839577126</v>
      </c>
      <c r="V318" s="1">
        <f t="shared" si="114"/>
        <v>1297.952839577126</v>
      </c>
      <c r="W318" s="7">
        <v>2020</v>
      </c>
      <c r="X318" s="8">
        <v>2020</v>
      </c>
      <c r="AA318" s="24">
        <f t="shared" si="106"/>
        <v>8581934.379999999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/>
      <c r="AI318" s="1">
        <v>8503225.5299999993</v>
      </c>
      <c r="AJ318" s="1">
        <v>0</v>
      </c>
      <c r="AK318" s="1">
        <v>0</v>
      </c>
      <c r="AL318" s="1">
        <v>0</v>
      </c>
      <c r="AM318" s="1">
        <v>0</v>
      </c>
      <c r="AN318" s="26">
        <v>55160.08</v>
      </c>
      <c r="AO318" s="26">
        <v>23548.77</v>
      </c>
      <c r="AP318" s="9"/>
      <c r="AQ318" s="172"/>
    </row>
    <row r="319" spans="1:43" ht="15" customHeight="1" x14ac:dyDescent="0.25">
      <c r="A319" s="4">
        <f t="shared" si="109"/>
        <v>299</v>
      </c>
      <c r="B319" s="22">
        <f t="shared" si="110"/>
        <v>33</v>
      </c>
      <c r="C319" s="2" t="s">
        <v>582</v>
      </c>
      <c r="D319" s="2" t="s">
        <v>597</v>
      </c>
      <c r="E319" s="5">
        <v>1975</v>
      </c>
      <c r="F319" s="5">
        <v>2013</v>
      </c>
      <c r="G319" s="5" t="s">
        <v>48</v>
      </c>
      <c r="H319" s="5">
        <v>4</v>
      </c>
      <c r="I319" s="5">
        <v>3</v>
      </c>
      <c r="J319" s="26">
        <v>2248.5</v>
      </c>
      <c r="K319" s="26">
        <v>1870.9</v>
      </c>
      <c r="L319" s="26">
        <v>0</v>
      </c>
      <c r="M319" s="6">
        <v>72</v>
      </c>
      <c r="N319" s="24">
        <f t="shared" si="104"/>
        <v>683174.01</v>
      </c>
      <c r="O319" s="26"/>
      <c r="P319" s="1"/>
      <c r="Q319" s="1"/>
      <c r="R319" s="1">
        <v>199412.3</v>
      </c>
      <c r="S319" s="1">
        <f t="shared" si="115"/>
        <v>483761.71</v>
      </c>
      <c r="T319" s="1"/>
      <c r="U319" s="1">
        <f t="shared" si="114"/>
        <v>365.15795071890534</v>
      </c>
      <c r="V319" s="1">
        <f t="shared" si="114"/>
        <v>365.15795071890534</v>
      </c>
      <c r="W319" s="7">
        <v>2020</v>
      </c>
      <c r="X319" s="8">
        <v>2020</v>
      </c>
      <c r="AA319" s="24">
        <f t="shared" si="106"/>
        <v>683174.01</v>
      </c>
      <c r="AB319" s="1"/>
      <c r="AC319" s="1"/>
      <c r="AD319" s="26">
        <v>683174.01</v>
      </c>
      <c r="AE319" s="26"/>
      <c r="AF319" s="1"/>
      <c r="AG319" s="1"/>
      <c r="AH319" s="26"/>
      <c r="AI319" s="1"/>
      <c r="AJ319" s="1"/>
      <c r="AK319" s="1"/>
      <c r="AL319" s="1"/>
      <c r="AM319" s="1"/>
      <c r="AN319" s="26"/>
      <c r="AO319" s="26"/>
      <c r="AP319" s="9"/>
      <c r="AQ319" s="172"/>
    </row>
    <row r="320" spans="1:43" ht="15" customHeight="1" x14ac:dyDescent="0.25">
      <c r="A320" s="4">
        <f t="shared" si="109"/>
        <v>300</v>
      </c>
      <c r="B320" s="22">
        <f t="shared" si="110"/>
        <v>34</v>
      </c>
      <c r="C320" s="2" t="s">
        <v>57</v>
      </c>
      <c r="D320" s="2" t="s">
        <v>58</v>
      </c>
      <c r="E320" s="5">
        <v>1966</v>
      </c>
      <c r="F320" s="5">
        <v>2016</v>
      </c>
      <c r="G320" s="5" t="s">
        <v>48</v>
      </c>
      <c r="H320" s="5">
        <v>4</v>
      </c>
      <c r="I320" s="5">
        <v>6</v>
      </c>
      <c r="J320" s="26">
        <v>4167.3</v>
      </c>
      <c r="K320" s="26">
        <v>3119.4</v>
      </c>
      <c r="L320" s="26">
        <v>810.7</v>
      </c>
      <c r="M320" s="6">
        <v>158</v>
      </c>
      <c r="N320" s="24">
        <f t="shared" si="104"/>
        <v>1405529.29</v>
      </c>
      <c r="O320" s="26"/>
      <c r="P320" s="1">
        <f t="shared" ref="P320:P321" si="116">N320-Q320-R320-S320-O320-T320</f>
        <v>237270.13000000012</v>
      </c>
      <c r="Q320" s="1"/>
      <c r="R320" s="1">
        <v>1168259.1599999999</v>
      </c>
      <c r="S320" s="1"/>
      <c r="T320" s="1"/>
      <c r="U320" s="1">
        <f t="shared" si="114"/>
        <v>357.63194066308745</v>
      </c>
      <c r="V320" s="1">
        <f t="shared" si="114"/>
        <v>357.63194066308745</v>
      </c>
      <c r="W320" s="7">
        <v>2020</v>
      </c>
      <c r="X320" s="8">
        <v>2020</v>
      </c>
      <c r="AA320" s="24">
        <f t="shared" si="106"/>
        <v>1405529.29</v>
      </c>
      <c r="AB320" s="26">
        <v>1405529.29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26">
        <v>0</v>
      </c>
      <c r="AI320" s="1">
        <v>0</v>
      </c>
      <c r="AJ320" s="1">
        <v>0</v>
      </c>
      <c r="AK320" s="1">
        <v>0</v>
      </c>
      <c r="AL320" s="26"/>
      <c r="AM320" s="1">
        <v>0</v>
      </c>
      <c r="AN320" s="26"/>
      <c r="AO320" s="26"/>
      <c r="AP320" s="9"/>
      <c r="AQ320" s="172"/>
    </row>
    <row r="321" spans="1:43" ht="15" customHeight="1" x14ac:dyDescent="0.25">
      <c r="A321" s="4">
        <f t="shared" si="109"/>
        <v>301</v>
      </c>
      <c r="B321" s="22">
        <f t="shared" si="110"/>
        <v>35</v>
      </c>
      <c r="C321" s="2" t="s">
        <v>57</v>
      </c>
      <c r="D321" s="2" t="s">
        <v>59</v>
      </c>
      <c r="E321" s="5">
        <v>1967</v>
      </c>
      <c r="F321" s="5">
        <v>2012</v>
      </c>
      <c r="G321" s="5" t="s">
        <v>60</v>
      </c>
      <c r="H321" s="5">
        <v>4</v>
      </c>
      <c r="I321" s="5">
        <v>6</v>
      </c>
      <c r="J321" s="26">
        <v>3753.6</v>
      </c>
      <c r="K321" s="26">
        <v>2991.6</v>
      </c>
      <c r="L321" s="26">
        <v>615.5</v>
      </c>
      <c r="M321" s="6">
        <v>155</v>
      </c>
      <c r="N321" s="24">
        <f t="shared" si="104"/>
        <v>1592311.23</v>
      </c>
      <c r="O321" s="26"/>
      <c r="P321" s="1">
        <f t="shared" si="116"/>
        <v>1135092.57</v>
      </c>
      <c r="Q321" s="1"/>
      <c r="R321" s="1">
        <v>457218.66</v>
      </c>
      <c r="S321" s="1"/>
      <c r="T321" s="1"/>
      <c r="U321" s="1">
        <f t="shared" si="114"/>
        <v>441.43806104626987</v>
      </c>
      <c r="V321" s="1">
        <f t="shared" si="114"/>
        <v>441.43806104626987</v>
      </c>
      <c r="W321" s="7">
        <v>2020</v>
      </c>
      <c r="X321" s="8">
        <v>2020</v>
      </c>
      <c r="AA321" s="24">
        <f t="shared" si="106"/>
        <v>1592311.23</v>
      </c>
      <c r="AB321" s="26">
        <v>1592311.23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26">
        <v>0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26"/>
      <c r="AO321" s="26"/>
      <c r="AP321" s="9"/>
      <c r="AQ321" s="172"/>
    </row>
    <row r="322" spans="1:43" ht="15" customHeight="1" x14ac:dyDescent="0.25">
      <c r="A322" s="4">
        <f t="shared" si="109"/>
        <v>302</v>
      </c>
      <c r="B322" s="22">
        <f t="shared" si="110"/>
        <v>36</v>
      </c>
      <c r="C322" s="2" t="s">
        <v>57</v>
      </c>
      <c r="D322" s="2" t="s">
        <v>61</v>
      </c>
      <c r="E322" s="5">
        <v>1967</v>
      </c>
      <c r="F322" s="5">
        <v>2016</v>
      </c>
      <c r="G322" s="5" t="s">
        <v>60</v>
      </c>
      <c r="H322" s="5">
        <v>4</v>
      </c>
      <c r="I322" s="5">
        <v>6</v>
      </c>
      <c r="J322" s="26">
        <v>4047.4</v>
      </c>
      <c r="K322" s="26">
        <v>2520.1</v>
      </c>
      <c r="L322" s="26">
        <v>1289.0999999999999</v>
      </c>
      <c r="M322" s="6">
        <v>102</v>
      </c>
      <c r="N322" s="24">
        <f t="shared" si="104"/>
        <v>970368.07</v>
      </c>
      <c r="O322" s="26"/>
      <c r="P322" s="1">
        <v>0</v>
      </c>
      <c r="Q322" s="1"/>
      <c r="R322" s="1">
        <f>N322</f>
        <v>970368.07</v>
      </c>
      <c r="S322" s="1"/>
      <c r="T322" s="1"/>
      <c r="U322" s="1">
        <f t="shared" si="114"/>
        <v>254.74327155308202</v>
      </c>
      <c r="V322" s="1">
        <f t="shared" si="114"/>
        <v>254.74327155308202</v>
      </c>
      <c r="W322" s="7">
        <v>2020</v>
      </c>
      <c r="X322" s="8">
        <v>2020</v>
      </c>
      <c r="AA322" s="24">
        <f t="shared" si="106"/>
        <v>970368.07</v>
      </c>
      <c r="AB322" s="26">
        <v>970368.07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26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26"/>
      <c r="AO322" s="26"/>
      <c r="AP322" s="9"/>
      <c r="AQ322" s="172"/>
    </row>
    <row r="323" spans="1:43" ht="15" customHeight="1" x14ac:dyDescent="0.25">
      <c r="A323" s="4">
        <f t="shared" si="109"/>
        <v>303</v>
      </c>
      <c r="B323" s="22">
        <f t="shared" si="110"/>
        <v>37</v>
      </c>
      <c r="C323" s="2" t="s">
        <v>57</v>
      </c>
      <c r="D323" s="2" t="s">
        <v>66</v>
      </c>
      <c r="E323" s="5">
        <v>1969</v>
      </c>
      <c r="F323" s="5">
        <v>2013</v>
      </c>
      <c r="G323" s="5" t="s">
        <v>60</v>
      </c>
      <c r="H323" s="5">
        <v>4</v>
      </c>
      <c r="I323" s="5">
        <v>2</v>
      </c>
      <c r="J323" s="26">
        <v>1391.1</v>
      </c>
      <c r="K323" s="26">
        <v>1043.7</v>
      </c>
      <c r="L323" s="26">
        <v>197.6</v>
      </c>
      <c r="M323" s="6">
        <v>49</v>
      </c>
      <c r="N323" s="24">
        <f t="shared" si="104"/>
        <v>1241843.8999999999</v>
      </c>
      <c r="O323" s="26"/>
      <c r="P323" s="1">
        <v>0</v>
      </c>
      <c r="Q323" s="1"/>
      <c r="R323" s="1">
        <v>343681.28080000001</v>
      </c>
      <c r="S323" s="1">
        <f t="shared" ref="S323:S325" si="117">N323-O323-Q323-R323-T323</f>
        <v>898162.61919999984</v>
      </c>
      <c r="T323" s="1"/>
      <c r="U323" s="1">
        <f t="shared" si="114"/>
        <v>1000.4381696608394</v>
      </c>
      <c r="V323" s="1">
        <f t="shared" si="114"/>
        <v>1000.4381696608394</v>
      </c>
      <c r="W323" s="7">
        <v>2020</v>
      </c>
      <c r="X323" s="8">
        <v>2020</v>
      </c>
      <c r="AA323" s="24">
        <f t="shared" si="106"/>
        <v>1241843.8999999999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0</v>
      </c>
      <c r="AL323" s="26">
        <v>1241843.8999999999</v>
      </c>
      <c r="AM323" s="1">
        <v>0</v>
      </c>
      <c r="AN323" s="26"/>
      <c r="AO323" s="26"/>
      <c r="AP323" s="9"/>
      <c r="AQ323" s="172"/>
    </row>
    <row r="324" spans="1:43" ht="15" customHeight="1" x14ac:dyDescent="0.25">
      <c r="A324" s="4">
        <f t="shared" si="109"/>
        <v>304</v>
      </c>
      <c r="B324" s="22">
        <f t="shared" si="110"/>
        <v>38</v>
      </c>
      <c r="C324" s="2" t="s">
        <v>57</v>
      </c>
      <c r="D324" s="2" t="s">
        <v>1333</v>
      </c>
      <c r="E324" s="5">
        <v>1974</v>
      </c>
      <c r="F324" s="5">
        <v>1974</v>
      </c>
      <c r="G324" s="5" t="s">
        <v>48</v>
      </c>
      <c r="H324" s="5">
        <v>4</v>
      </c>
      <c r="I324" s="5">
        <v>3</v>
      </c>
      <c r="J324" s="26">
        <v>2224.9</v>
      </c>
      <c r="K324" s="26">
        <v>2042.5</v>
      </c>
      <c r="L324" s="26">
        <v>0</v>
      </c>
      <c r="M324" s="6">
        <v>112</v>
      </c>
      <c r="N324" s="24">
        <f t="shared" si="104"/>
        <v>1460462.18</v>
      </c>
      <c r="O324" s="26"/>
      <c r="P324" s="21"/>
      <c r="Q324" s="1"/>
      <c r="R324" s="1"/>
      <c r="S324" s="1">
        <f t="shared" si="117"/>
        <v>1460462.18</v>
      </c>
      <c r="T324" s="1"/>
      <c r="U324" s="1">
        <f t="shared" si="114"/>
        <v>715.03656303549565</v>
      </c>
      <c r="V324" s="1">
        <f t="shared" si="114"/>
        <v>715.03656303549565</v>
      </c>
      <c r="W324" s="7">
        <v>2020</v>
      </c>
      <c r="X324" s="8">
        <v>2020</v>
      </c>
      <c r="AA324" s="24">
        <f t="shared" si="106"/>
        <v>1460462.18</v>
      </c>
      <c r="AB324" s="26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26">
        <v>0</v>
      </c>
      <c r="AI324" s="1">
        <v>0</v>
      </c>
      <c r="AJ324" s="1">
        <v>0</v>
      </c>
      <c r="AK324" s="1">
        <v>0</v>
      </c>
      <c r="AL324" s="1">
        <v>1460462.18</v>
      </c>
      <c r="AM324" s="1">
        <v>0</v>
      </c>
      <c r="AN324" s="26"/>
      <c r="AO324" s="26"/>
      <c r="AP324" s="9"/>
      <c r="AQ324" s="172"/>
    </row>
    <row r="325" spans="1:43" ht="15" customHeight="1" x14ac:dyDescent="0.25">
      <c r="A325" s="4">
        <f t="shared" si="109"/>
        <v>305</v>
      </c>
      <c r="B325" s="22">
        <f t="shared" si="110"/>
        <v>39</v>
      </c>
      <c r="C325" s="2" t="s">
        <v>57</v>
      </c>
      <c r="D325" s="2" t="s">
        <v>958</v>
      </c>
      <c r="E325" s="5">
        <v>1994</v>
      </c>
      <c r="F325" s="5">
        <v>2012</v>
      </c>
      <c r="G325" s="5" t="s">
        <v>48</v>
      </c>
      <c r="H325" s="5">
        <v>9</v>
      </c>
      <c r="I325" s="5">
        <v>1</v>
      </c>
      <c r="J325" s="26">
        <v>2569.7800000000002</v>
      </c>
      <c r="K325" s="26">
        <v>2128.08</v>
      </c>
      <c r="L325" s="26">
        <v>0</v>
      </c>
      <c r="M325" s="6">
        <v>72</v>
      </c>
      <c r="N325" s="24">
        <f t="shared" si="104"/>
        <v>3313034.8</v>
      </c>
      <c r="O325" s="26"/>
      <c r="P325" s="1">
        <v>0</v>
      </c>
      <c r="Q325" s="1"/>
      <c r="R325" s="1">
        <v>714183.73</v>
      </c>
      <c r="S325" s="1">
        <f t="shared" si="117"/>
        <v>2598851.0699999998</v>
      </c>
      <c r="T325" s="26"/>
      <c r="U325" s="1">
        <f t="shared" si="114"/>
        <v>1556.8187286192249</v>
      </c>
      <c r="V325" s="1">
        <f t="shared" si="114"/>
        <v>1556.8187286192249</v>
      </c>
      <c r="W325" s="7">
        <v>2020</v>
      </c>
      <c r="X325" s="8">
        <v>2020</v>
      </c>
      <c r="AA325" s="24">
        <f t="shared" si="106"/>
        <v>3313034.8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/>
      <c r="AI325" s="1">
        <v>3258374.39</v>
      </c>
      <c r="AJ325" s="1">
        <v>0</v>
      </c>
      <c r="AK325" s="1">
        <v>0</v>
      </c>
      <c r="AL325" s="1">
        <v>0</v>
      </c>
      <c r="AM325" s="1">
        <v>0</v>
      </c>
      <c r="AN325" s="26">
        <v>40301.839999999997</v>
      </c>
      <c r="AO325" s="26">
        <v>14358.57</v>
      </c>
      <c r="AP325" s="9"/>
      <c r="AQ325" s="172"/>
    </row>
    <row r="326" spans="1:43" s="64" customFormat="1" x14ac:dyDescent="0.25">
      <c r="A326" s="54"/>
      <c r="B326" s="55"/>
      <c r="C326" s="144"/>
      <c r="D326" s="60" t="s">
        <v>1341</v>
      </c>
      <c r="E326" s="61"/>
      <c r="F326" s="61"/>
      <c r="G326" s="61"/>
      <c r="H326" s="61"/>
      <c r="I326" s="61"/>
      <c r="J326" s="62">
        <f>SUM(J327:J617)</f>
        <v>6966957.8900000006</v>
      </c>
      <c r="K326" s="62">
        <f>SUM(K327:K617)</f>
        <v>5768312.4400000023</v>
      </c>
      <c r="L326" s="62">
        <f>SUM(L327:L617)</f>
        <v>222864.83000000002</v>
      </c>
      <c r="M326" s="62">
        <f>SUM(M327:M617)</f>
        <v>256743</v>
      </c>
      <c r="N326" s="62">
        <f>SUM(N327:N340)</f>
        <v>79686155.77140002</v>
      </c>
      <c r="O326" s="62">
        <f t="shared" ref="O326:AP326" si="118">SUM(O327:O340)</f>
        <v>0</v>
      </c>
      <c r="P326" s="62">
        <f t="shared" si="118"/>
        <v>109495.19999999998</v>
      </c>
      <c r="Q326" s="62">
        <f t="shared" si="118"/>
        <v>0</v>
      </c>
      <c r="R326" s="62">
        <f t="shared" si="118"/>
        <v>22577838.731399998</v>
      </c>
      <c r="S326" s="62">
        <f t="shared" si="118"/>
        <v>56998821.840000004</v>
      </c>
      <c r="T326" s="62">
        <f t="shared" si="118"/>
        <v>0</v>
      </c>
      <c r="U326" s="62"/>
      <c r="V326" s="62"/>
      <c r="W326" s="62"/>
      <c r="X326" s="62">
        <f t="shared" si="118"/>
        <v>28280</v>
      </c>
      <c r="Y326" s="62" t="e">
        <f t="shared" si="118"/>
        <v>#REF!</v>
      </c>
      <c r="Z326" s="62">
        <f t="shared" si="118"/>
        <v>0</v>
      </c>
      <c r="AA326" s="62">
        <f t="shared" si="118"/>
        <v>79686155.77140002</v>
      </c>
      <c r="AB326" s="62">
        <f t="shared" si="118"/>
        <v>0</v>
      </c>
      <c r="AC326" s="62">
        <f t="shared" si="118"/>
        <v>0</v>
      </c>
      <c r="AD326" s="62">
        <f t="shared" si="118"/>
        <v>0</v>
      </c>
      <c r="AE326" s="62">
        <f t="shared" si="118"/>
        <v>0</v>
      </c>
      <c r="AF326" s="62">
        <f t="shared" si="118"/>
        <v>0</v>
      </c>
      <c r="AG326" s="62">
        <f t="shared" si="118"/>
        <v>0</v>
      </c>
      <c r="AH326" s="62">
        <f t="shared" si="118"/>
        <v>0</v>
      </c>
      <c r="AI326" s="62">
        <f t="shared" si="118"/>
        <v>78677566.141399994</v>
      </c>
      <c r="AJ326" s="62">
        <f t="shared" si="118"/>
        <v>0</v>
      </c>
      <c r="AK326" s="62">
        <f t="shared" si="118"/>
        <v>0</v>
      </c>
      <c r="AL326" s="62">
        <f t="shared" si="118"/>
        <v>0</v>
      </c>
      <c r="AM326" s="62">
        <f t="shared" si="118"/>
        <v>0</v>
      </c>
      <c r="AN326" s="62">
        <f t="shared" si="118"/>
        <v>772820.35999999987</v>
      </c>
      <c r="AO326" s="62">
        <f t="shared" si="118"/>
        <v>235769.27000000002</v>
      </c>
      <c r="AP326" s="62">
        <f t="shared" si="118"/>
        <v>0</v>
      </c>
      <c r="AQ326" s="172"/>
    </row>
    <row r="327" spans="1:43" ht="15" customHeight="1" x14ac:dyDescent="0.25">
      <c r="A327" s="4">
        <f>A325+1</f>
        <v>306</v>
      </c>
      <c r="B327" s="22">
        <v>1</v>
      </c>
      <c r="C327" s="2" t="s">
        <v>1365</v>
      </c>
      <c r="D327" s="2" t="s">
        <v>374</v>
      </c>
      <c r="E327" s="5">
        <v>1995</v>
      </c>
      <c r="F327" s="5">
        <v>1995</v>
      </c>
      <c r="G327" s="5" t="s">
        <v>1367</v>
      </c>
      <c r="H327" s="5">
        <v>10</v>
      </c>
      <c r="I327" s="5">
        <v>1</v>
      </c>
      <c r="J327" s="26">
        <v>3279.6</v>
      </c>
      <c r="K327" s="26">
        <v>2805.6</v>
      </c>
      <c r="L327" s="26">
        <v>0</v>
      </c>
      <c r="M327" s="6">
        <v>105</v>
      </c>
      <c r="N327" s="24">
        <f t="shared" ref="N327:N340" si="119">AA327</f>
        <v>3163571.8744000001</v>
      </c>
      <c r="O327" s="26"/>
      <c r="P327" s="1"/>
      <c r="Q327" s="1"/>
      <c r="R327" s="1">
        <v>504144.31440000003</v>
      </c>
      <c r="S327" s="1">
        <f t="shared" ref="S327:S339" si="120">N327-O327-Q327-R327-T327</f>
        <v>2659427.56</v>
      </c>
      <c r="T327" s="26"/>
      <c r="U327" s="1">
        <f t="shared" ref="U327:V340" si="121">$N327/($K327+$L327)</f>
        <v>1127.5919141716568</v>
      </c>
      <c r="V327" s="1">
        <f t="shared" si="121"/>
        <v>1127.5919141716568</v>
      </c>
      <c r="W327" s="7">
        <v>2020</v>
      </c>
      <c r="X327" s="8">
        <v>2020</v>
      </c>
      <c r="AA327" s="24">
        <f t="shared" ref="AA327:AA340" si="122">SUM(AB327:AP327)</f>
        <v>3163571.8744000001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/>
      <c r="AI327" s="1">
        <v>3104109.8344000001</v>
      </c>
      <c r="AJ327" s="1">
        <v>0</v>
      </c>
      <c r="AK327" s="1">
        <v>0</v>
      </c>
      <c r="AL327" s="26"/>
      <c r="AM327" s="1">
        <v>0</v>
      </c>
      <c r="AN327" s="26">
        <v>41997.33</v>
      </c>
      <c r="AO327" s="26">
        <v>17464.71</v>
      </c>
      <c r="AP327" s="9"/>
      <c r="AQ327" s="172"/>
    </row>
    <row r="328" spans="1:43" ht="15" customHeight="1" x14ac:dyDescent="0.25">
      <c r="A328" s="4">
        <f t="shared" ref="A328:B332" si="123">A327+1</f>
        <v>307</v>
      </c>
      <c r="B328" s="22">
        <f t="shared" si="123"/>
        <v>2</v>
      </c>
      <c r="C328" s="2" t="s">
        <v>1365</v>
      </c>
      <c r="D328" s="2" t="s">
        <v>740</v>
      </c>
      <c r="E328" s="5">
        <v>1995</v>
      </c>
      <c r="F328" s="5">
        <v>2010</v>
      </c>
      <c r="G328" s="41" t="s">
        <v>60</v>
      </c>
      <c r="H328" s="5">
        <v>9</v>
      </c>
      <c r="I328" s="5">
        <v>1</v>
      </c>
      <c r="J328" s="26">
        <v>2996.5</v>
      </c>
      <c r="K328" s="26">
        <v>2483</v>
      </c>
      <c r="L328" s="26">
        <v>76.599999999999994</v>
      </c>
      <c r="M328" s="6">
        <v>83</v>
      </c>
      <c r="N328" s="24">
        <f t="shared" si="119"/>
        <v>3066140.0262000002</v>
      </c>
      <c r="O328" s="26"/>
      <c r="P328" s="1">
        <v>0</v>
      </c>
      <c r="Q328" s="1"/>
      <c r="R328" s="1">
        <v>437725.94620000001</v>
      </c>
      <c r="S328" s="1">
        <f t="shared" si="120"/>
        <v>2628414.08</v>
      </c>
      <c r="T328" s="26"/>
      <c r="U328" s="1">
        <f t="shared" si="121"/>
        <v>1197.8981193155182</v>
      </c>
      <c r="V328" s="1">
        <f t="shared" si="121"/>
        <v>1197.8981193155182</v>
      </c>
      <c r="W328" s="7">
        <v>2020</v>
      </c>
      <c r="X328" s="8">
        <v>2020</v>
      </c>
      <c r="AA328" s="24">
        <f t="shared" si="122"/>
        <v>3066140.0262000002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"/>
      <c r="AI328" s="1">
        <v>3007706.7062000004</v>
      </c>
      <c r="AJ328" s="1">
        <v>0</v>
      </c>
      <c r="AK328" s="1">
        <v>0</v>
      </c>
      <c r="AL328" s="26"/>
      <c r="AM328" s="1">
        <v>0</v>
      </c>
      <c r="AN328" s="26">
        <v>41212.549999999996</v>
      </c>
      <c r="AO328" s="26">
        <v>17220.77</v>
      </c>
      <c r="AP328" s="9"/>
      <c r="AQ328" s="172"/>
    </row>
    <row r="329" spans="1:43" ht="15" customHeight="1" x14ac:dyDescent="0.25">
      <c r="A329" s="4">
        <f t="shared" si="123"/>
        <v>308</v>
      </c>
      <c r="B329" s="22">
        <f t="shared" si="123"/>
        <v>3</v>
      </c>
      <c r="C329" s="2" t="s">
        <v>1365</v>
      </c>
      <c r="D329" s="2" t="s">
        <v>388</v>
      </c>
      <c r="E329" s="5">
        <v>1995</v>
      </c>
      <c r="F329" s="5">
        <v>2002</v>
      </c>
      <c r="G329" s="5" t="s">
        <v>1367</v>
      </c>
      <c r="H329" s="5">
        <v>10</v>
      </c>
      <c r="I329" s="5">
        <v>1</v>
      </c>
      <c r="J329" s="26">
        <v>3164.1</v>
      </c>
      <c r="K329" s="26">
        <v>2676.9</v>
      </c>
      <c r="L329" s="26">
        <v>0</v>
      </c>
      <c r="M329" s="6">
        <v>107</v>
      </c>
      <c r="N329" s="24">
        <f t="shared" si="119"/>
        <v>3128277.2656</v>
      </c>
      <c r="O329" s="26"/>
      <c r="P329" s="1">
        <v>0</v>
      </c>
      <c r="Q329" s="1"/>
      <c r="R329" s="1">
        <v>588244.89559999993</v>
      </c>
      <c r="S329" s="1">
        <f t="shared" si="120"/>
        <v>2540032.37</v>
      </c>
      <c r="T329" s="26"/>
      <c r="U329" s="1">
        <f t="shared" si="121"/>
        <v>1168.6193976614741</v>
      </c>
      <c r="V329" s="1">
        <f t="shared" si="121"/>
        <v>1168.6193976614741</v>
      </c>
      <c r="W329" s="7">
        <v>2020</v>
      </c>
      <c r="X329" s="8">
        <v>2020</v>
      </c>
      <c r="AA329" s="24">
        <f t="shared" si="122"/>
        <v>3128277.2656</v>
      </c>
      <c r="AB329" s="1"/>
      <c r="AC329" s="1"/>
      <c r="AD329" s="1"/>
      <c r="AE329" s="1"/>
      <c r="AF329" s="1">
        <v>0</v>
      </c>
      <c r="AG329" s="1">
        <v>0</v>
      </c>
      <c r="AH329" s="1"/>
      <c r="AI329" s="1">
        <v>3068469.1056000004</v>
      </c>
      <c r="AJ329" s="1">
        <v>0</v>
      </c>
      <c r="AK329" s="26"/>
      <c r="AL329" s="1">
        <v>0</v>
      </c>
      <c r="AM329" s="1">
        <v>0</v>
      </c>
      <c r="AN329" s="26">
        <v>42434.61</v>
      </c>
      <c r="AO329" s="26">
        <v>17373.55</v>
      </c>
      <c r="AP329" s="9"/>
      <c r="AQ329" s="172"/>
    </row>
    <row r="330" spans="1:43" ht="15" customHeight="1" x14ac:dyDescent="0.25">
      <c r="A330" s="4">
        <f t="shared" si="123"/>
        <v>309</v>
      </c>
      <c r="B330" s="22">
        <f t="shared" si="123"/>
        <v>4</v>
      </c>
      <c r="C330" s="2" t="s">
        <v>1365</v>
      </c>
      <c r="D330" s="2" t="s">
        <v>1055</v>
      </c>
      <c r="E330" s="5">
        <v>1995</v>
      </c>
      <c r="F330" s="5">
        <v>2008</v>
      </c>
      <c r="G330" s="5" t="s">
        <v>1367</v>
      </c>
      <c r="H330" s="5">
        <v>10</v>
      </c>
      <c r="I330" s="5">
        <v>1</v>
      </c>
      <c r="J330" s="26">
        <v>3344</v>
      </c>
      <c r="K330" s="26">
        <v>2858.8</v>
      </c>
      <c r="L330" s="26">
        <v>0</v>
      </c>
      <c r="M330" s="6">
        <v>115</v>
      </c>
      <c r="N330" s="24">
        <f t="shared" si="119"/>
        <v>3162140.5024000001</v>
      </c>
      <c r="O330" s="26"/>
      <c r="P330" s="1">
        <v>0</v>
      </c>
      <c r="Q330" s="1"/>
      <c r="R330" s="1">
        <v>1046925.7324000001</v>
      </c>
      <c r="S330" s="1">
        <f t="shared" si="120"/>
        <v>2115214.77</v>
      </c>
      <c r="T330" s="26"/>
      <c r="U330" s="1">
        <f t="shared" si="121"/>
        <v>1106.1076334126205</v>
      </c>
      <c r="V330" s="1">
        <f t="shared" si="121"/>
        <v>1106.1076334126205</v>
      </c>
      <c r="W330" s="7">
        <v>2020</v>
      </c>
      <c r="X330" s="8">
        <v>2020</v>
      </c>
      <c r="AA330" s="24">
        <f t="shared" si="122"/>
        <v>3162140.5024000001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/>
      <c r="AI330" s="1">
        <v>3102645.3524000002</v>
      </c>
      <c r="AJ330" s="1">
        <v>0</v>
      </c>
      <c r="AK330" s="1">
        <v>0</v>
      </c>
      <c r="AL330" s="1">
        <v>0</v>
      </c>
      <c r="AM330" s="1">
        <v>0</v>
      </c>
      <c r="AN330" s="26">
        <v>42206.12</v>
      </c>
      <c r="AO330" s="26">
        <v>17289.03</v>
      </c>
      <c r="AP330" s="9"/>
      <c r="AQ330" s="172"/>
    </row>
    <row r="331" spans="1:43" ht="15" customHeight="1" x14ac:dyDescent="0.25">
      <c r="A331" s="4">
        <f t="shared" si="123"/>
        <v>310</v>
      </c>
      <c r="B331" s="22">
        <f t="shared" si="123"/>
        <v>5</v>
      </c>
      <c r="C331" s="2" t="s">
        <v>97</v>
      </c>
      <c r="D331" s="2" t="s">
        <v>1057</v>
      </c>
      <c r="E331" s="5">
        <v>1995</v>
      </c>
      <c r="F331" s="5">
        <v>2013</v>
      </c>
      <c r="G331" s="5" t="s">
        <v>60</v>
      </c>
      <c r="H331" s="5">
        <v>9</v>
      </c>
      <c r="I331" s="5">
        <v>3</v>
      </c>
      <c r="J331" s="26">
        <v>8636.5</v>
      </c>
      <c r="K331" s="26">
        <v>7079.3</v>
      </c>
      <c r="L331" s="26">
        <v>0</v>
      </c>
      <c r="M331" s="6">
        <v>263</v>
      </c>
      <c r="N331" s="24">
        <f t="shared" si="119"/>
        <v>8461720.0800000019</v>
      </c>
      <c r="O331" s="26"/>
      <c r="P331" s="1">
        <v>0</v>
      </c>
      <c r="Q331" s="1"/>
      <c r="R331" s="1">
        <v>3270357.36</v>
      </c>
      <c r="S331" s="1">
        <f t="shared" si="120"/>
        <v>5191362.7200000025</v>
      </c>
      <c r="T331" s="26"/>
      <c r="U331" s="1">
        <f t="shared" si="121"/>
        <v>1195.2763804330939</v>
      </c>
      <c r="V331" s="1">
        <f t="shared" si="121"/>
        <v>1195.2763804330939</v>
      </c>
      <c r="W331" s="7">
        <v>2020</v>
      </c>
      <c r="X331" s="8">
        <v>2020</v>
      </c>
      <c r="AA331" s="24">
        <f t="shared" si="122"/>
        <v>8461720.0800000019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/>
      <c r="AI331" s="1">
        <v>8385361.5300000003</v>
      </c>
      <c r="AJ331" s="1">
        <v>0</v>
      </c>
      <c r="AK331" s="1">
        <v>0</v>
      </c>
      <c r="AL331" s="1">
        <v>0</v>
      </c>
      <c r="AM331" s="1">
        <v>0</v>
      </c>
      <c r="AN331" s="26">
        <v>55989.34</v>
      </c>
      <c r="AO331" s="26">
        <v>20369.21</v>
      </c>
      <c r="AP331" s="9"/>
      <c r="AQ331" s="172"/>
    </row>
    <row r="332" spans="1:43" ht="15" customHeight="1" x14ac:dyDescent="0.25">
      <c r="A332" s="4">
        <f t="shared" si="123"/>
        <v>311</v>
      </c>
      <c r="B332" s="22">
        <f t="shared" si="123"/>
        <v>6</v>
      </c>
      <c r="C332" s="2" t="s">
        <v>97</v>
      </c>
      <c r="D332" s="2" t="s">
        <v>1058</v>
      </c>
      <c r="E332" s="5">
        <v>1995</v>
      </c>
      <c r="F332" s="5">
        <v>1996</v>
      </c>
      <c r="G332" s="5" t="s">
        <v>60</v>
      </c>
      <c r="H332" s="5">
        <v>9</v>
      </c>
      <c r="I332" s="5">
        <v>4</v>
      </c>
      <c r="J332" s="26">
        <v>11234.69</v>
      </c>
      <c r="K332" s="26">
        <v>9289.89</v>
      </c>
      <c r="L332" s="26">
        <v>0</v>
      </c>
      <c r="M332" s="6">
        <v>427</v>
      </c>
      <c r="N332" s="24">
        <f t="shared" si="119"/>
        <v>11495264.01</v>
      </c>
      <c r="O332" s="26"/>
      <c r="P332" s="1">
        <v>0</v>
      </c>
      <c r="Q332" s="1"/>
      <c r="R332" s="1">
        <v>3591360</v>
      </c>
      <c r="S332" s="1">
        <f t="shared" si="120"/>
        <v>7903904.0099999998</v>
      </c>
      <c r="T332" s="26"/>
      <c r="U332" s="1">
        <f t="shared" si="121"/>
        <v>1237.3950617283951</v>
      </c>
      <c r="V332" s="1">
        <f t="shared" si="121"/>
        <v>1237.3950617283951</v>
      </c>
      <c r="W332" s="7">
        <v>2020</v>
      </c>
      <c r="X332" s="8">
        <v>2020</v>
      </c>
      <c r="AA332" s="24">
        <f t="shared" si="122"/>
        <v>11495264.01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/>
      <c r="AI332" s="1">
        <v>11407575.810000001</v>
      </c>
      <c r="AJ332" s="1">
        <v>0</v>
      </c>
      <c r="AK332" s="1">
        <v>0</v>
      </c>
      <c r="AL332" s="1">
        <v>0</v>
      </c>
      <c r="AM332" s="1">
        <v>0</v>
      </c>
      <c r="AN332" s="26">
        <v>64316.039999999994</v>
      </c>
      <c r="AO332" s="26">
        <v>23372.16</v>
      </c>
      <c r="AP332" s="9"/>
      <c r="AQ332" s="172"/>
    </row>
    <row r="333" spans="1:43" ht="15" customHeight="1" x14ac:dyDescent="0.25">
      <c r="A333" s="4">
        <f t="shared" ref="A333:B340" si="124">+A332+1</f>
        <v>312</v>
      </c>
      <c r="B333" s="22">
        <f t="shared" si="124"/>
        <v>7</v>
      </c>
      <c r="C333" s="2" t="s">
        <v>97</v>
      </c>
      <c r="D333" s="2" t="s">
        <v>1072</v>
      </c>
      <c r="E333" s="5">
        <v>1995</v>
      </c>
      <c r="F333" s="5">
        <v>2005</v>
      </c>
      <c r="G333" s="5" t="s">
        <v>60</v>
      </c>
      <c r="H333" s="5">
        <v>9</v>
      </c>
      <c r="I333" s="5">
        <v>2</v>
      </c>
      <c r="J333" s="26">
        <v>5559.4</v>
      </c>
      <c r="K333" s="26">
        <v>4567.5</v>
      </c>
      <c r="L333" s="26">
        <v>0</v>
      </c>
      <c r="M333" s="6">
        <v>169</v>
      </c>
      <c r="N333" s="24">
        <f t="shared" si="119"/>
        <v>5796527.9199999999</v>
      </c>
      <c r="O333" s="26"/>
      <c r="P333" s="1">
        <v>0</v>
      </c>
      <c r="Q333" s="1"/>
      <c r="R333" s="1">
        <v>2065107.88</v>
      </c>
      <c r="S333" s="1">
        <f t="shared" si="120"/>
        <v>3731420.04</v>
      </c>
      <c r="T333" s="26"/>
      <c r="U333" s="1">
        <f t="shared" si="121"/>
        <v>1269.0810990695129</v>
      </c>
      <c r="V333" s="1">
        <f t="shared" si="121"/>
        <v>1269.0810990695129</v>
      </c>
      <c r="W333" s="7">
        <v>2020</v>
      </c>
      <c r="X333" s="8">
        <v>2020</v>
      </c>
      <c r="AA333" s="24">
        <f t="shared" si="122"/>
        <v>5796527.9199999999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/>
      <c r="AI333" s="1">
        <v>5730114.8200000003</v>
      </c>
      <c r="AJ333" s="1">
        <v>0</v>
      </c>
      <c r="AK333" s="1">
        <v>0</v>
      </c>
      <c r="AL333" s="1">
        <v>0</v>
      </c>
      <c r="AM333" s="1">
        <v>0</v>
      </c>
      <c r="AN333" s="26">
        <v>48647.759999999995</v>
      </c>
      <c r="AO333" s="26">
        <v>17765.34</v>
      </c>
      <c r="AP333" s="9"/>
      <c r="AQ333" s="172"/>
    </row>
    <row r="334" spans="1:43" ht="15" customHeight="1" x14ac:dyDescent="0.25">
      <c r="A334" s="4">
        <f t="shared" si="124"/>
        <v>313</v>
      </c>
      <c r="B334" s="22">
        <f t="shared" si="124"/>
        <v>8</v>
      </c>
      <c r="C334" s="2" t="s">
        <v>97</v>
      </c>
      <c r="D334" s="2" t="s">
        <v>1081</v>
      </c>
      <c r="E334" s="5">
        <v>1995</v>
      </c>
      <c r="F334" s="5">
        <v>2013</v>
      </c>
      <c r="G334" s="5" t="s">
        <v>48</v>
      </c>
      <c r="H334" s="5">
        <v>10</v>
      </c>
      <c r="I334" s="5">
        <v>2</v>
      </c>
      <c r="J334" s="26">
        <v>5893</v>
      </c>
      <c r="K334" s="26">
        <v>4930.2</v>
      </c>
      <c r="L334" s="26">
        <v>0</v>
      </c>
      <c r="M334" s="6">
        <v>96</v>
      </c>
      <c r="N334" s="24">
        <f t="shared" si="119"/>
        <v>5956275.8499999996</v>
      </c>
      <c r="O334" s="26"/>
      <c r="P334" s="1">
        <v>0</v>
      </c>
      <c r="Q334" s="1"/>
      <c r="R334" s="1">
        <v>2277781.79</v>
      </c>
      <c r="S334" s="1">
        <f t="shared" si="120"/>
        <v>3678494.0599999996</v>
      </c>
      <c r="T334" s="26"/>
      <c r="U334" s="1">
        <f t="shared" si="121"/>
        <v>1208.1205326355928</v>
      </c>
      <c r="V334" s="1">
        <f t="shared" si="121"/>
        <v>1208.1205326355928</v>
      </c>
      <c r="W334" s="7">
        <v>2020</v>
      </c>
      <c r="X334" s="8">
        <v>2020</v>
      </c>
      <c r="AA334" s="24">
        <f t="shared" si="122"/>
        <v>5956275.8499999996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/>
      <c r="AI334" s="1">
        <v>5889008.2400000002</v>
      </c>
      <c r="AJ334" s="1">
        <v>0</v>
      </c>
      <c r="AK334" s="1">
        <v>0</v>
      </c>
      <c r="AL334" s="1">
        <v>0</v>
      </c>
      <c r="AM334" s="1">
        <v>0</v>
      </c>
      <c r="AN334" s="14">
        <v>49695.270000000004</v>
      </c>
      <c r="AO334" s="26">
        <v>17572.34</v>
      </c>
      <c r="AP334" s="9"/>
      <c r="AQ334" s="172"/>
    </row>
    <row r="335" spans="1:43" ht="15" customHeight="1" x14ac:dyDescent="0.25">
      <c r="A335" s="4">
        <f t="shared" si="124"/>
        <v>314</v>
      </c>
      <c r="B335" s="22">
        <f t="shared" si="124"/>
        <v>9</v>
      </c>
      <c r="C335" s="2" t="s">
        <v>97</v>
      </c>
      <c r="D335" s="2" t="s">
        <v>1098</v>
      </c>
      <c r="E335" s="5">
        <v>1995</v>
      </c>
      <c r="F335" s="5">
        <v>2013</v>
      </c>
      <c r="G335" s="5" t="s">
        <v>60</v>
      </c>
      <c r="H335" s="5">
        <v>9</v>
      </c>
      <c r="I335" s="5">
        <v>2</v>
      </c>
      <c r="J335" s="26">
        <v>5138.5</v>
      </c>
      <c r="K335" s="26">
        <v>4295.2</v>
      </c>
      <c r="L335" s="26">
        <v>0</v>
      </c>
      <c r="M335" s="6">
        <v>151</v>
      </c>
      <c r="N335" s="24">
        <f t="shared" si="119"/>
        <v>5783315.6699999999</v>
      </c>
      <c r="O335" s="26"/>
      <c r="P335" s="1">
        <v>0</v>
      </c>
      <c r="Q335" s="1"/>
      <c r="R335" s="1">
        <v>1947884.01</v>
      </c>
      <c r="S335" s="1">
        <f t="shared" si="120"/>
        <v>3835431.66</v>
      </c>
      <c r="T335" s="26"/>
      <c r="U335" s="1">
        <f t="shared" si="121"/>
        <v>1346.460157850624</v>
      </c>
      <c r="V335" s="1">
        <f t="shared" si="121"/>
        <v>1346.460157850624</v>
      </c>
      <c r="W335" s="7">
        <v>2020</v>
      </c>
      <c r="X335" s="8">
        <v>2020</v>
      </c>
      <c r="AA335" s="24">
        <f t="shared" si="122"/>
        <v>5783315.6699999999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/>
      <c r="AI335" s="1">
        <v>5718382.2999999998</v>
      </c>
      <c r="AJ335" s="1">
        <v>0</v>
      </c>
      <c r="AK335" s="1">
        <v>0</v>
      </c>
      <c r="AL335" s="1">
        <v>0</v>
      </c>
      <c r="AM335" s="12">
        <v>0</v>
      </c>
      <c r="AN335" s="120">
        <v>47584.18</v>
      </c>
      <c r="AO335" s="107">
        <v>17349.189999999999</v>
      </c>
      <c r="AP335" s="9"/>
      <c r="AQ335" s="172"/>
    </row>
    <row r="336" spans="1:43" ht="15" customHeight="1" x14ac:dyDescent="0.25">
      <c r="A336" s="4">
        <f t="shared" si="124"/>
        <v>315</v>
      </c>
      <c r="B336" s="22">
        <f t="shared" si="124"/>
        <v>10</v>
      </c>
      <c r="C336" s="2" t="s">
        <v>54</v>
      </c>
      <c r="D336" s="2" t="s">
        <v>1138</v>
      </c>
      <c r="E336" s="5">
        <v>1998</v>
      </c>
      <c r="F336" s="5">
        <v>1998</v>
      </c>
      <c r="G336" s="5" t="s">
        <v>48</v>
      </c>
      <c r="H336" s="5">
        <v>9</v>
      </c>
      <c r="I336" s="5">
        <v>1</v>
      </c>
      <c r="J336" s="26">
        <v>2342.4</v>
      </c>
      <c r="K336" s="26">
        <v>1998.1</v>
      </c>
      <c r="L336" s="26">
        <v>344.3</v>
      </c>
      <c r="M336" s="6">
        <v>78</v>
      </c>
      <c r="N336" s="24">
        <f t="shared" si="119"/>
        <v>3288576.452</v>
      </c>
      <c r="O336" s="26"/>
      <c r="P336" s="1">
        <v>0</v>
      </c>
      <c r="Q336" s="1"/>
      <c r="R336" s="1">
        <v>700564.19200000004</v>
      </c>
      <c r="S336" s="1">
        <f t="shared" si="120"/>
        <v>2588012.2599999998</v>
      </c>
      <c r="T336" s="26"/>
      <c r="U336" s="1">
        <f t="shared" si="121"/>
        <v>1403.934619193989</v>
      </c>
      <c r="V336" s="1">
        <f t="shared" si="121"/>
        <v>1403.934619193989</v>
      </c>
      <c r="W336" s="7">
        <v>2020</v>
      </c>
      <c r="X336" s="8">
        <v>2020</v>
      </c>
      <c r="AA336" s="24">
        <f t="shared" si="122"/>
        <v>3288576.452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/>
      <c r="AI336" s="1">
        <v>3235022.6319999998</v>
      </c>
      <c r="AJ336" s="1">
        <v>0</v>
      </c>
      <c r="AK336" s="1">
        <v>0</v>
      </c>
      <c r="AL336" s="1">
        <v>0</v>
      </c>
      <c r="AM336" s="1">
        <v>0</v>
      </c>
      <c r="AN336" s="119">
        <v>39353.1</v>
      </c>
      <c r="AO336" s="26">
        <v>14200.72</v>
      </c>
      <c r="AP336" s="9"/>
      <c r="AQ336" s="172"/>
    </row>
    <row r="337" spans="1:43" ht="15" customHeight="1" x14ac:dyDescent="0.25">
      <c r="A337" s="4">
        <f t="shared" si="124"/>
        <v>316</v>
      </c>
      <c r="B337" s="22">
        <f t="shared" si="124"/>
        <v>11</v>
      </c>
      <c r="C337" s="2" t="s">
        <v>57</v>
      </c>
      <c r="D337" s="2" t="s">
        <v>1153</v>
      </c>
      <c r="E337" s="5">
        <v>1995</v>
      </c>
      <c r="F337" s="5">
        <v>2015</v>
      </c>
      <c r="G337" s="5" t="s">
        <v>60</v>
      </c>
      <c r="H337" s="5">
        <v>9</v>
      </c>
      <c r="I337" s="5">
        <v>3</v>
      </c>
      <c r="J337" s="26">
        <v>7018.64</v>
      </c>
      <c r="K337" s="26">
        <v>6109.44</v>
      </c>
      <c r="L337" s="26">
        <v>0</v>
      </c>
      <c r="M337" s="6">
        <v>422</v>
      </c>
      <c r="N337" s="24">
        <f t="shared" si="119"/>
        <v>9846825.0671200007</v>
      </c>
      <c r="O337" s="26"/>
      <c r="P337" s="1">
        <v>0</v>
      </c>
      <c r="Q337" s="1"/>
      <c r="R337" s="1">
        <v>2072439.1871199999</v>
      </c>
      <c r="S337" s="1">
        <f t="shared" si="120"/>
        <v>7774385.8800000008</v>
      </c>
      <c r="T337" s="26"/>
      <c r="U337" s="1">
        <f t="shared" si="121"/>
        <v>1611.7393848077731</v>
      </c>
      <c r="V337" s="1">
        <f t="shared" si="121"/>
        <v>1611.7393848077731</v>
      </c>
      <c r="W337" s="7">
        <v>2020</v>
      </c>
      <c r="X337" s="8">
        <v>2020</v>
      </c>
      <c r="AA337" s="24">
        <f t="shared" si="122"/>
        <v>9846825.0671200007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/>
      <c r="AI337" s="1">
        <v>9781064.1471200008</v>
      </c>
      <c r="AJ337" s="1">
        <v>0</v>
      </c>
      <c r="AK337" s="1">
        <v>0</v>
      </c>
      <c r="AL337" s="1">
        <v>0</v>
      </c>
      <c r="AM337" s="1">
        <v>0</v>
      </c>
      <c r="AN337" s="26">
        <v>48051.939999999995</v>
      </c>
      <c r="AO337" s="26">
        <v>17708.98</v>
      </c>
      <c r="AP337" s="9"/>
      <c r="AQ337" s="172"/>
    </row>
    <row r="338" spans="1:43" ht="15" customHeight="1" x14ac:dyDescent="0.25">
      <c r="A338" s="4">
        <f t="shared" si="124"/>
        <v>317</v>
      </c>
      <c r="B338" s="22">
        <f t="shared" si="124"/>
        <v>12</v>
      </c>
      <c r="C338" s="2" t="s">
        <v>57</v>
      </c>
      <c r="D338" s="2" t="s">
        <v>1156</v>
      </c>
      <c r="E338" s="5">
        <v>1995</v>
      </c>
      <c r="F338" s="5">
        <v>1995</v>
      </c>
      <c r="G338" s="5" t="s">
        <v>48</v>
      </c>
      <c r="H338" s="5">
        <v>9</v>
      </c>
      <c r="I338" s="5">
        <v>4</v>
      </c>
      <c r="J338" s="26">
        <v>10561.4</v>
      </c>
      <c r="K338" s="26">
        <v>9381.56</v>
      </c>
      <c r="L338" s="26">
        <v>0</v>
      </c>
      <c r="M338" s="6">
        <v>362</v>
      </c>
      <c r="N338" s="24">
        <f t="shared" si="119"/>
        <v>13073314.88088</v>
      </c>
      <c r="O338" s="26"/>
      <c r="P338" s="1">
        <v>0</v>
      </c>
      <c r="Q338" s="1"/>
      <c r="R338" s="1">
        <v>3321287.9608800001</v>
      </c>
      <c r="S338" s="1">
        <f t="shared" si="120"/>
        <v>9752026.9199999999</v>
      </c>
      <c r="T338" s="26"/>
      <c r="U338" s="1">
        <f t="shared" si="121"/>
        <v>1393.5118339465932</v>
      </c>
      <c r="V338" s="1">
        <f t="shared" si="121"/>
        <v>1393.5118339465932</v>
      </c>
      <c r="W338" s="7">
        <v>2020</v>
      </c>
      <c r="X338" s="8">
        <v>2020</v>
      </c>
      <c r="AA338" s="24">
        <f t="shared" si="122"/>
        <v>13073314.88088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/>
      <c r="AI338" s="1">
        <v>12988245.56088</v>
      </c>
      <c r="AJ338" s="1">
        <v>0</v>
      </c>
      <c r="AK338" s="1">
        <v>0</v>
      </c>
      <c r="AL338" s="1">
        <v>0</v>
      </c>
      <c r="AM338" s="1">
        <v>0</v>
      </c>
      <c r="AN338" s="26">
        <v>61724.97</v>
      </c>
      <c r="AO338" s="26">
        <v>23344.35</v>
      </c>
      <c r="AP338" s="9"/>
      <c r="AQ338" s="172"/>
    </row>
    <row r="339" spans="1:43" ht="14.25" customHeight="1" x14ac:dyDescent="0.25">
      <c r="A339" s="4">
        <f t="shared" si="124"/>
        <v>318</v>
      </c>
      <c r="B339" s="22">
        <f t="shared" si="124"/>
        <v>13</v>
      </c>
      <c r="C339" s="2" t="s">
        <v>57</v>
      </c>
      <c r="D339" s="2" t="s">
        <v>636</v>
      </c>
      <c r="E339" s="5">
        <v>1993</v>
      </c>
      <c r="F339" s="5">
        <v>2014</v>
      </c>
      <c r="G339" s="5" t="s">
        <v>48</v>
      </c>
      <c r="H339" s="5">
        <v>9</v>
      </c>
      <c r="I339" s="5">
        <v>1</v>
      </c>
      <c r="J339" s="26">
        <v>2553.4</v>
      </c>
      <c r="K339" s="26">
        <v>2126.1</v>
      </c>
      <c r="L339" s="26">
        <v>0</v>
      </c>
      <c r="M339" s="6">
        <v>78</v>
      </c>
      <c r="N339" s="24">
        <f t="shared" si="119"/>
        <v>3314879.2428000001</v>
      </c>
      <c r="O339" s="26"/>
      <c r="P339" s="1">
        <v>0</v>
      </c>
      <c r="Q339" s="1"/>
      <c r="R339" s="1">
        <v>714183.7328</v>
      </c>
      <c r="S339" s="1">
        <f t="shared" si="120"/>
        <v>2600695.5100000002</v>
      </c>
      <c r="T339" s="26"/>
      <c r="U339" s="1">
        <f t="shared" si="121"/>
        <v>1559.1360908706083</v>
      </c>
      <c r="V339" s="1">
        <f t="shared" si="121"/>
        <v>1559.1360908706083</v>
      </c>
      <c r="W339" s="7">
        <v>2020</v>
      </c>
      <c r="X339" s="8">
        <v>2020</v>
      </c>
      <c r="AA339" s="24">
        <f t="shared" si="122"/>
        <v>3314879.2428000001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/>
      <c r="AI339" s="1">
        <v>3259860.1028</v>
      </c>
      <c r="AJ339" s="1">
        <v>0</v>
      </c>
      <c r="AK339" s="1">
        <v>0</v>
      </c>
      <c r="AL339" s="1">
        <v>0</v>
      </c>
      <c r="AM339" s="1">
        <v>0</v>
      </c>
      <c r="AN339" s="26">
        <v>40280.22</v>
      </c>
      <c r="AO339" s="26">
        <v>14738.92</v>
      </c>
      <c r="AP339" s="9"/>
      <c r="AQ339" s="172"/>
    </row>
    <row r="340" spans="1:43" ht="15" customHeight="1" x14ac:dyDescent="0.25">
      <c r="A340" s="4">
        <f>+A339+1</f>
        <v>319</v>
      </c>
      <c r="B340" s="22">
        <f t="shared" si="124"/>
        <v>14</v>
      </c>
      <c r="C340" s="2" t="s">
        <v>202</v>
      </c>
      <c r="D340" s="2" t="s">
        <v>1129</v>
      </c>
      <c r="E340" s="5">
        <v>1974</v>
      </c>
      <c r="F340" s="5">
        <v>1974</v>
      </c>
      <c r="G340" s="5" t="s">
        <v>48</v>
      </c>
      <c r="H340" s="5">
        <v>2</v>
      </c>
      <c r="I340" s="5">
        <v>2</v>
      </c>
      <c r="J340" s="26">
        <v>473.3</v>
      </c>
      <c r="K340" s="26">
        <v>439.1</v>
      </c>
      <c r="L340" s="26">
        <v>0</v>
      </c>
      <c r="M340" s="6">
        <v>9</v>
      </c>
      <c r="N340" s="24">
        <f t="shared" si="119"/>
        <v>149326.93</v>
      </c>
      <c r="O340" s="26"/>
      <c r="P340" s="1">
        <f>N340-Q340-R340-S340-O340-T340</f>
        <v>109495.19999999998</v>
      </c>
      <c r="Q340" s="1"/>
      <c r="R340" s="1">
        <v>39831.730000000003</v>
      </c>
      <c r="S340" s="1"/>
      <c r="T340" s="1"/>
      <c r="U340" s="1">
        <f t="shared" si="121"/>
        <v>340.07499430653604</v>
      </c>
      <c r="V340" s="1">
        <f t="shared" si="121"/>
        <v>340.07499430653604</v>
      </c>
      <c r="W340" s="7">
        <v>2021</v>
      </c>
      <c r="X340" s="8">
        <v>2020</v>
      </c>
      <c r="Y340" s="11" t="e">
        <f>+P340-'[1]Приложение №1'!$P308</f>
        <v>#REF!</v>
      </c>
      <c r="AA340" s="24">
        <f t="shared" si="122"/>
        <v>149326.93</v>
      </c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170">
        <v>149326.93</v>
      </c>
      <c r="AO340" s="170"/>
      <c r="AP340" s="112"/>
      <c r="AQ340" s="172"/>
    </row>
    <row r="341" spans="1:43" s="86" customFormat="1" x14ac:dyDescent="0.25">
      <c r="A341" s="147"/>
      <c r="B341" s="143"/>
      <c r="C341" s="143"/>
      <c r="D341" s="143" t="s">
        <v>1266</v>
      </c>
      <c r="E341" s="143"/>
      <c r="F341" s="143"/>
      <c r="G341" s="143"/>
      <c r="H341" s="143"/>
      <c r="I341" s="143"/>
      <c r="J341" s="140">
        <f>J451+J462+J636+J972</f>
        <v>2326720.83</v>
      </c>
      <c r="K341" s="140">
        <f>K451+K462+K636+K972</f>
        <v>1941368.7700000009</v>
      </c>
      <c r="L341" s="140">
        <f>L451+L462+L636+L972</f>
        <v>61325.55999999999</v>
      </c>
      <c r="M341" s="140">
        <f>M451+M462+M636+M972</f>
        <v>85815</v>
      </c>
      <c r="N341" s="146">
        <f>+N342+N450</f>
        <v>17219863007.644207</v>
      </c>
      <c r="O341" s="146">
        <f t="shared" ref="O341:T341" si="125">+O342+O450</f>
        <v>11975877.5</v>
      </c>
      <c r="P341" s="146">
        <f t="shared" si="125"/>
        <v>12669477693.813345</v>
      </c>
      <c r="Q341" s="146">
        <f t="shared" si="125"/>
        <v>12171401.647101</v>
      </c>
      <c r="R341" s="146">
        <f t="shared" si="125"/>
        <v>780270045.05426216</v>
      </c>
      <c r="S341" s="146">
        <f t="shared" si="125"/>
        <v>3745967989.6295056</v>
      </c>
      <c r="T341" s="146">
        <f t="shared" si="125"/>
        <v>0</v>
      </c>
      <c r="U341" s="143"/>
      <c r="V341" s="143"/>
      <c r="W341" s="142"/>
      <c r="X341" s="8"/>
      <c r="AA341" s="146">
        <f>+AA342+AA450</f>
        <v>17219863007.644207</v>
      </c>
      <c r="AB341" s="146">
        <f t="shared" ref="AB341:AP341" si="126">+AB342+AB450</f>
        <v>2917169995.8276091</v>
      </c>
      <c r="AC341" s="146">
        <f t="shared" si="126"/>
        <v>1035964175.2141817</v>
      </c>
      <c r="AD341" s="146">
        <f t="shared" si="126"/>
        <v>980280029.12771118</v>
      </c>
      <c r="AE341" s="146">
        <f t="shared" si="126"/>
        <v>798283344.46998477</v>
      </c>
      <c r="AF341" s="146">
        <f t="shared" si="126"/>
        <v>253710455.25253358</v>
      </c>
      <c r="AG341" s="146">
        <f t="shared" si="126"/>
        <v>0</v>
      </c>
      <c r="AH341" s="146">
        <f t="shared" si="126"/>
        <v>166016407.29650357</v>
      </c>
      <c r="AI341" s="146">
        <f t="shared" si="126"/>
        <v>9062814.5999999996</v>
      </c>
      <c r="AJ341" s="146">
        <f t="shared" si="126"/>
        <v>2847598465.944262</v>
      </c>
      <c r="AK341" s="146">
        <f t="shared" si="126"/>
        <v>433139513.96866465</v>
      </c>
      <c r="AL341" s="146">
        <f t="shared" si="126"/>
        <v>3719926259.9996223</v>
      </c>
      <c r="AM341" s="146">
        <f t="shared" si="126"/>
        <v>2040892541.4303787</v>
      </c>
      <c r="AN341" s="146">
        <f t="shared" si="126"/>
        <v>1524952088.606832</v>
      </c>
      <c r="AO341" s="146">
        <f t="shared" si="126"/>
        <v>156359557.21134058</v>
      </c>
      <c r="AP341" s="146">
        <f t="shared" si="126"/>
        <v>336507358.69458789</v>
      </c>
      <c r="AQ341" s="172"/>
    </row>
    <row r="342" spans="1:43" s="86" customFormat="1" x14ac:dyDescent="0.25">
      <c r="A342" s="147"/>
      <c r="B342" s="143"/>
      <c r="C342" s="143"/>
      <c r="D342" s="143" t="s">
        <v>1392</v>
      </c>
      <c r="E342" s="143"/>
      <c r="F342" s="143"/>
      <c r="G342" s="143"/>
      <c r="H342" s="143"/>
      <c r="I342" s="143"/>
      <c r="J342" s="146">
        <f t="shared" ref="J342:M342" si="127">SUM(J343:J449)</f>
        <v>381325.39000000013</v>
      </c>
      <c r="K342" s="146">
        <f t="shared" si="127"/>
        <v>294011.3499999998</v>
      </c>
      <c r="L342" s="146">
        <f t="shared" si="127"/>
        <v>23732.600000000006</v>
      </c>
      <c r="M342" s="146">
        <f t="shared" si="127"/>
        <v>13492</v>
      </c>
      <c r="N342" s="146">
        <f>SUM(N343:N449)</f>
        <v>366739898.28400004</v>
      </c>
      <c r="O342" s="146">
        <f t="shared" ref="O342:AP342" si="128">SUM(O343:O449)</f>
        <v>11975877.5</v>
      </c>
      <c r="P342" s="146">
        <f t="shared" si="128"/>
        <v>133311035.14179999</v>
      </c>
      <c r="Q342" s="146">
        <f t="shared" si="128"/>
        <v>0</v>
      </c>
      <c r="R342" s="146">
        <f t="shared" si="128"/>
        <v>50208879.611999981</v>
      </c>
      <c r="S342" s="146">
        <f t="shared" si="128"/>
        <v>171244106.03019994</v>
      </c>
      <c r="T342" s="146">
        <f t="shared" si="128"/>
        <v>0</v>
      </c>
      <c r="U342" s="146"/>
      <c r="V342" s="146"/>
      <c r="W342" s="146"/>
      <c r="X342" s="146">
        <f t="shared" si="128"/>
        <v>216247</v>
      </c>
      <c r="Y342" s="146" t="e">
        <f t="shared" si="128"/>
        <v>#REF!</v>
      </c>
      <c r="Z342" s="146">
        <f t="shared" si="128"/>
        <v>0</v>
      </c>
      <c r="AA342" s="146">
        <f t="shared" si="128"/>
        <v>366739898.28400004</v>
      </c>
      <c r="AB342" s="146">
        <f t="shared" si="128"/>
        <v>93128413.409999996</v>
      </c>
      <c r="AC342" s="146">
        <f t="shared" si="128"/>
        <v>35440096.5</v>
      </c>
      <c r="AD342" s="146">
        <f t="shared" si="128"/>
        <v>23003306.334000003</v>
      </c>
      <c r="AE342" s="146">
        <f t="shared" si="128"/>
        <v>20212336.149999999</v>
      </c>
      <c r="AF342" s="146">
        <f t="shared" si="128"/>
        <v>1945974.9500000002</v>
      </c>
      <c r="AG342" s="146">
        <f t="shared" si="128"/>
        <v>0</v>
      </c>
      <c r="AH342" s="146">
        <f t="shared" si="128"/>
        <v>0</v>
      </c>
      <c r="AI342" s="146">
        <f t="shared" si="128"/>
        <v>0</v>
      </c>
      <c r="AJ342" s="146">
        <f t="shared" si="128"/>
        <v>118149195.89</v>
      </c>
      <c r="AK342" s="146">
        <f t="shared" si="128"/>
        <v>2058032.6300000001</v>
      </c>
      <c r="AL342" s="146">
        <f t="shared" si="128"/>
        <v>54063652.86999999</v>
      </c>
      <c r="AM342" s="146">
        <f t="shared" si="128"/>
        <v>16403579.969999999</v>
      </c>
      <c r="AN342" s="146">
        <f t="shared" si="128"/>
        <v>1954857.8000000003</v>
      </c>
      <c r="AO342" s="146">
        <f t="shared" si="128"/>
        <v>344570.69</v>
      </c>
      <c r="AP342" s="146">
        <f t="shared" si="128"/>
        <v>35881.089999999997</v>
      </c>
      <c r="AQ342" s="172"/>
    </row>
    <row r="343" spans="1:43" s="32" customFormat="1" ht="15" customHeight="1" x14ac:dyDescent="0.25">
      <c r="A343" s="4">
        <f>+A340+1</f>
        <v>320</v>
      </c>
      <c r="B343" s="22">
        <f>+B341+1</f>
        <v>1</v>
      </c>
      <c r="C343" s="2" t="s">
        <v>68</v>
      </c>
      <c r="D343" s="2" t="s">
        <v>70</v>
      </c>
      <c r="E343" s="5">
        <v>1993</v>
      </c>
      <c r="F343" s="5">
        <v>2013</v>
      </c>
      <c r="G343" s="5" t="s">
        <v>60</v>
      </c>
      <c r="H343" s="5">
        <v>9</v>
      </c>
      <c r="I343" s="5">
        <v>1</v>
      </c>
      <c r="J343" s="26">
        <v>4065.2</v>
      </c>
      <c r="K343" s="26">
        <v>2715.9</v>
      </c>
      <c r="L343" s="26">
        <v>0</v>
      </c>
      <c r="M343" s="6">
        <v>97</v>
      </c>
      <c r="N343" s="24">
        <f t="shared" ref="N343:N406" si="129">AA343</f>
        <v>1154032.1200000001</v>
      </c>
      <c r="O343" s="20"/>
      <c r="P343" s="1"/>
      <c r="Q343" s="1"/>
      <c r="R343" s="1">
        <v>238954.70079999999</v>
      </c>
      <c r="S343" s="1">
        <f>N343-O343-Q343-R343-T343</f>
        <v>915077.41920000012</v>
      </c>
      <c r="T343" s="26">
        <v>0</v>
      </c>
      <c r="U343" s="1">
        <f t="shared" ref="U343:V360" si="130">$N343/($K343+$L343)</f>
        <v>424.91701461762216</v>
      </c>
      <c r="V343" s="1">
        <f t="shared" si="130"/>
        <v>424.91701461762216</v>
      </c>
      <c r="W343" s="7">
        <v>2018</v>
      </c>
      <c r="X343" s="8">
        <v>2021</v>
      </c>
      <c r="Y343" s="11">
        <f>+P343-'[1]Приложение №1'!$P330</f>
        <v>0</v>
      </c>
      <c r="AA343" s="24">
        <f t="shared" ref="AA343:AA406" si="131">SUM(AB343:AP343)</f>
        <v>1154032.1200000001</v>
      </c>
      <c r="AB343" s="26">
        <v>0</v>
      </c>
      <c r="AC343" s="26">
        <v>0</v>
      </c>
      <c r="AD343" s="26">
        <v>0</v>
      </c>
      <c r="AE343" s="26">
        <v>0</v>
      </c>
      <c r="AF343" s="26">
        <v>0</v>
      </c>
      <c r="AG343" s="26"/>
      <c r="AH343" s="26">
        <v>0</v>
      </c>
      <c r="AI343" s="26">
        <v>0</v>
      </c>
      <c r="AJ343" s="26">
        <v>0</v>
      </c>
      <c r="AK343" s="26"/>
      <c r="AL343" s="26">
        <v>1154032.1200000001</v>
      </c>
      <c r="AM343" s="26">
        <v>0</v>
      </c>
      <c r="AN343" s="26"/>
      <c r="AO343" s="1"/>
      <c r="AP343" s="112"/>
      <c r="AQ343" s="172"/>
    </row>
    <row r="344" spans="1:43" ht="15" customHeight="1" x14ac:dyDescent="0.25">
      <c r="A344" s="4">
        <f t="shared" ref="A344:B344" si="132">+A343+1</f>
        <v>321</v>
      </c>
      <c r="B344" s="22">
        <f t="shared" si="132"/>
        <v>2</v>
      </c>
      <c r="C344" s="2" t="s">
        <v>202</v>
      </c>
      <c r="D344" s="2" t="s">
        <v>205</v>
      </c>
      <c r="E344" s="5">
        <v>1982</v>
      </c>
      <c r="F344" s="5">
        <v>1982</v>
      </c>
      <c r="G344" s="5" t="s">
        <v>63</v>
      </c>
      <c r="H344" s="5">
        <v>2</v>
      </c>
      <c r="I344" s="5">
        <v>1</v>
      </c>
      <c r="J344" s="26">
        <v>279.10000000000002</v>
      </c>
      <c r="K344" s="26">
        <v>249.7</v>
      </c>
      <c r="L344" s="26">
        <v>0</v>
      </c>
      <c r="M344" s="6">
        <v>11</v>
      </c>
      <c r="N344" s="24">
        <f t="shared" si="129"/>
        <v>613392.24</v>
      </c>
      <c r="O344" s="20"/>
      <c r="P344" s="1">
        <f t="shared" ref="P344:P345" si="133">N344-Q344-R344-S344-O344-T344</f>
        <v>561370.81999999995</v>
      </c>
      <c r="Q344" s="1">
        <v>0</v>
      </c>
      <c r="R344" s="1">
        <v>10243.040000000001</v>
      </c>
      <c r="S344" s="1">
        <v>41778.379999999997</v>
      </c>
      <c r="T344" s="26">
        <v>0</v>
      </c>
      <c r="U344" s="1">
        <f t="shared" si="130"/>
        <v>2456.5167801361636</v>
      </c>
      <c r="V344" s="1">
        <f t="shared" si="130"/>
        <v>2456.5167801361636</v>
      </c>
      <c r="W344" s="7">
        <v>2018</v>
      </c>
      <c r="X344" s="173">
        <v>2021</v>
      </c>
      <c r="Y344" s="11" t="e">
        <f>+P344-'[1]Приложение №1'!$P269</f>
        <v>#REF!</v>
      </c>
      <c r="AA344" s="24">
        <f t="shared" si="131"/>
        <v>613392.24</v>
      </c>
      <c r="AB344" s="26">
        <v>351223.15</v>
      </c>
      <c r="AC344" s="26">
        <v>262169.09000000003</v>
      </c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1"/>
      <c r="AP344" s="112"/>
      <c r="AQ344" s="172"/>
    </row>
    <row r="345" spans="1:43" ht="15" customHeight="1" x14ac:dyDescent="0.25">
      <c r="A345" s="4">
        <f t="shared" ref="A345:B345" si="134">+A344+1</f>
        <v>322</v>
      </c>
      <c r="B345" s="22">
        <f t="shared" si="134"/>
        <v>3</v>
      </c>
      <c r="C345" s="2" t="s">
        <v>202</v>
      </c>
      <c r="D345" s="2" t="s">
        <v>206</v>
      </c>
      <c r="E345" s="5">
        <v>1976</v>
      </c>
      <c r="F345" s="5">
        <v>1976</v>
      </c>
      <c r="G345" s="5" t="s">
        <v>48</v>
      </c>
      <c r="H345" s="5">
        <v>3</v>
      </c>
      <c r="I345" s="5">
        <v>4</v>
      </c>
      <c r="J345" s="26">
        <v>2192.3000000000002</v>
      </c>
      <c r="K345" s="26">
        <v>2028.5</v>
      </c>
      <c r="L345" s="26">
        <v>0</v>
      </c>
      <c r="M345" s="6">
        <v>85</v>
      </c>
      <c r="N345" s="24">
        <f t="shared" si="129"/>
        <v>6421711.9299999997</v>
      </c>
      <c r="O345" s="20"/>
      <c r="P345" s="1">
        <f t="shared" si="133"/>
        <v>6026351.9199999999</v>
      </c>
      <c r="Q345" s="1"/>
      <c r="R345" s="1">
        <v>91263.37</v>
      </c>
      <c r="S345" s="1">
        <v>304096.64000000001</v>
      </c>
      <c r="T345" s="1"/>
      <c r="U345" s="1">
        <f t="shared" si="130"/>
        <v>3165.7441114123735</v>
      </c>
      <c r="V345" s="1">
        <f t="shared" si="130"/>
        <v>3165.7441114123735</v>
      </c>
      <c r="W345" s="7">
        <v>2018</v>
      </c>
      <c r="X345" s="173">
        <v>2021</v>
      </c>
      <c r="Y345" s="11" t="e">
        <f>+P345-'[1]Приложение №1'!$P266</f>
        <v>#REF!</v>
      </c>
      <c r="AA345" s="24">
        <f t="shared" si="131"/>
        <v>6421711.9299999997</v>
      </c>
      <c r="AB345" s="26">
        <v>0</v>
      </c>
      <c r="AC345" s="26">
        <v>0</v>
      </c>
      <c r="AD345" s="26">
        <v>0</v>
      </c>
      <c r="AE345" s="26">
        <v>0</v>
      </c>
      <c r="AF345" s="26">
        <v>0</v>
      </c>
      <c r="AG345" s="26"/>
      <c r="AH345" s="26">
        <v>0</v>
      </c>
      <c r="AI345" s="26">
        <v>0</v>
      </c>
      <c r="AJ345" s="26">
        <v>6421711.9299999997</v>
      </c>
      <c r="AK345" s="26">
        <v>0</v>
      </c>
      <c r="AL345" s="26">
        <v>0</v>
      </c>
      <c r="AM345" s="26"/>
      <c r="AN345" s="26"/>
      <c r="AO345" s="1"/>
      <c r="AP345" s="112"/>
      <c r="AQ345" s="172"/>
    </row>
    <row r="346" spans="1:43" ht="15" customHeight="1" x14ac:dyDescent="0.25">
      <c r="A346" s="4">
        <f t="shared" ref="A346:B346" si="135">+A345+1</f>
        <v>323</v>
      </c>
      <c r="B346" s="22">
        <f t="shared" si="135"/>
        <v>4</v>
      </c>
      <c r="C346" s="2" t="s">
        <v>1365</v>
      </c>
      <c r="D346" s="2" t="s">
        <v>85</v>
      </c>
      <c r="E346" s="5">
        <v>1992</v>
      </c>
      <c r="F346" s="5">
        <v>2017</v>
      </c>
      <c r="G346" s="5" t="s">
        <v>1367</v>
      </c>
      <c r="H346" s="5">
        <v>9</v>
      </c>
      <c r="I346" s="5">
        <v>2</v>
      </c>
      <c r="J346" s="26">
        <v>6450</v>
      </c>
      <c r="K346" s="26">
        <v>5553.9</v>
      </c>
      <c r="L346" s="26">
        <v>35.6</v>
      </c>
      <c r="M346" s="6">
        <v>215</v>
      </c>
      <c r="N346" s="24">
        <f t="shared" si="129"/>
        <v>3110988.89</v>
      </c>
      <c r="O346" s="20"/>
      <c r="P346" s="1"/>
      <c r="Q346" s="1"/>
      <c r="R346" s="1">
        <v>2403681.85</v>
      </c>
      <c r="S346" s="1">
        <f t="shared" ref="S346:S348" si="136">N346-O346-Q346-R346-T346</f>
        <v>707307.04</v>
      </c>
      <c r="T346" s="26">
        <v>0</v>
      </c>
      <c r="U346" s="1">
        <f t="shared" si="130"/>
        <v>556.57731281867791</v>
      </c>
      <c r="V346" s="1">
        <f t="shared" si="130"/>
        <v>556.57731281867791</v>
      </c>
      <c r="W346" s="7">
        <v>2018</v>
      </c>
      <c r="X346" s="8">
        <v>2021</v>
      </c>
      <c r="Y346" s="11">
        <f>+P346-'[1]Приложение №1'!$P331</f>
        <v>0</v>
      </c>
      <c r="AA346" s="24">
        <f t="shared" si="131"/>
        <v>3110988.89</v>
      </c>
      <c r="AB346" s="26">
        <v>0</v>
      </c>
      <c r="AC346" s="26">
        <v>0</v>
      </c>
      <c r="AD346" s="26">
        <v>0</v>
      </c>
      <c r="AE346" s="26">
        <v>0</v>
      </c>
      <c r="AF346" s="26">
        <v>0</v>
      </c>
      <c r="AG346" s="26"/>
      <c r="AH346" s="26">
        <v>0</v>
      </c>
      <c r="AI346" s="26">
        <v>0</v>
      </c>
      <c r="AJ346" s="26">
        <v>3110988.89</v>
      </c>
      <c r="AK346" s="26">
        <v>0</v>
      </c>
      <c r="AL346" s="26">
        <v>0</v>
      </c>
      <c r="AM346" s="26">
        <v>0</v>
      </c>
      <c r="AN346" s="26"/>
      <c r="AO346" s="1"/>
      <c r="AP346" s="112"/>
      <c r="AQ346" s="172"/>
    </row>
    <row r="347" spans="1:43" ht="15" customHeight="1" x14ac:dyDescent="0.25">
      <c r="A347" s="4">
        <f t="shared" ref="A347:B347" si="137">+A346+1</f>
        <v>324</v>
      </c>
      <c r="B347" s="22">
        <f t="shared" si="137"/>
        <v>5</v>
      </c>
      <c r="C347" s="2" t="s">
        <v>97</v>
      </c>
      <c r="D347" s="2" t="s">
        <v>98</v>
      </c>
      <c r="E347" s="5">
        <v>1979</v>
      </c>
      <c r="F347" s="5">
        <v>2016</v>
      </c>
      <c r="G347" s="5" t="s">
        <v>48</v>
      </c>
      <c r="H347" s="5">
        <v>3</v>
      </c>
      <c r="I347" s="5">
        <v>2</v>
      </c>
      <c r="J347" s="26">
        <v>1745.2</v>
      </c>
      <c r="K347" s="26">
        <v>1453.9</v>
      </c>
      <c r="L347" s="26">
        <v>0</v>
      </c>
      <c r="M347" s="6">
        <v>106</v>
      </c>
      <c r="N347" s="24">
        <f t="shared" si="129"/>
        <v>592935.15</v>
      </c>
      <c r="O347" s="20"/>
      <c r="P347" s="1"/>
      <c r="Q347" s="1"/>
      <c r="R347" s="1">
        <v>109764.95</v>
      </c>
      <c r="S347" s="1">
        <f t="shared" si="136"/>
        <v>483170.2</v>
      </c>
      <c r="T347" s="1"/>
      <c r="U347" s="1">
        <f t="shared" si="130"/>
        <v>407.82388747506707</v>
      </c>
      <c r="V347" s="1">
        <f t="shared" si="130"/>
        <v>407.82388747506707</v>
      </c>
      <c r="W347" s="7">
        <v>2018</v>
      </c>
      <c r="X347" s="8">
        <v>2021</v>
      </c>
      <c r="Y347" s="11">
        <f>+P347-'[1]Приложение №1'!$P332</f>
        <v>0</v>
      </c>
      <c r="AA347" s="24">
        <f t="shared" si="131"/>
        <v>592935.15</v>
      </c>
      <c r="AB347" s="26">
        <v>0</v>
      </c>
      <c r="AC347" s="26">
        <v>592935.15</v>
      </c>
      <c r="AD347" s="26">
        <v>0</v>
      </c>
      <c r="AE347" s="26">
        <v>0</v>
      </c>
      <c r="AF347" s="26">
        <v>0</v>
      </c>
      <c r="AG347" s="26"/>
      <c r="AH347" s="26">
        <v>0</v>
      </c>
      <c r="AI347" s="26">
        <v>0</v>
      </c>
      <c r="AJ347" s="26">
        <v>0</v>
      </c>
      <c r="AK347" s="26">
        <v>0</v>
      </c>
      <c r="AL347" s="26">
        <v>0</v>
      </c>
      <c r="AM347" s="26">
        <v>0</v>
      </c>
      <c r="AN347" s="26"/>
      <c r="AO347" s="1"/>
      <c r="AP347" s="112"/>
      <c r="AQ347" s="172"/>
    </row>
    <row r="348" spans="1:43" ht="15" customHeight="1" x14ac:dyDescent="0.25">
      <c r="A348" s="4">
        <f t="shared" ref="A348:B348" si="138">+A347+1</f>
        <v>325</v>
      </c>
      <c r="B348" s="22">
        <f t="shared" si="138"/>
        <v>6</v>
      </c>
      <c r="C348" s="2" t="s">
        <v>97</v>
      </c>
      <c r="D348" s="2" t="s">
        <v>134</v>
      </c>
      <c r="E348" s="5">
        <v>1971</v>
      </c>
      <c r="F348" s="5">
        <v>2013</v>
      </c>
      <c r="G348" s="5" t="s">
        <v>48</v>
      </c>
      <c r="H348" s="5">
        <v>4</v>
      </c>
      <c r="I348" s="5">
        <v>2</v>
      </c>
      <c r="J348" s="26">
        <v>1316.3</v>
      </c>
      <c r="K348" s="26">
        <v>1219.8</v>
      </c>
      <c r="L348" s="26">
        <v>0</v>
      </c>
      <c r="M348" s="6">
        <v>53</v>
      </c>
      <c r="N348" s="24">
        <f t="shared" si="129"/>
        <v>106742.45</v>
      </c>
      <c r="O348" s="20"/>
      <c r="P348" s="1"/>
      <c r="Q348" s="1"/>
      <c r="R348" s="1">
        <v>81256.33</v>
      </c>
      <c r="S348" s="1">
        <f t="shared" si="136"/>
        <v>25486.119999999995</v>
      </c>
      <c r="T348" s="1"/>
      <c r="U348" s="1">
        <f t="shared" si="130"/>
        <v>87.508157074930324</v>
      </c>
      <c r="V348" s="1">
        <f t="shared" si="130"/>
        <v>87.508157074930324</v>
      </c>
      <c r="W348" s="7">
        <v>2018</v>
      </c>
      <c r="X348" s="8">
        <v>2021</v>
      </c>
      <c r="Y348" s="11">
        <f>+P348-'[1]Приложение №1'!$P333</f>
        <v>0</v>
      </c>
      <c r="AA348" s="24">
        <f t="shared" si="131"/>
        <v>106742.45</v>
      </c>
      <c r="AB348" s="26">
        <v>0</v>
      </c>
      <c r="AC348" s="26"/>
      <c r="AD348" s="26"/>
      <c r="AE348" s="26"/>
      <c r="AF348" s="26">
        <v>106742.45</v>
      </c>
      <c r="AG348" s="26"/>
      <c r="AH348" s="26">
        <v>0</v>
      </c>
      <c r="AI348" s="26">
        <v>0</v>
      </c>
      <c r="AJ348" s="26">
        <v>0</v>
      </c>
      <c r="AK348" s="26">
        <v>0</v>
      </c>
      <c r="AL348" s="26"/>
      <c r="AM348" s="26"/>
      <c r="AN348" s="26"/>
      <c r="AO348" s="1"/>
      <c r="AP348" s="112"/>
      <c r="AQ348" s="172"/>
    </row>
    <row r="349" spans="1:43" ht="15" customHeight="1" x14ac:dyDescent="0.25">
      <c r="A349" s="4">
        <f t="shared" ref="A349:B349" si="139">+A348+1</f>
        <v>326</v>
      </c>
      <c r="B349" s="22">
        <f t="shared" si="139"/>
        <v>7</v>
      </c>
      <c r="C349" s="2" t="s">
        <v>97</v>
      </c>
      <c r="D349" s="2" t="s">
        <v>140</v>
      </c>
      <c r="E349" s="5">
        <v>1969</v>
      </c>
      <c r="F349" s="5">
        <v>2013</v>
      </c>
      <c r="G349" s="5" t="s">
        <v>48</v>
      </c>
      <c r="H349" s="5">
        <v>5</v>
      </c>
      <c r="I349" s="5">
        <v>1</v>
      </c>
      <c r="J349" s="26">
        <v>1966.4</v>
      </c>
      <c r="K349" s="26">
        <v>1544.8</v>
      </c>
      <c r="L349" s="26">
        <v>0</v>
      </c>
      <c r="M349" s="6">
        <v>209</v>
      </c>
      <c r="N349" s="24">
        <f t="shared" si="129"/>
        <v>1047680.1000000001</v>
      </c>
      <c r="O349" s="20"/>
      <c r="P349" s="1">
        <f>N349-Q349-R349-S349-O349-T349</f>
        <v>208201.25000000012</v>
      </c>
      <c r="Q349" s="1"/>
      <c r="R349" s="1">
        <v>304831.93</v>
      </c>
      <c r="S349" s="1">
        <v>534646.92000000004</v>
      </c>
      <c r="T349" s="1"/>
      <c r="U349" s="1">
        <f t="shared" si="130"/>
        <v>678.19788969445892</v>
      </c>
      <c r="V349" s="1">
        <f t="shared" si="130"/>
        <v>678.19788969445892</v>
      </c>
      <c r="W349" s="7">
        <v>2018</v>
      </c>
      <c r="X349" s="8">
        <v>2021</v>
      </c>
      <c r="Y349" s="11">
        <f>+P349-'[1]Приложение №1'!$P335</f>
        <v>208201.25000000012</v>
      </c>
      <c r="AA349" s="24">
        <f t="shared" si="131"/>
        <v>1047680.1000000001</v>
      </c>
      <c r="AB349" s="26"/>
      <c r="AC349" s="26">
        <v>1047680.1000000001</v>
      </c>
      <c r="AD349" s="26"/>
      <c r="AE349" s="26"/>
      <c r="AF349" s="26">
        <v>0</v>
      </c>
      <c r="AG349" s="26"/>
      <c r="AH349" s="26">
        <v>0</v>
      </c>
      <c r="AI349" s="26">
        <v>0</v>
      </c>
      <c r="AJ349" s="26"/>
      <c r="AK349" s="26">
        <v>0</v>
      </c>
      <c r="AL349" s="26"/>
      <c r="AM349" s="26">
        <v>0</v>
      </c>
      <c r="AN349" s="26"/>
      <c r="AO349" s="1"/>
      <c r="AP349" s="112"/>
      <c r="AQ349" s="172"/>
    </row>
    <row r="350" spans="1:43" ht="15" customHeight="1" x14ac:dyDescent="0.25">
      <c r="A350" s="4">
        <f t="shared" ref="A350:B350" si="140">+A349+1</f>
        <v>327</v>
      </c>
      <c r="B350" s="22">
        <f t="shared" si="140"/>
        <v>8</v>
      </c>
      <c r="C350" s="2" t="s">
        <v>97</v>
      </c>
      <c r="D350" s="2" t="s">
        <v>143</v>
      </c>
      <c r="E350" s="5">
        <v>1974</v>
      </c>
      <c r="F350" s="5">
        <v>2017</v>
      </c>
      <c r="G350" s="5" t="s">
        <v>48</v>
      </c>
      <c r="H350" s="5">
        <v>5</v>
      </c>
      <c r="I350" s="5">
        <v>6</v>
      </c>
      <c r="J350" s="26">
        <v>3977</v>
      </c>
      <c r="K350" s="26">
        <v>3639.8</v>
      </c>
      <c r="L350" s="26">
        <v>0</v>
      </c>
      <c r="M350" s="6">
        <v>139</v>
      </c>
      <c r="N350" s="24">
        <f t="shared" si="129"/>
        <v>511824.21</v>
      </c>
      <c r="O350" s="20"/>
      <c r="P350" s="1"/>
      <c r="Q350" s="1"/>
      <c r="R350" s="1">
        <f t="shared" ref="R350:R351" si="141">N350</f>
        <v>511824.21</v>
      </c>
      <c r="S350" s="1">
        <v>0</v>
      </c>
      <c r="T350" s="1"/>
      <c r="U350" s="1">
        <f t="shared" si="130"/>
        <v>140.61877300950601</v>
      </c>
      <c r="V350" s="1">
        <f t="shared" si="130"/>
        <v>140.61877300950601</v>
      </c>
      <c r="W350" s="7">
        <v>2018</v>
      </c>
      <c r="X350" s="8">
        <v>2021</v>
      </c>
      <c r="Y350" s="11">
        <f>+P350-'[1]Приложение №1'!$P336</f>
        <v>0</v>
      </c>
      <c r="AA350" s="24">
        <f t="shared" si="131"/>
        <v>511824.21</v>
      </c>
      <c r="AB350" s="26">
        <v>0</v>
      </c>
      <c r="AC350" s="26">
        <v>0</v>
      </c>
      <c r="AD350" s="26">
        <v>0</v>
      </c>
      <c r="AE350" s="26">
        <v>0</v>
      </c>
      <c r="AF350" s="26">
        <v>511824.21</v>
      </c>
      <c r="AG350" s="26"/>
      <c r="AH350" s="26">
        <v>0</v>
      </c>
      <c r="AI350" s="26">
        <v>0</v>
      </c>
      <c r="AJ350" s="26">
        <v>0</v>
      </c>
      <c r="AK350" s="26">
        <v>0</v>
      </c>
      <c r="AL350" s="26">
        <v>0</v>
      </c>
      <c r="AM350" s="26">
        <v>0</v>
      </c>
      <c r="AN350" s="26"/>
      <c r="AO350" s="1"/>
      <c r="AP350" s="112"/>
      <c r="AQ350" s="172"/>
    </row>
    <row r="351" spans="1:43" ht="15" customHeight="1" x14ac:dyDescent="0.25">
      <c r="A351" s="4">
        <f t="shared" ref="A351:B351" si="142">+A350+1</f>
        <v>328</v>
      </c>
      <c r="B351" s="22">
        <f t="shared" si="142"/>
        <v>9</v>
      </c>
      <c r="C351" s="2" t="s">
        <v>97</v>
      </c>
      <c r="D351" s="2" t="s">
        <v>144</v>
      </c>
      <c r="E351" s="5">
        <v>1971</v>
      </c>
      <c r="F351" s="5">
        <v>2017</v>
      </c>
      <c r="G351" s="5" t="s">
        <v>48</v>
      </c>
      <c r="H351" s="5">
        <v>5</v>
      </c>
      <c r="I351" s="5">
        <v>4</v>
      </c>
      <c r="J351" s="26">
        <v>2970.7</v>
      </c>
      <c r="K351" s="26">
        <v>2721.5</v>
      </c>
      <c r="L351" s="26">
        <v>0</v>
      </c>
      <c r="M351" s="6">
        <v>93</v>
      </c>
      <c r="N351" s="24">
        <f t="shared" si="129"/>
        <v>380638.2</v>
      </c>
      <c r="O351" s="20"/>
      <c r="P351" s="1"/>
      <c r="Q351" s="1"/>
      <c r="R351" s="1">
        <f t="shared" si="141"/>
        <v>380638.2</v>
      </c>
      <c r="S351" s="1">
        <v>0</v>
      </c>
      <c r="T351" s="1"/>
      <c r="U351" s="1">
        <f t="shared" si="130"/>
        <v>139.86338416314533</v>
      </c>
      <c r="V351" s="1">
        <f t="shared" si="130"/>
        <v>139.86338416314533</v>
      </c>
      <c r="W351" s="7">
        <v>2018</v>
      </c>
      <c r="X351" s="8">
        <v>2021</v>
      </c>
      <c r="Y351" s="11">
        <f>+P351-'[1]Приложение №1'!$P337</f>
        <v>0</v>
      </c>
      <c r="AA351" s="24">
        <f t="shared" si="131"/>
        <v>380638.2</v>
      </c>
      <c r="AB351" s="26">
        <v>0</v>
      </c>
      <c r="AC351" s="26">
        <v>0</v>
      </c>
      <c r="AD351" s="26">
        <v>0</v>
      </c>
      <c r="AE351" s="26">
        <v>0</v>
      </c>
      <c r="AF351" s="26">
        <v>380638.2</v>
      </c>
      <c r="AG351" s="26"/>
      <c r="AH351" s="26">
        <v>0</v>
      </c>
      <c r="AI351" s="26">
        <v>0</v>
      </c>
      <c r="AJ351" s="26">
        <v>0</v>
      </c>
      <c r="AK351" s="26">
        <v>0</v>
      </c>
      <c r="AL351" s="26">
        <v>0</v>
      </c>
      <c r="AM351" s="26">
        <v>0</v>
      </c>
      <c r="AN351" s="26"/>
      <c r="AO351" s="1"/>
      <c r="AP351" s="112"/>
      <c r="AQ351" s="172"/>
    </row>
    <row r="352" spans="1:43" s="165" customFormat="1" ht="15" customHeight="1" x14ac:dyDescent="0.25">
      <c r="A352" s="4">
        <f t="shared" ref="A352:B352" si="143">+A351+1</f>
        <v>329</v>
      </c>
      <c r="B352" s="22">
        <f t="shared" si="143"/>
        <v>10</v>
      </c>
      <c r="C352" s="2" t="s">
        <v>97</v>
      </c>
      <c r="D352" s="2" t="s">
        <v>161</v>
      </c>
      <c r="E352" s="5">
        <v>1973</v>
      </c>
      <c r="F352" s="5">
        <v>2013</v>
      </c>
      <c r="G352" s="5" t="s">
        <v>60</v>
      </c>
      <c r="H352" s="5">
        <v>4</v>
      </c>
      <c r="I352" s="5">
        <v>4</v>
      </c>
      <c r="J352" s="26">
        <v>3892.1</v>
      </c>
      <c r="K352" s="26">
        <v>3391.8</v>
      </c>
      <c r="L352" s="26">
        <v>0</v>
      </c>
      <c r="M352" s="6">
        <v>148</v>
      </c>
      <c r="N352" s="24">
        <f t="shared" si="129"/>
        <v>343383.52</v>
      </c>
      <c r="O352" s="20"/>
      <c r="P352" s="1"/>
      <c r="Q352" s="1"/>
      <c r="R352" s="1">
        <v>327215.39</v>
      </c>
      <c r="S352" s="1">
        <f t="shared" ref="S352:S356" si="144">N352-O352-Q352-R352-T352</f>
        <v>16168.130000000005</v>
      </c>
      <c r="T352" s="1"/>
      <c r="U352" s="1">
        <f t="shared" si="130"/>
        <v>101.23931835603514</v>
      </c>
      <c r="V352" s="1">
        <f t="shared" si="130"/>
        <v>101.23931835603514</v>
      </c>
      <c r="W352" s="7">
        <v>2018</v>
      </c>
      <c r="X352" s="8">
        <v>2021</v>
      </c>
      <c r="Y352" s="166">
        <f>+P352-'[1]Приложение №1'!$P339</f>
        <v>0</v>
      </c>
      <c r="AA352" s="24">
        <f t="shared" si="131"/>
        <v>343383.52</v>
      </c>
      <c r="AB352" s="26">
        <v>0</v>
      </c>
      <c r="AC352" s="26">
        <v>0</v>
      </c>
      <c r="AD352" s="26">
        <v>0</v>
      </c>
      <c r="AE352" s="26">
        <v>0</v>
      </c>
      <c r="AF352" s="26">
        <v>343383.52</v>
      </c>
      <c r="AG352" s="26"/>
      <c r="AH352" s="26">
        <v>0</v>
      </c>
      <c r="AI352" s="26">
        <v>0</v>
      </c>
      <c r="AJ352" s="26">
        <v>0</v>
      </c>
      <c r="AK352" s="26">
        <v>0</v>
      </c>
      <c r="AL352" s="26">
        <v>0</v>
      </c>
      <c r="AM352" s="26">
        <v>0</v>
      </c>
      <c r="AN352" s="26"/>
      <c r="AO352" s="1"/>
      <c r="AP352" s="112"/>
      <c r="AQ352" s="172"/>
    </row>
    <row r="353" spans="1:43" s="81" customFormat="1" ht="15" customHeight="1" x14ac:dyDescent="0.25">
      <c r="A353" s="4">
        <f t="shared" ref="A353:B353" si="145">+A352+1</f>
        <v>330</v>
      </c>
      <c r="B353" s="22">
        <f t="shared" si="145"/>
        <v>11</v>
      </c>
      <c r="C353" s="2" t="s">
        <v>57</v>
      </c>
      <c r="D353" s="2" t="s">
        <v>236</v>
      </c>
      <c r="E353" s="5">
        <v>1988</v>
      </c>
      <c r="F353" s="5">
        <v>2015</v>
      </c>
      <c r="G353" s="5" t="s">
        <v>48</v>
      </c>
      <c r="H353" s="5">
        <v>9</v>
      </c>
      <c r="I353" s="5">
        <v>1</v>
      </c>
      <c r="J353" s="26">
        <v>2265.4</v>
      </c>
      <c r="K353" s="26">
        <v>1951.5</v>
      </c>
      <c r="L353" s="26">
        <v>53.4</v>
      </c>
      <c r="M353" s="6">
        <v>74</v>
      </c>
      <c r="N353" s="24">
        <f t="shared" si="129"/>
        <v>1436716.03</v>
      </c>
      <c r="O353" s="20"/>
      <c r="P353" s="1"/>
      <c r="Q353" s="1"/>
      <c r="R353" s="1">
        <v>99837.01</v>
      </c>
      <c r="S353" s="1">
        <f t="shared" si="144"/>
        <v>1336879.02</v>
      </c>
      <c r="T353" s="26">
        <v>0</v>
      </c>
      <c r="U353" s="1">
        <f t="shared" si="130"/>
        <v>716.60233926879141</v>
      </c>
      <c r="V353" s="1">
        <f t="shared" si="130"/>
        <v>716.60233926879141</v>
      </c>
      <c r="W353" s="7">
        <v>2018</v>
      </c>
      <c r="X353" s="8">
        <v>2021</v>
      </c>
      <c r="Y353" s="11">
        <f>+P353-'[1]Приложение №1'!$P349</f>
        <v>-832258.4500000003</v>
      </c>
      <c r="AA353" s="24">
        <f t="shared" si="131"/>
        <v>1436716.03</v>
      </c>
      <c r="AB353" s="26">
        <v>0</v>
      </c>
      <c r="AC353" s="26">
        <v>1436716.03</v>
      </c>
      <c r="AD353" s="26"/>
      <c r="AE353" s="26"/>
      <c r="AF353" s="26">
        <v>0</v>
      </c>
      <c r="AG353" s="26"/>
      <c r="AH353" s="26">
        <v>0</v>
      </c>
      <c r="AI353" s="26">
        <v>0</v>
      </c>
      <c r="AJ353" s="26">
        <v>0</v>
      </c>
      <c r="AK353" s="26">
        <v>0</v>
      </c>
      <c r="AL353" s="26">
        <v>0</v>
      </c>
      <c r="AM353" s="26"/>
      <c r="AN353" s="26"/>
      <c r="AO353" s="1"/>
      <c r="AP353" s="112"/>
      <c r="AQ353" s="172"/>
    </row>
    <row r="354" spans="1:43" ht="15" customHeight="1" x14ac:dyDescent="0.25">
      <c r="A354" s="4">
        <f t="shared" ref="A354:B354" si="146">+A353+1</f>
        <v>331</v>
      </c>
      <c r="B354" s="22">
        <f t="shared" si="146"/>
        <v>12</v>
      </c>
      <c r="C354" s="2" t="s">
        <v>57</v>
      </c>
      <c r="D354" s="2" t="s">
        <v>244</v>
      </c>
      <c r="E354" s="5">
        <v>1977</v>
      </c>
      <c r="F354" s="5">
        <v>1977</v>
      </c>
      <c r="G354" s="5" t="s">
        <v>48</v>
      </c>
      <c r="H354" s="5">
        <v>5</v>
      </c>
      <c r="I354" s="5">
        <v>6</v>
      </c>
      <c r="J354" s="26">
        <v>5523.8</v>
      </c>
      <c r="K354" s="26">
        <v>4991</v>
      </c>
      <c r="L354" s="26">
        <v>80.099999999999994</v>
      </c>
      <c r="M354" s="6">
        <v>210</v>
      </c>
      <c r="N354" s="24">
        <f t="shared" si="129"/>
        <v>1254505.04</v>
      </c>
      <c r="O354" s="20"/>
      <c r="P354" s="1"/>
      <c r="Q354" s="1"/>
      <c r="R354" s="1">
        <v>207804.56</v>
      </c>
      <c r="S354" s="1">
        <f t="shared" si="144"/>
        <v>1046700.48</v>
      </c>
      <c r="T354" s="1"/>
      <c r="U354" s="1">
        <f t="shared" si="130"/>
        <v>247.38321863106623</v>
      </c>
      <c r="V354" s="1">
        <f t="shared" si="130"/>
        <v>247.38321863106623</v>
      </c>
      <c r="W354" s="7">
        <v>2018</v>
      </c>
      <c r="X354" s="8">
        <v>2021</v>
      </c>
      <c r="Y354" s="11">
        <f>+P354-'[1]Приложение №1'!$P350</f>
        <v>-476783.00000000006</v>
      </c>
      <c r="AA354" s="24">
        <f t="shared" si="131"/>
        <v>1254505.04</v>
      </c>
      <c r="AB354" s="26"/>
      <c r="AC354" s="26">
        <v>0</v>
      </c>
      <c r="AD354" s="26">
        <v>1254505.04</v>
      </c>
      <c r="AE354" s="26">
        <v>0</v>
      </c>
      <c r="AF354" s="26">
        <v>0</v>
      </c>
      <c r="AG354" s="26"/>
      <c r="AH354" s="26">
        <v>0</v>
      </c>
      <c r="AI354" s="26">
        <v>0</v>
      </c>
      <c r="AJ354" s="26">
        <v>0</v>
      </c>
      <c r="AK354" s="26">
        <v>0</v>
      </c>
      <c r="AL354" s="26"/>
      <c r="AM354" s="26"/>
      <c r="AN354" s="26"/>
      <c r="AO354" s="1"/>
      <c r="AP354" s="112"/>
      <c r="AQ354" s="172"/>
    </row>
    <row r="355" spans="1:43" ht="15" customHeight="1" x14ac:dyDescent="0.25">
      <c r="A355" s="4">
        <f t="shared" ref="A355:B355" si="147">+A354+1</f>
        <v>332</v>
      </c>
      <c r="B355" s="22">
        <f t="shared" si="147"/>
        <v>13</v>
      </c>
      <c r="C355" s="2" t="s">
        <v>57</v>
      </c>
      <c r="D355" s="2" t="s">
        <v>245</v>
      </c>
      <c r="E355" s="5">
        <v>1982</v>
      </c>
      <c r="F355" s="5">
        <v>2008</v>
      </c>
      <c r="G355" s="5" t="s">
        <v>48</v>
      </c>
      <c r="H355" s="5">
        <v>9</v>
      </c>
      <c r="I355" s="5">
        <v>1</v>
      </c>
      <c r="J355" s="26">
        <v>3174.5</v>
      </c>
      <c r="K355" s="26">
        <v>2191.14</v>
      </c>
      <c r="L355" s="26">
        <v>319</v>
      </c>
      <c r="M355" s="6">
        <v>124</v>
      </c>
      <c r="N355" s="24">
        <f t="shared" si="129"/>
        <v>339786.15</v>
      </c>
      <c r="O355" s="20"/>
      <c r="P355" s="1"/>
      <c r="Q355" s="1"/>
      <c r="R355" s="1">
        <v>136358.82999999999</v>
      </c>
      <c r="S355" s="1">
        <f t="shared" si="144"/>
        <v>203427.32000000004</v>
      </c>
      <c r="T355" s="26">
        <v>0</v>
      </c>
      <c r="U355" s="1">
        <f t="shared" si="130"/>
        <v>135.36541786513902</v>
      </c>
      <c r="V355" s="1">
        <f t="shared" si="130"/>
        <v>135.36541786513902</v>
      </c>
      <c r="W355" s="7">
        <v>2018</v>
      </c>
      <c r="X355" s="8">
        <v>2021</v>
      </c>
      <c r="Y355" s="11">
        <f>+P355-'[1]Приложение №1'!$P351</f>
        <v>-867835.3400000002</v>
      </c>
      <c r="AA355" s="24">
        <f t="shared" si="131"/>
        <v>339786.15</v>
      </c>
      <c r="AB355" s="26">
        <v>0</v>
      </c>
      <c r="AC355" s="26">
        <v>339786.15</v>
      </c>
      <c r="AD355" s="26"/>
      <c r="AE355" s="26"/>
      <c r="AF355" s="26">
        <v>0</v>
      </c>
      <c r="AG355" s="26"/>
      <c r="AH355" s="26">
        <v>0</v>
      </c>
      <c r="AI355" s="26">
        <v>0</v>
      </c>
      <c r="AJ355" s="26"/>
      <c r="AK355" s="26">
        <v>0</v>
      </c>
      <c r="AL355" s="26">
        <v>0</v>
      </c>
      <c r="AM355" s="26"/>
      <c r="AN355" s="26"/>
      <c r="AO355" s="1"/>
      <c r="AP355" s="112"/>
      <c r="AQ355" s="172"/>
    </row>
    <row r="356" spans="1:43" ht="15" customHeight="1" x14ac:dyDescent="0.25">
      <c r="A356" s="4">
        <f t="shared" ref="A356:B356" si="148">+A355+1</f>
        <v>333</v>
      </c>
      <c r="B356" s="22">
        <f t="shared" si="148"/>
        <v>14</v>
      </c>
      <c r="C356" s="2" t="s">
        <v>1365</v>
      </c>
      <c r="D356" s="2" t="s">
        <v>359</v>
      </c>
      <c r="E356" s="5">
        <v>1981</v>
      </c>
      <c r="F356" s="5">
        <v>2011</v>
      </c>
      <c r="G356" s="5" t="s">
        <v>1367</v>
      </c>
      <c r="H356" s="5">
        <v>5</v>
      </c>
      <c r="I356" s="5">
        <v>3</v>
      </c>
      <c r="J356" s="26">
        <v>5079.5</v>
      </c>
      <c r="K356" s="26">
        <v>4038.4</v>
      </c>
      <c r="L356" s="26">
        <v>298.7</v>
      </c>
      <c r="M356" s="6">
        <v>172</v>
      </c>
      <c r="N356" s="24">
        <f t="shared" si="129"/>
        <v>4372281.72</v>
      </c>
      <c r="O356" s="20"/>
      <c r="P356" s="1"/>
      <c r="Q356" s="1"/>
      <c r="R356" s="1">
        <v>1544239.81</v>
      </c>
      <c r="S356" s="1">
        <f t="shared" si="144"/>
        <v>2828041.9099999997</v>
      </c>
      <c r="T356" s="1"/>
      <c r="U356" s="1">
        <f t="shared" si="130"/>
        <v>1008.111807428927</v>
      </c>
      <c r="V356" s="1">
        <f t="shared" si="130"/>
        <v>1008.111807428927</v>
      </c>
      <c r="W356" s="7">
        <v>2019</v>
      </c>
      <c r="X356" s="8">
        <v>2021</v>
      </c>
      <c r="Y356" s="11">
        <f>+P356-'[1]Приложение №1'!$P354</f>
        <v>-7106118.4399999976</v>
      </c>
      <c r="AA356" s="24">
        <f t="shared" si="131"/>
        <v>4372281.72</v>
      </c>
      <c r="AB356" s="26">
        <v>0</v>
      </c>
      <c r="AC356" s="26">
        <v>0</v>
      </c>
      <c r="AD356" s="26">
        <v>0</v>
      </c>
      <c r="AE356" s="26">
        <v>0</v>
      </c>
      <c r="AF356" s="26">
        <v>0</v>
      </c>
      <c r="AG356" s="26"/>
      <c r="AH356" s="26">
        <v>0</v>
      </c>
      <c r="AI356" s="26">
        <v>0</v>
      </c>
      <c r="AJ356" s="26">
        <v>4372281.72</v>
      </c>
      <c r="AK356" s="26">
        <v>0</v>
      </c>
      <c r="AL356" s="26">
        <v>0</v>
      </c>
      <c r="AM356" s="26">
        <v>0</v>
      </c>
      <c r="AN356" s="26"/>
      <c r="AO356" s="1"/>
      <c r="AP356" s="112"/>
      <c r="AQ356" s="172"/>
    </row>
    <row r="357" spans="1:43" ht="15" customHeight="1" x14ac:dyDescent="0.25">
      <c r="A357" s="4">
        <f t="shared" ref="A357:B357" si="149">+A356+1</f>
        <v>334</v>
      </c>
      <c r="B357" s="22">
        <f t="shared" si="149"/>
        <v>15</v>
      </c>
      <c r="C357" s="2" t="s">
        <v>97</v>
      </c>
      <c r="D357" s="2" t="s">
        <v>442</v>
      </c>
      <c r="E357" s="5">
        <v>1991</v>
      </c>
      <c r="F357" s="5">
        <v>2013</v>
      </c>
      <c r="G357" s="5" t="s">
        <v>48</v>
      </c>
      <c r="H357" s="5">
        <v>2</v>
      </c>
      <c r="I357" s="5">
        <v>2</v>
      </c>
      <c r="J357" s="26">
        <v>1128.7</v>
      </c>
      <c r="K357" s="26">
        <v>568</v>
      </c>
      <c r="L357" s="26">
        <v>0</v>
      </c>
      <c r="M357" s="6">
        <v>46</v>
      </c>
      <c r="N357" s="24">
        <f t="shared" si="129"/>
        <v>1006351.55</v>
      </c>
      <c r="O357" s="20"/>
      <c r="P357" s="1">
        <f>N357-Q357-R357-S357-O357-T357</f>
        <v>122127.4800000001</v>
      </c>
      <c r="Q357" s="1"/>
      <c r="R357" s="1">
        <v>135342.63</v>
      </c>
      <c r="S357" s="1">
        <v>748881.44</v>
      </c>
      <c r="T357" s="1"/>
      <c r="U357" s="1">
        <f t="shared" si="130"/>
        <v>1771.7456866197183</v>
      </c>
      <c r="V357" s="1">
        <f t="shared" si="130"/>
        <v>1771.7456866197183</v>
      </c>
      <c r="W357" s="7">
        <v>2019</v>
      </c>
      <c r="X357" s="8">
        <v>2021</v>
      </c>
      <c r="Y357" s="11">
        <f>+P357-'[1]Приложение №1'!$P356</f>
        <v>-1484586517.25927</v>
      </c>
      <c r="AA357" s="24">
        <f t="shared" si="131"/>
        <v>1006351.55</v>
      </c>
      <c r="AB357" s="26">
        <v>1006351.55</v>
      </c>
      <c r="AC357" s="26">
        <v>0</v>
      </c>
      <c r="AD357" s="26"/>
      <c r="AE357" s="26"/>
      <c r="AF357" s="26">
        <v>0</v>
      </c>
      <c r="AG357" s="26"/>
      <c r="AH357" s="26"/>
      <c r="AI357" s="26">
        <v>0</v>
      </c>
      <c r="AJ357" s="26">
        <v>0</v>
      </c>
      <c r="AK357" s="26">
        <v>0</v>
      </c>
      <c r="AL357" s="26">
        <v>0</v>
      </c>
      <c r="AM357" s="26">
        <v>0</v>
      </c>
      <c r="AN357" s="26"/>
      <c r="AO357" s="1"/>
      <c r="AP357" s="112"/>
      <c r="AQ357" s="172"/>
    </row>
    <row r="358" spans="1:43" ht="15" customHeight="1" x14ac:dyDescent="0.25">
      <c r="A358" s="4">
        <f t="shared" ref="A358:B358" si="150">+A357+1</f>
        <v>335</v>
      </c>
      <c r="B358" s="22">
        <f t="shared" si="150"/>
        <v>16</v>
      </c>
      <c r="C358" s="2" t="s">
        <v>97</v>
      </c>
      <c r="D358" s="2" t="s">
        <v>493</v>
      </c>
      <c r="E358" s="5">
        <v>1971</v>
      </c>
      <c r="F358" s="5">
        <v>2013</v>
      </c>
      <c r="G358" s="5" t="s">
        <v>60</v>
      </c>
      <c r="H358" s="5">
        <v>4</v>
      </c>
      <c r="I358" s="5">
        <v>4</v>
      </c>
      <c r="J358" s="26">
        <v>4741.46</v>
      </c>
      <c r="K358" s="26">
        <v>3510.2</v>
      </c>
      <c r="L358" s="26">
        <v>0</v>
      </c>
      <c r="M358" s="6">
        <v>145</v>
      </c>
      <c r="N358" s="24">
        <f t="shared" si="129"/>
        <v>1653913.68</v>
      </c>
      <c r="O358" s="20"/>
      <c r="P358" s="1"/>
      <c r="Q358" s="1"/>
      <c r="R358" s="1">
        <v>303289.71999999997</v>
      </c>
      <c r="S358" s="1">
        <f>N358-O358-Q358-R358-T358</f>
        <v>1350623.96</v>
      </c>
      <c r="T358" s="1"/>
      <c r="U358" s="1">
        <f t="shared" si="130"/>
        <v>471.17363113212923</v>
      </c>
      <c r="V358" s="1">
        <f t="shared" si="130"/>
        <v>471.17363113212923</v>
      </c>
      <c r="W358" s="7">
        <v>2019</v>
      </c>
      <c r="X358" s="8">
        <v>2021</v>
      </c>
      <c r="Y358" s="11">
        <f>+P358-'[1]Приложение №1'!$P357</f>
        <v>-19257200.705996796</v>
      </c>
      <c r="AA358" s="24">
        <f t="shared" si="131"/>
        <v>1653913.68</v>
      </c>
      <c r="AB358" s="26">
        <v>0</v>
      </c>
      <c r="AC358" s="26">
        <v>0</v>
      </c>
      <c r="AD358" s="26">
        <v>0</v>
      </c>
      <c r="AE358" s="26">
        <v>0</v>
      </c>
      <c r="AF358" s="26"/>
      <c r="AG358" s="26"/>
      <c r="AH358" s="26">
        <v>0</v>
      </c>
      <c r="AI358" s="26">
        <v>0</v>
      </c>
      <c r="AJ358" s="26">
        <v>0</v>
      </c>
      <c r="AK358" s="26">
        <v>0</v>
      </c>
      <c r="AL358" s="26">
        <v>0</v>
      </c>
      <c r="AM358" s="26">
        <v>1653913.68</v>
      </c>
      <c r="AN358" s="26"/>
      <c r="AO358" s="1"/>
      <c r="AP358" s="112"/>
      <c r="AQ358" s="172"/>
    </row>
    <row r="359" spans="1:43" ht="15" customHeight="1" x14ac:dyDescent="0.25">
      <c r="A359" s="4">
        <f t="shared" ref="A359:B359" si="151">+A358+1</f>
        <v>336</v>
      </c>
      <c r="B359" s="22">
        <f t="shared" si="151"/>
        <v>17</v>
      </c>
      <c r="C359" s="2" t="s">
        <v>97</v>
      </c>
      <c r="D359" s="2" t="s">
        <v>510</v>
      </c>
      <c r="E359" s="5">
        <v>1977</v>
      </c>
      <c r="F359" s="5">
        <v>1977</v>
      </c>
      <c r="G359" s="5" t="s">
        <v>60</v>
      </c>
      <c r="H359" s="5">
        <v>4</v>
      </c>
      <c r="I359" s="5">
        <v>4</v>
      </c>
      <c r="J359" s="26">
        <v>3973.6</v>
      </c>
      <c r="K359" s="26">
        <v>3477.1</v>
      </c>
      <c r="L359" s="26">
        <v>0</v>
      </c>
      <c r="M359" s="6">
        <v>136</v>
      </c>
      <c r="N359" s="24">
        <f t="shared" si="129"/>
        <v>8665685.0599999987</v>
      </c>
      <c r="O359" s="20"/>
      <c r="P359" s="1">
        <f>N359-Q359-R359-S359-O359-T359</f>
        <v>8635410.6499999985</v>
      </c>
      <c r="Q359" s="1"/>
      <c r="R359" s="1"/>
      <c r="S359" s="1">
        <v>30274.410000000022</v>
      </c>
      <c r="T359" s="1"/>
      <c r="U359" s="1">
        <f t="shared" si="130"/>
        <v>2492.2162319174022</v>
      </c>
      <c r="V359" s="1">
        <f t="shared" si="130"/>
        <v>2492.2162319174022</v>
      </c>
      <c r="W359" s="7">
        <v>2019</v>
      </c>
      <c r="X359" s="8">
        <v>2021</v>
      </c>
      <c r="Y359" s="11">
        <f>+P359-'[1]Приложение №1'!$P351</f>
        <v>7767575.3099999987</v>
      </c>
      <c r="AA359" s="24">
        <f t="shared" si="131"/>
        <v>8665685.0599999987</v>
      </c>
      <c r="AB359" s="26">
        <v>0</v>
      </c>
      <c r="AC359" s="26">
        <v>2004670.28</v>
      </c>
      <c r="AD359" s="26">
        <v>0</v>
      </c>
      <c r="AE359" s="26">
        <v>1347182.8</v>
      </c>
      <c r="AF359" s="26"/>
      <c r="AG359" s="26"/>
      <c r="AH359" s="26"/>
      <c r="AI359" s="26">
        <v>0</v>
      </c>
      <c r="AJ359" s="26">
        <v>0</v>
      </c>
      <c r="AK359" s="26">
        <v>0</v>
      </c>
      <c r="AL359" s="26">
        <v>5277950.8899999997</v>
      </c>
      <c r="AM359" s="26">
        <v>0</v>
      </c>
      <c r="AN359" s="26"/>
      <c r="AO359" s="1"/>
      <c r="AP359" s="112">
        <v>35881.089999999997</v>
      </c>
      <c r="AQ359" s="172"/>
    </row>
    <row r="360" spans="1:43" ht="15" customHeight="1" x14ac:dyDescent="0.25">
      <c r="A360" s="4">
        <f t="shared" ref="A360:B360" si="152">+A359+1</f>
        <v>337</v>
      </c>
      <c r="B360" s="22">
        <f t="shared" si="152"/>
        <v>18</v>
      </c>
      <c r="C360" s="2" t="s">
        <v>97</v>
      </c>
      <c r="D360" s="2" t="s">
        <v>514</v>
      </c>
      <c r="E360" s="5">
        <v>1976</v>
      </c>
      <c r="F360" s="5">
        <v>2013</v>
      </c>
      <c r="G360" s="5" t="s">
        <v>60</v>
      </c>
      <c r="H360" s="5">
        <v>4</v>
      </c>
      <c r="I360" s="5">
        <v>6</v>
      </c>
      <c r="J360" s="26">
        <v>6512.4</v>
      </c>
      <c r="K360" s="26">
        <v>5062.3999999999996</v>
      </c>
      <c r="L360" s="26">
        <v>0</v>
      </c>
      <c r="M360" s="6">
        <v>192</v>
      </c>
      <c r="N360" s="24">
        <f t="shared" si="129"/>
        <v>1796043.83</v>
      </c>
      <c r="O360" s="20"/>
      <c r="P360" s="1"/>
      <c r="Q360" s="1"/>
      <c r="R360" s="1">
        <v>187594.99</v>
      </c>
      <c r="S360" s="1">
        <f>N360-O360-Q360-R360-T360</f>
        <v>1608448.84</v>
      </c>
      <c r="T360" s="1"/>
      <c r="U360" s="1">
        <f t="shared" si="130"/>
        <v>354.78109789823014</v>
      </c>
      <c r="V360" s="1">
        <f t="shared" si="130"/>
        <v>354.78109789823014</v>
      </c>
      <c r="W360" s="7">
        <v>2019</v>
      </c>
      <c r="X360" s="8">
        <v>2021</v>
      </c>
      <c r="Y360" s="11">
        <f>+P360-'[1]Приложение №1'!$P352</f>
        <v>-281635.33000000007</v>
      </c>
      <c r="Z360" s="8" t="s">
        <v>1381</v>
      </c>
      <c r="AA360" s="24">
        <f t="shared" si="131"/>
        <v>1796043.83</v>
      </c>
      <c r="AB360" s="26">
        <v>0</v>
      </c>
      <c r="AC360" s="26">
        <v>0</v>
      </c>
      <c r="AD360" s="26">
        <v>1192657.26</v>
      </c>
      <c r="AE360" s="26">
        <v>0</v>
      </c>
      <c r="AF360" s="26">
        <v>603386.56999999995</v>
      </c>
      <c r="AG360" s="26"/>
      <c r="AH360" s="26"/>
      <c r="AI360" s="26">
        <v>0</v>
      </c>
      <c r="AJ360" s="26">
        <v>0</v>
      </c>
      <c r="AK360" s="26">
        <v>0</v>
      </c>
      <c r="AL360" s="26">
        <v>0</v>
      </c>
      <c r="AM360" s="26">
        <v>0</v>
      </c>
      <c r="AN360" s="26"/>
      <c r="AO360" s="1"/>
      <c r="AP360" s="112"/>
      <c r="AQ360" s="172"/>
    </row>
    <row r="361" spans="1:43" ht="15" customHeight="1" x14ac:dyDescent="0.25">
      <c r="A361" s="4">
        <f t="shared" ref="A361:B361" si="153">+A360+1</f>
        <v>338</v>
      </c>
      <c r="B361" s="22">
        <f t="shared" si="153"/>
        <v>19</v>
      </c>
      <c r="C361" s="2" t="s">
        <v>97</v>
      </c>
      <c r="D361" s="2" t="s">
        <v>515</v>
      </c>
      <c r="E361" s="5">
        <v>1976</v>
      </c>
      <c r="F361" s="5">
        <v>2013</v>
      </c>
      <c r="G361" s="5" t="s">
        <v>48</v>
      </c>
      <c r="H361" s="5">
        <v>4</v>
      </c>
      <c r="I361" s="5">
        <v>4</v>
      </c>
      <c r="J361" s="26">
        <v>2850.8</v>
      </c>
      <c r="K361" s="26">
        <v>2595</v>
      </c>
      <c r="L361" s="26">
        <v>0</v>
      </c>
      <c r="M361" s="6">
        <v>135</v>
      </c>
      <c r="N361" s="24">
        <f t="shared" si="129"/>
        <v>5700465.3700000001</v>
      </c>
      <c r="O361" s="20"/>
      <c r="P361" s="1">
        <f t="shared" ref="P361:P363" si="154">N361-Q361-R361-S361-O361-T361</f>
        <v>2057474.58</v>
      </c>
      <c r="Q361" s="1"/>
      <c r="R361" s="1"/>
      <c r="S361" s="1">
        <v>3642990.79</v>
      </c>
      <c r="T361" s="1"/>
      <c r="U361" s="1">
        <f t="shared" ref="U361:V379" si="155">$N361/($K361+$L361)</f>
        <v>2196.7111252408477</v>
      </c>
      <c r="V361" s="1">
        <f t="shared" si="155"/>
        <v>2196.7111252408477</v>
      </c>
      <c r="W361" s="7">
        <v>2019</v>
      </c>
      <c r="X361" s="8">
        <v>2021</v>
      </c>
      <c r="Y361" s="11">
        <f>+P361-'[1]Приложение №1'!$P353</f>
        <v>208396.33999999939</v>
      </c>
      <c r="AA361" s="24">
        <f t="shared" si="131"/>
        <v>5700465.3700000001</v>
      </c>
      <c r="AB361" s="26">
        <v>0</v>
      </c>
      <c r="AC361" s="26">
        <v>515930.47</v>
      </c>
      <c r="AD361" s="26">
        <v>0</v>
      </c>
      <c r="AE361" s="26">
        <v>1088728.99</v>
      </c>
      <c r="AF361" s="26"/>
      <c r="AG361" s="26"/>
      <c r="AH361" s="26"/>
      <c r="AI361" s="26">
        <v>0</v>
      </c>
      <c r="AJ361" s="26">
        <v>0</v>
      </c>
      <c r="AK361" s="26">
        <v>0</v>
      </c>
      <c r="AL361" s="26"/>
      <c r="AM361" s="26">
        <v>4095805.91</v>
      </c>
      <c r="AN361" s="26"/>
      <c r="AO361" s="1"/>
      <c r="AP361" s="112"/>
      <c r="AQ361" s="172"/>
    </row>
    <row r="362" spans="1:43" ht="15" customHeight="1" x14ac:dyDescent="0.25">
      <c r="A362" s="4">
        <f t="shared" ref="A362:B362" si="156">+A361+1</f>
        <v>339</v>
      </c>
      <c r="B362" s="22">
        <f t="shared" si="156"/>
        <v>20</v>
      </c>
      <c r="C362" s="2" t="s">
        <v>97</v>
      </c>
      <c r="D362" s="2" t="s">
        <v>535</v>
      </c>
      <c r="E362" s="5">
        <v>1977</v>
      </c>
      <c r="F362" s="5">
        <v>2013</v>
      </c>
      <c r="G362" s="5" t="s">
        <v>60</v>
      </c>
      <c r="H362" s="5">
        <v>4</v>
      </c>
      <c r="I362" s="5">
        <v>4</v>
      </c>
      <c r="J362" s="26">
        <v>3912.5</v>
      </c>
      <c r="K362" s="26">
        <v>3429.3</v>
      </c>
      <c r="L362" s="26">
        <v>0</v>
      </c>
      <c r="M362" s="6">
        <v>156</v>
      </c>
      <c r="N362" s="24">
        <f t="shared" si="129"/>
        <v>1967271.77</v>
      </c>
      <c r="O362" s="20"/>
      <c r="P362" s="1">
        <f t="shared" si="154"/>
        <v>1101672.19</v>
      </c>
      <c r="Q362" s="1"/>
      <c r="R362" s="1">
        <v>160159.44</v>
      </c>
      <c r="S362" s="1">
        <v>705440.14000000013</v>
      </c>
      <c r="T362" s="1"/>
      <c r="U362" s="1">
        <f>$N362/($K362+$L362)</f>
        <v>573.66569562301345</v>
      </c>
      <c r="V362" s="1">
        <f>$N362/($K362+$L362)</f>
        <v>573.66569562301345</v>
      </c>
      <c r="W362" s="7">
        <v>2019</v>
      </c>
      <c r="X362" s="8">
        <v>2021</v>
      </c>
      <c r="Y362" s="11">
        <f>+P362-'[1]Приложение №1'!$P360</f>
        <v>-7180649.7284000013</v>
      </c>
      <c r="AA362" s="24">
        <f t="shared" si="131"/>
        <v>1967271.77</v>
      </c>
      <c r="AB362" s="26">
        <v>1967271.77</v>
      </c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1"/>
      <c r="AP362" s="112"/>
      <c r="AQ362" s="172"/>
    </row>
    <row r="363" spans="1:43" ht="15" customHeight="1" x14ac:dyDescent="0.25">
      <c r="A363" s="4">
        <f t="shared" ref="A363:B363" si="157">+A362+1</f>
        <v>340</v>
      </c>
      <c r="B363" s="22">
        <f t="shared" si="157"/>
        <v>21</v>
      </c>
      <c r="C363" s="2" t="s">
        <v>97</v>
      </c>
      <c r="D363" s="2" t="s">
        <v>433</v>
      </c>
      <c r="E363" s="5">
        <v>1985</v>
      </c>
      <c r="F363" s="5">
        <v>1985</v>
      </c>
      <c r="G363" s="5" t="s">
        <v>48</v>
      </c>
      <c r="H363" s="5">
        <v>2</v>
      </c>
      <c r="I363" s="5">
        <v>2</v>
      </c>
      <c r="J363" s="26">
        <v>687.7</v>
      </c>
      <c r="K363" s="26">
        <v>613.5</v>
      </c>
      <c r="L363" s="26">
        <v>0</v>
      </c>
      <c r="M363" s="6">
        <v>34</v>
      </c>
      <c r="N363" s="24">
        <f t="shared" si="129"/>
        <v>7736459.1300000008</v>
      </c>
      <c r="O363" s="1">
        <v>5961595.9100000001</v>
      </c>
      <c r="P363" s="1">
        <f t="shared" si="154"/>
        <v>1774863.2200000007</v>
      </c>
      <c r="Q363" s="1"/>
      <c r="R363" s="1"/>
      <c r="S363" s="1"/>
      <c r="T363" s="1"/>
      <c r="U363" s="1">
        <f t="shared" si="155"/>
        <v>12610.365330073351</v>
      </c>
      <c r="V363" s="1">
        <f t="shared" si="155"/>
        <v>12610.365330073351</v>
      </c>
      <c r="W363" s="7">
        <v>2019</v>
      </c>
      <c r="X363" s="173">
        <v>2021</v>
      </c>
      <c r="Y363" s="11" t="e">
        <f>+P363-'[1]Приложение №1'!$P295</f>
        <v>#REF!</v>
      </c>
      <c r="AA363" s="24">
        <f t="shared" si="131"/>
        <v>7736459.1300000008</v>
      </c>
      <c r="AB363" s="26">
        <v>0</v>
      </c>
      <c r="AC363" s="26">
        <v>0</v>
      </c>
      <c r="AD363" s="26"/>
      <c r="AE363" s="26">
        <v>0</v>
      </c>
      <c r="AF363" s="26">
        <v>0</v>
      </c>
      <c r="AG363" s="26"/>
      <c r="AH363" s="26">
        <v>0</v>
      </c>
      <c r="AI363" s="26">
        <v>0</v>
      </c>
      <c r="AJ363" s="26">
        <v>0</v>
      </c>
      <c r="AK363" s="26">
        <v>0</v>
      </c>
      <c r="AL363" s="26">
        <v>4348802.4400000004</v>
      </c>
      <c r="AM363" s="26">
        <v>3387656.69</v>
      </c>
      <c r="AN363" s="26"/>
      <c r="AO363" s="1"/>
      <c r="AP363" s="112"/>
      <c r="AQ363" s="172"/>
    </row>
    <row r="364" spans="1:43" ht="15" customHeight="1" x14ac:dyDescent="0.25">
      <c r="A364" s="4">
        <f t="shared" ref="A364:B364" si="158">+A363+1</f>
        <v>341</v>
      </c>
      <c r="B364" s="22">
        <f t="shared" si="158"/>
        <v>22</v>
      </c>
      <c r="C364" s="2" t="s">
        <v>97</v>
      </c>
      <c r="D364" s="2" t="s">
        <v>434</v>
      </c>
      <c r="E364" s="5">
        <v>1986</v>
      </c>
      <c r="F364" s="5">
        <v>1986</v>
      </c>
      <c r="G364" s="5" t="s">
        <v>48</v>
      </c>
      <c r="H364" s="5">
        <v>2</v>
      </c>
      <c r="I364" s="5">
        <v>2</v>
      </c>
      <c r="J364" s="26">
        <v>683.3</v>
      </c>
      <c r="K364" s="26">
        <v>608.5</v>
      </c>
      <c r="L364" s="26">
        <v>0</v>
      </c>
      <c r="M364" s="6">
        <v>44</v>
      </c>
      <c r="N364" s="24">
        <f t="shared" si="129"/>
        <v>1953718.26</v>
      </c>
      <c r="O364" s="1">
        <v>1953718.26</v>
      </c>
      <c r="P364" s="1"/>
      <c r="Q364" s="1"/>
      <c r="R364" s="1"/>
      <c r="S364" s="1"/>
      <c r="T364" s="1"/>
      <c r="U364" s="1">
        <f t="shared" si="155"/>
        <v>3210.7120131470829</v>
      </c>
      <c r="V364" s="1">
        <f t="shared" si="155"/>
        <v>3210.7120131470829</v>
      </c>
      <c r="W364" s="7">
        <v>2019</v>
      </c>
      <c r="X364" s="173">
        <v>2021</v>
      </c>
      <c r="Y364" s="11" t="e">
        <f>+P364-'[1]Приложение №1'!$P296</f>
        <v>#REF!</v>
      </c>
      <c r="AA364" s="24">
        <f t="shared" si="131"/>
        <v>1953718.26</v>
      </c>
      <c r="AB364" s="26">
        <v>0</v>
      </c>
      <c r="AC364" s="26">
        <v>0</v>
      </c>
      <c r="AD364" s="26"/>
      <c r="AE364" s="26">
        <v>0</v>
      </c>
      <c r="AF364" s="26">
        <v>0</v>
      </c>
      <c r="AG364" s="26"/>
      <c r="AH364" s="26">
        <v>0</v>
      </c>
      <c r="AI364" s="26">
        <v>0</v>
      </c>
      <c r="AJ364" s="26">
        <v>0</v>
      </c>
      <c r="AK364" s="26">
        <v>0</v>
      </c>
      <c r="AL364" s="26">
        <v>1953718.26</v>
      </c>
      <c r="AM364" s="26"/>
      <c r="AN364" s="26"/>
      <c r="AO364" s="1"/>
      <c r="AP364" s="112"/>
      <c r="AQ364" s="172"/>
    </row>
    <row r="365" spans="1:43" ht="15" customHeight="1" x14ac:dyDescent="0.25">
      <c r="A365" s="4">
        <f t="shared" ref="A365:B365" si="159">+A364+1</f>
        <v>342</v>
      </c>
      <c r="B365" s="22">
        <f t="shared" si="159"/>
        <v>23</v>
      </c>
      <c r="C365" s="2" t="s">
        <v>582</v>
      </c>
      <c r="D365" s="2" t="s">
        <v>591</v>
      </c>
      <c r="E365" s="5">
        <v>1968</v>
      </c>
      <c r="F365" s="5">
        <v>2012</v>
      </c>
      <c r="G365" s="5" t="s">
        <v>48</v>
      </c>
      <c r="H365" s="5">
        <v>4</v>
      </c>
      <c r="I365" s="5">
        <v>4</v>
      </c>
      <c r="J365" s="26">
        <v>2784.1</v>
      </c>
      <c r="K365" s="26">
        <v>2783</v>
      </c>
      <c r="L365" s="26">
        <v>0</v>
      </c>
      <c r="M365" s="6">
        <v>91</v>
      </c>
      <c r="N365" s="24">
        <f t="shared" si="129"/>
        <v>5538088.0899999999</v>
      </c>
      <c r="O365" s="20"/>
      <c r="P365" s="1">
        <f t="shared" ref="P365:P367" si="160">N365-Q365-R365-S365-O365-T365</f>
        <v>203278.06000000052</v>
      </c>
      <c r="Q365" s="1"/>
      <c r="R365" s="1">
        <v>706187.52</v>
      </c>
      <c r="S365" s="1">
        <v>4628622.51</v>
      </c>
      <c r="T365" s="1"/>
      <c r="U365" s="1">
        <f t="shared" si="155"/>
        <v>1989.9705677326626</v>
      </c>
      <c r="V365" s="1">
        <f t="shared" si="155"/>
        <v>1989.9705677326626</v>
      </c>
      <c r="W365" s="7">
        <v>2019</v>
      </c>
      <c r="X365" s="8">
        <v>2021</v>
      </c>
      <c r="Y365" s="11">
        <f>+P365-'[1]Приложение №1'!$P357</f>
        <v>-19053922.645996794</v>
      </c>
      <c r="Z365" s="8" t="s">
        <v>1383</v>
      </c>
      <c r="AA365" s="24">
        <f t="shared" si="131"/>
        <v>5538088.0899999999</v>
      </c>
      <c r="AB365" s="26">
        <v>0</v>
      </c>
      <c r="AC365" s="26">
        <v>0</v>
      </c>
      <c r="AD365" s="26">
        <v>0</v>
      </c>
      <c r="AE365" s="26">
        <v>0</v>
      </c>
      <c r="AF365" s="26">
        <v>0</v>
      </c>
      <c r="AG365" s="26"/>
      <c r="AH365" s="26">
        <v>0</v>
      </c>
      <c r="AI365" s="26">
        <v>0</v>
      </c>
      <c r="AJ365" s="26">
        <v>5538088.0899999999</v>
      </c>
      <c r="AK365" s="26">
        <v>0</v>
      </c>
      <c r="AL365" s="26">
        <v>0</v>
      </c>
      <c r="AM365" s="26">
        <v>0</v>
      </c>
      <c r="AN365" s="26"/>
      <c r="AO365" s="1"/>
      <c r="AP365" s="112"/>
      <c r="AQ365" s="172"/>
    </row>
    <row r="366" spans="1:43" ht="15" customHeight="1" x14ac:dyDescent="0.25">
      <c r="A366" s="4">
        <f t="shared" ref="A366:B366" si="161">+A365+1</f>
        <v>343</v>
      </c>
      <c r="B366" s="22">
        <f t="shared" si="161"/>
        <v>24</v>
      </c>
      <c r="C366" s="2" t="s">
        <v>601</v>
      </c>
      <c r="D366" s="2" t="s">
        <v>602</v>
      </c>
      <c r="E366" s="5">
        <v>1980</v>
      </c>
      <c r="F366" s="5">
        <v>2013</v>
      </c>
      <c r="G366" s="5" t="s">
        <v>48</v>
      </c>
      <c r="H366" s="5">
        <v>5</v>
      </c>
      <c r="I366" s="5">
        <v>4</v>
      </c>
      <c r="J366" s="26">
        <v>3517.3</v>
      </c>
      <c r="K366" s="26">
        <v>2476.6</v>
      </c>
      <c r="L366" s="26">
        <v>670.3</v>
      </c>
      <c r="M366" s="6">
        <v>55</v>
      </c>
      <c r="N366" s="24">
        <f t="shared" si="129"/>
        <v>1212935.52</v>
      </c>
      <c r="O366" s="20"/>
      <c r="P366" s="1">
        <f t="shared" si="160"/>
        <v>849054.8600000001</v>
      </c>
      <c r="Q366" s="1"/>
      <c r="R366" s="1"/>
      <c r="S366" s="1">
        <v>363880.66</v>
      </c>
      <c r="T366" s="1"/>
      <c r="U366" s="1">
        <f t="shared" si="155"/>
        <v>385.43821538657096</v>
      </c>
      <c r="V366" s="1">
        <f t="shared" si="155"/>
        <v>385.43821538657096</v>
      </c>
      <c r="W366" s="7">
        <v>2019</v>
      </c>
      <c r="X366" s="8">
        <v>2021</v>
      </c>
      <c r="Y366" s="11">
        <f>+P366-'[1]Приложение №1'!$P358</f>
        <v>-2363571.0676756036</v>
      </c>
      <c r="Z366" s="8" t="s">
        <v>1384</v>
      </c>
      <c r="AA366" s="24">
        <f t="shared" si="131"/>
        <v>1212935.52</v>
      </c>
      <c r="AB366" s="26">
        <v>0</v>
      </c>
      <c r="AC366" s="26">
        <v>0</v>
      </c>
      <c r="AD366" s="26">
        <v>1212935.52</v>
      </c>
      <c r="AE366" s="26">
        <v>0</v>
      </c>
      <c r="AF366" s="26">
        <v>0</v>
      </c>
      <c r="AG366" s="26"/>
      <c r="AH366" s="26">
        <v>0</v>
      </c>
      <c r="AI366" s="26">
        <v>0</v>
      </c>
      <c r="AJ366" s="26">
        <v>0</v>
      </c>
      <c r="AK366" s="26">
        <v>0</v>
      </c>
      <c r="AL366" s="26"/>
      <c r="AM366" s="26">
        <v>0</v>
      </c>
      <c r="AN366" s="26"/>
      <c r="AO366" s="1"/>
      <c r="AP366" s="112"/>
      <c r="AQ366" s="172"/>
    </row>
    <row r="367" spans="1:43" ht="15" customHeight="1" x14ac:dyDescent="0.25">
      <c r="A367" s="214">
        <f t="shared" ref="A367:B367" si="162">+A366+1</f>
        <v>344</v>
      </c>
      <c r="B367" s="2">
        <f t="shared" si="162"/>
        <v>25</v>
      </c>
      <c r="C367" s="2" t="s">
        <v>57</v>
      </c>
      <c r="D367" s="2" t="s">
        <v>1398</v>
      </c>
      <c r="E367" s="5">
        <v>1965</v>
      </c>
      <c r="F367" s="5">
        <v>1965</v>
      </c>
      <c r="G367" s="5" t="s">
        <v>48</v>
      </c>
      <c r="H367" s="5">
        <v>3</v>
      </c>
      <c r="I367" s="5">
        <v>2</v>
      </c>
      <c r="J367" s="26">
        <v>963.2</v>
      </c>
      <c r="K367" s="26">
        <v>243.8</v>
      </c>
      <c r="L367" s="26">
        <v>706.7</v>
      </c>
      <c r="M367" s="6">
        <v>46</v>
      </c>
      <c r="N367" s="215">
        <f t="shared" si="129"/>
        <v>749771.41</v>
      </c>
      <c r="O367" s="20"/>
      <c r="P367" s="26">
        <f t="shared" si="160"/>
        <v>519212.29000000004</v>
      </c>
      <c r="Q367" s="26"/>
      <c r="R367" s="26"/>
      <c r="S367" s="26">
        <v>230559.12</v>
      </c>
      <c r="T367" s="26"/>
      <c r="U367" s="26">
        <f t="shared" si="155"/>
        <v>788.81789584429248</v>
      </c>
      <c r="V367" s="26">
        <f t="shared" si="155"/>
        <v>788.81789584429248</v>
      </c>
      <c r="W367" s="7">
        <v>2019</v>
      </c>
      <c r="X367" s="8">
        <v>2021</v>
      </c>
      <c r="Y367" s="11">
        <f>+P367-'[1]Приложение №1'!$P360</f>
        <v>-7763109.6284000007</v>
      </c>
      <c r="Z367" s="8" t="s">
        <v>1387</v>
      </c>
      <c r="AA367" s="215">
        <f t="shared" si="131"/>
        <v>749771.41</v>
      </c>
      <c r="AB367" s="26">
        <v>0</v>
      </c>
      <c r="AC367" s="26">
        <v>749771.41</v>
      </c>
      <c r="AD367" s="26"/>
      <c r="AE367" s="26">
        <v>0</v>
      </c>
      <c r="AF367" s="26">
        <v>0</v>
      </c>
      <c r="AG367" s="26"/>
      <c r="AH367" s="26"/>
      <c r="AI367" s="26">
        <v>0</v>
      </c>
      <c r="AJ367" s="26">
        <v>0</v>
      </c>
      <c r="AK367" s="26">
        <v>0</v>
      </c>
      <c r="AL367" s="26">
        <v>0</v>
      </c>
      <c r="AM367" s="26">
        <v>0</v>
      </c>
      <c r="AN367" s="26"/>
      <c r="AO367" s="26"/>
      <c r="AP367" s="9"/>
      <c r="AQ367" s="172"/>
    </row>
    <row r="368" spans="1:43" ht="15" customHeight="1" x14ac:dyDescent="0.25">
      <c r="A368" s="4">
        <f t="shared" ref="A368:B368" si="163">+A367+1</f>
        <v>345</v>
      </c>
      <c r="B368" s="22">
        <f t="shared" si="163"/>
        <v>26</v>
      </c>
      <c r="C368" s="2" t="s">
        <v>254</v>
      </c>
      <c r="D368" s="2" t="s">
        <v>639</v>
      </c>
      <c r="E368" s="5">
        <v>1993</v>
      </c>
      <c r="F368" s="5">
        <v>1993</v>
      </c>
      <c r="G368" s="5" t="s">
        <v>60</v>
      </c>
      <c r="H368" s="5">
        <v>5</v>
      </c>
      <c r="I368" s="5">
        <v>3</v>
      </c>
      <c r="J368" s="26">
        <v>3222.2</v>
      </c>
      <c r="K368" s="26">
        <v>2864.3</v>
      </c>
      <c r="L368" s="26">
        <v>0</v>
      </c>
      <c r="M368" s="6">
        <v>103</v>
      </c>
      <c r="N368" s="24">
        <f t="shared" si="129"/>
        <v>1311227.8</v>
      </c>
      <c r="O368" s="20"/>
      <c r="P368" s="1"/>
      <c r="Q368" s="1"/>
      <c r="R368" s="1">
        <v>915261.16</v>
      </c>
      <c r="S368" s="1">
        <f t="shared" ref="S368:S370" si="164">N368-O368-Q368-R368-T368</f>
        <v>395966.64</v>
      </c>
      <c r="T368" s="1"/>
      <c r="U368" s="1">
        <f t="shared" si="155"/>
        <v>457.7829836260168</v>
      </c>
      <c r="V368" s="1">
        <f t="shared" si="155"/>
        <v>457.7829836260168</v>
      </c>
      <c r="W368" s="7">
        <v>2019</v>
      </c>
      <c r="X368" s="8">
        <v>2021</v>
      </c>
      <c r="Y368" s="11">
        <f>+P368-'[1]Приложение №1'!$P361</f>
        <v>-27818789.569609597</v>
      </c>
      <c r="AA368" s="24">
        <f t="shared" si="131"/>
        <v>1311227.8</v>
      </c>
      <c r="AB368" s="26">
        <v>0</v>
      </c>
      <c r="AC368" s="26">
        <v>0</v>
      </c>
      <c r="AD368" s="26">
        <v>0</v>
      </c>
      <c r="AE368" s="26">
        <v>0</v>
      </c>
      <c r="AF368" s="26">
        <v>0</v>
      </c>
      <c r="AG368" s="26"/>
      <c r="AH368" s="26">
        <v>0</v>
      </c>
      <c r="AI368" s="26">
        <v>0</v>
      </c>
      <c r="AJ368" s="26">
        <v>1311227.8</v>
      </c>
      <c r="AK368" s="26">
        <v>0</v>
      </c>
      <c r="AL368" s="26">
        <v>0</v>
      </c>
      <c r="AM368" s="26">
        <v>0</v>
      </c>
      <c r="AN368" s="26"/>
      <c r="AO368" s="1"/>
      <c r="AP368" s="112"/>
      <c r="AQ368" s="172"/>
    </row>
    <row r="369" spans="1:43" ht="15" customHeight="1" x14ac:dyDescent="0.25">
      <c r="A369" s="4">
        <f t="shared" ref="A369:B369" si="165">+A368+1</f>
        <v>346</v>
      </c>
      <c r="B369" s="22">
        <f t="shared" si="165"/>
        <v>27</v>
      </c>
      <c r="C369" s="2" t="s">
        <v>1365</v>
      </c>
      <c r="D369" s="2" t="s">
        <v>705</v>
      </c>
      <c r="E369" s="5">
        <v>1986</v>
      </c>
      <c r="F369" s="5">
        <v>2017</v>
      </c>
      <c r="G369" s="5" t="s">
        <v>1367</v>
      </c>
      <c r="H369" s="5">
        <v>9</v>
      </c>
      <c r="I369" s="5">
        <v>1</v>
      </c>
      <c r="J369" s="26">
        <v>3163.5</v>
      </c>
      <c r="K369" s="26">
        <v>2693.8</v>
      </c>
      <c r="L369" s="26">
        <v>0</v>
      </c>
      <c r="M369" s="6">
        <v>143</v>
      </c>
      <c r="N369" s="24">
        <f t="shared" si="129"/>
        <v>1273615.21</v>
      </c>
      <c r="O369" s="26"/>
      <c r="P369" s="1"/>
      <c r="Q369" s="1"/>
      <c r="R369" s="1">
        <v>474026.39</v>
      </c>
      <c r="S369" s="1">
        <f t="shared" si="164"/>
        <v>799588.82</v>
      </c>
      <c r="T369" s="26"/>
      <c r="U369" s="1">
        <f t="shared" si="155"/>
        <v>472.79501447768945</v>
      </c>
      <c r="V369" s="1">
        <f t="shared" si="155"/>
        <v>472.79501447768945</v>
      </c>
      <c r="W369" s="7">
        <v>2020</v>
      </c>
      <c r="X369" s="8">
        <v>2021</v>
      </c>
      <c r="Y369" s="11">
        <f>+P369-'[1]Приложение №1'!$P361</f>
        <v>-27818789.569609597</v>
      </c>
      <c r="AA369" s="24">
        <f t="shared" si="131"/>
        <v>1273615.21</v>
      </c>
      <c r="AB369" s="26">
        <v>1273615.21</v>
      </c>
      <c r="AC369" s="26">
        <v>0</v>
      </c>
      <c r="AD369" s="26">
        <v>0</v>
      </c>
      <c r="AE369" s="26">
        <v>0</v>
      </c>
      <c r="AF369" s="26">
        <v>0</v>
      </c>
      <c r="AG369" s="26"/>
      <c r="AH369" s="26">
        <v>0</v>
      </c>
      <c r="AI369" s="26">
        <v>0</v>
      </c>
      <c r="AJ369" s="26">
        <v>0</v>
      </c>
      <c r="AK369" s="26">
        <v>0</v>
      </c>
      <c r="AL369" s="26">
        <v>0</v>
      </c>
      <c r="AM369" s="26">
        <v>0</v>
      </c>
      <c r="AN369" s="26"/>
      <c r="AO369" s="1"/>
      <c r="AP369" s="112"/>
      <c r="AQ369" s="172"/>
    </row>
    <row r="370" spans="1:43" ht="15" customHeight="1" x14ac:dyDescent="0.25">
      <c r="A370" s="4">
        <f t="shared" ref="A370:B370" si="166">+A369+1</f>
        <v>347</v>
      </c>
      <c r="B370" s="22">
        <f t="shared" si="166"/>
        <v>28</v>
      </c>
      <c r="C370" s="2" t="s">
        <v>1365</v>
      </c>
      <c r="D370" s="2" t="s">
        <v>706</v>
      </c>
      <c r="E370" s="5">
        <v>1984</v>
      </c>
      <c r="F370" s="5">
        <v>2016</v>
      </c>
      <c r="G370" s="5" t="s">
        <v>1367</v>
      </c>
      <c r="H370" s="5">
        <v>5</v>
      </c>
      <c r="I370" s="5">
        <v>11</v>
      </c>
      <c r="J370" s="26">
        <v>13438.2</v>
      </c>
      <c r="K370" s="26">
        <v>11172.8</v>
      </c>
      <c r="L370" s="26">
        <v>0</v>
      </c>
      <c r="M370" s="6">
        <v>476</v>
      </c>
      <c r="N370" s="24">
        <f t="shared" si="129"/>
        <v>8071478.1299999999</v>
      </c>
      <c r="O370" s="26"/>
      <c r="P370" s="1"/>
      <c r="Q370" s="1"/>
      <c r="R370" s="1">
        <v>4142433.62</v>
      </c>
      <c r="S370" s="1">
        <f t="shared" si="164"/>
        <v>3929044.51</v>
      </c>
      <c r="T370" s="1"/>
      <c r="U370" s="1">
        <f t="shared" si="155"/>
        <v>722.42214395675217</v>
      </c>
      <c r="V370" s="1">
        <f t="shared" si="155"/>
        <v>722.42214395675217</v>
      </c>
      <c r="W370" s="7">
        <v>2020</v>
      </c>
      <c r="X370" s="8">
        <v>2021</v>
      </c>
      <c r="Y370" s="11">
        <f>+P370-'[1]Приложение №1'!$P362</f>
        <v>-3050672.5500000003</v>
      </c>
      <c r="AA370" s="24">
        <f t="shared" si="131"/>
        <v>8071478.1299999999</v>
      </c>
      <c r="AB370" s="26">
        <v>0</v>
      </c>
      <c r="AC370" s="26">
        <v>0</v>
      </c>
      <c r="AD370" s="26">
        <v>0</v>
      </c>
      <c r="AE370" s="26">
        <v>0</v>
      </c>
      <c r="AF370" s="26">
        <v>0</v>
      </c>
      <c r="AG370" s="26"/>
      <c r="AH370" s="26">
        <v>0</v>
      </c>
      <c r="AI370" s="26">
        <v>0</v>
      </c>
      <c r="AJ370" s="26">
        <v>8071478.1299999999</v>
      </c>
      <c r="AK370" s="26">
        <v>0</v>
      </c>
      <c r="AL370" s="26">
        <v>0</v>
      </c>
      <c r="AM370" s="26">
        <v>0</v>
      </c>
      <c r="AN370" s="26"/>
      <c r="AO370" s="1"/>
      <c r="AP370" s="112"/>
      <c r="AQ370" s="172"/>
    </row>
    <row r="371" spans="1:43" ht="15" customHeight="1" x14ac:dyDescent="0.25">
      <c r="A371" s="4">
        <f t="shared" ref="A371:B371" si="167">+A370+1</f>
        <v>348</v>
      </c>
      <c r="B371" s="22">
        <f t="shared" si="167"/>
        <v>29</v>
      </c>
      <c r="C371" s="2" t="s">
        <v>1365</v>
      </c>
      <c r="D371" s="2" t="s">
        <v>708</v>
      </c>
      <c r="E371" s="5">
        <v>1990</v>
      </c>
      <c r="F371" s="5">
        <v>2017</v>
      </c>
      <c r="G371" s="5" t="s">
        <v>1367</v>
      </c>
      <c r="H371" s="5">
        <v>10</v>
      </c>
      <c r="I371" s="5">
        <v>3</v>
      </c>
      <c r="J371" s="26">
        <v>10664.8</v>
      </c>
      <c r="K371" s="26">
        <v>9193.1</v>
      </c>
      <c r="L371" s="26">
        <v>0</v>
      </c>
      <c r="M371" s="6">
        <v>365</v>
      </c>
      <c r="N371" s="24">
        <f t="shared" si="129"/>
        <v>11822326.23</v>
      </c>
      <c r="O371" s="26"/>
      <c r="P371" s="1">
        <f>N371-Q371-R371-S371-O371-T371</f>
        <v>666972.79000000097</v>
      </c>
      <c r="Q371" s="1"/>
      <c r="R371" s="1"/>
      <c r="S371" s="1">
        <v>11155353.439999999</v>
      </c>
      <c r="T371" s="26"/>
      <c r="U371" s="1">
        <f t="shared" si="155"/>
        <v>1285.9999597524229</v>
      </c>
      <c r="V371" s="1">
        <f t="shared" si="155"/>
        <v>1285.9999597524229</v>
      </c>
      <c r="W371" s="7">
        <v>2020</v>
      </c>
      <c r="X371" s="8">
        <v>2021</v>
      </c>
      <c r="Y371" s="11">
        <f>+P371-'[1]Приложение №1'!$P363</f>
        <v>-2355142.0511749526</v>
      </c>
      <c r="AA371" s="24">
        <f t="shared" si="131"/>
        <v>11822326.23</v>
      </c>
      <c r="AB371" s="26">
        <v>6043518.71</v>
      </c>
      <c r="AC371" s="26">
        <v>5778807.5199999996</v>
      </c>
      <c r="AD371" s="26"/>
      <c r="AE371" s="26"/>
      <c r="AF371" s="26">
        <v>0</v>
      </c>
      <c r="AG371" s="26"/>
      <c r="AH371" s="26"/>
      <c r="AI371" s="26">
        <v>0</v>
      </c>
      <c r="AJ371" s="26">
        <v>0</v>
      </c>
      <c r="AK371" s="26">
        <v>0</v>
      </c>
      <c r="AL371" s="26">
        <v>0</v>
      </c>
      <c r="AM371" s="26">
        <v>0</v>
      </c>
      <c r="AN371" s="26"/>
      <c r="AO371" s="1"/>
      <c r="AP371" s="112"/>
      <c r="AQ371" s="172"/>
    </row>
    <row r="372" spans="1:43" ht="15" customHeight="1" x14ac:dyDescent="0.25">
      <c r="A372" s="4">
        <f t="shared" ref="A372:B372" si="168">+A371+1</f>
        <v>349</v>
      </c>
      <c r="B372" s="22">
        <f t="shared" si="168"/>
        <v>30</v>
      </c>
      <c r="C372" s="2" t="s">
        <v>1365</v>
      </c>
      <c r="D372" s="2" t="s">
        <v>709</v>
      </c>
      <c r="E372" s="5">
        <v>1990</v>
      </c>
      <c r="F372" s="5">
        <v>2017</v>
      </c>
      <c r="G372" s="5" t="s">
        <v>1367</v>
      </c>
      <c r="H372" s="5">
        <v>9</v>
      </c>
      <c r="I372" s="5">
        <v>1</v>
      </c>
      <c r="J372" s="26">
        <v>4533.6000000000004</v>
      </c>
      <c r="K372" s="26">
        <v>3892</v>
      </c>
      <c r="L372" s="26">
        <v>0</v>
      </c>
      <c r="M372" s="6">
        <v>155</v>
      </c>
      <c r="N372" s="24">
        <f t="shared" si="129"/>
        <v>2272058.16</v>
      </c>
      <c r="O372" s="26"/>
      <c r="P372" s="1"/>
      <c r="Q372" s="1"/>
      <c r="R372" s="1">
        <v>907550.94</v>
      </c>
      <c r="S372" s="1">
        <f t="shared" ref="S372:S373" si="169">N372-O372-Q372-R372-T372</f>
        <v>1364507.2200000002</v>
      </c>
      <c r="T372" s="26"/>
      <c r="U372" s="1">
        <f t="shared" si="155"/>
        <v>583.77650565262081</v>
      </c>
      <c r="V372" s="1">
        <f t="shared" si="155"/>
        <v>583.77650565262081</v>
      </c>
      <c r="W372" s="7">
        <v>2020</v>
      </c>
      <c r="X372" s="8">
        <v>2021</v>
      </c>
      <c r="Y372" s="11">
        <f>+P372-'[1]Приложение №1'!$P364</f>
        <v>-2553404.2937164307</v>
      </c>
      <c r="AA372" s="24">
        <f t="shared" si="131"/>
        <v>2272058.16</v>
      </c>
      <c r="AB372" s="26">
        <v>1364507.22</v>
      </c>
      <c r="AC372" s="26"/>
      <c r="AD372" s="26">
        <v>907550.94</v>
      </c>
      <c r="AE372" s="26"/>
      <c r="AF372" s="26">
        <v>0</v>
      </c>
      <c r="AG372" s="26"/>
      <c r="AH372" s="26"/>
      <c r="AI372" s="26">
        <v>0</v>
      </c>
      <c r="AJ372" s="26">
        <v>0</v>
      </c>
      <c r="AK372" s="26"/>
      <c r="AL372" s="26">
        <v>0</v>
      </c>
      <c r="AM372" s="26">
        <v>0</v>
      </c>
      <c r="AN372" s="26"/>
      <c r="AO372" s="1"/>
      <c r="AP372" s="112"/>
      <c r="AQ372" s="172"/>
    </row>
    <row r="373" spans="1:43" ht="15" customHeight="1" x14ac:dyDescent="0.25">
      <c r="A373" s="4">
        <f t="shared" ref="A373:B373" si="170">+A372+1</f>
        <v>350</v>
      </c>
      <c r="B373" s="22">
        <f t="shared" si="170"/>
        <v>31</v>
      </c>
      <c r="C373" s="2" t="s">
        <v>1365</v>
      </c>
      <c r="D373" s="2" t="s">
        <v>710</v>
      </c>
      <c r="E373" s="5">
        <v>1999</v>
      </c>
      <c r="F373" s="5">
        <v>2011</v>
      </c>
      <c r="G373" s="5" t="s">
        <v>1367</v>
      </c>
      <c r="H373" s="5">
        <v>9</v>
      </c>
      <c r="I373" s="5">
        <v>1</v>
      </c>
      <c r="J373" s="26">
        <v>3391</v>
      </c>
      <c r="K373" s="26">
        <v>2850.3</v>
      </c>
      <c r="L373" s="26">
        <v>0</v>
      </c>
      <c r="M373" s="6">
        <v>93</v>
      </c>
      <c r="N373" s="24">
        <f t="shared" si="129"/>
        <v>1393482.64</v>
      </c>
      <c r="O373" s="26"/>
      <c r="P373" s="1"/>
      <c r="Q373" s="1"/>
      <c r="R373" s="1">
        <v>1251829.02</v>
      </c>
      <c r="S373" s="1">
        <f t="shared" si="169"/>
        <v>141653.61999999988</v>
      </c>
      <c r="T373" s="26"/>
      <c r="U373" s="1">
        <f t="shared" si="155"/>
        <v>488.88981510718162</v>
      </c>
      <c r="V373" s="1">
        <f t="shared" si="155"/>
        <v>488.88981510718162</v>
      </c>
      <c r="W373" s="7">
        <v>2020</v>
      </c>
      <c r="X373" s="8">
        <v>2021</v>
      </c>
      <c r="Y373" s="11">
        <f>+P373-'[1]Приложение №1'!$P365</f>
        <v>-43038735.640719354</v>
      </c>
      <c r="AA373" s="24">
        <f t="shared" si="131"/>
        <v>1393482.64</v>
      </c>
      <c r="AB373" s="26">
        <v>0</v>
      </c>
      <c r="AC373" s="26">
        <v>0</v>
      </c>
      <c r="AD373" s="26">
        <v>0</v>
      </c>
      <c r="AE373" s="26">
        <v>0</v>
      </c>
      <c r="AF373" s="26">
        <v>0</v>
      </c>
      <c r="AG373" s="26"/>
      <c r="AH373" s="26">
        <v>0</v>
      </c>
      <c r="AI373" s="26">
        <v>0</v>
      </c>
      <c r="AJ373" s="26">
        <v>1393482.64</v>
      </c>
      <c r="AK373" s="26">
        <v>0</v>
      </c>
      <c r="AL373" s="26">
        <v>0</v>
      </c>
      <c r="AM373" s="26">
        <v>0</v>
      </c>
      <c r="AN373" s="26"/>
      <c r="AO373" s="1"/>
      <c r="AP373" s="112"/>
      <c r="AQ373" s="172"/>
    </row>
    <row r="374" spans="1:43" ht="15" customHeight="1" x14ac:dyDescent="0.25">
      <c r="A374" s="4">
        <f t="shared" ref="A374:B374" si="171">+A373+1</f>
        <v>351</v>
      </c>
      <c r="B374" s="22">
        <f t="shared" si="171"/>
        <v>32</v>
      </c>
      <c r="C374" s="2" t="s">
        <v>1365</v>
      </c>
      <c r="D374" s="2" t="s">
        <v>711</v>
      </c>
      <c r="E374" s="5">
        <v>1986</v>
      </c>
      <c r="F374" s="5">
        <v>2017</v>
      </c>
      <c r="G374" s="5" t="s">
        <v>1367</v>
      </c>
      <c r="H374" s="5">
        <v>9</v>
      </c>
      <c r="I374" s="5">
        <v>1</v>
      </c>
      <c r="J374" s="26">
        <v>3140.9</v>
      </c>
      <c r="K374" s="26">
        <v>2551.1999999999998</v>
      </c>
      <c r="L374" s="26">
        <v>144</v>
      </c>
      <c r="M374" s="6">
        <v>87</v>
      </c>
      <c r="N374" s="24">
        <f t="shared" si="129"/>
        <v>926616.58</v>
      </c>
      <c r="O374" s="26"/>
      <c r="P374" s="1"/>
      <c r="Q374" s="1"/>
      <c r="R374" s="1">
        <f t="shared" ref="R374" si="172">N374</f>
        <v>926616.58</v>
      </c>
      <c r="S374" s="1"/>
      <c r="T374" s="26"/>
      <c r="U374" s="1">
        <f t="shared" si="155"/>
        <v>343.80253042445833</v>
      </c>
      <c r="V374" s="1">
        <f t="shared" si="155"/>
        <v>343.80253042445833</v>
      </c>
      <c r="W374" s="7">
        <v>2020</v>
      </c>
      <c r="X374" s="8">
        <v>2021</v>
      </c>
      <c r="Y374" s="11">
        <f>+P374-'[1]Приложение №1'!$P366</f>
        <v>-12906929.591843799</v>
      </c>
      <c r="AA374" s="24">
        <f t="shared" si="131"/>
        <v>926616.58</v>
      </c>
      <c r="AB374" s="26">
        <v>926616.58</v>
      </c>
      <c r="AC374" s="26">
        <v>0</v>
      </c>
      <c r="AD374" s="26"/>
      <c r="AE374" s="26">
        <v>0</v>
      </c>
      <c r="AF374" s="26">
        <v>0</v>
      </c>
      <c r="AG374" s="26"/>
      <c r="AH374" s="26"/>
      <c r="AI374" s="26">
        <v>0</v>
      </c>
      <c r="AJ374" s="26">
        <v>0</v>
      </c>
      <c r="AK374" s="26">
        <v>0</v>
      </c>
      <c r="AL374" s="26">
        <v>0</v>
      </c>
      <c r="AM374" s="26">
        <v>0</v>
      </c>
      <c r="AN374" s="26"/>
      <c r="AO374" s="1"/>
      <c r="AP374" s="112"/>
      <c r="AQ374" s="172"/>
    </row>
    <row r="375" spans="1:43" ht="15" customHeight="1" x14ac:dyDescent="0.25">
      <c r="A375" s="4">
        <f t="shared" ref="A375:B375" si="173">+A374+1</f>
        <v>352</v>
      </c>
      <c r="B375" s="22">
        <f t="shared" si="173"/>
        <v>33</v>
      </c>
      <c r="C375" s="2" t="s">
        <v>1365</v>
      </c>
      <c r="D375" s="2" t="s">
        <v>358</v>
      </c>
      <c r="E375" s="5">
        <v>1992</v>
      </c>
      <c r="F375" s="5">
        <v>2010</v>
      </c>
      <c r="G375" s="5" t="s">
        <v>1367</v>
      </c>
      <c r="H375" s="5">
        <v>9</v>
      </c>
      <c r="I375" s="5">
        <v>2</v>
      </c>
      <c r="J375" s="26">
        <v>5843.5</v>
      </c>
      <c r="K375" s="26">
        <v>4914.5</v>
      </c>
      <c r="L375" s="26">
        <v>82.5</v>
      </c>
      <c r="M375" s="6">
        <v>159</v>
      </c>
      <c r="N375" s="24">
        <f t="shared" si="129"/>
        <v>2208942.4300000002</v>
      </c>
      <c r="O375" s="26"/>
      <c r="P375" s="1"/>
      <c r="Q375" s="1"/>
      <c r="R375" s="1">
        <v>823963.29</v>
      </c>
      <c r="S375" s="1">
        <f t="shared" ref="S375:S379" si="174">N375-O375-Q375-R375-T375</f>
        <v>1384979.1400000001</v>
      </c>
      <c r="T375" s="26"/>
      <c r="U375" s="1">
        <f t="shared" si="155"/>
        <v>442.05371823093861</v>
      </c>
      <c r="V375" s="1">
        <f t="shared" si="155"/>
        <v>442.05371823093861</v>
      </c>
      <c r="W375" s="7">
        <v>2020</v>
      </c>
      <c r="X375" s="8">
        <v>2021</v>
      </c>
      <c r="Y375" s="11">
        <f>+P375-'[1]Приложение №1'!$P367</f>
        <v>-48175526.110926934</v>
      </c>
      <c r="AA375" s="24">
        <f t="shared" si="131"/>
        <v>2208942.4300000002</v>
      </c>
      <c r="AB375" s="26">
        <v>2208942.4300000002</v>
      </c>
      <c r="AC375" s="26"/>
      <c r="AD375" s="26"/>
      <c r="AE375" s="26"/>
      <c r="AF375" s="26">
        <v>0</v>
      </c>
      <c r="AG375" s="26"/>
      <c r="AH375" s="26"/>
      <c r="AI375" s="26">
        <v>0</v>
      </c>
      <c r="AJ375" s="26">
        <v>0</v>
      </c>
      <c r="AK375" s="26">
        <v>0</v>
      </c>
      <c r="AL375" s="26">
        <v>0</v>
      </c>
      <c r="AM375" s="26">
        <v>0</v>
      </c>
      <c r="AN375" s="26"/>
      <c r="AO375" s="1"/>
      <c r="AP375" s="112"/>
      <c r="AQ375" s="172"/>
    </row>
    <row r="376" spans="1:43" ht="15" customHeight="1" x14ac:dyDescent="0.25">
      <c r="A376" s="4">
        <f t="shared" ref="A376:B376" si="175">+A375+1</f>
        <v>353</v>
      </c>
      <c r="B376" s="22">
        <f t="shared" si="175"/>
        <v>34</v>
      </c>
      <c r="C376" s="2" t="s">
        <v>1365</v>
      </c>
      <c r="D376" s="2" t="s">
        <v>717</v>
      </c>
      <c r="E376" s="5">
        <v>1989</v>
      </c>
      <c r="F376" s="5">
        <v>2017</v>
      </c>
      <c r="G376" s="5" t="s">
        <v>1367</v>
      </c>
      <c r="H376" s="5">
        <v>9</v>
      </c>
      <c r="I376" s="5">
        <v>1</v>
      </c>
      <c r="J376" s="26">
        <v>3218.6</v>
      </c>
      <c r="K376" s="26">
        <v>2704.3</v>
      </c>
      <c r="L376" s="26">
        <v>14.9</v>
      </c>
      <c r="M376" s="6">
        <v>85</v>
      </c>
      <c r="N376" s="24">
        <f t="shared" si="129"/>
        <v>1300819.82</v>
      </c>
      <c r="O376" s="26"/>
      <c r="P376" s="1"/>
      <c r="Q376" s="1"/>
      <c r="R376" s="1">
        <v>1114203.73</v>
      </c>
      <c r="S376" s="1">
        <f t="shared" si="174"/>
        <v>186616.09000000008</v>
      </c>
      <c r="T376" s="26"/>
      <c r="U376" s="1">
        <f t="shared" si="155"/>
        <v>478.38328184760223</v>
      </c>
      <c r="V376" s="1">
        <f t="shared" si="155"/>
        <v>478.38328184760223</v>
      </c>
      <c r="W376" s="7">
        <v>2020</v>
      </c>
      <c r="X376" s="8">
        <v>2021</v>
      </c>
      <c r="Y376" s="11">
        <f>+P376-'[1]Приложение №1'!$P367</f>
        <v>-48175526.110926934</v>
      </c>
      <c r="AA376" s="24">
        <f t="shared" si="131"/>
        <v>1300819.82</v>
      </c>
      <c r="AB376" s="26">
        <v>0</v>
      </c>
      <c r="AC376" s="26">
        <v>0</v>
      </c>
      <c r="AD376" s="26">
        <v>0</v>
      </c>
      <c r="AE376" s="26">
        <v>0</v>
      </c>
      <c r="AF376" s="26">
        <v>0</v>
      </c>
      <c r="AG376" s="26"/>
      <c r="AH376" s="26">
        <v>0</v>
      </c>
      <c r="AI376" s="26">
        <v>0</v>
      </c>
      <c r="AJ376" s="26"/>
      <c r="AK376" s="26">
        <v>1300819.82</v>
      </c>
      <c r="AL376" s="26">
        <v>0</v>
      </c>
      <c r="AM376" s="26">
        <v>0</v>
      </c>
      <c r="AN376" s="26"/>
      <c r="AO376" s="1"/>
      <c r="AP376" s="112"/>
      <c r="AQ376" s="172"/>
    </row>
    <row r="377" spans="1:43" ht="15" customHeight="1" x14ac:dyDescent="0.25">
      <c r="A377" s="4">
        <f t="shared" ref="A377:B377" si="176">+A376+1</f>
        <v>354</v>
      </c>
      <c r="B377" s="22">
        <f t="shared" si="176"/>
        <v>35</v>
      </c>
      <c r="C377" s="2" t="s">
        <v>1365</v>
      </c>
      <c r="D377" s="2" t="s">
        <v>719</v>
      </c>
      <c r="E377" s="5">
        <v>1989</v>
      </c>
      <c r="F377" s="5">
        <v>2017</v>
      </c>
      <c r="G377" s="5" t="s">
        <v>1367</v>
      </c>
      <c r="H377" s="5">
        <v>10</v>
      </c>
      <c r="I377" s="5">
        <v>1</v>
      </c>
      <c r="J377" s="26">
        <v>3504.6</v>
      </c>
      <c r="K377" s="26">
        <v>2935.3</v>
      </c>
      <c r="L377" s="26">
        <v>77.7</v>
      </c>
      <c r="M377" s="6">
        <v>99</v>
      </c>
      <c r="N377" s="24">
        <f t="shared" si="129"/>
        <v>2206641.23</v>
      </c>
      <c r="O377" s="26"/>
      <c r="P377" s="1"/>
      <c r="Q377" s="1"/>
      <c r="R377" s="1">
        <v>1162470.1599999999</v>
      </c>
      <c r="S377" s="1">
        <f t="shared" si="174"/>
        <v>1044171.0700000001</v>
      </c>
      <c r="T377" s="26"/>
      <c r="U377" s="1">
        <f t="shared" si="155"/>
        <v>732.37345834716234</v>
      </c>
      <c r="V377" s="1">
        <f t="shared" si="155"/>
        <v>732.37345834716234</v>
      </c>
      <c r="W377" s="7">
        <v>2020</v>
      </c>
      <c r="X377" s="8">
        <v>2021</v>
      </c>
      <c r="Y377" s="11">
        <f>+P377-'[1]Приложение №1'!$P367</f>
        <v>-48175526.110926934</v>
      </c>
      <c r="AA377" s="24">
        <f t="shared" si="131"/>
        <v>2206641.23</v>
      </c>
      <c r="AB377" s="26">
        <v>0</v>
      </c>
      <c r="AC377" s="26">
        <v>1449428.42</v>
      </c>
      <c r="AD377" s="26">
        <v>0</v>
      </c>
      <c r="AE377" s="26">
        <v>0</v>
      </c>
      <c r="AF377" s="26">
        <v>0</v>
      </c>
      <c r="AG377" s="26"/>
      <c r="AH377" s="26"/>
      <c r="AI377" s="26">
        <v>0</v>
      </c>
      <c r="AJ377" s="26">
        <v>0</v>
      </c>
      <c r="AK377" s="26">
        <v>757212.81</v>
      </c>
      <c r="AL377" s="26">
        <v>0</v>
      </c>
      <c r="AM377" s="26">
        <v>0</v>
      </c>
      <c r="AN377" s="26"/>
      <c r="AO377" s="1"/>
      <c r="AP377" s="112"/>
      <c r="AQ377" s="172"/>
    </row>
    <row r="378" spans="1:43" ht="15" customHeight="1" x14ac:dyDescent="0.25">
      <c r="A378" s="4">
        <f t="shared" ref="A378:B378" si="177">+A377+1</f>
        <v>355</v>
      </c>
      <c r="B378" s="22">
        <f t="shared" si="177"/>
        <v>36</v>
      </c>
      <c r="C378" s="2" t="s">
        <v>1365</v>
      </c>
      <c r="D378" s="2" t="s">
        <v>722</v>
      </c>
      <c r="E378" s="5">
        <v>1989</v>
      </c>
      <c r="F378" s="5">
        <v>2017</v>
      </c>
      <c r="G378" s="5" t="s">
        <v>1367</v>
      </c>
      <c r="H378" s="5">
        <v>10</v>
      </c>
      <c r="I378" s="5">
        <v>3</v>
      </c>
      <c r="J378" s="26">
        <v>13433.4</v>
      </c>
      <c r="K378" s="26">
        <v>11146.3</v>
      </c>
      <c r="L378" s="26">
        <v>62.3</v>
      </c>
      <c r="M378" s="6">
        <v>430</v>
      </c>
      <c r="N378" s="24">
        <f t="shared" si="129"/>
        <v>6422669.9199999999</v>
      </c>
      <c r="O378" s="26"/>
      <c r="P378" s="1"/>
      <c r="Q378" s="1"/>
      <c r="R378" s="1">
        <v>2499226.92</v>
      </c>
      <c r="S378" s="1">
        <f t="shared" si="174"/>
        <v>3923443</v>
      </c>
      <c r="T378" s="26"/>
      <c r="U378" s="1">
        <f t="shared" si="155"/>
        <v>573.01267954963157</v>
      </c>
      <c r="V378" s="1">
        <f t="shared" si="155"/>
        <v>573.01267954963157</v>
      </c>
      <c r="W378" s="7">
        <v>2020</v>
      </c>
      <c r="X378" s="8">
        <v>2021</v>
      </c>
      <c r="Y378" s="11">
        <f>+P378-'[1]Приложение №1'!$P361</f>
        <v>-27818789.569609597</v>
      </c>
      <c r="AA378" s="24">
        <f t="shared" si="131"/>
        <v>6422669.9199999999</v>
      </c>
      <c r="AB378" s="26"/>
      <c r="AC378" s="26">
        <v>6422669.9199999999</v>
      </c>
      <c r="AD378" s="26">
        <v>0</v>
      </c>
      <c r="AE378" s="26">
        <v>0</v>
      </c>
      <c r="AF378" s="26">
        <v>0</v>
      </c>
      <c r="AG378" s="26"/>
      <c r="AH378" s="26"/>
      <c r="AI378" s="26">
        <v>0</v>
      </c>
      <c r="AJ378" s="26">
        <v>0</v>
      </c>
      <c r="AK378" s="26">
        <v>0</v>
      </c>
      <c r="AL378" s="26">
        <v>0</v>
      </c>
      <c r="AM378" s="26">
        <v>0</v>
      </c>
      <c r="AN378" s="26"/>
      <c r="AO378" s="1"/>
      <c r="AP378" s="112"/>
      <c r="AQ378" s="172"/>
    </row>
    <row r="379" spans="1:43" ht="15" customHeight="1" x14ac:dyDescent="0.25">
      <c r="A379" s="4">
        <f t="shared" ref="A379:B379" si="178">+A378+1</f>
        <v>356</v>
      </c>
      <c r="B379" s="22">
        <f t="shared" si="178"/>
        <v>37</v>
      </c>
      <c r="C379" s="2" t="s">
        <v>1365</v>
      </c>
      <c r="D379" s="2" t="s">
        <v>761</v>
      </c>
      <c r="E379" s="5">
        <v>1990</v>
      </c>
      <c r="F379" s="5">
        <v>2017</v>
      </c>
      <c r="G379" s="5" t="s">
        <v>1367</v>
      </c>
      <c r="H379" s="5">
        <v>9</v>
      </c>
      <c r="I379" s="5">
        <v>1</v>
      </c>
      <c r="J379" s="26">
        <v>3219.5</v>
      </c>
      <c r="K379" s="26">
        <v>2755.2</v>
      </c>
      <c r="L379" s="26">
        <v>0</v>
      </c>
      <c r="M379" s="6">
        <v>102</v>
      </c>
      <c r="N379" s="24">
        <f t="shared" si="129"/>
        <v>1998703.87</v>
      </c>
      <c r="O379" s="26"/>
      <c r="P379" s="1"/>
      <c r="Q379" s="1"/>
      <c r="R379" s="1"/>
      <c r="S379" s="1">
        <f t="shared" si="174"/>
        <v>1998703.87</v>
      </c>
      <c r="T379" s="26"/>
      <c r="U379" s="1">
        <f t="shared" si="155"/>
        <v>725.42968568524975</v>
      </c>
      <c r="V379" s="1">
        <f t="shared" si="155"/>
        <v>725.42968568524975</v>
      </c>
      <c r="W379" s="7">
        <v>2020</v>
      </c>
      <c r="X379" s="8">
        <v>2021</v>
      </c>
      <c r="Y379" s="11">
        <f>+P379-'[1]Приложение №1'!$P362</f>
        <v>-3050672.5500000003</v>
      </c>
      <c r="AA379" s="24">
        <f t="shared" si="131"/>
        <v>1998703.87</v>
      </c>
      <c r="AB379" s="26"/>
      <c r="AC379" s="26">
        <v>1170073.3600000001</v>
      </c>
      <c r="AD379" s="26"/>
      <c r="AE379" s="26">
        <v>828630.51</v>
      </c>
      <c r="AF379" s="26">
        <v>0</v>
      </c>
      <c r="AG379" s="26"/>
      <c r="AH379" s="26"/>
      <c r="AI379" s="26">
        <v>0</v>
      </c>
      <c r="AJ379" s="26">
        <v>0</v>
      </c>
      <c r="AK379" s="26">
        <v>0</v>
      </c>
      <c r="AL379" s="26">
        <v>0</v>
      </c>
      <c r="AM379" s="26">
        <v>0</v>
      </c>
      <c r="AN379" s="26"/>
      <c r="AO379" s="1"/>
      <c r="AP379" s="112"/>
      <c r="AQ379" s="172"/>
    </row>
    <row r="380" spans="1:43" ht="15" customHeight="1" x14ac:dyDescent="0.25">
      <c r="A380" s="4">
        <f t="shared" ref="A380:B380" si="179">+A379+1</f>
        <v>357</v>
      </c>
      <c r="B380" s="22">
        <f t="shared" si="179"/>
        <v>38</v>
      </c>
      <c r="C380" s="2" t="s">
        <v>97</v>
      </c>
      <c r="D380" s="2" t="s">
        <v>777</v>
      </c>
      <c r="E380" s="5">
        <v>1981</v>
      </c>
      <c r="F380" s="5">
        <v>2013</v>
      </c>
      <c r="G380" s="5" t="s">
        <v>60</v>
      </c>
      <c r="H380" s="5">
        <v>5</v>
      </c>
      <c r="I380" s="5">
        <v>4</v>
      </c>
      <c r="J380" s="26">
        <v>4685.6000000000004</v>
      </c>
      <c r="K380" s="26">
        <v>4254.6000000000004</v>
      </c>
      <c r="L380" s="26">
        <v>0</v>
      </c>
      <c r="M380" s="6">
        <v>196</v>
      </c>
      <c r="N380" s="24">
        <f t="shared" si="129"/>
        <v>9389820.1439999975</v>
      </c>
      <c r="O380" s="26"/>
      <c r="P380" s="1">
        <f t="shared" ref="P380:P384" si="180">N380-Q380-R380-S380-O380-T380</f>
        <v>4865289.6839999966</v>
      </c>
      <c r="Q380" s="1"/>
      <c r="R380" s="1">
        <v>453546.13</v>
      </c>
      <c r="S380" s="1">
        <v>4070984.33</v>
      </c>
      <c r="T380" s="1"/>
      <c r="U380" s="1">
        <f t="shared" ref="U380:V399" si="181">$N380/($K380+$L380)</f>
        <v>2206.9807135805945</v>
      </c>
      <c r="V380" s="1">
        <f t="shared" si="181"/>
        <v>2206.9807135805945</v>
      </c>
      <c r="W380" s="7">
        <v>2020</v>
      </c>
      <c r="X380" s="8">
        <v>2021</v>
      </c>
      <c r="Y380" s="11">
        <f>+P380-'[1]Приложение №1'!$P364</f>
        <v>2311885.390283566</v>
      </c>
      <c r="AA380" s="24">
        <f t="shared" si="131"/>
        <v>9389820.1439999975</v>
      </c>
      <c r="AB380" s="26"/>
      <c r="AC380" s="26">
        <v>2441817.27</v>
      </c>
      <c r="AD380" s="26">
        <v>1028416.414</v>
      </c>
      <c r="AE380" s="26">
        <v>1109127.6599999999</v>
      </c>
      <c r="AF380" s="26"/>
      <c r="AG380" s="26"/>
      <c r="AH380" s="26"/>
      <c r="AI380" s="26">
        <v>0</v>
      </c>
      <c r="AJ380" s="26">
        <v>4810458.7999999989</v>
      </c>
      <c r="AK380" s="26">
        <v>0</v>
      </c>
      <c r="AL380" s="26"/>
      <c r="AM380" s="26"/>
      <c r="AN380" s="26"/>
      <c r="AO380" s="1"/>
      <c r="AP380" s="112"/>
      <c r="AQ380" s="172"/>
    </row>
    <row r="381" spans="1:43" ht="15" customHeight="1" x14ac:dyDescent="0.25">
      <c r="A381" s="4">
        <f t="shared" ref="A381:B381" si="182">+A380+1</f>
        <v>358</v>
      </c>
      <c r="B381" s="22">
        <f t="shared" si="182"/>
        <v>39</v>
      </c>
      <c r="C381" s="2" t="s">
        <v>97</v>
      </c>
      <c r="D381" s="2" t="s">
        <v>785</v>
      </c>
      <c r="E381" s="5">
        <v>1989</v>
      </c>
      <c r="F381" s="5">
        <v>2017</v>
      </c>
      <c r="G381" s="5" t="s">
        <v>60</v>
      </c>
      <c r="H381" s="5">
        <v>9</v>
      </c>
      <c r="I381" s="5">
        <v>3</v>
      </c>
      <c r="J381" s="26">
        <v>8049.4</v>
      </c>
      <c r="K381" s="26">
        <v>6665.5</v>
      </c>
      <c r="L381" s="26">
        <v>0</v>
      </c>
      <c r="M381" s="6">
        <v>258</v>
      </c>
      <c r="N381" s="24">
        <f t="shared" si="129"/>
        <v>25881031.239999995</v>
      </c>
      <c r="O381" s="26"/>
      <c r="P381" s="1">
        <f t="shared" si="180"/>
        <v>9391083.1099999938</v>
      </c>
      <c r="Q381" s="1"/>
      <c r="R381" s="1">
        <v>1795541.28</v>
      </c>
      <c r="S381" s="1">
        <v>14694406.85</v>
      </c>
      <c r="T381" s="26"/>
      <c r="U381" s="1">
        <f t="shared" si="181"/>
        <v>3882.8341819818461</v>
      </c>
      <c r="V381" s="1">
        <f t="shared" si="181"/>
        <v>3882.8341819818461</v>
      </c>
      <c r="W381" s="7">
        <v>2020</v>
      </c>
      <c r="X381" s="8">
        <v>2021</v>
      </c>
      <c r="Y381" s="11">
        <f>+P381-'[1]Приложение №1'!$P366</f>
        <v>-3515846.4818438049</v>
      </c>
      <c r="AA381" s="24">
        <f t="shared" si="131"/>
        <v>25881031.239999995</v>
      </c>
      <c r="AB381" s="26"/>
      <c r="AC381" s="26"/>
      <c r="AD381" s="26"/>
      <c r="AE381" s="26"/>
      <c r="AF381" s="26">
        <v>0</v>
      </c>
      <c r="AG381" s="26"/>
      <c r="AH381" s="26"/>
      <c r="AI381" s="26">
        <v>0</v>
      </c>
      <c r="AJ381" s="26"/>
      <c r="AK381" s="26">
        <v>0</v>
      </c>
      <c r="AL381" s="26">
        <v>25881031.239999995</v>
      </c>
      <c r="AM381" s="26">
        <v>0</v>
      </c>
      <c r="AN381" s="26"/>
      <c r="AO381" s="1"/>
      <c r="AP381" s="112"/>
      <c r="AQ381" s="172"/>
    </row>
    <row r="382" spans="1:43" ht="15" customHeight="1" x14ac:dyDescent="0.25">
      <c r="A382" s="4">
        <f t="shared" ref="A382:B382" si="183">+A381+1</f>
        <v>359</v>
      </c>
      <c r="B382" s="22">
        <f t="shared" si="183"/>
        <v>40</v>
      </c>
      <c r="C382" s="2" t="s">
        <v>97</v>
      </c>
      <c r="D382" s="2" t="s">
        <v>799</v>
      </c>
      <c r="E382" s="5">
        <v>1978</v>
      </c>
      <c r="F382" s="5">
        <v>2008</v>
      </c>
      <c r="G382" s="5" t="s">
        <v>60</v>
      </c>
      <c r="H382" s="5">
        <v>5</v>
      </c>
      <c r="I382" s="5">
        <v>4</v>
      </c>
      <c r="J382" s="26">
        <v>4887.2</v>
      </c>
      <c r="K382" s="26">
        <v>4314.3</v>
      </c>
      <c r="L382" s="26">
        <v>0</v>
      </c>
      <c r="M382" s="6">
        <v>187</v>
      </c>
      <c r="N382" s="24">
        <f t="shared" si="129"/>
        <v>11577928.140000001</v>
      </c>
      <c r="O382" s="26"/>
      <c r="P382" s="1">
        <f t="shared" si="180"/>
        <v>6005010.3100000005</v>
      </c>
      <c r="Q382" s="1"/>
      <c r="R382" s="1">
        <v>542088.31999999995</v>
      </c>
      <c r="S382" s="1">
        <v>5030829.51</v>
      </c>
      <c r="T382" s="1"/>
      <c r="U382" s="1">
        <f t="shared" si="181"/>
        <v>2683.6168416660871</v>
      </c>
      <c r="V382" s="1">
        <f t="shared" si="181"/>
        <v>2683.6168416660871</v>
      </c>
      <c r="W382" s="7">
        <v>2020</v>
      </c>
      <c r="X382" s="8">
        <v>2021</v>
      </c>
      <c r="Y382" s="11">
        <f>+P382-'[1]Приложение №1'!$P367</f>
        <v>-42170515.800926931</v>
      </c>
      <c r="AA382" s="24">
        <f t="shared" si="131"/>
        <v>11577928.140000001</v>
      </c>
      <c r="AB382" s="26">
        <v>3921571.12</v>
      </c>
      <c r="AC382" s="26"/>
      <c r="AD382" s="26"/>
      <c r="AE382" s="26"/>
      <c r="AF382" s="26"/>
      <c r="AG382" s="26"/>
      <c r="AH382" s="26"/>
      <c r="AI382" s="26">
        <v>0</v>
      </c>
      <c r="AJ382" s="26">
        <v>3219238.34</v>
      </c>
      <c r="AK382" s="26">
        <v>0</v>
      </c>
      <c r="AL382" s="26"/>
      <c r="AM382" s="26">
        <v>4437118.68</v>
      </c>
      <c r="AN382" s="26"/>
      <c r="AO382" s="1"/>
      <c r="AP382" s="112"/>
      <c r="AQ382" s="172"/>
    </row>
    <row r="383" spans="1:43" ht="15" customHeight="1" x14ac:dyDescent="0.25">
      <c r="A383" s="4">
        <f t="shared" ref="A383:B383" si="184">+A382+1</f>
        <v>360</v>
      </c>
      <c r="B383" s="22">
        <f t="shared" si="184"/>
        <v>41</v>
      </c>
      <c r="C383" s="2" t="s">
        <v>97</v>
      </c>
      <c r="D383" s="2" t="s">
        <v>800</v>
      </c>
      <c r="E383" s="5">
        <v>1979</v>
      </c>
      <c r="F383" s="5">
        <v>2008</v>
      </c>
      <c r="G383" s="5" t="s">
        <v>60</v>
      </c>
      <c r="H383" s="5">
        <v>5</v>
      </c>
      <c r="I383" s="5">
        <v>4</v>
      </c>
      <c r="J383" s="26">
        <v>4897.1000000000004</v>
      </c>
      <c r="K383" s="26">
        <v>4329.3</v>
      </c>
      <c r="L383" s="26">
        <v>0</v>
      </c>
      <c r="M383" s="6">
        <v>199</v>
      </c>
      <c r="N383" s="24">
        <f t="shared" si="129"/>
        <v>3859127.67</v>
      </c>
      <c r="O383" s="26"/>
      <c r="P383" s="1">
        <f t="shared" si="180"/>
        <v>2187156.62</v>
      </c>
      <c r="Q383" s="1"/>
      <c r="R383" s="1">
        <v>193917.63</v>
      </c>
      <c r="S383" s="1">
        <v>1478053.42</v>
      </c>
      <c r="T383" s="1"/>
      <c r="U383" s="1">
        <f t="shared" si="181"/>
        <v>891.39760931328385</v>
      </c>
      <c r="V383" s="1">
        <f t="shared" si="181"/>
        <v>891.39760931328385</v>
      </c>
      <c r="W383" s="7">
        <v>2020</v>
      </c>
      <c r="X383" s="8">
        <v>2021</v>
      </c>
      <c r="Y383" s="11">
        <f>+P383-'[1]Приложение №1'!$P368</f>
        <v>-75238020.303584486</v>
      </c>
      <c r="AA383" s="24">
        <f t="shared" si="131"/>
        <v>3859127.67</v>
      </c>
      <c r="AB383" s="26"/>
      <c r="AC383" s="26"/>
      <c r="AD383" s="26"/>
      <c r="AE383" s="26"/>
      <c r="AF383" s="26"/>
      <c r="AG383" s="26"/>
      <c r="AH383" s="26"/>
      <c r="AI383" s="26">
        <v>0</v>
      </c>
      <c r="AJ383" s="26">
        <v>3859127.67</v>
      </c>
      <c r="AK383" s="26">
        <v>0</v>
      </c>
      <c r="AL383" s="26"/>
      <c r="AM383" s="26"/>
      <c r="AN383" s="26"/>
      <c r="AO383" s="1"/>
      <c r="AP383" s="112"/>
      <c r="AQ383" s="172"/>
    </row>
    <row r="384" spans="1:43" ht="15" customHeight="1" x14ac:dyDescent="0.25">
      <c r="A384" s="4">
        <f t="shared" ref="A384:B384" si="185">+A383+1</f>
        <v>361</v>
      </c>
      <c r="B384" s="22">
        <f t="shared" si="185"/>
        <v>42</v>
      </c>
      <c r="C384" s="2" t="s">
        <v>97</v>
      </c>
      <c r="D384" s="2" t="s">
        <v>803</v>
      </c>
      <c r="E384" s="5">
        <v>1977</v>
      </c>
      <c r="F384" s="5">
        <v>2013</v>
      </c>
      <c r="G384" s="5" t="s">
        <v>60</v>
      </c>
      <c r="H384" s="5">
        <v>5</v>
      </c>
      <c r="I384" s="5">
        <v>4</v>
      </c>
      <c r="J384" s="26">
        <v>3776.9</v>
      </c>
      <c r="K384" s="26">
        <v>3431.8</v>
      </c>
      <c r="L384" s="26">
        <v>0</v>
      </c>
      <c r="M384" s="6">
        <v>165</v>
      </c>
      <c r="N384" s="24">
        <f t="shared" si="129"/>
        <v>4799787.17</v>
      </c>
      <c r="O384" s="26"/>
      <c r="P384" s="1">
        <f t="shared" si="180"/>
        <v>2428726.65</v>
      </c>
      <c r="Q384" s="1"/>
      <c r="R384" s="1">
        <v>190053.8</v>
      </c>
      <c r="S384" s="1">
        <v>2181006.7200000002</v>
      </c>
      <c r="T384" s="1"/>
      <c r="U384" s="1">
        <f t="shared" si="181"/>
        <v>1398.6208899119995</v>
      </c>
      <c r="V384" s="1">
        <f t="shared" si="181"/>
        <v>1398.6208899119995</v>
      </c>
      <c r="W384" s="7">
        <v>2020</v>
      </c>
      <c r="X384" s="8">
        <v>2021</v>
      </c>
      <c r="Y384" s="11">
        <f>+P384-'[1]Приложение №1'!$P369</f>
        <v>-24971239.864761569</v>
      </c>
      <c r="AA384" s="24">
        <f t="shared" si="131"/>
        <v>4799787.17</v>
      </c>
      <c r="AB384" s="26"/>
      <c r="AC384" s="26"/>
      <c r="AD384" s="26">
        <v>1053038.83</v>
      </c>
      <c r="AE384" s="26"/>
      <c r="AF384" s="26"/>
      <c r="AG384" s="26"/>
      <c r="AH384" s="26"/>
      <c r="AI384" s="26">
        <v>0</v>
      </c>
      <c r="AJ384" s="26">
        <v>3746748.34</v>
      </c>
      <c r="AK384" s="26">
        <v>0</v>
      </c>
      <c r="AL384" s="26"/>
      <c r="AM384" s="26"/>
      <c r="AN384" s="26"/>
      <c r="AO384" s="1"/>
      <c r="AP384" s="112"/>
      <c r="AQ384" s="172"/>
    </row>
    <row r="385" spans="1:43" ht="15" customHeight="1" x14ac:dyDescent="0.25">
      <c r="A385" s="4">
        <f t="shared" ref="A385:B385" si="186">+A384+1</f>
        <v>362</v>
      </c>
      <c r="B385" s="22">
        <f t="shared" si="186"/>
        <v>43</v>
      </c>
      <c r="C385" s="2" t="s">
        <v>97</v>
      </c>
      <c r="D385" s="2" t="s">
        <v>808</v>
      </c>
      <c r="E385" s="5">
        <v>1978</v>
      </c>
      <c r="F385" s="5">
        <v>2013</v>
      </c>
      <c r="G385" s="5" t="s">
        <v>60</v>
      </c>
      <c r="H385" s="5">
        <v>5</v>
      </c>
      <c r="I385" s="5">
        <v>4</v>
      </c>
      <c r="J385" s="26">
        <v>4866.6000000000004</v>
      </c>
      <c r="K385" s="26">
        <v>4298.3</v>
      </c>
      <c r="L385" s="26">
        <v>0</v>
      </c>
      <c r="M385" s="6">
        <v>317</v>
      </c>
      <c r="N385" s="24">
        <f t="shared" si="129"/>
        <v>1224462.97</v>
      </c>
      <c r="O385" s="26"/>
      <c r="P385" s="1"/>
      <c r="Q385" s="1"/>
      <c r="R385" s="1">
        <v>52534.52</v>
      </c>
      <c r="S385" s="1">
        <f>N385-O385-Q385-R385-T385</f>
        <v>1171928.45</v>
      </c>
      <c r="T385" s="1"/>
      <c r="U385" s="1">
        <f t="shared" si="181"/>
        <v>284.87145383058419</v>
      </c>
      <c r="V385" s="1">
        <f t="shared" si="181"/>
        <v>284.87145383058419</v>
      </c>
      <c r="W385" s="7">
        <v>2020</v>
      </c>
      <c r="X385" s="8">
        <v>2021</v>
      </c>
      <c r="Y385" s="11">
        <f>+P385-'[1]Приложение №1'!$P369</f>
        <v>-27399966.514761567</v>
      </c>
      <c r="AA385" s="24">
        <f t="shared" si="131"/>
        <v>1224462.97</v>
      </c>
      <c r="AB385" s="26"/>
      <c r="AC385" s="26"/>
      <c r="AD385" s="26">
        <v>1224462.97</v>
      </c>
      <c r="AE385" s="26"/>
      <c r="AF385" s="26"/>
      <c r="AG385" s="26"/>
      <c r="AH385" s="26"/>
      <c r="AI385" s="26">
        <v>0</v>
      </c>
      <c r="AJ385" s="26"/>
      <c r="AK385" s="26">
        <v>0</v>
      </c>
      <c r="AL385" s="26"/>
      <c r="AM385" s="26"/>
      <c r="AN385" s="26"/>
      <c r="AO385" s="1"/>
      <c r="AP385" s="112"/>
      <c r="AQ385" s="172"/>
    </row>
    <row r="386" spans="1:43" ht="15" customHeight="1" x14ac:dyDescent="0.25">
      <c r="A386" s="4">
        <f t="shared" ref="A386:B386" si="187">+A385+1</f>
        <v>363</v>
      </c>
      <c r="B386" s="22">
        <f t="shared" si="187"/>
        <v>44</v>
      </c>
      <c r="C386" s="2" t="s">
        <v>97</v>
      </c>
      <c r="D386" s="2" t="s">
        <v>826</v>
      </c>
      <c r="E386" s="5">
        <v>1985</v>
      </c>
      <c r="F386" s="5">
        <v>2013</v>
      </c>
      <c r="G386" s="5" t="s">
        <v>60</v>
      </c>
      <c r="H386" s="5">
        <v>5</v>
      </c>
      <c r="I386" s="5">
        <v>4</v>
      </c>
      <c r="J386" s="26">
        <v>4831.5</v>
      </c>
      <c r="K386" s="26">
        <v>4247.3999999999996</v>
      </c>
      <c r="L386" s="26">
        <v>0</v>
      </c>
      <c r="M386" s="6">
        <v>185</v>
      </c>
      <c r="N386" s="24">
        <f t="shared" si="129"/>
        <v>3815873.24</v>
      </c>
      <c r="O386" s="26"/>
      <c r="P386" s="1">
        <f>N386-Q386-R386-S386-O386-T386</f>
        <v>1511665.7000000002</v>
      </c>
      <c r="Q386" s="1"/>
      <c r="R386" s="1">
        <v>787473.81</v>
      </c>
      <c r="S386" s="1">
        <v>1516733.73</v>
      </c>
      <c r="T386" s="1"/>
      <c r="U386" s="1">
        <f>$N386/($K386+$L386)</f>
        <v>898.40213777840574</v>
      </c>
      <c r="V386" s="1">
        <f>$N386/($K386+$L386)</f>
        <v>898.40213777840574</v>
      </c>
      <c r="W386" s="7">
        <v>2020</v>
      </c>
      <c r="X386" s="8">
        <v>2021</v>
      </c>
      <c r="Y386" s="11">
        <f>+P386-'[1]Приложение №1'!$P372</f>
        <v>-4863182.7797866827</v>
      </c>
      <c r="AA386" s="24">
        <f t="shared" si="131"/>
        <v>3815873.24</v>
      </c>
      <c r="AB386" s="26">
        <v>0</v>
      </c>
      <c r="AC386" s="26">
        <v>0</v>
      </c>
      <c r="AD386" s="26">
        <v>0</v>
      </c>
      <c r="AE386" s="26">
        <v>0</v>
      </c>
      <c r="AF386" s="26"/>
      <c r="AG386" s="26"/>
      <c r="AH386" s="26">
        <v>0</v>
      </c>
      <c r="AI386" s="26">
        <v>0</v>
      </c>
      <c r="AJ386" s="26">
        <v>3815873.24</v>
      </c>
      <c r="AK386" s="26">
        <v>0</v>
      </c>
      <c r="AL386" s="26">
        <v>0</v>
      </c>
      <c r="AM386" s="26"/>
      <c r="AN386" s="26"/>
      <c r="AO386" s="1"/>
      <c r="AP386" s="112"/>
      <c r="AQ386" s="172"/>
    </row>
    <row r="387" spans="1:43" ht="15" customHeight="1" x14ac:dyDescent="0.25">
      <c r="A387" s="4">
        <f t="shared" ref="A387:B387" si="188">+A386+1</f>
        <v>364</v>
      </c>
      <c r="B387" s="22">
        <f t="shared" si="188"/>
        <v>45</v>
      </c>
      <c r="C387" s="2" t="s">
        <v>97</v>
      </c>
      <c r="D387" s="2" t="s">
        <v>482</v>
      </c>
      <c r="E387" s="5">
        <v>1990</v>
      </c>
      <c r="F387" s="5">
        <v>2013</v>
      </c>
      <c r="G387" s="5" t="s">
        <v>60</v>
      </c>
      <c r="H387" s="5">
        <v>9</v>
      </c>
      <c r="I387" s="5">
        <v>4</v>
      </c>
      <c r="J387" s="26">
        <v>10682.7</v>
      </c>
      <c r="K387" s="26">
        <v>8872.1</v>
      </c>
      <c r="L387" s="26">
        <v>0</v>
      </c>
      <c r="M387" s="6">
        <v>381</v>
      </c>
      <c r="N387" s="24">
        <f t="shared" si="129"/>
        <v>3483863.47</v>
      </c>
      <c r="O387" s="26"/>
      <c r="P387" s="1"/>
      <c r="Q387" s="1"/>
      <c r="R387" s="1">
        <f t="shared" ref="R387" si="189">N387</f>
        <v>3483863.47</v>
      </c>
      <c r="S387" s="1"/>
      <c r="T387" s="26"/>
      <c r="U387" s="1">
        <f t="shared" si="181"/>
        <v>392.6763077512652</v>
      </c>
      <c r="V387" s="1">
        <f t="shared" si="181"/>
        <v>392.6763077512652</v>
      </c>
      <c r="W387" s="7">
        <v>2020</v>
      </c>
      <c r="X387" s="8">
        <v>2021</v>
      </c>
      <c r="Y387" s="11">
        <f>+P387-'[1]Приложение №1'!$P370</f>
        <v>-45979545.864568956</v>
      </c>
      <c r="AA387" s="24">
        <f t="shared" si="131"/>
        <v>3483863.47</v>
      </c>
      <c r="AB387" s="26"/>
      <c r="AC387" s="26"/>
      <c r="AD387" s="26"/>
      <c r="AE387" s="26"/>
      <c r="AF387" s="26">
        <v>0</v>
      </c>
      <c r="AG387" s="26"/>
      <c r="AH387" s="26"/>
      <c r="AI387" s="26">
        <v>0</v>
      </c>
      <c r="AJ387" s="26">
        <v>3483863.47</v>
      </c>
      <c r="AK387" s="26">
        <v>0</v>
      </c>
      <c r="AL387" s="26">
        <v>0</v>
      </c>
      <c r="AM387" s="26">
        <v>0</v>
      </c>
      <c r="AN387" s="26"/>
      <c r="AO387" s="1"/>
      <c r="AP387" s="112"/>
      <c r="AQ387" s="172"/>
    </row>
    <row r="388" spans="1:43" ht="15" customHeight="1" x14ac:dyDescent="0.25">
      <c r="A388" s="4">
        <f t="shared" ref="A388:B388" si="190">+A387+1</f>
        <v>365</v>
      </c>
      <c r="B388" s="22">
        <f t="shared" si="190"/>
        <v>46</v>
      </c>
      <c r="C388" s="2" t="s">
        <v>97</v>
      </c>
      <c r="D388" s="2" t="s">
        <v>878</v>
      </c>
      <c r="E388" s="5">
        <v>1984</v>
      </c>
      <c r="F388" s="5">
        <v>2013</v>
      </c>
      <c r="G388" s="5" t="s">
        <v>60</v>
      </c>
      <c r="H388" s="5">
        <v>5</v>
      </c>
      <c r="I388" s="5">
        <v>6</v>
      </c>
      <c r="J388" s="26">
        <v>7065.3</v>
      </c>
      <c r="K388" s="26">
        <v>6211.7</v>
      </c>
      <c r="L388" s="26">
        <v>0</v>
      </c>
      <c r="M388" s="6">
        <v>231</v>
      </c>
      <c r="N388" s="24">
        <f t="shared" si="129"/>
        <v>12153627.98</v>
      </c>
      <c r="O388" s="26"/>
      <c r="P388" s="1"/>
      <c r="Q388" s="1"/>
      <c r="R388" s="1">
        <v>1738254.39</v>
      </c>
      <c r="S388" s="1">
        <f t="shared" ref="S388:S389" si="191">N388-O388-Q388-R388-T388</f>
        <v>10415373.59</v>
      </c>
      <c r="T388" s="1"/>
      <c r="U388" s="1">
        <f t="shared" si="181"/>
        <v>1956.5703398425553</v>
      </c>
      <c r="V388" s="1">
        <f t="shared" si="181"/>
        <v>1956.5703398425553</v>
      </c>
      <c r="W388" s="7">
        <v>2020</v>
      </c>
      <c r="X388" s="8">
        <v>2021</v>
      </c>
      <c r="Y388" s="11">
        <f>+P388-'[1]Приложение №1'!$P370</f>
        <v>-45979545.864568956</v>
      </c>
      <c r="AA388" s="24">
        <f t="shared" si="131"/>
        <v>12153627.98</v>
      </c>
      <c r="AB388" s="26"/>
      <c r="AC388" s="26"/>
      <c r="AD388" s="26"/>
      <c r="AE388" s="26"/>
      <c r="AF388" s="26"/>
      <c r="AG388" s="26"/>
      <c r="AH388" s="26"/>
      <c r="AI388" s="26">
        <v>0</v>
      </c>
      <c r="AJ388" s="26"/>
      <c r="AK388" s="26">
        <v>0</v>
      </c>
      <c r="AL388" s="26">
        <v>12153627.98</v>
      </c>
      <c r="AM388" s="26"/>
      <c r="AN388" s="26"/>
      <c r="AO388" s="1"/>
      <c r="AP388" s="112"/>
      <c r="AQ388" s="172"/>
    </row>
    <row r="389" spans="1:43" ht="15" customHeight="1" x14ac:dyDescent="0.25">
      <c r="A389" s="4">
        <f t="shared" ref="A389:B389" si="192">+A388+1</f>
        <v>366</v>
      </c>
      <c r="B389" s="22">
        <f t="shared" si="192"/>
        <v>47</v>
      </c>
      <c r="C389" s="2" t="s">
        <v>52</v>
      </c>
      <c r="D389" s="2" t="s">
        <v>883</v>
      </c>
      <c r="E389" s="5">
        <v>1969</v>
      </c>
      <c r="F389" s="5">
        <v>2013</v>
      </c>
      <c r="G389" s="5" t="s">
        <v>48</v>
      </c>
      <c r="H389" s="5">
        <v>4</v>
      </c>
      <c r="I389" s="5">
        <v>4</v>
      </c>
      <c r="J389" s="26">
        <v>3016.9</v>
      </c>
      <c r="K389" s="26">
        <v>2778.9</v>
      </c>
      <c r="L389" s="26">
        <v>0</v>
      </c>
      <c r="M389" s="6">
        <v>148</v>
      </c>
      <c r="N389" s="24">
        <f t="shared" si="129"/>
        <v>6913301.3399999999</v>
      </c>
      <c r="O389" s="1">
        <v>3248582.17</v>
      </c>
      <c r="Q389" s="1"/>
      <c r="R389" s="1">
        <v>212044.73</v>
      </c>
      <c r="S389" s="1">
        <f t="shared" si="191"/>
        <v>3452674.44</v>
      </c>
      <c r="T389" s="1"/>
      <c r="U389" s="1">
        <f t="shared" si="181"/>
        <v>2487.7834178991684</v>
      </c>
      <c r="V389" s="1">
        <f t="shared" si="181"/>
        <v>2487.7834178991684</v>
      </c>
      <c r="W389" s="7">
        <v>2020</v>
      </c>
      <c r="X389" s="8">
        <v>2021</v>
      </c>
      <c r="Y389" s="11">
        <f>+P389-'[1]Приложение №1'!$P371</f>
        <v>-3023338.6039633444</v>
      </c>
      <c r="AA389" s="24">
        <f t="shared" si="131"/>
        <v>6913301.3399999999</v>
      </c>
      <c r="AB389" s="26"/>
      <c r="AC389" s="26"/>
      <c r="AD389" s="26"/>
      <c r="AE389" s="26"/>
      <c r="AF389" s="26"/>
      <c r="AG389" s="26"/>
      <c r="AH389" s="26"/>
      <c r="AI389" s="26"/>
      <c r="AJ389" s="26">
        <v>6913301.3399999999</v>
      </c>
      <c r="AK389" s="26"/>
      <c r="AL389" s="26"/>
      <c r="AM389" s="26"/>
      <c r="AN389" s="26"/>
      <c r="AO389" s="1"/>
      <c r="AP389" s="112"/>
      <c r="AQ389" s="172"/>
    </row>
    <row r="390" spans="1:43" ht="15" customHeight="1" x14ac:dyDescent="0.25">
      <c r="A390" s="4">
        <f t="shared" ref="A390:B390" si="193">+A389+1</f>
        <v>367</v>
      </c>
      <c r="B390" s="22">
        <f t="shared" si="193"/>
        <v>48</v>
      </c>
      <c r="C390" s="2" t="s">
        <v>601</v>
      </c>
      <c r="D390" s="2" t="s">
        <v>919</v>
      </c>
      <c r="E390" s="5">
        <v>1984</v>
      </c>
      <c r="F390" s="5">
        <v>1984</v>
      </c>
      <c r="G390" s="5" t="s">
        <v>48</v>
      </c>
      <c r="H390" s="5">
        <v>5</v>
      </c>
      <c r="I390" s="5">
        <v>4</v>
      </c>
      <c r="J390" s="26">
        <v>3359.4</v>
      </c>
      <c r="K390" s="26">
        <v>2435.8000000000002</v>
      </c>
      <c r="L390" s="26">
        <v>553.20000000000005</v>
      </c>
      <c r="M390" s="6">
        <v>62</v>
      </c>
      <c r="N390" s="24">
        <f t="shared" si="129"/>
        <v>3464446.87</v>
      </c>
      <c r="O390" s="26"/>
      <c r="P390" s="1">
        <f>N390-Q390-R390-S390-O390-T390</f>
        <v>1612736.05</v>
      </c>
      <c r="Q390" s="1"/>
      <c r="R390" s="1">
        <v>246389.58</v>
      </c>
      <c r="S390" s="1">
        <v>1605321.24</v>
      </c>
      <c r="T390" s="1"/>
      <c r="U390" s="1">
        <f t="shared" si="181"/>
        <v>1159.065530277685</v>
      </c>
      <c r="V390" s="1">
        <f t="shared" si="181"/>
        <v>1159.065530277685</v>
      </c>
      <c r="W390" s="7">
        <v>2020</v>
      </c>
      <c r="X390" s="8">
        <v>2021</v>
      </c>
      <c r="Y390" s="11">
        <f>+P390-'[1]Приложение №1'!$P372</f>
        <v>-4762112.4297866831</v>
      </c>
      <c r="AA390" s="24">
        <f t="shared" si="131"/>
        <v>3464446.87</v>
      </c>
      <c r="AB390" s="26"/>
      <c r="AC390" s="26"/>
      <c r="AD390" s="26"/>
      <c r="AE390" s="26"/>
      <c r="AF390" s="26">
        <v>0</v>
      </c>
      <c r="AG390" s="26"/>
      <c r="AH390" s="26"/>
      <c r="AI390" s="26">
        <v>0</v>
      </c>
      <c r="AJ390" s="26">
        <v>3464446.87</v>
      </c>
      <c r="AK390" s="26">
        <v>0</v>
      </c>
      <c r="AL390" s="26">
        <v>0</v>
      </c>
      <c r="AM390" s="26">
        <v>0</v>
      </c>
      <c r="AN390" s="26"/>
      <c r="AO390" s="26"/>
      <c r="AP390" s="112"/>
      <c r="AQ390" s="172"/>
    </row>
    <row r="391" spans="1:43" ht="15" customHeight="1" x14ac:dyDescent="0.25">
      <c r="A391" s="4">
        <f t="shared" ref="A391:B391" si="194">+A390+1</f>
        <v>368</v>
      </c>
      <c r="B391" s="22">
        <f t="shared" si="194"/>
        <v>49</v>
      </c>
      <c r="C391" s="2" t="s">
        <v>57</v>
      </c>
      <c r="D391" s="2" t="s">
        <v>943</v>
      </c>
      <c r="E391" s="5">
        <v>1986</v>
      </c>
      <c r="F391" s="5">
        <v>2013</v>
      </c>
      <c r="G391" s="5" t="s">
        <v>48</v>
      </c>
      <c r="H391" s="5">
        <v>9</v>
      </c>
      <c r="I391" s="5">
        <v>1</v>
      </c>
      <c r="J391" s="26">
        <v>2272.3000000000002</v>
      </c>
      <c r="K391" s="26">
        <v>2002.9</v>
      </c>
      <c r="L391" s="26">
        <v>0</v>
      </c>
      <c r="M391" s="6">
        <v>70</v>
      </c>
      <c r="N391" s="24">
        <f t="shared" si="129"/>
        <v>3845362.2</v>
      </c>
      <c r="O391" s="26"/>
      <c r="P391" s="1"/>
      <c r="Q391" s="1"/>
      <c r="R391" s="1"/>
      <c r="S391" s="1">
        <f>N391-O391-Q391-R391-T391</f>
        <v>3845362.2</v>
      </c>
      <c r="T391" s="26"/>
      <c r="U391" s="1">
        <f t="shared" si="181"/>
        <v>1919.8972489889661</v>
      </c>
      <c r="V391" s="1">
        <f t="shared" si="181"/>
        <v>1919.8972489889661</v>
      </c>
      <c r="W391" s="7">
        <v>2020</v>
      </c>
      <c r="X391" s="8">
        <v>2021</v>
      </c>
      <c r="Y391" s="11">
        <f>+P391-'[1]Приложение №1'!$P370</f>
        <v>-45979545.864568956</v>
      </c>
      <c r="AA391" s="24">
        <f t="shared" si="131"/>
        <v>3845362.2</v>
      </c>
      <c r="AB391" s="26"/>
      <c r="AC391" s="26">
        <v>550872.26</v>
      </c>
      <c r="AD391" s="26"/>
      <c r="AE391" s="26"/>
      <c r="AF391" s="26">
        <v>0</v>
      </c>
      <c r="AG391" s="26"/>
      <c r="AH391" s="26"/>
      <c r="AI391" s="26">
        <v>0</v>
      </c>
      <c r="AJ391" s="26"/>
      <c r="AK391" s="26">
        <v>0</v>
      </c>
      <c r="AL391" s="26">
        <v>3294489.94</v>
      </c>
      <c r="AM391" s="26"/>
      <c r="AN391" s="26"/>
      <c r="AO391" s="1"/>
      <c r="AP391" s="112"/>
      <c r="AQ391" s="172"/>
    </row>
    <row r="392" spans="1:43" ht="15" customHeight="1" x14ac:dyDescent="0.25">
      <c r="A392" s="4">
        <f t="shared" ref="A392:B392" si="195">+A391+1</f>
        <v>369</v>
      </c>
      <c r="B392" s="22">
        <f t="shared" si="195"/>
        <v>50</v>
      </c>
      <c r="C392" s="2" t="s">
        <v>254</v>
      </c>
      <c r="D392" s="2" t="s">
        <v>973</v>
      </c>
      <c r="E392" s="5">
        <v>1982</v>
      </c>
      <c r="F392" s="5">
        <v>1997</v>
      </c>
      <c r="G392" s="5" t="s">
        <v>63</v>
      </c>
      <c r="H392" s="5">
        <v>2</v>
      </c>
      <c r="I392" s="5">
        <v>3</v>
      </c>
      <c r="J392" s="26">
        <v>612.6</v>
      </c>
      <c r="K392" s="26">
        <v>487.2</v>
      </c>
      <c r="L392" s="26">
        <v>0</v>
      </c>
      <c r="M392" s="6">
        <v>23</v>
      </c>
      <c r="N392" s="24">
        <f t="shared" si="129"/>
        <v>147826.41</v>
      </c>
      <c r="O392" s="26"/>
      <c r="P392" s="1">
        <f t="shared" ref="P392:P393" si="196">N392-Q392-R392-S392-O392-T392</f>
        <v>4489.3000000000029</v>
      </c>
      <c r="Q392" s="1"/>
      <c r="R392" s="1">
        <v>87123</v>
      </c>
      <c r="S392" s="1">
        <v>56214.11</v>
      </c>
      <c r="T392" s="26"/>
      <c r="U392" s="1">
        <f t="shared" si="181"/>
        <v>303.42038177339901</v>
      </c>
      <c r="V392" s="1">
        <f t="shared" si="181"/>
        <v>303.42038177339901</v>
      </c>
      <c r="W392" s="7">
        <v>2020</v>
      </c>
      <c r="X392" s="8">
        <v>2021</v>
      </c>
      <c r="Y392" s="11">
        <f>+P392-'[1]Приложение №1'!$P347</f>
        <v>-2145717.25</v>
      </c>
      <c r="AA392" s="24">
        <f t="shared" si="131"/>
        <v>147826.41</v>
      </c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>
        <v>147826.41</v>
      </c>
      <c r="AO392" s="1"/>
      <c r="AP392" s="112"/>
      <c r="AQ392" s="172"/>
    </row>
    <row r="393" spans="1:43" ht="15" customHeight="1" x14ac:dyDescent="0.25">
      <c r="A393" s="4">
        <f t="shared" ref="A393:B393" si="197">+A392+1</f>
        <v>370</v>
      </c>
      <c r="B393" s="22">
        <f t="shared" si="197"/>
        <v>51</v>
      </c>
      <c r="C393" s="2" t="s">
        <v>658</v>
      </c>
      <c r="D393" s="2" t="s">
        <v>1005</v>
      </c>
      <c r="E393" s="5">
        <v>2001</v>
      </c>
      <c r="F393" s="5">
        <v>2001</v>
      </c>
      <c r="G393" s="5" t="s">
        <v>48</v>
      </c>
      <c r="H393" s="5">
        <v>4</v>
      </c>
      <c r="I393" s="5">
        <v>3</v>
      </c>
      <c r="J393" s="26">
        <v>3878.1</v>
      </c>
      <c r="K393" s="26">
        <v>3307.1</v>
      </c>
      <c r="L393" s="26">
        <v>0</v>
      </c>
      <c r="M393" s="6">
        <v>102</v>
      </c>
      <c r="N393" s="24">
        <f t="shared" si="129"/>
        <v>5071270.0999999996</v>
      </c>
      <c r="O393" s="26"/>
      <c r="P393" s="1">
        <f t="shared" si="196"/>
        <v>549195.02779999981</v>
      </c>
      <c r="Q393" s="1"/>
      <c r="R393" s="1">
        <v>947000.86219999986</v>
      </c>
      <c r="S393" s="1">
        <v>3575074.21</v>
      </c>
      <c r="T393" s="1"/>
      <c r="U393" s="1">
        <f t="shared" si="181"/>
        <v>1533.4492758005504</v>
      </c>
      <c r="V393" s="1">
        <f t="shared" si="181"/>
        <v>1533.4492758005504</v>
      </c>
      <c r="W393" s="7">
        <v>2020</v>
      </c>
      <c r="X393" s="8">
        <v>2021</v>
      </c>
      <c r="Y393" s="11">
        <f>+P393-'[1]Приложение №1'!$P373</f>
        <v>-953882.34770000051</v>
      </c>
      <c r="AA393" s="24">
        <f t="shared" si="131"/>
        <v>5071270.0999999996</v>
      </c>
      <c r="AB393" s="26">
        <v>0</v>
      </c>
      <c r="AC393" s="26">
        <v>0</v>
      </c>
      <c r="AD393" s="26">
        <v>0</v>
      </c>
      <c r="AE393" s="26">
        <v>0</v>
      </c>
      <c r="AF393" s="26">
        <v>0</v>
      </c>
      <c r="AG393" s="26"/>
      <c r="AH393" s="26">
        <v>0</v>
      </c>
      <c r="AI393" s="26">
        <v>0</v>
      </c>
      <c r="AJ393" s="26">
        <v>5071270.0999999996</v>
      </c>
      <c r="AK393" s="26">
        <v>0</v>
      </c>
      <c r="AL393" s="26">
        <v>0</v>
      </c>
      <c r="AM393" s="26">
        <v>0</v>
      </c>
      <c r="AN393" s="26"/>
      <c r="AO393" s="1"/>
      <c r="AP393" s="112"/>
      <c r="AQ393" s="172"/>
    </row>
    <row r="394" spans="1:43" ht="15" customHeight="1" x14ac:dyDescent="0.25">
      <c r="A394" s="4">
        <f t="shared" ref="A394:B394" si="198">+A393+1</f>
        <v>371</v>
      </c>
      <c r="B394" s="22">
        <f t="shared" si="198"/>
        <v>52</v>
      </c>
      <c r="C394" s="2" t="s">
        <v>658</v>
      </c>
      <c r="D394" s="2" t="s">
        <v>1006</v>
      </c>
      <c r="E394" s="5">
        <v>1989</v>
      </c>
      <c r="F394" s="5">
        <v>1989</v>
      </c>
      <c r="G394" s="5" t="s">
        <v>48</v>
      </c>
      <c r="H394" s="5">
        <v>5</v>
      </c>
      <c r="I394" s="5">
        <v>4</v>
      </c>
      <c r="J394" s="26">
        <v>3929.7</v>
      </c>
      <c r="K394" s="26">
        <v>2903.4</v>
      </c>
      <c r="L394" s="26">
        <v>0</v>
      </c>
      <c r="M394" s="6">
        <v>69</v>
      </c>
      <c r="N394" s="24">
        <f t="shared" si="129"/>
        <v>3435975.19</v>
      </c>
      <c r="O394" s="26"/>
      <c r="P394" s="1"/>
      <c r="Q394" s="1"/>
      <c r="R394" s="1">
        <v>998484.23</v>
      </c>
      <c r="S394" s="1">
        <f t="shared" ref="S394:S397" si="199">N394-O394-Q394-R394-T394</f>
        <v>2437490.96</v>
      </c>
      <c r="T394" s="1"/>
      <c r="U394" s="1">
        <f t="shared" si="181"/>
        <v>1183.4315595508713</v>
      </c>
      <c r="V394" s="1">
        <f t="shared" si="181"/>
        <v>1183.4315595508713</v>
      </c>
      <c r="W394" s="7">
        <v>2020</v>
      </c>
      <c r="X394" s="8">
        <v>2021</v>
      </c>
      <c r="Y394" s="11">
        <f>+P394-'[1]Приложение №1'!$P374</f>
        <v>-531429.05299999984</v>
      </c>
      <c r="AA394" s="24">
        <f t="shared" si="131"/>
        <v>3435975.19</v>
      </c>
      <c r="AB394" s="26">
        <v>0</v>
      </c>
      <c r="AC394" s="26">
        <v>0</v>
      </c>
      <c r="AD394" s="26">
        <v>0</v>
      </c>
      <c r="AE394" s="26">
        <v>0</v>
      </c>
      <c r="AF394" s="26">
        <v>0</v>
      </c>
      <c r="AG394" s="26"/>
      <c r="AH394" s="26">
        <v>0</v>
      </c>
      <c r="AI394" s="26">
        <v>0</v>
      </c>
      <c r="AJ394" s="26">
        <v>3435975.19</v>
      </c>
      <c r="AK394" s="26">
        <v>0</v>
      </c>
      <c r="AL394" s="26">
        <v>0</v>
      </c>
      <c r="AM394" s="26">
        <v>0</v>
      </c>
      <c r="AN394" s="26"/>
      <c r="AO394" s="1"/>
      <c r="AP394" s="112"/>
      <c r="AQ394" s="172"/>
    </row>
    <row r="395" spans="1:43" ht="15" customHeight="1" x14ac:dyDescent="0.25">
      <c r="A395" s="4">
        <f t="shared" ref="A395:B395" si="200">+A394+1</f>
        <v>372</v>
      </c>
      <c r="B395" s="22">
        <f t="shared" si="200"/>
        <v>53</v>
      </c>
      <c r="C395" s="2" t="s">
        <v>658</v>
      </c>
      <c r="D395" s="2" t="s">
        <v>1007</v>
      </c>
      <c r="E395" s="5">
        <v>1992</v>
      </c>
      <c r="F395" s="5">
        <v>1992</v>
      </c>
      <c r="G395" s="5" t="s">
        <v>48</v>
      </c>
      <c r="H395" s="5">
        <v>5</v>
      </c>
      <c r="I395" s="5">
        <v>4</v>
      </c>
      <c r="J395" s="26">
        <v>3541.2</v>
      </c>
      <c r="K395" s="26">
        <v>2758</v>
      </c>
      <c r="L395" s="26">
        <v>0</v>
      </c>
      <c r="M395" s="6">
        <v>84</v>
      </c>
      <c r="N395" s="24">
        <f t="shared" si="129"/>
        <v>3384292.67</v>
      </c>
      <c r="O395" s="26"/>
      <c r="P395" s="1"/>
      <c r="Q395" s="1"/>
      <c r="R395" s="1">
        <v>765706.23999999999</v>
      </c>
      <c r="S395" s="1">
        <f t="shared" si="199"/>
        <v>2618586.4299999997</v>
      </c>
      <c r="T395" s="1"/>
      <c r="U395" s="1">
        <f t="shared" si="181"/>
        <v>1227.0821863669325</v>
      </c>
      <c r="V395" s="1">
        <f t="shared" si="181"/>
        <v>1227.0821863669325</v>
      </c>
      <c r="W395" s="7">
        <v>2020</v>
      </c>
      <c r="X395" s="8">
        <v>2021</v>
      </c>
      <c r="Y395" s="11">
        <f>+P395-'[1]Приложение №1'!$P375</f>
        <v>-2058131.57</v>
      </c>
      <c r="AA395" s="24">
        <f t="shared" si="131"/>
        <v>3384292.67</v>
      </c>
      <c r="AB395" s="26">
        <v>0</v>
      </c>
      <c r="AC395" s="26">
        <v>0</v>
      </c>
      <c r="AD395" s="26">
        <v>0</v>
      </c>
      <c r="AE395" s="26">
        <v>0</v>
      </c>
      <c r="AF395" s="26">
        <v>0</v>
      </c>
      <c r="AG395" s="26"/>
      <c r="AH395" s="26">
        <v>0</v>
      </c>
      <c r="AI395" s="26">
        <v>0</v>
      </c>
      <c r="AJ395" s="26">
        <v>3384292.67</v>
      </c>
      <c r="AK395" s="26">
        <v>0</v>
      </c>
      <c r="AL395" s="26">
        <v>0</v>
      </c>
      <c r="AM395" s="26">
        <v>0</v>
      </c>
      <c r="AN395" s="26"/>
      <c r="AO395" s="1"/>
      <c r="AP395" s="112"/>
      <c r="AQ395" s="172"/>
    </row>
    <row r="396" spans="1:43" ht="15" customHeight="1" x14ac:dyDescent="0.25">
      <c r="A396" s="4">
        <f t="shared" ref="A396:B396" si="201">+A395+1</f>
        <v>373</v>
      </c>
      <c r="B396" s="22">
        <f t="shared" si="201"/>
        <v>54</v>
      </c>
      <c r="C396" s="2" t="s">
        <v>658</v>
      </c>
      <c r="D396" s="2" t="s">
        <v>1008</v>
      </c>
      <c r="E396" s="5">
        <v>1975</v>
      </c>
      <c r="F396" s="5">
        <v>2001</v>
      </c>
      <c r="G396" s="5" t="s">
        <v>48</v>
      </c>
      <c r="H396" s="5">
        <v>2</v>
      </c>
      <c r="I396" s="5">
        <v>4</v>
      </c>
      <c r="J396" s="26">
        <v>1861.93</v>
      </c>
      <c r="K396" s="26">
        <v>1514.6</v>
      </c>
      <c r="L396" s="26">
        <v>0</v>
      </c>
      <c r="M396" s="6">
        <v>62</v>
      </c>
      <c r="N396" s="24">
        <f t="shared" si="129"/>
        <v>4520422.37</v>
      </c>
      <c r="O396" s="26"/>
      <c r="P396" s="1"/>
      <c r="Q396" s="1"/>
      <c r="R396" s="1">
        <v>478880.87</v>
      </c>
      <c r="S396" s="1">
        <f t="shared" si="199"/>
        <v>4041541.5</v>
      </c>
      <c r="T396" s="1"/>
      <c r="U396" s="1">
        <f t="shared" si="181"/>
        <v>2984.5651459131127</v>
      </c>
      <c r="V396" s="1">
        <f t="shared" si="181"/>
        <v>2984.5651459131127</v>
      </c>
      <c r="W396" s="7">
        <v>2020</v>
      </c>
      <c r="X396" s="8">
        <v>2021</v>
      </c>
      <c r="Y396" s="11">
        <f>+P396-'[1]Приложение №1'!$P374</f>
        <v>-531429.05299999984</v>
      </c>
      <c r="AA396" s="24">
        <f t="shared" si="131"/>
        <v>4520422.37</v>
      </c>
      <c r="AB396" s="26">
        <v>0</v>
      </c>
      <c r="AC396" s="26">
        <v>0</v>
      </c>
      <c r="AD396" s="26">
        <v>0</v>
      </c>
      <c r="AE396" s="26">
        <v>0</v>
      </c>
      <c r="AF396" s="26">
        <v>0</v>
      </c>
      <c r="AG396" s="26"/>
      <c r="AH396" s="26">
        <v>0</v>
      </c>
      <c r="AI396" s="26">
        <v>0</v>
      </c>
      <c r="AJ396" s="26">
        <v>4520422.37</v>
      </c>
      <c r="AK396" s="26">
        <v>0</v>
      </c>
      <c r="AL396" s="26">
        <v>0</v>
      </c>
      <c r="AM396" s="26">
        <v>0</v>
      </c>
      <c r="AN396" s="26"/>
      <c r="AO396" s="1"/>
      <c r="AP396" s="112"/>
      <c r="AQ396" s="172"/>
    </row>
    <row r="397" spans="1:43" ht="15" customHeight="1" x14ac:dyDescent="0.25">
      <c r="A397" s="4">
        <f t="shared" ref="A397:B397" si="202">+A396+1</f>
        <v>374</v>
      </c>
      <c r="B397" s="22">
        <f t="shared" si="202"/>
        <v>55</v>
      </c>
      <c r="C397" s="2" t="s">
        <v>658</v>
      </c>
      <c r="D397" s="2" t="s">
        <v>1009</v>
      </c>
      <c r="E397" s="5">
        <v>1997</v>
      </c>
      <c r="F397" s="5">
        <v>1997</v>
      </c>
      <c r="G397" s="5" t="s">
        <v>48</v>
      </c>
      <c r="H397" s="5">
        <v>5</v>
      </c>
      <c r="I397" s="5">
        <v>4</v>
      </c>
      <c r="J397" s="26">
        <v>3346.8</v>
      </c>
      <c r="K397" s="26">
        <v>2907.2</v>
      </c>
      <c r="L397" s="26">
        <v>0</v>
      </c>
      <c r="M397" s="6">
        <v>82</v>
      </c>
      <c r="N397" s="24">
        <f t="shared" si="129"/>
        <v>3686613.3599999994</v>
      </c>
      <c r="O397" s="26"/>
      <c r="P397" s="1"/>
      <c r="Q397" s="1"/>
      <c r="R397" s="1">
        <v>1142827.5900000001</v>
      </c>
      <c r="S397" s="1">
        <f t="shared" si="199"/>
        <v>2543785.7699999996</v>
      </c>
      <c r="T397" s="1"/>
      <c r="U397" s="1">
        <f t="shared" si="181"/>
        <v>1268.0976059438633</v>
      </c>
      <c r="V397" s="1">
        <f t="shared" si="181"/>
        <v>1268.0976059438633</v>
      </c>
      <c r="W397" s="7">
        <v>2020</v>
      </c>
      <c r="X397" s="8">
        <v>2021</v>
      </c>
      <c r="Y397" s="11">
        <f>+P397-'[1]Приложение №1'!$P375</f>
        <v>-2058131.57</v>
      </c>
      <c r="Z397" s="8" t="s">
        <v>1381</v>
      </c>
      <c r="AA397" s="24">
        <f t="shared" si="131"/>
        <v>3686613.3599999994</v>
      </c>
      <c r="AB397" s="26">
        <v>0</v>
      </c>
      <c r="AC397" s="26">
        <v>0</v>
      </c>
      <c r="AD397" s="26">
        <v>0</v>
      </c>
      <c r="AE397" s="26">
        <v>0</v>
      </c>
      <c r="AF397" s="26">
        <v>0</v>
      </c>
      <c r="AG397" s="26"/>
      <c r="AH397" s="26">
        <v>0</v>
      </c>
      <c r="AI397" s="26">
        <v>0</v>
      </c>
      <c r="AJ397" s="26">
        <v>3686613.3599999994</v>
      </c>
      <c r="AK397" s="26">
        <v>0</v>
      </c>
      <c r="AL397" s="26">
        <v>0</v>
      </c>
      <c r="AM397" s="26">
        <v>0</v>
      </c>
      <c r="AN397" s="26"/>
      <c r="AO397" s="1"/>
      <c r="AP397" s="112"/>
      <c r="AQ397" s="172"/>
    </row>
    <row r="398" spans="1:43" ht="15" customHeight="1" x14ac:dyDescent="0.25">
      <c r="A398" s="4">
        <f t="shared" ref="A398:B398" si="203">+A397+1</f>
        <v>375</v>
      </c>
      <c r="B398" s="22">
        <f t="shared" si="203"/>
        <v>56</v>
      </c>
      <c r="C398" s="2" t="s">
        <v>1336</v>
      </c>
      <c r="D398" s="2" t="s">
        <v>1018</v>
      </c>
      <c r="E398" s="5">
        <v>1986</v>
      </c>
      <c r="F398" s="5">
        <v>2011</v>
      </c>
      <c r="G398" s="5" t="s">
        <v>60</v>
      </c>
      <c r="H398" s="5">
        <v>4</v>
      </c>
      <c r="I398" s="5">
        <v>4</v>
      </c>
      <c r="J398" s="26">
        <v>4303.6000000000004</v>
      </c>
      <c r="K398" s="26">
        <v>1756.8</v>
      </c>
      <c r="L398" s="26">
        <v>1359.7</v>
      </c>
      <c r="M398" s="6">
        <v>130</v>
      </c>
      <c r="N398" s="24">
        <f t="shared" si="129"/>
        <v>238053.86</v>
      </c>
      <c r="O398" s="26"/>
      <c r="P398" s="1"/>
      <c r="Q398" s="1"/>
      <c r="R398" s="1">
        <f t="shared" ref="R398" si="204">N398</f>
        <v>238053.86</v>
      </c>
      <c r="S398" s="1"/>
      <c r="T398" s="1"/>
      <c r="U398" s="1">
        <f>$N398/($K398+$L398)</f>
        <v>76.385002406545794</v>
      </c>
      <c r="V398" s="1">
        <f>$N398/($K398+$L398)</f>
        <v>76.385002406545794</v>
      </c>
      <c r="W398" s="7">
        <v>2020</v>
      </c>
      <c r="X398" s="173">
        <v>2021</v>
      </c>
      <c r="Y398" s="11" t="e">
        <f>+P398-'[1]Приложение №1'!$P303</f>
        <v>#REF!</v>
      </c>
      <c r="AA398" s="24">
        <f t="shared" si="131"/>
        <v>238053.86</v>
      </c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>
        <v>211345.86</v>
      </c>
      <c r="AO398" s="1">
        <v>26708</v>
      </c>
      <c r="AP398" s="112"/>
      <c r="AQ398" s="172"/>
    </row>
    <row r="399" spans="1:43" ht="15" customHeight="1" x14ac:dyDescent="0.25">
      <c r="A399" s="4">
        <f t="shared" ref="A399:B399" si="205">+A398+1</f>
        <v>376</v>
      </c>
      <c r="B399" s="22">
        <f t="shared" si="205"/>
        <v>57</v>
      </c>
      <c r="C399" s="2" t="s">
        <v>1336</v>
      </c>
      <c r="D399" s="2" t="s">
        <v>1021</v>
      </c>
      <c r="E399" s="5">
        <v>1989</v>
      </c>
      <c r="F399" s="5">
        <v>2011</v>
      </c>
      <c r="G399" s="5" t="s">
        <v>60</v>
      </c>
      <c r="H399" s="5">
        <v>1</v>
      </c>
      <c r="I399" s="5">
        <v>3</v>
      </c>
      <c r="J399" s="26">
        <v>4217.8999999999996</v>
      </c>
      <c r="K399" s="26">
        <v>1493.5</v>
      </c>
      <c r="L399" s="26">
        <v>969.5</v>
      </c>
      <c r="M399" s="6">
        <v>101</v>
      </c>
      <c r="N399" s="24">
        <f t="shared" si="129"/>
        <v>7031072.2499999991</v>
      </c>
      <c r="O399" s="26"/>
      <c r="P399" s="1">
        <f t="shared" ref="P399:P408" si="206">N399-Q399-R399-S399-O399-T399</f>
        <v>6428535.2299999986</v>
      </c>
      <c r="Q399" s="1"/>
      <c r="R399" s="1">
        <v>602537.02</v>
      </c>
      <c r="S399" s="1"/>
      <c r="T399" s="1"/>
      <c r="U399" s="1">
        <f t="shared" si="181"/>
        <v>2854.678136419001</v>
      </c>
      <c r="V399" s="1">
        <f t="shared" si="181"/>
        <v>2854.678136419001</v>
      </c>
      <c r="W399" s="7">
        <v>2020</v>
      </c>
      <c r="X399" s="8">
        <v>2021</v>
      </c>
      <c r="Y399" s="11">
        <f>+P399-'[1]Приложение №1'!$P374</f>
        <v>5897106.1769999992</v>
      </c>
      <c r="AA399" s="24">
        <f t="shared" si="131"/>
        <v>7031072.2499999991</v>
      </c>
      <c r="AB399" s="26">
        <v>4825365.47</v>
      </c>
      <c r="AC399" s="26">
        <v>0</v>
      </c>
      <c r="AD399" s="26">
        <v>1252414.1399999999</v>
      </c>
      <c r="AE399" s="26">
        <v>953292.64</v>
      </c>
      <c r="AF399" s="26">
        <v>0</v>
      </c>
      <c r="AG399" s="26"/>
      <c r="AH399" s="26">
        <v>0</v>
      </c>
      <c r="AI399" s="26">
        <v>0</v>
      </c>
      <c r="AJ399" s="26">
        <v>0</v>
      </c>
      <c r="AK399" s="26">
        <v>0</v>
      </c>
      <c r="AL399" s="26">
        <v>0</v>
      </c>
      <c r="AM399" s="26">
        <v>0</v>
      </c>
      <c r="AN399" s="26"/>
      <c r="AO399" s="1"/>
      <c r="AP399" s="112"/>
      <c r="AQ399" s="172"/>
    </row>
    <row r="400" spans="1:43" ht="15" customHeight="1" x14ac:dyDescent="0.25">
      <c r="A400" s="4">
        <f t="shared" ref="A400:B400" si="207">+A399+1</f>
        <v>377</v>
      </c>
      <c r="B400" s="22">
        <f t="shared" si="207"/>
        <v>58</v>
      </c>
      <c r="C400" s="2" t="s">
        <v>1336</v>
      </c>
      <c r="D400" s="2" t="s">
        <v>1022</v>
      </c>
      <c r="E400" s="5">
        <v>1988</v>
      </c>
      <c r="F400" s="5">
        <v>2011</v>
      </c>
      <c r="G400" s="5" t="s">
        <v>60</v>
      </c>
      <c r="H400" s="5">
        <v>4</v>
      </c>
      <c r="I400" s="5">
        <v>4</v>
      </c>
      <c r="J400" s="26">
        <v>4288.8999999999996</v>
      </c>
      <c r="K400" s="26">
        <v>1752.1</v>
      </c>
      <c r="L400" s="26">
        <v>1363.4</v>
      </c>
      <c r="M400" s="6">
        <v>142</v>
      </c>
      <c r="N400" s="24">
        <f t="shared" si="129"/>
        <v>7972294.9199999999</v>
      </c>
      <c r="O400" s="26"/>
      <c r="P400" s="1">
        <f t="shared" si="206"/>
        <v>7258203.5599999996</v>
      </c>
      <c r="Q400" s="1"/>
      <c r="R400" s="1">
        <v>714091.36</v>
      </c>
      <c r="S400" s="1"/>
      <c r="T400" s="1"/>
      <c r="U400" s="1">
        <f t="shared" ref="U400:V416" si="208">$N400/($K400+$L400)</f>
        <v>2558.9134713529129</v>
      </c>
      <c r="V400" s="1">
        <f t="shared" si="208"/>
        <v>2558.9134713529129</v>
      </c>
      <c r="W400" s="7">
        <v>2020</v>
      </c>
      <c r="X400" s="8">
        <v>2021</v>
      </c>
      <c r="Y400" s="11">
        <f>+P400-'[1]Приложение №1'!$P375</f>
        <v>5200071.9899999993</v>
      </c>
      <c r="AA400" s="24">
        <f t="shared" si="131"/>
        <v>7972294.9199999999</v>
      </c>
      <c r="AB400" s="26">
        <v>5158981.3600000003</v>
      </c>
      <c r="AC400" s="26">
        <v>0</v>
      </c>
      <c r="AD400" s="26">
        <v>1562547.2999999998</v>
      </c>
      <c r="AE400" s="26">
        <v>1250766.26</v>
      </c>
      <c r="AF400" s="26">
        <v>0</v>
      </c>
      <c r="AG400" s="26"/>
      <c r="AH400" s="26">
        <v>0</v>
      </c>
      <c r="AI400" s="26">
        <v>0</v>
      </c>
      <c r="AJ400" s="26">
        <v>0</v>
      </c>
      <c r="AK400" s="26">
        <v>0</v>
      </c>
      <c r="AL400" s="26">
        <v>0</v>
      </c>
      <c r="AM400" s="26">
        <v>0</v>
      </c>
      <c r="AN400" s="26"/>
      <c r="AO400" s="1"/>
      <c r="AP400" s="112"/>
      <c r="AQ400" s="172"/>
    </row>
    <row r="401" spans="1:43" ht="15" customHeight="1" x14ac:dyDescent="0.25">
      <c r="A401" s="4">
        <f t="shared" ref="A401:B401" si="209">+A400+1</f>
        <v>378</v>
      </c>
      <c r="B401" s="22">
        <f t="shared" si="209"/>
        <v>59</v>
      </c>
      <c r="C401" s="2" t="s">
        <v>1336</v>
      </c>
      <c r="D401" s="2" t="s">
        <v>1023</v>
      </c>
      <c r="E401" s="5">
        <v>1989</v>
      </c>
      <c r="F401" s="5">
        <v>2011</v>
      </c>
      <c r="G401" s="5" t="s">
        <v>60</v>
      </c>
      <c r="H401" s="5">
        <v>4</v>
      </c>
      <c r="I401" s="5">
        <v>4</v>
      </c>
      <c r="J401" s="26">
        <v>4284.7</v>
      </c>
      <c r="K401" s="26">
        <v>1755.8</v>
      </c>
      <c r="L401" s="26">
        <v>1343</v>
      </c>
      <c r="M401" s="6">
        <v>133</v>
      </c>
      <c r="N401" s="24">
        <f t="shared" si="129"/>
        <v>8153802.2000000002</v>
      </c>
      <c r="O401" s="26"/>
      <c r="P401" s="1">
        <f t="shared" si="206"/>
        <v>7397849.0800000001</v>
      </c>
      <c r="Q401" s="1"/>
      <c r="R401" s="1">
        <v>755953.12</v>
      </c>
      <c r="S401" s="1"/>
      <c r="T401" s="1"/>
      <c r="U401" s="1">
        <f t="shared" si="208"/>
        <v>2631.2773331612234</v>
      </c>
      <c r="V401" s="1">
        <f t="shared" si="208"/>
        <v>2631.2773331612234</v>
      </c>
      <c r="W401" s="7">
        <v>2020</v>
      </c>
      <c r="X401" s="8">
        <v>2021</v>
      </c>
      <c r="Y401" s="11">
        <f>+P401-'[1]Приложение №1'!$P376</f>
        <v>5970025.8040000005</v>
      </c>
      <c r="AA401" s="24">
        <f t="shared" si="131"/>
        <v>8153802.2000000002</v>
      </c>
      <c r="AB401" s="26">
        <v>5339539.3600000003</v>
      </c>
      <c r="AC401" s="26">
        <v>0</v>
      </c>
      <c r="AD401" s="26">
        <v>1565617.87</v>
      </c>
      <c r="AE401" s="26">
        <v>1248644.97</v>
      </c>
      <c r="AF401" s="26">
        <v>0</v>
      </c>
      <c r="AG401" s="26"/>
      <c r="AH401" s="26">
        <v>0</v>
      </c>
      <c r="AI401" s="26">
        <v>0</v>
      </c>
      <c r="AJ401" s="26">
        <v>0</v>
      </c>
      <c r="AK401" s="26">
        <v>0</v>
      </c>
      <c r="AL401" s="26">
        <v>0</v>
      </c>
      <c r="AM401" s="26">
        <v>0</v>
      </c>
      <c r="AN401" s="26"/>
      <c r="AO401" s="1"/>
      <c r="AP401" s="112"/>
      <c r="AQ401" s="172"/>
    </row>
    <row r="402" spans="1:43" ht="15" customHeight="1" x14ac:dyDescent="0.25">
      <c r="A402" s="4">
        <f t="shared" ref="A402:B402" si="210">+A401+1</f>
        <v>379</v>
      </c>
      <c r="B402" s="22">
        <f t="shared" si="210"/>
        <v>60</v>
      </c>
      <c r="C402" s="2" t="s">
        <v>1336</v>
      </c>
      <c r="D402" s="2" t="s">
        <v>676</v>
      </c>
      <c r="E402" s="5">
        <v>1985</v>
      </c>
      <c r="F402" s="5">
        <v>2011</v>
      </c>
      <c r="G402" s="5" t="s">
        <v>60</v>
      </c>
      <c r="H402" s="5">
        <v>4</v>
      </c>
      <c r="I402" s="5">
        <v>4</v>
      </c>
      <c r="J402" s="26">
        <v>4301.8</v>
      </c>
      <c r="K402" s="26">
        <v>1758</v>
      </c>
      <c r="L402" s="26">
        <v>1356.6</v>
      </c>
      <c r="M402" s="6">
        <v>164</v>
      </c>
      <c r="N402" s="24">
        <f t="shared" si="129"/>
        <v>2757498.04</v>
      </c>
      <c r="O402" s="26"/>
      <c r="P402" s="1">
        <f t="shared" si="206"/>
        <v>1962840.85</v>
      </c>
      <c r="Q402" s="1"/>
      <c r="R402" s="1">
        <v>794657.19</v>
      </c>
      <c r="S402" s="1"/>
      <c r="T402" s="1"/>
      <c r="U402" s="1">
        <f t="shared" si="208"/>
        <v>885.34580363449561</v>
      </c>
      <c r="V402" s="1">
        <f t="shared" si="208"/>
        <v>885.34580363449561</v>
      </c>
      <c r="W402" s="7">
        <v>2020</v>
      </c>
      <c r="X402" s="8">
        <v>2021</v>
      </c>
      <c r="Y402" s="11">
        <f>+P402-'[1]Приложение №1'!$P376</f>
        <v>535017.57400000026</v>
      </c>
      <c r="AA402" s="24">
        <f t="shared" si="131"/>
        <v>2757498.04</v>
      </c>
      <c r="AB402" s="26">
        <v>0</v>
      </c>
      <c r="AC402" s="26">
        <v>0</v>
      </c>
      <c r="AD402" s="26">
        <v>1503507.42</v>
      </c>
      <c r="AE402" s="26">
        <v>1253990.6200000001</v>
      </c>
      <c r="AF402" s="26">
        <v>0</v>
      </c>
      <c r="AG402" s="26"/>
      <c r="AH402" s="26">
        <v>0</v>
      </c>
      <c r="AI402" s="26">
        <v>0</v>
      </c>
      <c r="AJ402" s="26">
        <v>0</v>
      </c>
      <c r="AK402" s="26">
        <v>0</v>
      </c>
      <c r="AL402" s="26">
        <v>0</v>
      </c>
      <c r="AM402" s="26">
        <v>0</v>
      </c>
      <c r="AN402" s="26"/>
      <c r="AO402" s="1"/>
      <c r="AP402" s="112"/>
      <c r="AQ402" s="172"/>
    </row>
    <row r="403" spans="1:43" ht="15" customHeight="1" x14ac:dyDescent="0.25">
      <c r="A403" s="4">
        <f t="shared" ref="A403:B403" si="211">+A402+1</f>
        <v>380</v>
      </c>
      <c r="B403" s="22">
        <f t="shared" si="211"/>
        <v>61</v>
      </c>
      <c r="C403" s="2" t="s">
        <v>1336</v>
      </c>
      <c r="D403" s="2" t="s">
        <v>1025</v>
      </c>
      <c r="E403" s="5">
        <v>1989</v>
      </c>
      <c r="F403" s="5">
        <v>2011</v>
      </c>
      <c r="G403" s="5" t="s">
        <v>60</v>
      </c>
      <c r="H403" s="5">
        <v>5</v>
      </c>
      <c r="I403" s="5">
        <v>3</v>
      </c>
      <c r="J403" s="26">
        <v>3223.3</v>
      </c>
      <c r="K403" s="26">
        <v>1604.2</v>
      </c>
      <c r="L403" s="26">
        <v>1171.8</v>
      </c>
      <c r="M403" s="6">
        <v>123</v>
      </c>
      <c r="N403" s="24">
        <f t="shared" si="129"/>
        <v>4915105.0599999996</v>
      </c>
      <c r="O403" s="26"/>
      <c r="P403" s="1">
        <f t="shared" si="206"/>
        <v>4062072.6999999997</v>
      </c>
      <c r="Q403" s="1"/>
      <c r="R403" s="1">
        <v>853032.36</v>
      </c>
      <c r="S403" s="1"/>
      <c r="T403" s="1"/>
      <c r="U403" s="1">
        <f t="shared" si="208"/>
        <v>1770.5709870317</v>
      </c>
      <c r="V403" s="1">
        <f t="shared" si="208"/>
        <v>1770.5709870317</v>
      </c>
      <c r="W403" s="7">
        <v>2020</v>
      </c>
      <c r="X403" s="8">
        <v>2021</v>
      </c>
      <c r="Y403" s="11">
        <f>+P403-'[1]Приложение №1'!$P374</f>
        <v>3530643.6469999999</v>
      </c>
      <c r="AA403" s="24">
        <f t="shared" si="131"/>
        <v>4915105.0599999996</v>
      </c>
      <c r="AB403" s="26">
        <v>4915105.0599999996</v>
      </c>
      <c r="AC403" s="26">
        <v>0</v>
      </c>
      <c r="AD403" s="26">
        <v>0</v>
      </c>
      <c r="AE403" s="26">
        <v>0</v>
      </c>
      <c r="AF403" s="26">
        <v>0</v>
      </c>
      <c r="AG403" s="26"/>
      <c r="AH403" s="26">
        <v>0</v>
      </c>
      <c r="AI403" s="26">
        <v>0</v>
      </c>
      <c r="AJ403" s="26">
        <v>0</v>
      </c>
      <c r="AK403" s="26">
        <v>0</v>
      </c>
      <c r="AL403" s="26">
        <v>0</v>
      </c>
      <c r="AM403" s="26">
        <v>0</v>
      </c>
      <c r="AN403" s="26"/>
      <c r="AO403" s="1"/>
      <c r="AP403" s="112"/>
      <c r="AQ403" s="172"/>
    </row>
    <row r="404" spans="1:43" ht="15" customHeight="1" x14ac:dyDescent="0.25">
      <c r="A404" s="4">
        <f t="shared" ref="A404:B404" si="212">+A403+1</f>
        <v>381</v>
      </c>
      <c r="B404" s="22">
        <f t="shared" si="212"/>
        <v>62</v>
      </c>
      <c r="C404" s="2" t="s">
        <v>1336</v>
      </c>
      <c r="D404" s="2" t="s">
        <v>1026</v>
      </c>
      <c r="E404" s="5">
        <v>1986</v>
      </c>
      <c r="F404" s="5">
        <v>2011</v>
      </c>
      <c r="G404" s="5" t="s">
        <v>60</v>
      </c>
      <c r="H404" s="5">
        <v>4</v>
      </c>
      <c r="I404" s="5">
        <v>4</v>
      </c>
      <c r="J404" s="26">
        <v>4215.8999999999996</v>
      </c>
      <c r="K404" s="26">
        <v>1724.5</v>
      </c>
      <c r="L404" s="26">
        <v>1314.6</v>
      </c>
      <c r="M404" s="6">
        <v>150</v>
      </c>
      <c r="N404" s="24">
        <f t="shared" si="129"/>
        <v>8420909.3900000006</v>
      </c>
      <c r="O404" s="26"/>
      <c r="P404" s="1">
        <f t="shared" si="206"/>
        <v>7458007.7200000007</v>
      </c>
      <c r="Q404" s="1"/>
      <c r="R404" s="1">
        <v>962901.67</v>
      </c>
      <c r="S404" s="1"/>
      <c r="T404" s="1"/>
      <c r="U404" s="1">
        <f t="shared" si="208"/>
        <v>2770.8563028528188</v>
      </c>
      <c r="V404" s="1">
        <f t="shared" si="208"/>
        <v>2770.8563028528188</v>
      </c>
      <c r="W404" s="7">
        <v>2020</v>
      </c>
      <c r="X404" s="8">
        <v>2021</v>
      </c>
      <c r="Y404" s="11">
        <f>+P404-'[1]Приложение №1'!$P375</f>
        <v>5399876.1500000004</v>
      </c>
      <c r="AA404" s="24">
        <f t="shared" si="131"/>
        <v>8420909.3900000006</v>
      </c>
      <c r="AB404" s="26">
        <v>5266287.76</v>
      </c>
      <c r="AC404" s="26">
        <v>0</v>
      </c>
      <c r="AD404" s="26">
        <v>2048617.96</v>
      </c>
      <c r="AE404" s="26">
        <v>1106003.67</v>
      </c>
      <c r="AF404" s="26">
        <v>0</v>
      </c>
      <c r="AG404" s="26"/>
      <c r="AH404" s="26">
        <v>0</v>
      </c>
      <c r="AI404" s="26">
        <v>0</v>
      </c>
      <c r="AJ404" s="26">
        <v>0</v>
      </c>
      <c r="AK404" s="26">
        <v>0</v>
      </c>
      <c r="AL404" s="26">
        <v>0</v>
      </c>
      <c r="AM404" s="26">
        <v>0</v>
      </c>
      <c r="AN404" s="26"/>
      <c r="AO404" s="1"/>
      <c r="AP404" s="112"/>
      <c r="AQ404" s="172"/>
    </row>
    <row r="405" spans="1:43" ht="15" customHeight="1" x14ac:dyDescent="0.25">
      <c r="A405" s="4">
        <f t="shared" ref="A405:B405" si="213">+A404+1</f>
        <v>382</v>
      </c>
      <c r="B405" s="22">
        <f t="shared" si="213"/>
        <v>63</v>
      </c>
      <c r="C405" s="2" t="s">
        <v>1336</v>
      </c>
      <c r="D405" s="2" t="s">
        <v>1027</v>
      </c>
      <c r="E405" s="5">
        <v>1985</v>
      </c>
      <c r="F405" s="5">
        <v>2011</v>
      </c>
      <c r="G405" s="5" t="s">
        <v>60</v>
      </c>
      <c r="H405" s="5">
        <v>4</v>
      </c>
      <c r="I405" s="5">
        <v>4</v>
      </c>
      <c r="J405" s="26">
        <v>4288.1000000000004</v>
      </c>
      <c r="K405" s="26">
        <v>1765.6</v>
      </c>
      <c r="L405" s="26">
        <v>1338</v>
      </c>
      <c r="M405" s="6">
        <v>142</v>
      </c>
      <c r="N405" s="24">
        <f t="shared" si="129"/>
        <v>8070401.0799999991</v>
      </c>
      <c r="O405" s="26"/>
      <c r="P405" s="1">
        <f t="shared" si="206"/>
        <v>7121899.8099999987</v>
      </c>
      <c r="Q405" s="1"/>
      <c r="R405" s="1">
        <v>948501.27</v>
      </c>
      <c r="S405" s="1"/>
      <c r="T405" s="1"/>
      <c r="U405" s="1">
        <f t="shared" si="208"/>
        <v>2600.3354427116897</v>
      </c>
      <c r="V405" s="1">
        <f t="shared" si="208"/>
        <v>2600.3354427116897</v>
      </c>
      <c r="W405" s="7">
        <v>2020</v>
      </c>
      <c r="X405" s="8">
        <v>2021</v>
      </c>
      <c r="Y405" s="11">
        <f>+P405-'[1]Приложение №1'!$P376</f>
        <v>5694076.5339999991</v>
      </c>
      <c r="AA405" s="24">
        <f t="shared" si="131"/>
        <v>8070401.0799999991</v>
      </c>
      <c r="AB405" s="26">
        <v>5275666.72</v>
      </c>
      <c r="AC405" s="26">
        <v>0</v>
      </c>
      <c r="AD405" s="26">
        <v>1651629.4</v>
      </c>
      <c r="AE405" s="26">
        <v>1143104.96</v>
      </c>
      <c r="AF405" s="26">
        <v>0</v>
      </c>
      <c r="AG405" s="26"/>
      <c r="AH405" s="26">
        <v>0</v>
      </c>
      <c r="AI405" s="26">
        <v>0</v>
      </c>
      <c r="AJ405" s="26">
        <v>0</v>
      </c>
      <c r="AK405" s="26">
        <v>0</v>
      </c>
      <c r="AL405" s="26">
        <v>0</v>
      </c>
      <c r="AM405" s="26">
        <v>0</v>
      </c>
      <c r="AN405" s="26"/>
      <c r="AO405" s="1"/>
      <c r="AP405" s="112"/>
      <c r="AQ405" s="172"/>
    </row>
    <row r="406" spans="1:43" ht="15" customHeight="1" x14ac:dyDescent="0.25">
      <c r="A406" s="4">
        <f t="shared" ref="A406:B406" si="214">+A405+1</f>
        <v>383</v>
      </c>
      <c r="B406" s="22">
        <f t="shared" si="214"/>
        <v>64</v>
      </c>
      <c r="C406" s="2" t="s">
        <v>1336</v>
      </c>
      <c r="D406" s="2" t="s">
        <v>1029</v>
      </c>
      <c r="E406" s="5">
        <v>1986</v>
      </c>
      <c r="F406" s="5">
        <v>2016</v>
      </c>
      <c r="G406" s="5" t="s">
        <v>60</v>
      </c>
      <c r="H406" s="5">
        <v>4</v>
      </c>
      <c r="I406" s="5">
        <v>2</v>
      </c>
      <c r="J406" s="26">
        <v>2150.1999999999998</v>
      </c>
      <c r="K406" s="26">
        <v>881.6</v>
      </c>
      <c r="L406" s="26">
        <v>676.2</v>
      </c>
      <c r="M406" s="6">
        <v>72</v>
      </c>
      <c r="N406" s="24">
        <f t="shared" si="129"/>
        <v>4009597.2399999998</v>
      </c>
      <c r="O406" s="26"/>
      <c r="P406" s="1">
        <f t="shared" si="206"/>
        <v>3694680.69</v>
      </c>
      <c r="Q406" s="1"/>
      <c r="R406" s="1">
        <v>314916.55</v>
      </c>
      <c r="S406" s="1"/>
      <c r="T406" s="1"/>
      <c r="U406" s="1">
        <f t="shared" si="208"/>
        <v>2573.8844781101548</v>
      </c>
      <c r="V406" s="1">
        <f t="shared" si="208"/>
        <v>2573.8844781101548</v>
      </c>
      <c r="W406" s="7">
        <v>2020</v>
      </c>
      <c r="X406" s="8">
        <v>2021</v>
      </c>
      <c r="Y406" s="11">
        <f>+P406-'[1]Приложение №1'!$P374</f>
        <v>3163251.6370000001</v>
      </c>
      <c r="AA406" s="24">
        <f t="shared" si="131"/>
        <v>4009597.2399999998</v>
      </c>
      <c r="AB406" s="26">
        <v>2721005.8</v>
      </c>
      <c r="AC406" s="26">
        <v>0</v>
      </c>
      <c r="AD406" s="26">
        <v>747032.01</v>
      </c>
      <c r="AE406" s="26">
        <v>541559.43000000005</v>
      </c>
      <c r="AF406" s="26">
        <v>0</v>
      </c>
      <c r="AG406" s="26"/>
      <c r="AH406" s="26">
        <v>0</v>
      </c>
      <c r="AI406" s="26">
        <v>0</v>
      </c>
      <c r="AJ406" s="26">
        <v>0</v>
      </c>
      <c r="AK406" s="26">
        <v>0</v>
      </c>
      <c r="AL406" s="26">
        <v>0</v>
      </c>
      <c r="AM406" s="26">
        <v>0</v>
      </c>
      <c r="AN406" s="26"/>
      <c r="AO406" s="1"/>
      <c r="AP406" s="112"/>
      <c r="AQ406" s="172"/>
    </row>
    <row r="407" spans="1:43" ht="15" customHeight="1" x14ac:dyDescent="0.25">
      <c r="A407" s="4">
        <f t="shared" ref="A407:B407" si="215">+A406+1</f>
        <v>384</v>
      </c>
      <c r="B407" s="22">
        <f t="shared" si="215"/>
        <v>65</v>
      </c>
      <c r="C407" s="2" t="s">
        <v>1336</v>
      </c>
      <c r="D407" s="2" t="s">
        <v>677</v>
      </c>
      <c r="E407" s="5">
        <v>1986</v>
      </c>
      <c r="F407" s="5">
        <v>2011</v>
      </c>
      <c r="G407" s="5" t="s">
        <v>60</v>
      </c>
      <c r="H407" s="5">
        <v>4</v>
      </c>
      <c r="I407" s="5">
        <v>2</v>
      </c>
      <c r="J407" s="26">
        <v>2131.6999999999998</v>
      </c>
      <c r="K407" s="26">
        <v>880.2</v>
      </c>
      <c r="L407" s="26">
        <v>661.2</v>
      </c>
      <c r="M407" s="6">
        <v>88</v>
      </c>
      <c r="N407" s="24">
        <f t="shared" ref="N407:N449" si="216">AA407</f>
        <v>1332123.1600000001</v>
      </c>
      <c r="O407" s="26"/>
      <c r="P407" s="1">
        <f t="shared" si="206"/>
        <v>1078418.0100000002</v>
      </c>
      <c r="Q407" s="1"/>
      <c r="R407" s="1">
        <v>253705.15</v>
      </c>
      <c r="S407" s="1"/>
      <c r="T407" s="1"/>
      <c r="U407" s="1">
        <f t="shared" si="208"/>
        <v>864.22937589204628</v>
      </c>
      <c r="V407" s="1">
        <f t="shared" si="208"/>
        <v>864.22937589204628</v>
      </c>
      <c r="W407" s="7">
        <v>2020</v>
      </c>
      <c r="X407" s="8">
        <v>2021</v>
      </c>
      <c r="Y407" s="11">
        <f>+P407-'[1]Приложение №1'!$P375</f>
        <v>-979713.55999999982</v>
      </c>
      <c r="AA407" s="24">
        <f t="shared" ref="AA407:AA449" si="217">SUM(AB407:AP407)</f>
        <v>1332123.1600000001</v>
      </c>
      <c r="AB407" s="26">
        <v>0</v>
      </c>
      <c r="AC407" s="26">
        <v>0</v>
      </c>
      <c r="AD407" s="26">
        <v>726669.24</v>
      </c>
      <c r="AE407" s="26">
        <v>605453.92000000004</v>
      </c>
      <c r="AF407" s="26">
        <v>0</v>
      </c>
      <c r="AG407" s="26"/>
      <c r="AH407" s="26">
        <v>0</v>
      </c>
      <c r="AI407" s="26">
        <v>0</v>
      </c>
      <c r="AJ407" s="26">
        <v>0</v>
      </c>
      <c r="AK407" s="26">
        <v>0</v>
      </c>
      <c r="AL407" s="26">
        <v>0</v>
      </c>
      <c r="AM407" s="26">
        <v>0</v>
      </c>
      <c r="AN407" s="26"/>
      <c r="AO407" s="1"/>
      <c r="AP407" s="112"/>
      <c r="AQ407" s="172"/>
    </row>
    <row r="408" spans="1:43" ht="15" customHeight="1" x14ac:dyDescent="0.25">
      <c r="A408" s="4">
        <f t="shared" ref="A408:B408" si="218">+A407+1</f>
        <v>385</v>
      </c>
      <c r="B408" s="22">
        <f t="shared" si="218"/>
        <v>66</v>
      </c>
      <c r="C408" s="2" t="s">
        <v>1336</v>
      </c>
      <c r="D408" s="2" t="s">
        <v>1030</v>
      </c>
      <c r="E408" s="5">
        <v>1987</v>
      </c>
      <c r="F408" s="5">
        <v>2011</v>
      </c>
      <c r="G408" s="5" t="s">
        <v>60</v>
      </c>
      <c r="H408" s="5">
        <v>4</v>
      </c>
      <c r="I408" s="5">
        <v>2</v>
      </c>
      <c r="J408" s="26">
        <v>4275.3999999999996</v>
      </c>
      <c r="K408" s="26">
        <v>1756</v>
      </c>
      <c r="L408" s="26">
        <v>1332.7</v>
      </c>
      <c r="M408" s="6">
        <v>151</v>
      </c>
      <c r="N408" s="24">
        <f t="shared" si="216"/>
        <v>8061550.1100000003</v>
      </c>
      <c r="O408" s="26"/>
      <c r="P408" s="1">
        <f t="shared" si="206"/>
        <v>7187096</v>
      </c>
      <c r="Q408" s="1"/>
      <c r="R408" s="1">
        <v>874454.11</v>
      </c>
      <c r="S408" s="1"/>
      <c r="T408" s="1"/>
      <c r="U408" s="1">
        <f t="shared" si="208"/>
        <v>2610.0139573283259</v>
      </c>
      <c r="V408" s="1">
        <f t="shared" si="208"/>
        <v>2610.0139573283259</v>
      </c>
      <c r="W408" s="7">
        <v>2020</v>
      </c>
      <c r="X408" s="8">
        <v>2021</v>
      </c>
      <c r="Y408" s="11">
        <f>+P408-'[1]Приложение №1'!$P376</f>
        <v>5759272.7240000004</v>
      </c>
      <c r="AA408" s="24">
        <f t="shared" si="217"/>
        <v>8061550.1100000003</v>
      </c>
      <c r="AB408" s="26">
        <v>5191332.24</v>
      </c>
      <c r="AC408" s="26">
        <v>0</v>
      </c>
      <c r="AD408" s="26">
        <v>1614012.13</v>
      </c>
      <c r="AE408" s="26">
        <v>1256205.7400000002</v>
      </c>
      <c r="AF408" s="26">
        <v>0</v>
      </c>
      <c r="AG408" s="26"/>
      <c r="AH408" s="26">
        <v>0</v>
      </c>
      <c r="AI408" s="26">
        <v>0</v>
      </c>
      <c r="AJ408" s="26">
        <v>0</v>
      </c>
      <c r="AK408" s="26">
        <v>0</v>
      </c>
      <c r="AL408" s="26">
        <v>0</v>
      </c>
      <c r="AM408" s="26">
        <v>0</v>
      </c>
      <c r="AN408" s="26"/>
      <c r="AO408" s="1"/>
      <c r="AP408" s="112"/>
      <c r="AQ408" s="172"/>
    </row>
    <row r="409" spans="1:43" ht="15" customHeight="1" x14ac:dyDescent="0.25">
      <c r="A409" s="4">
        <f t="shared" ref="A409:B409" si="219">+A408+1</f>
        <v>386</v>
      </c>
      <c r="B409" s="22">
        <f t="shared" si="219"/>
        <v>67</v>
      </c>
      <c r="C409" s="2" t="s">
        <v>306</v>
      </c>
      <c r="D409" s="2" t="s">
        <v>1033</v>
      </c>
      <c r="E409" s="5">
        <v>1988</v>
      </c>
      <c r="F409" s="5">
        <v>2009</v>
      </c>
      <c r="G409" s="5" t="s">
        <v>48</v>
      </c>
      <c r="H409" s="5">
        <v>5</v>
      </c>
      <c r="I409" s="5">
        <v>2</v>
      </c>
      <c r="J409" s="26">
        <v>1751.4</v>
      </c>
      <c r="K409" s="26">
        <v>1355.8</v>
      </c>
      <c r="L409" s="26">
        <v>225.8</v>
      </c>
      <c r="M409" s="6">
        <v>51</v>
      </c>
      <c r="N409" s="24">
        <f t="shared" si="216"/>
        <v>1578783.79</v>
      </c>
      <c r="O409" s="26"/>
      <c r="P409" s="1"/>
      <c r="Q409" s="1"/>
      <c r="R409" s="1">
        <v>333200.40000000002</v>
      </c>
      <c r="S409" s="1">
        <f t="shared" ref="S409:S412" si="220">N409-O409-Q409-R409-T409</f>
        <v>1245583.3900000001</v>
      </c>
      <c r="T409" s="1"/>
      <c r="U409" s="1">
        <f t="shared" si="208"/>
        <v>998.21939175518469</v>
      </c>
      <c r="V409" s="1">
        <f t="shared" si="208"/>
        <v>998.21939175518469</v>
      </c>
      <c r="W409" s="7">
        <v>2020</v>
      </c>
      <c r="X409" s="8">
        <v>2021</v>
      </c>
      <c r="Y409" s="11">
        <f>+P409-'[1]Приложение №1'!$P376</f>
        <v>-1427823.2759999998</v>
      </c>
      <c r="AA409" s="24">
        <f t="shared" si="217"/>
        <v>1578783.79</v>
      </c>
      <c r="AB409" s="26">
        <v>1578783.79</v>
      </c>
      <c r="AC409" s="26">
        <v>0</v>
      </c>
      <c r="AD409" s="26"/>
      <c r="AE409" s="26"/>
      <c r="AF409" s="26"/>
      <c r="AG409" s="26"/>
      <c r="AH409" s="26"/>
      <c r="AI409" s="26">
        <v>0</v>
      </c>
      <c r="AJ409" s="26">
        <v>0</v>
      </c>
      <c r="AK409" s="26">
        <v>0</v>
      </c>
      <c r="AL409" s="26">
        <v>0</v>
      </c>
      <c r="AM409" s="26">
        <v>0</v>
      </c>
      <c r="AN409" s="26"/>
      <c r="AO409" s="1"/>
      <c r="AP409" s="112"/>
      <c r="AQ409" s="172"/>
    </row>
    <row r="410" spans="1:43" ht="15" customHeight="1" x14ac:dyDescent="0.25">
      <c r="A410" s="4">
        <f t="shared" ref="A410:B410" si="221">+A409+1</f>
        <v>387</v>
      </c>
      <c r="B410" s="22">
        <f t="shared" si="221"/>
        <v>68</v>
      </c>
      <c r="C410" s="2" t="s">
        <v>306</v>
      </c>
      <c r="D410" s="2" t="s">
        <v>1034</v>
      </c>
      <c r="E410" s="5">
        <v>1971</v>
      </c>
      <c r="F410" s="5">
        <v>2011</v>
      </c>
      <c r="G410" s="5" t="s">
        <v>48</v>
      </c>
      <c r="H410" s="5">
        <v>5</v>
      </c>
      <c r="I410" s="5">
        <v>4</v>
      </c>
      <c r="J410" s="26">
        <v>3534.8</v>
      </c>
      <c r="K410" s="26">
        <v>2496.5</v>
      </c>
      <c r="L410" s="26">
        <v>818.8</v>
      </c>
      <c r="M410" s="6">
        <v>129</v>
      </c>
      <c r="N410" s="24">
        <f t="shared" si="216"/>
        <v>3405380.18</v>
      </c>
      <c r="O410" s="26"/>
      <c r="P410" s="1"/>
      <c r="Q410" s="1"/>
      <c r="R410" s="1">
        <v>679776.94</v>
      </c>
      <c r="S410" s="1">
        <f t="shared" si="220"/>
        <v>2725603.24</v>
      </c>
      <c r="T410" s="1"/>
      <c r="U410" s="1">
        <f t="shared" si="208"/>
        <v>1027.1710493771302</v>
      </c>
      <c r="V410" s="1">
        <f t="shared" si="208"/>
        <v>1027.1710493771302</v>
      </c>
      <c r="W410" s="7">
        <v>2020</v>
      </c>
      <c r="X410" s="8">
        <v>2021</v>
      </c>
      <c r="Y410" s="11">
        <f>+P410-'[1]Приложение №1'!$P376</f>
        <v>-1427823.2759999998</v>
      </c>
      <c r="AA410" s="24">
        <f t="shared" si="217"/>
        <v>3405380.18</v>
      </c>
      <c r="AB410" s="26">
        <v>3405380.18</v>
      </c>
      <c r="AC410" s="26">
        <v>0</v>
      </c>
      <c r="AD410" s="26"/>
      <c r="AE410" s="26"/>
      <c r="AF410" s="26"/>
      <c r="AG410" s="26"/>
      <c r="AH410" s="26">
        <v>0</v>
      </c>
      <c r="AI410" s="26">
        <v>0</v>
      </c>
      <c r="AJ410" s="26">
        <v>0</v>
      </c>
      <c r="AK410" s="26">
        <v>0</v>
      </c>
      <c r="AL410" s="26">
        <v>0</v>
      </c>
      <c r="AM410" s="26"/>
      <c r="AN410" s="26"/>
      <c r="AO410" s="1"/>
      <c r="AP410" s="112"/>
      <c r="AQ410" s="172"/>
    </row>
    <row r="411" spans="1:43" ht="15" customHeight="1" x14ac:dyDescent="0.25">
      <c r="A411" s="4">
        <f t="shared" ref="A411:B411" si="222">+A410+1</f>
        <v>388</v>
      </c>
      <c r="B411" s="22">
        <f t="shared" si="222"/>
        <v>69</v>
      </c>
      <c r="C411" s="2" t="s">
        <v>306</v>
      </c>
      <c r="D411" s="2" t="s">
        <v>1038</v>
      </c>
      <c r="E411" s="5">
        <v>1988</v>
      </c>
      <c r="F411" s="5">
        <v>2008</v>
      </c>
      <c r="G411" s="5" t="s">
        <v>48</v>
      </c>
      <c r="H411" s="5">
        <v>5</v>
      </c>
      <c r="I411" s="5">
        <v>3</v>
      </c>
      <c r="J411" s="26">
        <v>2499.9</v>
      </c>
      <c r="K411" s="26">
        <v>2176.3000000000002</v>
      </c>
      <c r="L411" s="26">
        <v>0</v>
      </c>
      <c r="M411" s="6">
        <v>97</v>
      </c>
      <c r="N411" s="24">
        <f t="shared" si="216"/>
        <v>1657674.67</v>
      </c>
      <c r="O411" s="26"/>
      <c r="P411" s="1"/>
      <c r="Q411" s="1"/>
      <c r="R411" s="1">
        <v>662613.24</v>
      </c>
      <c r="S411" s="1">
        <f t="shared" si="220"/>
        <v>995061.42999999993</v>
      </c>
      <c r="T411" s="1"/>
      <c r="U411" s="1">
        <f t="shared" si="208"/>
        <v>761.69400817901931</v>
      </c>
      <c r="V411" s="1">
        <f t="shared" si="208"/>
        <v>761.69400817901931</v>
      </c>
      <c r="W411" s="7">
        <v>2020</v>
      </c>
      <c r="X411" s="8">
        <v>2021</v>
      </c>
      <c r="Y411" s="11">
        <f>+P411-'[1]Приложение №1'!$P376</f>
        <v>-1427823.2759999998</v>
      </c>
      <c r="AA411" s="24">
        <f t="shared" si="217"/>
        <v>1657674.67</v>
      </c>
      <c r="AB411" s="26">
        <v>1657674.67</v>
      </c>
      <c r="AC411" s="26">
        <v>0</v>
      </c>
      <c r="AD411" s="26"/>
      <c r="AE411" s="26"/>
      <c r="AF411" s="26"/>
      <c r="AG411" s="26"/>
      <c r="AH411" s="26"/>
      <c r="AI411" s="26">
        <v>0</v>
      </c>
      <c r="AJ411" s="26">
        <v>0</v>
      </c>
      <c r="AK411" s="26">
        <v>0</v>
      </c>
      <c r="AL411" s="26">
        <v>0</v>
      </c>
      <c r="AM411" s="26"/>
      <c r="AN411" s="26"/>
      <c r="AO411" s="1"/>
      <c r="AP411" s="112"/>
      <c r="AQ411" s="172"/>
    </row>
    <row r="412" spans="1:43" ht="15" customHeight="1" x14ac:dyDescent="0.25">
      <c r="A412" s="4">
        <f t="shared" ref="A412:B412" si="223">+A411+1</f>
        <v>389</v>
      </c>
      <c r="B412" s="22">
        <f t="shared" si="223"/>
        <v>70</v>
      </c>
      <c r="C412" s="2" t="s">
        <v>306</v>
      </c>
      <c r="D412" s="2" t="s">
        <v>316</v>
      </c>
      <c r="E412" s="5">
        <v>1973</v>
      </c>
      <c r="F412" s="5">
        <v>2010</v>
      </c>
      <c r="G412" s="5" t="s">
        <v>48</v>
      </c>
      <c r="H412" s="5">
        <v>5</v>
      </c>
      <c r="I412" s="5">
        <v>4</v>
      </c>
      <c r="J412" s="26">
        <v>3449.3</v>
      </c>
      <c r="K412" s="26">
        <v>2945.9</v>
      </c>
      <c r="L412" s="26">
        <v>171.7</v>
      </c>
      <c r="M412" s="6">
        <v>147</v>
      </c>
      <c r="N412" s="24">
        <f t="shared" si="216"/>
        <v>3207876.03</v>
      </c>
      <c r="O412" s="26"/>
      <c r="P412" s="1"/>
      <c r="Q412" s="1"/>
      <c r="R412" s="1">
        <v>282620.64</v>
      </c>
      <c r="S412" s="1">
        <f t="shared" si="220"/>
        <v>2925255.3899999997</v>
      </c>
      <c r="T412" s="1"/>
      <c r="U412" s="1">
        <f t="shared" si="208"/>
        <v>1028.9568995381062</v>
      </c>
      <c r="V412" s="1">
        <f t="shared" si="208"/>
        <v>1028.9568995381062</v>
      </c>
      <c r="W412" s="7">
        <v>2020</v>
      </c>
      <c r="X412" s="8">
        <v>2021</v>
      </c>
      <c r="Y412" s="11">
        <f>+P412-'[1]Приложение №1'!$P376</f>
        <v>-1427823.2759999998</v>
      </c>
      <c r="AA412" s="24">
        <f t="shared" si="217"/>
        <v>3207876.03</v>
      </c>
      <c r="AB412" s="26">
        <v>3207876.03</v>
      </c>
      <c r="AC412" s="26">
        <v>0</v>
      </c>
      <c r="AD412" s="26"/>
      <c r="AE412" s="26"/>
      <c r="AF412" s="26"/>
      <c r="AG412" s="26"/>
      <c r="AH412" s="26">
        <v>0</v>
      </c>
      <c r="AI412" s="26">
        <v>0</v>
      </c>
      <c r="AJ412" s="26">
        <v>0</v>
      </c>
      <c r="AK412" s="26">
        <v>0</v>
      </c>
      <c r="AL412" s="26"/>
      <c r="AM412" s="26"/>
      <c r="AN412" s="26"/>
      <c r="AO412" s="1"/>
      <c r="AP412" s="112"/>
      <c r="AQ412" s="172"/>
    </row>
    <row r="413" spans="1:43" ht="15" customHeight="1" x14ac:dyDescent="0.25">
      <c r="A413" s="4">
        <f t="shared" ref="A413:B413" si="224">+A412+1</f>
        <v>390</v>
      </c>
      <c r="B413" s="22">
        <f t="shared" si="224"/>
        <v>71</v>
      </c>
      <c r="C413" s="2" t="s">
        <v>170</v>
      </c>
      <c r="D413" s="2" t="s">
        <v>1113</v>
      </c>
      <c r="E413" s="5">
        <v>1983</v>
      </c>
      <c r="F413" s="5">
        <v>2013</v>
      </c>
      <c r="G413" s="5" t="s">
        <v>63</v>
      </c>
      <c r="H413" s="5">
        <v>2</v>
      </c>
      <c r="I413" s="5">
        <v>3</v>
      </c>
      <c r="J413" s="26">
        <v>1202.5</v>
      </c>
      <c r="K413" s="26">
        <v>1023.8</v>
      </c>
      <c r="L413" s="26">
        <v>0</v>
      </c>
      <c r="M413" s="6">
        <v>32</v>
      </c>
      <c r="N413" s="24">
        <f t="shared" si="216"/>
        <v>37503.599999999999</v>
      </c>
      <c r="O413" s="26"/>
      <c r="P413" s="1">
        <f t="shared" ref="P413:P414" si="225">N413-Q413-R413-S413-O413-T413</f>
        <v>10000</v>
      </c>
      <c r="Q413" s="1"/>
      <c r="R413" s="1">
        <v>27503.599999999999</v>
      </c>
      <c r="S413" s="1"/>
      <c r="T413" s="26"/>
      <c r="U413" s="1">
        <f t="shared" si="208"/>
        <v>36.631764016409456</v>
      </c>
      <c r="V413" s="1">
        <f t="shared" si="208"/>
        <v>36.631764016409456</v>
      </c>
      <c r="W413" s="7">
        <v>2021</v>
      </c>
      <c r="X413" s="8">
        <v>2021</v>
      </c>
      <c r="Y413" s="11">
        <f>+P413-'[1]Приложение №1'!$P408</f>
        <v>-9132632.1314999983</v>
      </c>
      <c r="AA413" s="24">
        <f t="shared" si="217"/>
        <v>37503.599999999999</v>
      </c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>
        <v>37503.599999999999</v>
      </c>
      <c r="AO413" s="1"/>
      <c r="AP413" s="112"/>
      <c r="AQ413" s="172"/>
    </row>
    <row r="414" spans="1:43" ht="15" customHeight="1" x14ac:dyDescent="0.25">
      <c r="A414" s="4">
        <f t="shared" ref="A414:B414" si="226">+A413+1</f>
        <v>391</v>
      </c>
      <c r="B414" s="22">
        <f t="shared" si="226"/>
        <v>72</v>
      </c>
      <c r="C414" s="2" t="s">
        <v>1365</v>
      </c>
      <c r="D414" s="2" t="s">
        <v>333</v>
      </c>
      <c r="E414" s="5">
        <v>1996</v>
      </c>
      <c r="F414" s="5">
        <v>1996</v>
      </c>
      <c r="G414" s="5" t="s">
        <v>1367</v>
      </c>
      <c r="H414" s="5">
        <v>9</v>
      </c>
      <c r="I414" s="5">
        <v>2</v>
      </c>
      <c r="J414" s="26">
        <v>5868.8</v>
      </c>
      <c r="K414" s="26">
        <v>4891.7</v>
      </c>
      <c r="L414" s="26">
        <v>97.2</v>
      </c>
      <c r="M414" s="6">
        <v>176</v>
      </c>
      <c r="N414" s="24">
        <f t="shared" si="216"/>
        <v>3197588.0900000003</v>
      </c>
      <c r="O414" s="26"/>
      <c r="P414" s="1">
        <f t="shared" si="225"/>
        <v>215508.45999999996</v>
      </c>
      <c r="Q414" s="1"/>
      <c r="R414" s="1">
        <v>317048.15999999997</v>
      </c>
      <c r="S414" s="1">
        <v>2665031.4700000002</v>
      </c>
      <c r="T414" s="26"/>
      <c r="U414" s="1">
        <f t="shared" si="208"/>
        <v>640.94050592314954</v>
      </c>
      <c r="V414" s="1">
        <f t="shared" si="208"/>
        <v>640.94050592314954</v>
      </c>
      <c r="W414" s="7">
        <v>2021</v>
      </c>
      <c r="X414" s="8">
        <v>2021</v>
      </c>
      <c r="Y414" s="11">
        <f>+P414-'[1]Приложение №1'!$P370</f>
        <v>-45764037.404568955</v>
      </c>
      <c r="AA414" s="24">
        <f t="shared" si="217"/>
        <v>3197588.0900000003</v>
      </c>
      <c r="AB414" s="26"/>
      <c r="AC414" s="26"/>
      <c r="AD414" s="26"/>
      <c r="AE414" s="26"/>
      <c r="AF414" s="26">
        <v>0</v>
      </c>
      <c r="AG414" s="26"/>
      <c r="AH414" s="26"/>
      <c r="AI414" s="26">
        <v>0</v>
      </c>
      <c r="AJ414" s="26">
        <v>3197588.0900000003</v>
      </c>
      <c r="AK414" s="26">
        <v>0</v>
      </c>
      <c r="AL414" s="26">
        <v>0</v>
      </c>
      <c r="AM414" s="26">
        <v>0</v>
      </c>
      <c r="AN414" s="26"/>
      <c r="AO414" s="1"/>
      <c r="AP414" s="112"/>
      <c r="AQ414" s="172"/>
    </row>
    <row r="415" spans="1:43" ht="15" customHeight="1" x14ac:dyDescent="0.25">
      <c r="A415" s="4">
        <f t="shared" ref="A415:B415" si="227">+A414+1</f>
        <v>392</v>
      </c>
      <c r="B415" s="22">
        <f t="shared" si="227"/>
        <v>73</v>
      </c>
      <c r="C415" s="2" t="s">
        <v>1365</v>
      </c>
      <c r="D415" s="2" t="s">
        <v>706</v>
      </c>
      <c r="E415" s="5">
        <v>1984</v>
      </c>
      <c r="F415" s="5">
        <v>2016</v>
      </c>
      <c r="G415" s="5" t="s">
        <v>1367</v>
      </c>
      <c r="H415" s="5">
        <v>5</v>
      </c>
      <c r="I415" s="5">
        <v>11</v>
      </c>
      <c r="J415" s="26">
        <v>13438.2</v>
      </c>
      <c r="K415" s="26">
        <v>11172.8</v>
      </c>
      <c r="L415" s="26">
        <v>0</v>
      </c>
      <c r="M415" s="6">
        <v>476</v>
      </c>
      <c r="N415" s="24">
        <f t="shared" si="216"/>
        <v>18650351.990000002</v>
      </c>
      <c r="O415" s="26"/>
      <c r="P415" s="1"/>
      <c r="Q415" s="1"/>
      <c r="R415" s="1">
        <v>901443.85</v>
      </c>
      <c r="S415" s="1">
        <f t="shared" ref="S415:S419" si="228">N415-O415-Q415-R415-T415</f>
        <v>17748908.140000001</v>
      </c>
      <c r="T415" s="1"/>
      <c r="U415" s="1">
        <f t="shared" si="208"/>
        <v>1669.2639257840472</v>
      </c>
      <c r="V415" s="1">
        <f t="shared" si="208"/>
        <v>1669.2639257840472</v>
      </c>
      <c r="W415" s="7">
        <v>2021</v>
      </c>
      <c r="X415" s="8">
        <v>2021</v>
      </c>
      <c r="Y415" s="11">
        <f>+P415-'[1]Приложение №1'!$P370</f>
        <v>-45979545.864568956</v>
      </c>
      <c r="AA415" s="24">
        <f t="shared" si="217"/>
        <v>18650351.990000002</v>
      </c>
      <c r="AB415" s="26">
        <v>7681868.6900000004</v>
      </c>
      <c r="AC415" s="26">
        <v>6721240.1600000001</v>
      </c>
      <c r="AD415" s="26">
        <v>0</v>
      </c>
      <c r="AE415" s="26">
        <v>4247243.1399999997</v>
      </c>
      <c r="AF415" s="26">
        <v>0</v>
      </c>
      <c r="AG415" s="26"/>
      <c r="AH415" s="26"/>
      <c r="AI415" s="26">
        <v>0</v>
      </c>
      <c r="AJ415" s="26">
        <v>0</v>
      </c>
      <c r="AK415" s="26">
        <v>0</v>
      </c>
      <c r="AL415" s="26">
        <v>0</v>
      </c>
      <c r="AM415" s="26">
        <v>0</v>
      </c>
      <c r="AN415" s="26"/>
      <c r="AO415" s="1"/>
      <c r="AP415" s="112"/>
      <c r="AQ415" s="172"/>
    </row>
    <row r="416" spans="1:43" ht="15" customHeight="1" x14ac:dyDescent="0.25">
      <c r="A416" s="4">
        <f t="shared" ref="A416:B416" si="229">+A415+1</f>
        <v>393</v>
      </c>
      <c r="B416" s="22">
        <f t="shared" si="229"/>
        <v>74</v>
      </c>
      <c r="C416" s="2" t="s">
        <v>1365</v>
      </c>
      <c r="D416" s="2" t="s">
        <v>710</v>
      </c>
      <c r="E416" s="5">
        <v>1999</v>
      </c>
      <c r="F416" s="5">
        <v>2011</v>
      </c>
      <c r="G416" s="5" t="s">
        <v>1367</v>
      </c>
      <c r="H416" s="5">
        <v>9</v>
      </c>
      <c r="I416" s="5">
        <v>1</v>
      </c>
      <c r="J416" s="26">
        <v>3391</v>
      </c>
      <c r="K416" s="26">
        <v>2850.3</v>
      </c>
      <c r="L416" s="26">
        <v>0</v>
      </c>
      <c r="M416" s="6">
        <v>93</v>
      </c>
      <c r="N416" s="24">
        <f t="shared" si="216"/>
        <v>4299010.3599999994</v>
      </c>
      <c r="O416" s="26"/>
      <c r="P416" s="1"/>
      <c r="Q416" s="1"/>
      <c r="R416" s="1">
        <v>234208.42479999992</v>
      </c>
      <c r="S416" s="1">
        <f t="shared" si="228"/>
        <v>4064801.9351999993</v>
      </c>
      <c r="T416" s="26"/>
      <c r="U416" s="1">
        <f t="shared" si="208"/>
        <v>1508.2659228853099</v>
      </c>
      <c r="V416" s="1">
        <f t="shared" si="208"/>
        <v>1508.2659228853099</v>
      </c>
      <c r="W416" s="7">
        <v>2021</v>
      </c>
      <c r="X416" s="8">
        <v>2021</v>
      </c>
      <c r="Y416" s="11">
        <f>+P416-'[1]Приложение №1'!$P371</f>
        <v>-3023338.6039633444</v>
      </c>
      <c r="AA416" s="24">
        <f t="shared" si="217"/>
        <v>4299010.3599999994</v>
      </c>
      <c r="AB416" s="26">
        <v>1387843.63</v>
      </c>
      <c r="AC416" s="26">
        <v>1506934.73</v>
      </c>
      <c r="AD416" s="26">
        <v>645053.28</v>
      </c>
      <c r="AE416" s="26">
        <v>759178.72</v>
      </c>
      <c r="AF416" s="26">
        <v>0</v>
      </c>
      <c r="AG416" s="26"/>
      <c r="AH416" s="26"/>
      <c r="AI416" s="26">
        <v>0</v>
      </c>
      <c r="AJ416" s="26">
        <v>0</v>
      </c>
      <c r="AK416" s="26">
        <v>0</v>
      </c>
      <c r="AL416" s="26">
        <v>0</v>
      </c>
      <c r="AM416" s="26">
        <v>0</v>
      </c>
      <c r="AN416" s="26"/>
      <c r="AO416" s="1"/>
      <c r="AP416" s="112"/>
      <c r="AQ416" s="172"/>
    </row>
    <row r="417" spans="1:43" ht="15" customHeight="1" x14ac:dyDescent="0.25">
      <c r="A417" s="4">
        <f t="shared" ref="A417:B417" si="230">+A416+1</f>
        <v>394</v>
      </c>
      <c r="B417" s="22">
        <f t="shared" si="230"/>
        <v>75</v>
      </c>
      <c r="C417" s="2" t="s">
        <v>97</v>
      </c>
      <c r="D417" s="2" t="s">
        <v>128</v>
      </c>
      <c r="E417" s="5">
        <v>1974</v>
      </c>
      <c r="F417" s="5">
        <v>2013</v>
      </c>
      <c r="G417" s="5" t="s">
        <v>60</v>
      </c>
      <c r="H417" s="5">
        <v>4</v>
      </c>
      <c r="I417" s="5">
        <v>4</v>
      </c>
      <c r="J417" s="26">
        <v>3980.6</v>
      </c>
      <c r="K417" s="26">
        <v>3493.4</v>
      </c>
      <c r="L417" s="26">
        <v>0</v>
      </c>
      <c r="M417" s="6">
        <v>143</v>
      </c>
      <c r="N417" s="24">
        <f t="shared" si="216"/>
        <v>2608015.0699999998</v>
      </c>
      <c r="O417" s="20"/>
      <c r="P417" s="1"/>
      <c r="Q417" s="1"/>
      <c r="R417" s="1"/>
      <c r="S417" s="1">
        <f t="shared" si="228"/>
        <v>2608015.0699999998</v>
      </c>
      <c r="T417" s="1"/>
      <c r="U417" s="1">
        <f t="shared" ref="U417:V422" si="231">$N417/($K417+$L417)</f>
        <v>746.55495219556872</v>
      </c>
      <c r="V417" s="1">
        <f t="shared" si="231"/>
        <v>746.55495219556872</v>
      </c>
      <c r="W417" s="7">
        <v>2021</v>
      </c>
      <c r="X417" s="8">
        <v>2021</v>
      </c>
      <c r="Y417" s="11">
        <f>+P417-'[1]Приложение №1'!$P375</f>
        <v>-2058131.57</v>
      </c>
      <c r="AA417" s="24">
        <f t="shared" si="217"/>
        <v>2608015.0699999998</v>
      </c>
      <c r="AB417" s="26">
        <v>2608015.0699999998</v>
      </c>
      <c r="AC417" s="26">
        <v>0</v>
      </c>
      <c r="AD417" s="26">
        <v>0</v>
      </c>
      <c r="AE417" s="26">
        <v>0</v>
      </c>
      <c r="AF417" s="26">
        <v>0</v>
      </c>
      <c r="AG417" s="26"/>
      <c r="AH417" s="26">
        <v>0</v>
      </c>
      <c r="AI417" s="26">
        <v>0</v>
      </c>
      <c r="AJ417" s="26">
        <v>0</v>
      </c>
      <c r="AK417" s="26">
        <v>0</v>
      </c>
      <c r="AL417" s="26">
        <v>0</v>
      </c>
      <c r="AM417" s="26">
        <v>0</v>
      </c>
      <c r="AN417" s="26"/>
      <c r="AO417" s="1"/>
      <c r="AP417" s="112"/>
      <c r="AQ417" s="172"/>
    </row>
    <row r="418" spans="1:43" s="165" customFormat="1" ht="15" customHeight="1" x14ac:dyDescent="0.25">
      <c r="A418" s="4">
        <f t="shared" ref="A418:B418" si="232">+A417+1</f>
        <v>395</v>
      </c>
      <c r="B418" s="22">
        <f t="shared" si="232"/>
        <v>76</v>
      </c>
      <c r="C418" s="2" t="s">
        <v>97</v>
      </c>
      <c r="D418" s="2" t="s">
        <v>478</v>
      </c>
      <c r="E418" s="5">
        <v>1985</v>
      </c>
      <c r="F418" s="5">
        <v>2013</v>
      </c>
      <c r="G418" s="5" t="s">
        <v>48</v>
      </c>
      <c r="H418" s="5">
        <v>4</v>
      </c>
      <c r="I418" s="5">
        <v>3</v>
      </c>
      <c r="J418" s="26">
        <v>4058.34</v>
      </c>
      <c r="K418" s="26">
        <v>3922.15</v>
      </c>
      <c r="L418" s="26">
        <v>0</v>
      </c>
      <c r="M418" s="6">
        <v>277</v>
      </c>
      <c r="N418" s="24">
        <f t="shared" si="216"/>
        <v>2958600.25</v>
      </c>
      <c r="O418" s="20"/>
      <c r="P418" s="1"/>
      <c r="Q418" s="1"/>
      <c r="R418" s="1"/>
      <c r="S418" s="1">
        <f t="shared" si="228"/>
        <v>2958600.25</v>
      </c>
      <c r="T418" s="1"/>
      <c r="U418" s="1">
        <f t="shared" si="231"/>
        <v>754.33123414453803</v>
      </c>
      <c r="V418" s="1">
        <f t="shared" si="231"/>
        <v>754.33123414453803</v>
      </c>
      <c r="W418" s="7">
        <v>2021</v>
      </c>
      <c r="X418" s="8">
        <v>2021</v>
      </c>
      <c r="Y418" s="166">
        <f>+P418-'[1]Приложение №1'!$P376</f>
        <v>-1427823.2759999998</v>
      </c>
      <c r="AA418" s="24">
        <f t="shared" si="217"/>
        <v>2958600.25</v>
      </c>
      <c r="AB418" s="26">
        <v>2186751.73</v>
      </c>
      <c r="AC418" s="26">
        <v>0</v>
      </c>
      <c r="AD418" s="26">
        <v>0</v>
      </c>
      <c r="AE418" s="26">
        <v>771848.52</v>
      </c>
      <c r="AF418" s="26">
        <v>0</v>
      </c>
      <c r="AG418" s="26"/>
      <c r="AH418" s="26">
        <v>0</v>
      </c>
      <c r="AI418" s="26">
        <v>0</v>
      </c>
      <c r="AJ418" s="26">
        <v>0</v>
      </c>
      <c r="AK418" s="26">
        <v>0</v>
      </c>
      <c r="AL418" s="26">
        <v>0</v>
      </c>
      <c r="AM418" s="26">
        <v>0</v>
      </c>
      <c r="AN418" s="26"/>
      <c r="AO418" s="1"/>
      <c r="AP418" s="112"/>
      <c r="AQ418" s="172"/>
    </row>
    <row r="419" spans="1:43" ht="15" customHeight="1" x14ac:dyDescent="0.25">
      <c r="A419" s="4">
        <f t="shared" ref="A419:B419" si="233">+A418+1</f>
        <v>396</v>
      </c>
      <c r="B419" s="22">
        <f t="shared" si="233"/>
        <v>77</v>
      </c>
      <c r="C419" s="2" t="s">
        <v>97</v>
      </c>
      <c r="D419" s="2" t="s">
        <v>479</v>
      </c>
      <c r="E419" s="5">
        <v>1973</v>
      </c>
      <c r="F419" s="5">
        <v>2013</v>
      </c>
      <c r="G419" s="5" t="s">
        <v>48</v>
      </c>
      <c r="H419" s="5">
        <v>4</v>
      </c>
      <c r="I419" s="5">
        <v>4</v>
      </c>
      <c r="J419" s="26">
        <v>2253.3000000000002</v>
      </c>
      <c r="K419" s="26">
        <v>2039.7</v>
      </c>
      <c r="L419" s="26">
        <v>0</v>
      </c>
      <c r="M419" s="6">
        <v>97</v>
      </c>
      <c r="N419" s="24">
        <f t="shared" si="216"/>
        <v>2378321.9199999999</v>
      </c>
      <c r="O419" s="20"/>
      <c r="P419" s="1"/>
      <c r="Q419" s="1"/>
      <c r="R419" s="1"/>
      <c r="S419" s="1">
        <f t="shared" si="228"/>
        <v>2378321.9199999999</v>
      </c>
      <c r="T419" s="1"/>
      <c r="U419" s="1">
        <f t="shared" si="231"/>
        <v>1166.0155513065647</v>
      </c>
      <c r="V419" s="1">
        <f t="shared" si="231"/>
        <v>1166.0155513065647</v>
      </c>
      <c r="W419" s="7">
        <v>2021</v>
      </c>
      <c r="X419" s="8">
        <v>2021</v>
      </c>
      <c r="Y419" s="11">
        <f>+P419-'[1]Приложение №1'!$P377</f>
        <v>-2458986.1004056255</v>
      </c>
      <c r="AA419" s="24">
        <f t="shared" si="217"/>
        <v>2378321.9199999999</v>
      </c>
      <c r="AB419" s="26">
        <v>2378321.9199999999</v>
      </c>
      <c r="AC419" s="26"/>
      <c r="AD419" s="26">
        <v>0</v>
      </c>
      <c r="AE419" s="26">
        <v>0</v>
      </c>
      <c r="AF419" s="26">
        <v>0</v>
      </c>
      <c r="AG419" s="26"/>
      <c r="AH419" s="26">
        <v>0</v>
      </c>
      <c r="AI419" s="26">
        <v>0</v>
      </c>
      <c r="AJ419" s="26">
        <v>0</v>
      </c>
      <c r="AK419" s="26">
        <v>0</v>
      </c>
      <c r="AL419" s="26">
        <v>0</v>
      </c>
      <c r="AM419" s="26">
        <v>0</v>
      </c>
      <c r="AN419" s="26"/>
      <c r="AO419" s="1"/>
      <c r="AP419" s="112"/>
      <c r="AQ419" s="172"/>
    </row>
    <row r="420" spans="1:43" ht="15" customHeight="1" x14ac:dyDescent="0.25">
      <c r="A420" s="4">
        <f t="shared" ref="A420:B420" si="234">+A419+1</f>
        <v>397</v>
      </c>
      <c r="B420" s="22">
        <f t="shared" si="234"/>
        <v>78</v>
      </c>
      <c r="C420" s="2" t="s">
        <v>97</v>
      </c>
      <c r="D420" s="2" t="s">
        <v>1096</v>
      </c>
      <c r="E420" s="5">
        <v>1964</v>
      </c>
      <c r="F420" s="5">
        <v>2013</v>
      </c>
      <c r="G420" s="5" t="s">
        <v>48</v>
      </c>
      <c r="H420" s="5">
        <v>4</v>
      </c>
      <c r="I420" s="5">
        <v>2</v>
      </c>
      <c r="J420" s="26">
        <v>1305.4000000000001</v>
      </c>
      <c r="K420" s="26">
        <v>1211.8</v>
      </c>
      <c r="L420" s="26">
        <v>0</v>
      </c>
      <c r="M420" s="6">
        <v>58</v>
      </c>
      <c r="N420" s="24">
        <f t="shared" si="216"/>
        <v>281476.89</v>
      </c>
      <c r="O420" s="26"/>
      <c r="P420" s="1">
        <f t="shared" ref="P420:P421" si="235">N420-Q420-R420-S420-O420-T420</f>
        <v>27501.700000000012</v>
      </c>
      <c r="Q420" s="1"/>
      <c r="R420" s="1">
        <v>28183.24</v>
      </c>
      <c r="S420" s="1">
        <v>225791.95</v>
      </c>
      <c r="T420" s="1"/>
      <c r="U420" s="1">
        <f t="shared" si="231"/>
        <v>232.27998844693846</v>
      </c>
      <c r="V420" s="1">
        <f t="shared" si="231"/>
        <v>232.27998844693846</v>
      </c>
      <c r="W420" s="7">
        <v>2021</v>
      </c>
      <c r="X420" s="8">
        <v>2021</v>
      </c>
      <c r="Y420" s="11">
        <f>+P420-'[1]Приложение №1'!$P379</f>
        <v>-4727464.9304999998</v>
      </c>
      <c r="AA420" s="24">
        <f t="shared" si="217"/>
        <v>281476.89</v>
      </c>
      <c r="AB420" s="26"/>
      <c r="AC420" s="26"/>
      <c r="AD420" s="26">
        <v>281476.89</v>
      </c>
      <c r="AE420" s="26"/>
      <c r="AF420" s="26"/>
      <c r="AG420" s="26"/>
      <c r="AH420" s="26"/>
      <c r="AI420" s="26">
        <v>0</v>
      </c>
      <c r="AJ420" s="26"/>
      <c r="AK420" s="26">
        <v>0</v>
      </c>
      <c r="AL420" s="26">
        <v>0</v>
      </c>
      <c r="AM420" s="26">
        <v>0</v>
      </c>
      <c r="AN420" s="26"/>
      <c r="AO420" s="1"/>
      <c r="AP420" s="112"/>
      <c r="AQ420" s="172"/>
    </row>
    <row r="421" spans="1:43" ht="15" customHeight="1" x14ac:dyDescent="0.25">
      <c r="A421" s="4">
        <f t="shared" ref="A421:B421" si="236">+A420+1</f>
        <v>398</v>
      </c>
      <c r="B421" s="22">
        <f t="shared" si="236"/>
        <v>79</v>
      </c>
      <c r="C421" s="2" t="s">
        <v>97</v>
      </c>
      <c r="D421" s="2" t="s">
        <v>1100</v>
      </c>
      <c r="E421" s="5">
        <v>1963</v>
      </c>
      <c r="F421" s="5">
        <v>2005</v>
      </c>
      <c r="G421" s="5" t="s">
        <v>48</v>
      </c>
      <c r="H421" s="5">
        <v>4</v>
      </c>
      <c r="I421" s="5">
        <v>2</v>
      </c>
      <c r="J421" s="26">
        <v>1240.4000000000001</v>
      </c>
      <c r="K421" s="26">
        <v>1129.4000000000001</v>
      </c>
      <c r="L421" s="26">
        <v>0</v>
      </c>
      <c r="M421" s="6">
        <v>70</v>
      </c>
      <c r="N421" s="24">
        <f t="shared" si="216"/>
        <v>2577970.5100000002</v>
      </c>
      <c r="O421" s="26">
        <v>811981.16000000015</v>
      </c>
      <c r="P421" s="1">
        <f t="shared" si="235"/>
        <v>78238.030000000028</v>
      </c>
      <c r="Q421" s="1"/>
      <c r="R421" s="1">
        <v>244754.08000000002</v>
      </c>
      <c r="S421" s="1">
        <v>1442997.24</v>
      </c>
      <c r="T421" s="1"/>
      <c r="U421" s="1">
        <f t="shared" si="231"/>
        <v>2282.6018328315922</v>
      </c>
      <c r="V421" s="1">
        <f t="shared" si="231"/>
        <v>2282.6018328315922</v>
      </c>
      <c r="W421" s="7">
        <v>2021</v>
      </c>
      <c r="X421" s="8">
        <v>2021</v>
      </c>
      <c r="Y421" s="11">
        <f>+P421-'[1]Приложение №1'!$P380</f>
        <v>-4232733.5774999997</v>
      </c>
      <c r="AA421" s="24">
        <f t="shared" si="217"/>
        <v>2577970.5100000002</v>
      </c>
      <c r="AB421" s="26"/>
      <c r="AC421" s="26"/>
      <c r="AD421" s="26">
        <v>318466.84999999998</v>
      </c>
      <c r="AE421" s="26"/>
      <c r="AF421" s="26"/>
      <c r="AG421" s="26"/>
      <c r="AH421" s="26"/>
      <c r="AI421" s="26">
        <v>0</v>
      </c>
      <c r="AJ421" s="26">
        <v>2259503.66</v>
      </c>
      <c r="AK421" s="26">
        <v>0</v>
      </c>
      <c r="AL421" s="26">
        <v>0</v>
      </c>
      <c r="AM421" s="26">
        <v>0</v>
      </c>
      <c r="AN421" s="26"/>
      <c r="AO421" s="1"/>
      <c r="AP421" s="112"/>
      <c r="AQ421" s="172"/>
    </row>
    <row r="422" spans="1:43" s="165" customFormat="1" x14ac:dyDescent="0.25">
      <c r="A422" s="4">
        <f t="shared" ref="A422:B422" si="237">+A421+1</f>
        <v>399</v>
      </c>
      <c r="B422" s="22">
        <f t="shared" si="237"/>
        <v>80</v>
      </c>
      <c r="C422" s="2" t="s">
        <v>97</v>
      </c>
      <c r="D422" s="2" t="s">
        <v>498</v>
      </c>
      <c r="E422" s="5">
        <v>1972</v>
      </c>
      <c r="F422" s="5">
        <v>2013</v>
      </c>
      <c r="G422" s="5" t="s">
        <v>60</v>
      </c>
      <c r="H422" s="5">
        <v>4</v>
      </c>
      <c r="I422" s="5">
        <v>4</v>
      </c>
      <c r="J422" s="26">
        <v>4795.5600000000004</v>
      </c>
      <c r="K422" s="26">
        <v>3564.3</v>
      </c>
      <c r="L422" s="26">
        <v>0</v>
      </c>
      <c r="M422" s="6">
        <v>159</v>
      </c>
      <c r="N422" s="24">
        <f t="shared" si="216"/>
        <v>1417160.02</v>
      </c>
      <c r="O422" s="20"/>
      <c r="P422" s="1"/>
      <c r="Q422" s="1"/>
      <c r="R422" s="1"/>
      <c r="S422" s="1">
        <f t="shared" ref="S422:S425" si="238">N422-O422-Q422-R422-T422</f>
        <v>1417160.02</v>
      </c>
      <c r="T422" s="1"/>
      <c r="U422" s="1">
        <f t="shared" si="231"/>
        <v>397.5984120304127</v>
      </c>
      <c r="V422" s="1">
        <f t="shared" si="231"/>
        <v>397.5984120304127</v>
      </c>
      <c r="W422" s="7">
        <v>2021</v>
      </c>
      <c r="X422" s="8">
        <v>2021</v>
      </c>
      <c r="Y422" s="166">
        <f>+P422-'[1]Приложение №1'!$P382</f>
        <v>-2392891.2369999997</v>
      </c>
      <c r="AA422" s="24">
        <f t="shared" si="217"/>
        <v>1417160.02</v>
      </c>
      <c r="AB422" s="26">
        <v>0</v>
      </c>
      <c r="AC422" s="26">
        <v>0</v>
      </c>
      <c r="AD422" s="26">
        <v>0</v>
      </c>
      <c r="AE422" s="26">
        <v>0</v>
      </c>
      <c r="AF422" s="26">
        <v>0</v>
      </c>
      <c r="AG422" s="26"/>
      <c r="AH422" s="26">
        <v>0</v>
      </c>
      <c r="AI422" s="26">
        <v>0</v>
      </c>
      <c r="AJ422" s="26">
        <v>0</v>
      </c>
      <c r="AK422" s="26">
        <v>0</v>
      </c>
      <c r="AL422" s="26">
        <v>0</v>
      </c>
      <c r="AM422" s="26">
        <v>1417160.02</v>
      </c>
      <c r="AN422" s="26"/>
      <c r="AO422" s="1"/>
      <c r="AP422" s="112"/>
      <c r="AQ422" s="172"/>
    </row>
    <row r="423" spans="1:43" ht="15.75" customHeight="1" x14ac:dyDescent="0.25">
      <c r="A423" s="4">
        <f t="shared" ref="A423:B423" si="239">+A422+1</f>
        <v>400</v>
      </c>
      <c r="B423" s="22">
        <f t="shared" si="239"/>
        <v>81</v>
      </c>
      <c r="C423" s="2" t="s">
        <v>97</v>
      </c>
      <c r="D423" s="2" t="s">
        <v>514</v>
      </c>
      <c r="E423" s="5">
        <v>1976</v>
      </c>
      <c r="F423" s="5">
        <v>2013</v>
      </c>
      <c r="G423" s="5" t="s">
        <v>60</v>
      </c>
      <c r="H423" s="5">
        <v>4</v>
      </c>
      <c r="I423" s="5">
        <v>6</v>
      </c>
      <c r="J423" s="26">
        <v>6512.4</v>
      </c>
      <c r="K423" s="26">
        <v>5062.3999999999996</v>
      </c>
      <c r="L423" s="26">
        <v>0</v>
      </c>
      <c r="M423" s="6">
        <v>192</v>
      </c>
      <c r="N423" s="24">
        <f t="shared" si="216"/>
        <v>2705425.98</v>
      </c>
      <c r="O423" s="20"/>
      <c r="P423" s="1"/>
      <c r="Q423" s="1"/>
      <c r="R423" s="1">
        <v>58151.26</v>
      </c>
      <c r="S423" s="1">
        <f t="shared" si="238"/>
        <v>2647274.7200000002</v>
      </c>
      <c r="T423" s="1"/>
      <c r="U423" s="1">
        <v>4409.6263185033558</v>
      </c>
      <c r="V423" s="1">
        <v>4409.6263185033558</v>
      </c>
      <c r="W423" s="7">
        <v>2021</v>
      </c>
      <c r="X423" s="8">
        <v>2021</v>
      </c>
      <c r="Y423" s="11">
        <f>+P423-'[1]Приложение №1'!$P384</f>
        <v>-10825930.951000001</v>
      </c>
      <c r="AA423" s="24">
        <f t="shared" si="217"/>
        <v>2705425.98</v>
      </c>
      <c r="AB423" s="26"/>
      <c r="AC423" s="26">
        <v>2004052.38</v>
      </c>
      <c r="AD423" s="26">
        <v>0</v>
      </c>
      <c r="AE423" s="26">
        <v>701373.6</v>
      </c>
      <c r="AF423" s="26">
        <v>0</v>
      </c>
      <c r="AG423" s="26"/>
      <c r="AH423" s="26">
        <v>0</v>
      </c>
      <c r="AI423" s="26">
        <v>0</v>
      </c>
      <c r="AJ423" s="26">
        <v>0</v>
      </c>
      <c r="AK423" s="26">
        <v>0</v>
      </c>
      <c r="AL423" s="26">
        <v>0</v>
      </c>
      <c r="AM423" s="26">
        <v>0</v>
      </c>
      <c r="AN423" s="26"/>
      <c r="AO423" s="1"/>
      <c r="AP423" s="112"/>
      <c r="AQ423" s="172"/>
    </row>
    <row r="424" spans="1:43" ht="15" customHeight="1" x14ac:dyDescent="0.25">
      <c r="A424" s="4">
        <f t="shared" ref="A424:B424" si="240">+A423+1</f>
        <v>401</v>
      </c>
      <c r="B424" s="22">
        <f t="shared" si="240"/>
        <v>82</v>
      </c>
      <c r="C424" s="2" t="s">
        <v>97</v>
      </c>
      <c r="D424" s="2" t="s">
        <v>533</v>
      </c>
      <c r="E424" s="5">
        <v>1975</v>
      </c>
      <c r="F424" s="5">
        <v>2013</v>
      </c>
      <c r="G424" s="5" t="s">
        <v>60</v>
      </c>
      <c r="H424" s="5">
        <v>4</v>
      </c>
      <c r="I424" s="5">
        <v>6</v>
      </c>
      <c r="J424" s="26">
        <v>5753.3</v>
      </c>
      <c r="K424" s="26">
        <v>5020.1000000000004</v>
      </c>
      <c r="L424" s="26">
        <v>0</v>
      </c>
      <c r="M424" s="6">
        <v>216</v>
      </c>
      <c r="N424" s="24">
        <f t="shared" si="216"/>
        <v>4007148.63</v>
      </c>
      <c r="O424" s="20"/>
      <c r="P424" s="1"/>
      <c r="Q424" s="1"/>
      <c r="R424" s="1">
        <v>619146.55000000005</v>
      </c>
      <c r="S424" s="1">
        <f t="shared" si="238"/>
        <v>3388002.08</v>
      </c>
      <c r="T424" s="1"/>
      <c r="U424" s="1">
        <f t="shared" ref="U424:V439" si="241">$N424/($K424+$L424)</f>
        <v>798.22087807015794</v>
      </c>
      <c r="V424" s="1">
        <f t="shared" si="241"/>
        <v>798.22087807015794</v>
      </c>
      <c r="W424" s="7">
        <v>2021</v>
      </c>
      <c r="X424" s="8">
        <v>2021</v>
      </c>
      <c r="Y424" s="11">
        <f>+P424-'[1]Приложение №1'!$P384</f>
        <v>-10825930.951000001</v>
      </c>
      <c r="AA424" s="24">
        <f t="shared" si="217"/>
        <v>4007148.63</v>
      </c>
      <c r="AB424" s="26">
        <v>4007148.63</v>
      </c>
      <c r="AC424" s="26">
        <v>0</v>
      </c>
      <c r="AD424" s="26">
        <v>0</v>
      </c>
      <c r="AE424" s="26">
        <v>0</v>
      </c>
      <c r="AF424" s="26">
        <v>0</v>
      </c>
      <c r="AG424" s="26"/>
      <c r="AH424" s="26">
        <v>0</v>
      </c>
      <c r="AI424" s="26">
        <v>0</v>
      </c>
      <c r="AJ424" s="26">
        <v>0</v>
      </c>
      <c r="AK424" s="26">
        <v>0</v>
      </c>
      <c r="AL424" s="26">
        <v>0</v>
      </c>
      <c r="AM424" s="26">
        <v>0</v>
      </c>
      <c r="AN424" s="26"/>
      <c r="AO424" s="1"/>
      <c r="AP424" s="112"/>
      <c r="AQ424" s="172"/>
    </row>
    <row r="425" spans="1:43" ht="15" customHeight="1" x14ac:dyDescent="0.25">
      <c r="A425" s="4">
        <f t="shared" ref="A425:B425" si="242">+A424+1</f>
        <v>402</v>
      </c>
      <c r="B425" s="22">
        <f t="shared" si="242"/>
        <v>83</v>
      </c>
      <c r="C425" s="2" t="s">
        <v>52</v>
      </c>
      <c r="D425" s="2" t="s">
        <v>1112</v>
      </c>
      <c r="E425" s="5">
        <v>1979</v>
      </c>
      <c r="F425" s="5">
        <v>1979</v>
      </c>
      <c r="G425" s="5" t="s">
        <v>48</v>
      </c>
      <c r="H425" s="5">
        <v>4</v>
      </c>
      <c r="I425" s="5">
        <v>6</v>
      </c>
      <c r="J425" s="26">
        <v>3879.4</v>
      </c>
      <c r="K425" s="26">
        <v>3505.8</v>
      </c>
      <c r="L425" s="26">
        <v>0</v>
      </c>
      <c r="M425" s="6">
        <v>203</v>
      </c>
      <c r="N425" s="24">
        <f t="shared" si="216"/>
        <v>1212694.8700000001</v>
      </c>
      <c r="O425" s="26"/>
      <c r="P425" s="1"/>
      <c r="Q425" s="1"/>
      <c r="R425" s="1">
        <v>130719.64</v>
      </c>
      <c r="S425" s="1">
        <f t="shared" si="238"/>
        <v>1081975.2300000002</v>
      </c>
      <c r="T425" s="1"/>
      <c r="U425" s="1">
        <f t="shared" si="241"/>
        <v>345.91102458782592</v>
      </c>
      <c r="V425" s="1">
        <f t="shared" si="241"/>
        <v>345.91102458782592</v>
      </c>
      <c r="W425" s="7">
        <v>2021</v>
      </c>
      <c r="X425" s="8">
        <v>2021</v>
      </c>
      <c r="Y425" s="11">
        <f>+P425-'[1]Приложение №1'!$P384</f>
        <v>-10825930.951000001</v>
      </c>
      <c r="AA425" s="24">
        <f t="shared" si="217"/>
        <v>1212694.8700000001</v>
      </c>
      <c r="AB425" s="26"/>
      <c r="AC425" s="26"/>
      <c r="AD425" s="26">
        <v>1212694.8700000001</v>
      </c>
      <c r="AE425" s="26"/>
      <c r="AF425" s="26"/>
      <c r="AG425" s="26"/>
      <c r="AH425" s="26"/>
      <c r="AI425" s="26">
        <v>0</v>
      </c>
      <c r="AJ425" s="26">
        <v>0</v>
      </c>
      <c r="AK425" s="26">
        <v>0</v>
      </c>
      <c r="AL425" s="26">
        <v>0</v>
      </c>
      <c r="AM425" s="26">
        <v>0</v>
      </c>
      <c r="AN425" s="26"/>
      <c r="AO425" s="1"/>
      <c r="AP425" s="112"/>
      <c r="AQ425" s="172"/>
    </row>
    <row r="426" spans="1:43" ht="15" customHeight="1" x14ac:dyDescent="0.25">
      <c r="A426" s="4">
        <f t="shared" ref="A426:B426" si="243">+A425+1</f>
        <v>403</v>
      </c>
      <c r="B426" s="22">
        <f t="shared" si="243"/>
        <v>84</v>
      </c>
      <c r="C426" s="2" t="s">
        <v>202</v>
      </c>
      <c r="D426" s="2" t="s">
        <v>1129</v>
      </c>
      <c r="E426" s="5">
        <v>1974</v>
      </c>
      <c r="F426" s="5">
        <v>1974</v>
      </c>
      <c r="G426" s="5" t="s">
        <v>48</v>
      </c>
      <c r="H426" s="5">
        <v>2</v>
      </c>
      <c r="I426" s="5">
        <v>2</v>
      </c>
      <c r="J426" s="26">
        <v>473.3</v>
      </c>
      <c r="K426" s="26">
        <v>439.1</v>
      </c>
      <c r="L426" s="26">
        <v>0</v>
      </c>
      <c r="M426" s="6">
        <v>9</v>
      </c>
      <c r="N426" s="24">
        <f t="shared" si="216"/>
        <v>3142192.24</v>
      </c>
      <c r="O426" s="26"/>
      <c r="P426" s="1">
        <f>N426-Q426-R426-S426-O426-T426</f>
        <v>2140179.3700000006</v>
      </c>
      <c r="Q426" s="1"/>
      <c r="R426" s="1">
        <v>101353.8</v>
      </c>
      <c r="S426" s="1">
        <v>900659.07</v>
      </c>
      <c r="T426" s="1"/>
      <c r="U426" s="1">
        <f t="shared" si="241"/>
        <v>7155.983238442268</v>
      </c>
      <c r="V426" s="1">
        <f t="shared" si="241"/>
        <v>7155.983238442268</v>
      </c>
      <c r="W426" s="7">
        <v>2021</v>
      </c>
      <c r="X426" s="8">
        <v>2021</v>
      </c>
      <c r="Y426" s="11">
        <f>+P426-'[1]Приложение №1'!$P384</f>
        <v>-8685751.5810000002</v>
      </c>
      <c r="AA426" s="24">
        <f t="shared" si="217"/>
        <v>3142192.24</v>
      </c>
      <c r="AB426" s="26">
        <v>1032653.29</v>
      </c>
      <c r="AC426" s="26">
        <v>444541.8</v>
      </c>
      <c r="AD426" s="26"/>
      <c r="AE426" s="26"/>
      <c r="AF426" s="26">
        <v>0</v>
      </c>
      <c r="AG426" s="26"/>
      <c r="AH426" s="26"/>
      <c r="AI426" s="26">
        <v>0</v>
      </c>
      <c r="AJ426" s="26">
        <v>1645545.15</v>
      </c>
      <c r="AK426" s="26">
        <v>0</v>
      </c>
      <c r="AL426" s="26">
        <v>0</v>
      </c>
      <c r="AM426" s="26">
        <v>0</v>
      </c>
      <c r="AN426" s="170"/>
      <c r="AO426" s="170">
        <v>19452</v>
      </c>
      <c r="AP426" s="112"/>
      <c r="AQ426" s="172"/>
    </row>
    <row r="427" spans="1:43" ht="15" customHeight="1" x14ac:dyDescent="0.25">
      <c r="A427" s="4">
        <f t="shared" ref="A427:B427" si="244">+A426+1</f>
        <v>404</v>
      </c>
      <c r="B427" s="22">
        <f t="shared" si="244"/>
        <v>85</v>
      </c>
      <c r="C427" s="2" t="s">
        <v>57</v>
      </c>
      <c r="D427" s="2" t="s">
        <v>1187</v>
      </c>
      <c r="E427" s="5">
        <v>1991</v>
      </c>
      <c r="F427" s="5">
        <v>2015</v>
      </c>
      <c r="G427" s="5" t="s">
        <v>48</v>
      </c>
      <c r="H427" s="5">
        <v>9</v>
      </c>
      <c r="I427" s="5">
        <v>4</v>
      </c>
      <c r="J427" s="26">
        <v>9193.5</v>
      </c>
      <c r="K427" s="26">
        <v>8133.96</v>
      </c>
      <c r="L427" s="26">
        <v>0</v>
      </c>
      <c r="M427" s="6">
        <v>365</v>
      </c>
      <c r="N427" s="24">
        <f t="shared" si="216"/>
        <v>6715473.7000000002</v>
      </c>
      <c r="O427" s="26"/>
      <c r="P427" s="1"/>
      <c r="Q427" s="1"/>
      <c r="R427" s="1">
        <v>849205.01</v>
      </c>
      <c r="S427" s="1">
        <f>N427-O427-Q427-R427-T427</f>
        <v>5866268.6900000004</v>
      </c>
      <c r="T427" s="26"/>
      <c r="U427" s="1">
        <f t="shared" si="241"/>
        <v>825.60938337537925</v>
      </c>
      <c r="V427" s="1">
        <f t="shared" si="241"/>
        <v>825.60938337537925</v>
      </c>
      <c r="W427" s="7">
        <v>2021</v>
      </c>
      <c r="X427" s="8">
        <v>2021</v>
      </c>
      <c r="Y427" s="11">
        <f>+P427-'[1]Приложение №1'!$P396</f>
        <v>-2362537.5779999997</v>
      </c>
      <c r="AA427" s="24">
        <f t="shared" si="217"/>
        <v>6715473.7000000002</v>
      </c>
      <c r="AB427" s="26">
        <v>0</v>
      </c>
      <c r="AC427" s="26"/>
      <c r="AD427" s="26"/>
      <c r="AE427" s="26"/>
      <c r="AF427" s="26">
        <v>0</v>
      </c>
      <c r="AG427" s="26"/>
      <c r="AH427" s="26"/>
      <c r="AI427" s="26">
        <v>0</v>
      </c>
      <c r="AJ427" s="26">
        <v>5303548.71</v>
      </c>
      <c r="AK427" s="26">
        <v>0</v>
      </c>
      <c r="AL427" s="26"/>
      <c r="AM427" s="26">
        <v>1411924.99</v>
      </c>
      <c r="AN427" s="26"/>
      <c r="AO427" s="1"/>
      <c r="AP427" s="112"/>
      <c r="AQ427" s="172"/>
    </row>
    <row r="428" spans="1:43" ht="15" customHeight="1" x14ac:dyDescent="0.25">
      <c r="A428" s="4">
        <f t="shared" ref="A428:B428" si="245">+A427+1</f>
        <v>405</v>
      </c>
      <c r="B428" s="22">
        <f t="shared" si="245"/>
        <v>86</v>
      </c>
      <c r="C428" s="2" t="s">
        <v>57</v>
      </c>
      <c r="D428" s="2" t="s">
        <v>1152</v>
      </c>
      <c r="E428" s="5">
        <v>1964</v>
      </c>
      <c r="F428" s="5">
        <v>1964</v>
      </c>
      <c r="G428" s="5" t="s">
        <v>63</v>
      </c>
      <c r="H428" s="5">
        <v>2</v>
      </c>
      <c r="I428" s="5">
        <v>2</v>
      </c>
      <c r="J428" s="26">
        <v>532.79999999999995</v>
      </c>
      <c r="K428" s="26">
        <v>489.9</v>
      </c>
      <c r="L428" s="26">
        <v>0</v>
      </c>
      <c r="M428" s="6">
        <v>46</v>
      </c>
      <c r="N428" s="24">
        <f t="shared" si="216"/>
        <v>214588.13</v>
      </c>
      <c r="O428" s="26"/>
      <c r="P428" s="1">
        <f t="shared" ref="P428:P438" si="246">N428-Q428-R428-S428-O428-T428</f>
        <v>150211.69</v>
      </c>
      <c r="Q428" s="1"/>
      <c r="R428" s="1">
        <v>64376.44</v>
      </c>
      <c r="S428" s="1"/>
      <c r="T428" s="26"/>
      <c r="U428" s="1">
        <f t="shared" si="241"/>
        <v>438.02435190855277</v>
      </c>
      <c r="V428" s="1">
        <f t="shared" si="241"/>
        <v>438.02435190855277</v>
      </c>
      <c r="W428" s="7">
        <v>2021</v>
      </c>
      <c r="X428" s="8">
        <v>2021</v>
      </c>
      <c r="Y428" s="11">
        <f>+P428-'[1]Приложение №1'!$P426</f>
        <v>-1049448.0299999998</v>
      </c>
      <c r="AA428" s="24">
        <f t="shared" si="217"/>
        <v>214588.13</v>
      </c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>
        <v>214588.13</v>
      </c>
      <c r="AO428" s="1"/>
      <c r="AP428" s="112"/>
      <c r="AQ428" s="172"/>
    </row>
    <row r="429" spans="1:43" ht="15" customHeight="1" x14ac:dyDescent="0.25">
      <c r="A429" s="214">
        <f t="shared" ref="A429:B429" si="247">+A428+1</f>
        <v>406</v>
      </c>
      <c r="B429" s="2">
        <f t="shared" si="247"/>
        <v>87</v>
      </c>
      <c r="C429" s="216" t="s">
        <v>57</v>
      </c>
      <c r="D429" s="216" t="s">
        <v>1399</v>
      </c>
      <c r="E429" s="217">
        <v>1965</v>
      </c>
      <c r="F429" s="217">
        <v>2015</v>
      </c>
      <c r="G429" s="217" t="s">
        <v>63</v>
      </c>
      <c r="H429" s="217">
        <v>2</v>
      </c>
      <c r="I429" s="217">
        <v>2</v>
      </c>
      <c r="J429" s="218">
        <v>563.4</v>
      </c>
      <c r="K429" s="218">
        <v>520.70000000000005</v>
      </c>
      <c r="L429" s="218">
        <v>0</v>
      </c>
      <c r="M429" s="219">
        <v>38</v>
      </c>
      <c r="N429" s="215">
        <f t="shared" si="216"/>
        <v>210269.56000000003</v>
      </c>
      <c r="O429" s="218"/>
      <c r="P429" s="26">
        <f t="shared" si="246"/>
        <v>147188.69000000003</v>
      </c>
      <c r="Q429" s="218"/>
      <c r="R429" s="218">
        <v>63080.87</v>
      </c>
      <c r="S429" s="218"/>
      <c r="T429" s="218"/>
      <c r="U429" s="218">
        <f t="shared" si="241"/>
        <v>403.8209333589399</v>
      </c>
      <c r="V429" s="218">
        <f t="shared" si="241"/>
        <v>403.8209333589399</v>
      </c>
      <c r="W429" s="220">
        <v>2021</v>
      </c>
      <c r="X429" s="8">
        <v>2021</v>
      </c>
      <c r="Y429" s="11"/>
      <c r="AA429" s="215">
        <f t="shared" si="217"/>
        <v>210269.56000000003</v>
      </c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>
        <v>210269.56000000003</v>
      </c>
      <c r="AO429" s="26"/>
      <c r="AP429" s="9"/>
      <c r="AQ429" s="172"/>
    </row>
    <row r="430" spans="1:43" ht="15" customHeight="1" x14ac:dyDescent="0.25">
      <c r="A430" s="214">
        <f t="shared" ref="A430:B430" si="248">+A429+1</f>
        <v>407</v>
      </c>
      <c r="B430" s="2">
        <f t="shared" si="248"/>
        <v>88</v>
      </c>
      <c r="C430" s="216" t="s">
        <v>57</v>
      </c>
      <c r="D430" s="216" t="s">
        <v>1400</v>
      </c>
      <c r="E430" s="217">
        <v>1966</v>
      </c>
      <c r="F430" s="217">
        <v>2012</v>
      </c>
      <c r="G430" s="217" t="s">
        <v>63</v>
      </c>
      <c r="H430" s="217">
        <v>2</v>
      </c>
      <c r="I430" s="217">
        <v>2</v>
      </c>
      <c r="J430" s="218">
        <v>538.1</v>
      </c>
      <c r="K430" s="218">
        <v>499.1</v>
      </c>
      <c r="L430" s="218">
        <v>0</v>
      </c>
      <c r="M430" s="219">
        <v>16</v>
      </c>
      <c r="N430" s="215">
        <f t="shared" si="216"/>
        <v>120687.45</v>
      </c>
      <c r="O430" s="218"/>
      <c r="P430" s="26">
        <f t="shared" si="246"/>
        <v>84481.209999999992</v>
      </c>
      <c r="Q430" s="218"/>
      <c r="R430" s="218">
        <v>36206.239999999998</v>
      </c>
      <c r="S430" s="218"/>
      <c r="T430" s="218"/>
      <c r="U430" s="218">
        <f t="shared" si="241"/>
        <v>241.81015828491283</v>
      </c>
      <c r="V430" s="218">
        <f t="shared" si="241"/>
        <v>241.81015828491283</v>
      </c>
      <c r="W430" s="220">
        <v>2021</v>
      </c>
      <c r="X430" s="8">
        <v>2021</v>
      </c>
      <c r="Y430" s="11"/>
      <c r="AA430" s="215">
        <f t="shared" si="217"/>
        <v>120687.45</v>
      </c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>
        <v>120687.45</v>
      </c>
      <c r="AO430" s="26"/>
      <c r="AP430" s="9"/>
      <c r="AQ430" s="172"/>
    </row>
    <row r="431" spans="1:43" ht="15" customHeight="1" x14ac:dyDescent="0.25">
      <c r="A431" s="214">
        <f t="shared" ref="A431:B431" si="249">+A430+1</f>
        <v>408</v>
      </c>
      <c r="B431" s="2">
        <f t="shared" si="249"/>
        <v>89</v>
      </c>
      <c r="C431" s="216" t="s">
        <v>57</v>
      </c>
      <c r="D431" s="216" t="s">
        <v>1401</v>
      </c>
      <c r="E431" s="217">
        <v>1969</v>
      </c>
      <c r="F431" s="217">
        <v>2015</v>
      </c>
      <c r="G431" s="217" t="s">
        <v>63</v>
      </c>
      <c r="H431" s="217">
        <v>2</v>
      </c>
      <c r="I431" s="217">
        <v>2</v>
      </c>
      <c r="J431" s="218">
        <v>537.79999999999995</v>
      </c>
      <c r="K431" s="218">
        <v>495.8</v>
      </c>
      <c r="L431" s="218">
        <v>0</v>
      </c>
      <c r="M431" s="219">
        <v>42</v>
      </c>
      <c r="N431" s="215">
        <f t="shared" si="216"/>
        <v>211737.26</v>
      </c>
      <c r="O431" s="218"/>
      <c r="P431" s="26">
        <f t="shared" si="246"/>
        <v>148216.08000000002</v>
      </c>
      <c r="Q431" s="218"/>
      <c r="R431" s="218">
        <v>63521.18</v>
      </c>
      <c r="S431" s="218"/>
      <c r="T431" s="218"/>
      <c r="U431" s="218">
        <f t="shared" si="241"/>
        <v>427.06183945139168</v>
      </c>
      <c r="V431" s="218">
        <f t="shared" si="241"/>
        <v>427.06183945139168</v>
      </c>
      <c r="W431" s="220">
        <v>2021</v>
      </c>
      <c r="X431" s="8">
        <v>2021</v>
      </c>
      <c r="Y431" s="11"/>
      <c r="AA431" s="215">
        <f t="shared" si="217"/>
        <v>211737.26</v>
      </c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>
        <v>211737.26</v>
      </c>
      <c r="AO431" s="26"/>
      <c r="AP431" s="9"/>
      <c r="AQ431" s="172"/>
    </row>
    <row r="432" spans="1:43" ht="15" customHeight="1" x14ac:dyDescent="0.25">
      <c r="A432" s="214">
        <f t="shared" ref="A432:B432" si="250">+A431+1</f>
        <v>409</v>
      </c>
      <c r="B432" s="2">
        <f t="shared" si="250"/>
        <v>90</v>
      </c>
      <c r="C432" s="216" t="s">
        <v>57</v>
      </c>
      <c r="D432" s="216" t="s">
        <v>1402</v>
      </c>
      <c r="E432" s="217">
        <v>1972</v>
      </c>
      <c r="F432" s="217">
        <v>2013</v>
      </c>
      <c r="G432" s="217" t="s">
        <v>63</v>
      </c>
      <c r="H432" s="217">
        <v>2</v>
      </c>
      <c r="I432" s="217">
        <v>2</v>
      </c>
      <c r="J432" s="218">
        <v>530.29999999999995</v>
      </c>
      <c r="K432" s="218">
        <v>493.2</v>
      </c>
      <c r="L432" s="218">
        <v>0</v>
      </c>
      <c r="M432" s="219">
        <v>26</v>
      </c>
      <c r="N432" s="215">
        <f t="shared" si="216"/>
        <v>126471.05</v>
      </c>
      <c r="O432" s="218"/>
      <c r="P432" s="26">
        <f t="shared" si="246"/>
        <v>86729.73000000001</v>
      </c>
      <c r="Q432" s="218"/>
      <c r="R432" s="218">
        <v>39741.32</v>
      </c>
      <c r="S432" s="218"/>
      <c r="T432" s="218">
        <v>0</v>
      </c>
      <c r="U432" s="218">
        <v>2635.3500000000004</v>
      </c>
      <c r="V432" s="218">
        <v>2635.3500000000004</v>
      </c>
      <c r="W432" s="220">
        <v>2021</v>
      </c>
      <c r="X432" s="8">
        <v>2021</v>
      </c>
      <c r="Y432" s="11"/>
      <c r="AA432" s="215">
        <f t="shared" si="217"/>
        <v>126471.05</v>
      </c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>
        <v>126471.05</v>
      </c>
      <c r="AO432" s="26"/>
      <c r="AP432" s="9"/>
      <c r="AQ432" s="172"/>
    </row>
    <row r="433" spans="1:43" ht="15" customHeight="1" x14ac:dyDescent="0.25">
      <c r="A433" s="4">
        <f t="shared" ref="A433" si="251">+A432+1</f>
        <v>410</v>
      </c>
      <c r="B433" s="22">
        <f t="shared" ref="B433" si="252">+B432+1</f>
        <v>91</v>
      </c>
      <c r="C433" s="2" t="s">
        <v>1336</v>
      </c>
      <c r="D433" s="2" t="s">
        <v>1021</v>
      </c>
      <c r="E433" s="5">
        <v>1989</v>
      </c>
      <c r="F433" s="5">
        <v>2011</v>
      </c>
      <c r="G433" s="5" t="s">
        <v>60</v>
      </c>
      <c r="H433" s="5">
        <v>1</v>
      </c>
      <c r="I433" s="5">
        <v>3</v>
      </c>
      <c r="J433" s="26">
        <v>4217.8999999999996</v>
      </c>
      <c r="K433" s="26">
        <v>1493.5</v>
      </c>
      <c r="L433" s="26">
        <v>969.5</v>
      </c>
      <c r="M433" s="6">
        <v>101</v>
      </c>
      <c r="N433" s="24">
        <f t="shared" si="216"/>
        <v>6753414.9299999997</v>
      </c>
      <c r="O433" s="26"/>
      <c r="P433" s="1">
        <f t="shared" si="246"/>
        <v>6753414.9299999997</v>
      </c>
      <c r="Q433" s="1"/>
      <c r="R433" s="1"/>
      <c r="S433" s="1"/>
      <c r="T433" s="1"/>
      <c r="U433" s="1">
        <f t="shared" si="241"/>
        <v>2741.9467844092569</v>
      </c>
      <c r="V433" s="1">
        <f t="shared" si="241"/>
        <v>2741.9467844092569</v>
      </c>
      <c r="W433" s="7">
        <v>2021</v>
      </c>
      <c r="X433" s="8">
        <v>2021</v>
      </c>
      <c r="Y433" s="11">
        <f>+P433-'[1]Приложение №1'!$P400</f>
        <v>-23441311.852648858</v>
      </c>
      <c r="AA433" s="24">
        <f t="shared" si="217"/>
        <v>6753414.9299999997</v>
      </c>
      <c r="AB433" s="26">
        <v>0</v>
      </c>
      <c r="AC433" s="26">
        <v>0</v>
      </c>
      <c r="AD433" s="26">
        <v>0</v>
      </c>
      <c r="AE433" s="26">
        <v>0</v>
      </c>
      <c r="AF433" s="26">
        <v>0</v>
      </c>
      <c r="AG433" s="26"/>
      <c r="AH433" s="26">
        <v>0</v>
      </c>
      <c r="AI433" s="26">
        <v>0</v>
      </c>
      <c r="AJ433" s="26">
        <v>6753414.9299999997</v>
      </c>
      <c r="AK433" s="26">
        <v>0</v>
      </c>
      <c r="AL433" s="26">
        <v>0</v>
      </c>
      <c r="AM433" s="26">
        <v>0</v>
      </c>
      <c r="AN433" s="26"/>
      <c r="AO433" s="1"/>
      <c r="AP433" s="112"/>
      <c r="AQ433" s="172"/>
    </row>
    <row r="434" spans="1:43" ht="15" customHeight="1" x14ac:dyDescent="0.25">
      <c r="A434" s="4">
        <f t="shared" ref="A434" si="253">+A433+1</f>
        <v>411</v>
      </c>
      <c r="B434" s="22">
        <f t="shared" ref="B434" si="254">+B433+1</f>
        <v>92</v>
      </c>
      <c r="C434" s="2" t="s">
        <v>1336</v>
      </c>
      <c r="D434" s="2" t="s">
        <v>1022</v>
      </c>
      <c r="E434" s="5">
        <v>1988</v>
      </c>
      <c r="F434" s="5">
        <v>2011</v>
      </c>
      <c r="G434" s="5" t="s">
        <v>60</v>
      </c>
      <c r="H434" s="5">
        <v>4</v>
      </c>
      <c r="I434" s="5">
        <v>4</v>
      </c>
      <c r="J434" s="26">
        <v>4288.8999999999996</v>
      </c>
      <c r="K434" s="26">
        <v>1752.1</v>
      </c>
      <c r="L434" s="26">
        <v>1363.4</v>
      </c>
      <c r="M434" s="6">
        <v>142</v>
      </c>
      <c r="N434" s="24">
        <f t="shared" si="216"/>
        <v>4732080.6900000004</v>
      </c>
      <c r="O434" s="26"/>
      <c r="P434" s="1">
        <f t="shared" si="246"/>
        <v>4732080.6900000004</v>
      </c>
      <c r="Q434" s="1"/>
      <c r="R434" s="1"/>
      <c r="S434" s="1"/>
      <c r="T434" s="1"/>
      <c r="U434" s="1">
        <f t="shared" si="241"/>
        <v>1518.8832258064517</v>
      </c>
      <c r="V434" s="1">
        <f t="shared" si="241"/>
        <v>1518.8832258064517</v>
      </c>
      <c r="W434" s="7">
        <v>2021</v>
      </c>
      <c r="X434" s="8">
        <v>2021</v>
      </c>
      <c r="Y434" s="11">
        <f>+P434-'[1]Приложение №1'!$P401</f>
        <v>4212942.7258687336</v>
      </c>
      <c r="AA434" s="24">
        <f t="shared" si="217"/>
        <v>4732080.6900000004</v>
      </c>
      <c r="AB434" s="26">
        <v>0</v>
      </c>
      <c r="AC434" s="26">
        <v>0</v>
      </c>
      <c r="AD434" s="26">
        <v>0</v>
      </c>
      <c r="AE434" s="26">
        <v>0</v>
      </c>
      <c r="AF434" s="26">
        <v>0</v>
      </c>
      <c r="AG434" s="26"/>
      <c r="AH434" s="26">
        <v>0</v>
      </c>
      <c r="AI434" s="26">
        <v>0</v>
      </c>
      <c r="AJ434" s="26">
        <v>4732080.6900000004</v>
      </c>
      <c r="AK434" s="26">
        <v>0</v>
      </c>
      <c r="AL434" s="26">
        <v>0</v>
      </c>
      <c r="AM434" s="26">
        <v>0</v>
      </c>
      <c r="AN434" s="26"/>
      <c r="AO434" s="1"/>
      <c r="AP434" s="112"/>
      <c r="AQ434" s="172"/>
    </row>
    <row r="435" spans="1:43" ht="15" customHeight="1" x14ac:dyDescent="0.25">
      <c r="A435" s="4">
        <f t="shared" ref="A435" si="255">+A434+1</f>
        <v>412</v>
      </c>
      <c r="B435" s="22">
        <f t="shared" ref="B435" si="256">+B434+1</f>
        <v>93</v>
      </c>
      <c r="C435" s="2" t="s">
        <v>1336</v>
      </c>
      <c r="D435" s="2" t="s">
        <v>1023</v>
      </c>
      <c r="E435" s="5">
        <v>1989</v>
      </c>
      <c r="F435" s="5">
        <v>2011</v>
      </c>
      <c r="G435" s="5" t="s">
        <v>60</v>
      </c>
      <c r="H435" s="5">
        <v>4</v>
      </c>
      <c r="I435" s="5">
        <v>4</v>
      </c>
      <c r="J435" s="26">
        <v>4284.7</v>
      </c>
      <c r="K435" s="26">
        <v>1755.8</v>
      </c>
      <c r="L435" s="26">
        <v>1343</v>
      </c>
      <c r="M435" s="6">
        <v>133</v>
      </c>
      <c r="N435" s="24">
        <f t="shared" si="216"/>
        <v>4584566.8499999996</v>
      </c>
      <c r="O435" s="26"/>
      <c r="P435" s="1">
        <f t="shared" si="246"/>
        <v>4584566.8499999996</v>
      </c>
      <c r="Q435" s="1"/>
      <c r="R435" s="1"/>
      <c r="S435" s="1"/>
      <c r="T435" s="1"/>
      <c r="U435" s="1">
        <f t="shared" si="241"/>
        <v>1479.4652284755387</v>
      </c>
      <c r="V435" s="1">
        <f t="shared" si="241"/>
        <v>1479.4652284755387</v>
      </c>
      <c r="W435" s="7">
        <v>2021</v>
      </c>
      <c r="X435" s="8">
        <v>2021</v>
      </c>
      <c r="Y435" s="11">
        <f>+P435-'[1]Приложение №1'!$P402</f>
        <v>2093117.2089999993</v>
      </c>
      <c r="AA435" s="24">
        <f t="shared" si="217"/>
        <v>4584566.8499999996</v>
      </c>
      <c r="AB435" s="26">
        <v>0</v>
      </c>
      <c r="AC435" s="26">
        <v>0</v>
      </c>
      <c r="AD435" s="26">
        <v>0</v>
      </c>
      <c r="AE435" s="26">
        <v>0</v>
      </c>
      <c r="AF435" s="26">
        <v>0</v>
      </c>
      <c r="AG435" s="26"/>
      <c r="AH435" s="26">
        <v>0</v>
      </c>
      <c r="AI435" s="26">
        <v>0</v>
      </c>
      <c r="AJ435" s="26">
        <v>4584566.8499999996</v>
      </c>
      <c r="AK435" s="26">
        <v>0</v>
      </c>
      <c r="AL435" s="26">
        <v>0</v>
      </c>
      <c r="AM435" s="26">
        <v>0</v>
      </c>
      <c r="AN435" s="26"/>
      <c r="AO435" s="1"/>
      <c r="AP435" s="112"/>
      <c r="AQ435" s="172"/>
    </row>
    <row r="436" spans="1:43" ht="15" customHeight="1" x14ac:dyDescent="0.25">
      <c r="A436" s="4">
        <f t="shared" ref="A436" si="257">+A435+1</f>
        <v>413</v>
      </c>
      <c r="B436" s="22">
        <f t="shared" ref="B436:B437" si="258">+B435+1</f>
        <v>94</v>
      </c>
      <c r="C436" s="2" t="s">
        <v>1336</v>
      </c>
      <c r="D436" s="2" t="s">
        <v>1029</v>
      </c>
      <c r="E436" s="5">
        <v>1986</v>
      </c>
      <c r="F436" s="5">
        <v>2016</v>
      </c>
      <c r="G436" s="5" t="s">
        <v>60</v>
      </c>
      <c r="H436" s="5">
        <v>4</v>
      </c>
      <c r="I436" s="5">
        <v>2</v>
      </c>
      <c r="J436" s="26">
        <v>2150.1999999999998</v>
      </c>
      <c r="K436" s="26">
        <v>881.6</v>
      </c>
      <c r="L436" s="26">
        <v>676.2</v>
      </c>
      <c r="M436" s="6">
        <v>72</v>
      </c>
      <c r="N436" s="24">
        <f t="shared" si="216"/>
        <v>1806236.29</v>
      </c>
      <c r="O436" s="26"/>
      <c r="P436" s="1">
        <f t="shared" si="246"/>
        <v>1806236.29</v>
      </c>
      <c r="Q436" s="1"/>
      <c r="R436" s="1"/>
      <c r="S436" s="1"/>
      <c r="T436" s="1"/>
      <c r="U436" s="1">
        <f t="shared" si="241"/>
        <v>1159.4789382462445</v>
      </c>
      <c r="V436" s="1">
        <f t="shared" si="241"/>
        <v>1159.4789382462445</v>
      </c>
      <c r="W436" s="7">
        <v>2021</v>
      </c>
      <c r="X436" s="8">
        <v>2021</v>
      </c>
      <c r="Y436" s="11">
        <f>+P436-'[1]Приложение №1'!$P400</f>
        <v>-28388490.492648859</v>
      </c>
      <c r="AA436" s="24">
        <f t="shared" si="217"/>
        <v>1806236.29</v>
      </c>
      <c r="AB436" s="26">
        <v>0</v>
      </c>
      <c r="AC436" s="26">
        <v>0</v>
      </c>
      <c r="AD436" s="26">
        <v>0</v>
      </c>
      <c r="AE436" s="26">
        <v>0</v>
      </c>
      <c r="AF436" s="26">
        <v>0</v>
      </c>
      <c r="AG436" s="26"/>
      <c r="AH436" s="26">
        <v>0</v>
      </c>
      <c r="AI436" s="26">
        <v>0</v>
      </c>
      <c r="AJ436" s="26">
        <v>1806236.29</v>
      </c>
      <c r="AK436" s="26">
        <v>0</v>
      </c>
      <c r="AL436" s="26">
        <v>0</v>
      </c>
      <c r="AM436" s="26">
        <v>0</v>
      </c>
      <c r="AN436" s="26"/>
      <c r="AO436" s="1"/>
      <c r="AP436" s="112"/>
      <c r="AQ436" s="172"/>
    </row>
    <row r="437" spans="1:43" ht="15" customHeight="1" x14ac:dyDescent="0.25">
      <c r="A437" s="4">
        <f t="shared" ref="A437" si="259">+A436+1</f>
        <v>414</v>
      </c>
      <c r="B437" s="22">
        <f t="shared" si="258"/>
        <v>95</v>
      </c>
      <c r="C437" s="2" t="s">
        <v>1336</v>
      </c>
      <c r="D437" s="2" t="s">
        <v>677</v>
      </c>
      <c r="E437" s="5">
        <v>1986</v>
      </c>
      <c r="F437" s="5">
        <v>2011</v>
      </c>
      <c r="G437" s="5" t="s">
        <v>60</v>
      </c>
      <c r="H437" s="5">
        <v>4</v>
      </c>
      <c r="I437" s="5">
        <v>2</v>
      </c>
      <c r="J437" s="26">
        <v>2131.6999999999998</v>
      </c>
      <c r="K437" s="26">
        <v>880.2</v>
      </c>
      <c r="L437" s="26">
        <v>661.2</v>
      </c>
      <c r="M437" s="6">
        <v>88</v>
      </c>
      <c r="N437" s="24">
        <f t="shared" si="216"/>
        <v>2609221.54</v>
      </c>
      <c r="O437" s="26"/>
      <c r="P437" s="1">
        <f t="shared" si="246"/>
        <v>2609221.54</v>
      </c>
      <c r="Q437" s="1"/>
      <c r="R437" s="1"/>
      <c r="S437" s="1"/>
      <c r="T437" s="1"/>
      <c r="U437" s="1">
        <f t="shared" si="241"/>
        <v>1692.7608278188659</v>
      </c>
      <c r="V437" s="1">
        <f t="shared" si="241"/>
        <v>1692.7608278188659</v>
      </c>
      <c r="W437" s="7">
        <v>2021</v>
      </c>
      <c r="X437" s="8">
        <v>2021</v>
      </c>
      <c r="Y437" s="11">
        <f>+P437-'[1]Приложение №1'!$P401</f>
        <v>2090083.5758687332</v>
      </c>
      <c r="AA437" s="24">
        <f t="shared" si="217"/>
        <v>2609221.54</v>
      </c>
      <c r="AB437" s="26">
        <v>2609221.54</v>
      </c>
      <c r="AC437" s="26">
        <v>0</v>
      </c>
      <c r="AD437" s="26">
        <v>0</v>
      </c>
      <c r="AE437" s="26">
        <v>0</v>
      </c>
      <c r="AF437" s="26">
        <v>0</v>
      </c>
      <c r="AG437" s="26"/>
      <c r="AH437" s="26">
        <v>0</v>
      </c>
      <c r="AI437" s="26">
        <v>0</v>
      </c>
      <c r="AJ437" s="26">
        <v>0</v>
      </c>
      <c r="AK437" s="26">
        <v>0</v>
      </c>
      <c r="AL437" s="26">
        <v>0</v>
      </c>
      <c r="AM437" s="26">
        <v>0</v>
      </c>
      <c r="AN437" s="26"/>
      <c r="AO437" s="1"/>
      <c r="AP437" s="112"/>
      <c r="AQ437" s="172"/>
    </row>
    <row r="438" spans="1:43" ht="15" customHeight="1" x14ac:dyDescent="0.25">
      <c r="A438" s="4">
        <f t="shared" ref="A438" si="260">+A437+1</f>
        <v>415</v>
      </c>
      <c r="B438" s="22">
        <f t="shared" ref="B438" si="261">+B437+1</f>
        <v>96</v>
      </c>
      <c r="C438" s="2" t="s">
        <v>1336</v>
      </c>
      <c r="D438" s="2" t="s">
        <v>1030</v>
      </c>
      <c r="E438" s="5">
        <v>1987</v>
      </c>
      <c r="F438" s="5">
        <v>2011</v>
      </c>
      <c r="G438" s="5" t="s">
        <v>60</v>
      </c>
      <c r="H438" s="5">
        <v>4</v>
      </c>
      <c r="I438" s="5">
        <v>2</v>
      </c>
      <c r="J438" s="26">
        <v>4275.3999999999996</v>
      </c>
      <c r="K438" s="26">
        <v>1756</v>
      </c>
      <c r="L438" s="26">
        <v>1332.7</v>
      </c>
      <c r="M438" s="6">
        <v>151</v>
      </c>
      <c r="N438" s="24">
        <f t="shared" si="216"/>
        <v>4235820.5599999996</v>
      </c>
      <c r="O438" s="26"/>
      <c r="P438" s="1">
        <f t="shared" si="246"/>
        <v>4137302.9599999995</v>
      </c>
      <c r="Q438" s="1"/>
      <c r="R438" s="1">
        <v>98517.6</v>
      </c>
      <c r="S438" s="1"/>
      <c r="T438" s="1"/>
      <c r="U438" s="1">
        <f t="shared" si="241"/>
        <v>1371.3926765305791</v>
      </c>
      <c r="V438" s="1">
        <f t="shared" si="241"/>
        <v>1371.3926765305791</v>
      </c>
      <c r="W438" s="7">
        <v>2021</v>
      </c>
      <c r="X438" s="8">
        <v>2021</v>
      </c>
      <c r="Y438" s="11">
        <f>+P438-'[1]Приложение №1'!$P402</f>
        <v>1645853.3189999992</v>
      </c>
      <c r="AA438" s="24">
        <f t="shared" si="217"/>
        <v>4235820.5599999996</v>
      </c>
      <c r="AB438" s="26">
        <v>0</v>
      </c>
      <c r="AC438" s="26">
        <v>0</v>
      </c>
      <c r="AD438" s="26">
        <v>0</v>
      </c>
      <c r="AE438" s="26">
        <v>0</v>
      </c>
      <c r="AF438" s="26">
        <v>0</v>
      </c>
      <c r="AG438" s="26"/>
      <c r="AH438" s="26">
        <v>0</v>
      </c>
      <c r="AI438" s="26">
        <v>0</v>
      </c>
      <c r="AJ438" s="26">
        <v>4235820.5599999996</v>
      </c>
      <c r="AK438" s="26">
        <v>0</v>
      </c>
      <c r="AL438" s="26">
        <v>0</v>
      </c>
      <c r="AM438" s="26">
        <v>0</v>
      </c>
      <c r="AN438" s="26"/>
      <c r="AO438" s="1"/>
      <c r="AP438" s="112"/>
      <c r="AQ438" s="172"/>
    </row>
    <row r="439" spans="1:43" ht="15" customHeight="1" x14ac:dyDescent="0.25">
      <c r="A439" s="4">
        <f t="shared" ref="A439" si="262">+A438+1</f>
        <v>416</v>
      </c>
      <c r="B439" s="22">
        <f t="shared" ref="B439" si="263">+B438+1</f>
        <v>97</v>
      </c>
      <c r="C439" s="2" t="s">
        <v>306</v>
      </c>
      <c r="D439" s="2" t="s">
        <v>1252</v>
      </c>
      <c r="E439" s="5">
        <v>1994</v>
      </c>
      <c r="F439" s="5">
        <v>2011</v>
      </c>
      <c r="G439" s="5" t="s">
        <v>48</v>
      </c>
      <c r="H439" s="5">
        <v>5</v>
      </c>
      <c r="I439" s="5">
        <v>2</v>
      </c>
      <c r="J439" s="26">
        <v>1801.3</v>
      </c>
      <c r="K439" s="26">
        <v>1663.1</v>
      </c>
      <c r="L439" s="26">
        <v>0</v>
      </c>
      <c r="M439" s="6">
        <v>70</v>
      </c>
      <c r="N439" s="24">
        <f t="shared" si="216"/>
        <v>1629972.73</v>
      </c>
      <c r="O439" s="26"/>
      <c r="P439" s="1"/>
      <c r="Q439" s="1"/>
      <c r="R439" s="1">
        <v>498127.23419999995</v>
      </c>
      <c r="S439" s="1">
        <f>N439-O439-Q439-R439-T439</f>
        <v>1131845.4958000001</v>
      </c>
      <c r="T439" s="1"/>
      <c r="U439" s="1">
        <f t="shared" si="241"/>
        <v>980.08101136431969</v>
      </c>
      <c r="V439" s="1">
        <f t="shared" si="241"/>
        <v>980.08101136431969</v>
      </c>
      <c r="W439" s="7">
        <v>2021</v>
      </c>
      <c r="X439" s="8">
        <v>2021</v>
      </c>
      <c r="Y439" s="11">
        <f>+P439-'[1]Приложение №1'!$P403</f>
        <v>-3508219.3959999993</v>
      </c>
      <c r="AA439" s="24">
        <f t="shared" si="217"/>
        <v>1629972.73</v>
      </c>
      <c r="AB439" s="26">
        <v>1629972.73</v>
      </c>
      <c r="AC439" s="26">
        <v>0</v>
      </c>
      <c r="AD439" s="26"/>
      <c r="AE439" s="26"/>
      <c r="AF439" s="26">
        <v>0</v>
      </c>
      <c r="AG439" s="26"/>
      <c r="AH439" s="26"/>
      <c r="AI439" s="26">
        <v>0</v>
      </c>
      <c r="AJ439" s="26">
        <v>0</v>
      </c>
      <c r="AK439" s="26">
        <v>0</v>
      </c>
      <c r="AL439" s="26">
        <v>0</v>
      </c>
      <c r="AM439" s="26">
        <v>0</v>
      </c>
      <c r="AN439" s="26"/>
      <c r="AO439" s="1"/>
      <c r="AP439" s="112"/>
      <c r="AQ439" s="172"/>
    </row>
    <row r="440" spans="1:43" ht="15" customHeight="1" x14ac:dyDescent="0.25">
      <c r="A440" s="4">
        <f t="shared" ref="A440" si="264">+A439+1</f>
        <v>417</v>
      </c>
      <c r="B440" s="22">
        <f t="shared" ref="B440:B447" si="265">B439+1</f>
        <v>98</v>
      </c>
      <c r="C440" s="2" t="s">
        <v>278</v>
      </c>
      <c r="D440" s="2" t="s">
        <v>1221</v>
      </c>
      <c r="E440" s="5">
        <v>1980</v>
      </c>
      <c r="F440" s="5">
        <v>1980</v>
      </c>
      <c r="G440" s="5" t="s">
        <v>63</v>
      </c>
      <c r="H440" s="5">
        <v>2</v>
      </c>
      <c r="I440" s="5">
        <v>2</v>
      </c>
      <c r="J440" s="26">
        <v>266.39999999999998</v>
      </c>
      <c r="K440" s="26">
        <v>144.6</v>
      </c>
      <c r="L440" s="26">
        <v>88</v>
      </c>
      <c r="M440" s="6">
        <v>17</v>
      </c>
      <c r="N440" s="24">
        <f t="shared" si="216"/>
        <v>213176.53999999998</v>
      </c>
      <c r="O440" s="26"/>
      <c r="P440" s="1">
        <f t="shared" ref="P440:P449" si="266">N440-Q440-R440-S440-O440-T440</f>
        <v>144796.09999999998</v>
      </c>
      <c r="Q440" s="1"/>
      <c r="R440" s="1">
        <v>53327.47</v>
      </c>
      <c r="S440" s="1">
        <v>15052.970000000001</v>
      </c>
      <c r="T440" s="26"/>
      <c r="U440" s="1">
        <f t="shared" ref="U440:V449" si="267">$N440/($K440+$L440)</f>
        <v>916.49415305245054</v>
      </c>
      <c r="V440" s="1">
        <f t="shared" si="267"/>
        <v>916.49415305245054</v>
      </c>
      <c r="W440" s="7">
        <v>2021</v>
      </c>
      <c r="X440" s="8">
        <v>2021</v>
      </c>
      <c r="Y440" s="11">
        <f>+P440-'[1]Приложение №1'!$P440</f>
        <v>-5006618.2</v>
      </c>
      <c r="AA440" s="24">
        <f t="shared" si="217"/>
        <v>213176.53999999998</v>
      </c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>
        <v>164321.82999999999</v>
      </c>
      <c r="AO440" s="1">
        <v>48854.71</v>
      </c>
      <c r="AP440" s="112"/>
      <c r="AQ440" s="172"/>
    </row>
    <row r="441" spans="1:43" ht="15" customHeight="1" x14ac:dyDescent="0.25">
      <c r="A441" s="4">
        <f t="shared" ref="A441" si="268">+A440+1</f>
        <v>418</v>
      </c>
      <c r="B441" s="22">
        <f t="shared" si="265"/>
        <v>99</v>
      </c>
      <c r="C441" s="2" t="s">
        <v>658</v>
      </c>
      <c r="D441" s="2" t="s">
        <v>1233</v>
      </c>
      <c r="E441" s="5">
        <v>1985</v>
      </c>
      <c r="F441" s="5">
        <v>1985</v>
      </c>
      <c r="G441" s="5" t="s">
        <v>63</v>
      </c>
      <c r="H441" s="5">
        <v>2</v>
      </c>
      <c r="I441" s="5">
        <v>3</v>
      </c>
      <c r="J441" s="26">
        <v>899.1</v>
      </c>
      <c r="K441" s="26">
        <v>813.2</v>
      </c>
      <c r="L441" s="26">
        <v>0</v>
      </c>
      <c r="M441" s="6">
        <v>22</v>
      </c>
      <c r="N441" s="24">
        <f t="shared" si="216"/>
        <v>84511.06</v>
      </c>
      <c r="O441" s="26"/>
      <c r="P441" s="1">
        <f t="shared" si="266"/>
        <v>58320.569999999992</v>
      </c>
      <c r="Q441" s="1"/>
      <c r="R441" s="1">
        <v>26190.490000000005</v>
      </c>
      <c r="S441" s="1"/>
      <c r="T441" s="26"/>
      <c r="U441" s="1">
        <f t="shared" si="267"/>
        <v>103.92407771765862</v>
      </c>
      <c r="V441" s="1">
        <f t="shared" si="267"/>
        <v>103.92407771765862</v>
      </c>
      <c r="W441" s="7">
        <v>2021</v>
      </c>
      <c r="X441" s="8">
        <v>2021</v>
      </c>
      <c r="Y441" s="11">
        <f>+P441-'[1]Приложение №1'!$P447</f>
        <v>-1912696.9500000004</v>
      </c>
      <c r="AA441" s="24">
        <f t="shared" si="217"/>
        <v>84511.06</v>
      </c>
      <c r="AB441" s="26">
        <v>0</v>
      </c>
      <c r="AC441" s="26">
        <v>0</v>
      </c>
      <c r="AD441" s="26">
        <v>0</v>
      </c>
      <c r="AE441" s="26">
        <v>0</v>
      </c>
      <c r="AF441" s="26">
        <v>0</v>
      </c>
      <c r="AG441" s="26"/>
      <c r="AH441" s="26">
        <v>0</v>
      </c>
      <c r="AI441" s="26">
        <v>0</v>
      </c>
      <c r="AJ441" s="26">
        <v>0</v>
      </c>
      <c r="AK441" s="26">
        <v>0</v>
      </c>
      <c r="AL441" s="26"/>
      <c r="AM441" s="26"/>
      <c r="AN441" s="26">
        <v>56836.72</v>
      </c>
      <c r="AO441" s="1">
        <v>27674.34</v>
      </c>
      <c r="AP441" s="112"/>
      <c r="AQ441" s="172"/>
    </row>
    <row r="442" spans="1:43" ht="15" customHeight="1" x14ac:dyDescent="0.25">
      <c r="A442" s="4">
        <f t="shared" ref="A442" si="269">+A441+1</f>
        <v>419</v>
      </c>
      <c r="B442" s="22">
        <f t="shared" si="265"/>
        <v>100</v>
      </c>
      <c r="C442" s="2" t="s">
        <v>658</v>
      </c>
      <c r="D442" s="2" t="s">
        <v>1234</v>
      </c>
      <c r="E442" s="5">
        <v>1985</v>
      </c>
      <c r="F442" s="5">
        <v>1985</v>
      </c>
      <c r="G442" s="5" t="s">
        <v>63</v>
      </c>
      <c r="H442" s="5">
        <v>2</v>
      </c>
      <c r="I442" s="5">
        <v>3</v>
      </c>
      <c r="J442" s="26">
        <v>918.1</v>
      </c>
      <c r="K442" s="26">
        <v>832.1</v>
      </c>
      <c r="L442" s="26">
        <v>0</v>
      </c>
      <c r="M442" s="6">
        <v>26</v>
      </c>
      <c r="N442" s="24">
        <f t="shared" si="216"/>
        <v>84638.61</v>
      </c>
      <c r="O442" s="26"/>
      <c r="P442" s="1">
        <f t="shared" si="266"/>
        <v>58407.199999999997</v>
      </c>
      <c r="Q442" s="1"/>
      <c r="R442" s="1">
        <v>26231.410000000003</v>
      </c>
      <c r="S442" s="1"/>
      <c r="T442" s="26"/>
      <c r="U442" s="1">
        <f t="shared" si="267"/>
        <v>101.71687297199855</v>
      </c>
      <c r="V442" s="1">
        <f t="shared" si="267"/>
        <v>101.71687297199855</v>
      </c>
      <c r="W442" s="7">
        <v>2021</v>
      </c>
      <c r="X442" s="8">
        <v>2021</v>
      </c>
      <c r="Y442" s="11">
        <f>+P442-'[1]Приложение №1'!$P448</f>
        <v>-1879983.2599999995</v>
      </c>
      <c r="AA442" s="24">
        <f t="shared" si="217"/>
        <v>84638.61</v>
      </c>
      <c r="AB442" s="26">
        <v>0</v>
      </c>
      <c r="AC442" s="26">
        <v>0</v>
      </c>
      <c r="AD442" s="26">
        <v>0</v>
      </c>
      <c r="AE442" s="26">
        <v>0</v>
      </c>
      <c r="AF442" s="26">
        <v>0</v>
      </c>
      <c r="AG442" s="26"/>
      <c r="AH442" s="26">
        <v>0</v>
      </c>
      <c r="AI442" s="26">
        <v>0</v>
      </c>
      <c r="AJ442" s="26">
        <v>0</v>
      </c>
      <c r="AK442" s="26">
        <v>0</v>
      </c>
      <c r="AL442" s="26"/>
      <c r="AM442" s="26"/>
      <c r="AN442" s="26">
        <v>56876.27</v>
      </c>
      <c r="AO442" s="1">
        <v>27762.34</v>
      </c>
      <c r="AP442" s="112"/>
      <c r="AQ442" s="172"/>
    </row>
    <row r="443" spans="1:43" ht="15" customHeight="1" x14ac:dyDescent="0.25">
      <c r="A443" s="4">
        <f t="shared" ref="A443" si="270">+A442+1</f>
        <v>420</v>
      </c>
      <c r="B443" s="22">
        <f t="shared" si="265"/>
        <v>101</v>
      </c>
      <c r="C443" s="2" t="s">
        <v>658</v>
      </c>
      <c r="D443" s="2" t="s">
        <v>1235</v>
      </c>
      <c r="E443" s="5">
        <v>1985</v>
      </c>
      <c r="F443" s="5">
        <v>1985</v>
      </c>
      <c r="G443" s="5" t="s">
        <v>63</v>
      </c>
      <c r="H443" s="5">
        <v>2</v>
      </c>
      <c r="I443" s="5">
        <v>3</v>
      </c>
      <c r="J443" s="26">
        <v>911.7</v>
      </c>
      <c r="K443" s="26">
        <v>824.1</v>
      </c>
      <c r="L443" s="26">
        <v>0</v>
      </c>
      <c r="M443" s="6">
        <v>20</v>
      </c>
      <c r="N443" s="24">
        <f t="shared" si="216"/>
        <v>85764.96</v>
      </c>
      <c r="O443" s="26"/>
      <c r="P443" s="1">
        <f t="shared" si="266"/>
        <v>59196.260000000009</v>
      </c>
      <c r="Q443" s="1"/>
      <c r="R443" s="1">
        <v>26568.699999999997</v>
      </c>
      <c r="S443" s="1"/>
      <c r="T443" s="26"/>
      <c r="U443" s="1">
        <f t="shared" si="267"/>
        <v>104.07105933745905</v>
      </c>
      <c r="V443" s="1">
        <f t="shared" si="267"/>
        <v>104.07105933745905</v>
      </c>
      <c r="W443" s="7">
        <v>2021</v>
      </c>
      <c r="X443" s="8">
        <v>2021</v>
      </c>
      <c r="Y443" s="11">
        <f>+P443-'[1]Приложение №1'!$P449</f>
        <v>-6055950.0034999987</v>
      </c>
      <c r="AA443" s="24">
        <f t="shared" si="217"/>
        <v>85764.96</v>
      </c>
      <c r="AB443" s="26">
        <v>0</v>
      </c>
      <c r="AC443" s="26">
        <v>0</v>
      </c>
      <c r="AD443" s="26">
        <v>0</v>
      </c>
      <c r="AE443" s="26">
        <v>0</v>
      </c>
      <c r="AF443" s="26">
        <v>0</v>
      </c>
      <c r="AG443" s="26"/>
      <c r="AH443" s="26">
        <v>0</v>
      </c>
      <c r="AI443" s="26">
        <v>0</v>
      </c>
      <c r="AJ443" s="26">
        <v>0</v>
      </c>
      <c r="AK443" s="26">
        <v>0</v>
      </c>
      <c r="AL443" s="26"/>
      <c r="AM443" s="26"/>
      <c r="AN443" s="26">
        <v>58023.12</v>
      </c>
      <c r="AO443" s="1">
        <v>27741.84</v>
      </c>
      <c r="AP443" s="112"/>
      <c r="AQ443" s="172"/>
    </row>
    <row r="444" spans="1:43" ht="15" customHeight="1" x14ac:dyDescent="0.25">
      <c r="A444" s="4">
        <f t="shared" ref="A444" si="271">+A443+1</f>
        <v>421</v>
      </c>
      <c r="B444" s="22">
        <f t="shared" si="265"/>
        <v>102</v>
      </c>
      <c r="C444" s="2" t="s">
        <v>658</v>
      </c>
      <c r="D444" s="2" t="s">
        <v>1236</v>
      </c>
      <c r="E444" s="5">
        <v>1987</v>
      </c>
      <c r="F444" s="5">
        <v>1987</v>
      </c>
      <c r="G444" s="5" t="s">
        <v>63</v>
      </c>
      <c r="H444" s="5">
        <v>2</v>
      </c>
      <c r="I444" s="5">
        <v>3</v>
      </c>
      <c r="J444" s="26">
        <v>958.5</v>
      </c>
      <c r="K444" s="26">
        <v>886.3</v>
      </c>
      <c r="L444" s="26">
        <v>0</v>
      </c>
      <c r="M444" s="6">
        <v>25</v>
      </c>
      <c r="N444" s="24">
        <f t="shared" si="216"/>
        <v>83220.56</v>
      </c>
      <c r="O444" s="26"/>
      <c r="P444" s="1">
        <f t="shared" si="266"/>
        <v>57405.570000000007</v>
      </c>
      <c r="Q444" s="1"/>
      <c r="R444" s="1">
        <v>25814.989999999991</v>
      </c>
      <c r="S444" s="1"/>
      <c r="T444" s="26"/>
      <c r="U444" s="1">
        <f t="shared" si="267"/>
        <v>93.896603858738573</v>
      </c>
      <c r="V444" s="1">
        <f t="shared" si="267"/>
        <v>93.896603858738573</v>
      </c>
      <c r="W444" s="7">
        <v>2021</v>
      </c>
      <c r="X444" s="8">
        <v>2021</v>
      </c>
      <c r="Y444" s="11">
        <f>+P444-'[1]Приложение №1'!$P450</f>
        <v>-2080536.49</v>
      </c>
      <c r="AA444" s="24">
        <f t="shared" si="217"/>
        <v>83220.56</v>
      </c>
      <c r="AB444" s="26">
        <v>0</v>
      </c>
      <c r="AC444" s="26">
        <v>0</v>
      </c>
      <c r="AD444" s="26">
        <v>0</v>
      </c>
      <c r="AE444" s="26">
        <v>0</v>
      </c>
      <c r="AF444" s="26">
        <v>0</v>
      </c>
      <c r="AG444" s="26"/>
      <c r="AH444" s="26">
        <v>0</v>
      </c>
      <c r="AI444" s="26">
        <v>0</v>
      </c>
      <c r="AJ444" s="26">
        <v>0</v>
      </c>
      <c r="AK444" s="26">
        <v>0</v>
      </c>
      <c r="AL444" s="26"/>
      <c r="AM444" s="26"/>
      <c r="AN444" s="26">
        <v>55160.77</v>
      </c>
      <c r="AO444" s="1">
        <v>28059.79</v>
      </c>
      <c r="AP444" s="112"/>
      <c r="AQ444" s="172"/>
    </row>
    <row r="445" spans="1:43" ht="15" customHeight="1" x14ac:dyDescent="0.25">
      <c r="A445" s="4">
        <f t="shared" ref="A445" si="272">+A444+1</f>
        <v>422</v>
      </c>
      <c r="B445" s="22">
        <f t="shared" si="265"/>
        <v>103</v>
      </c>
      <c r="C445" s="2" t="s">
        <v>658</v>
      </c>
      <c r="D445" s="2" t="s">
        <v>1237</v>
      </c>
      <c r="E445" s="5">
        <v>1988</v>
      </c>
      <c r="F445" s="5">
        <v>1988</v>
      </c>
      <c r="G445" s="5" t="s">
        <v>63</v>
      </c>
      <c r="H445" s="5">
        <v>2</v>
      </c>
      <c r="I445" s="5">
        <v>3</v>
      </c>
      <c r="J445" s="26">
        <v>833.6</v>
      </c>
      <c r="K445" s="26">
        <v>746.8</v>
      </c>
      <c r="L445" s="26">
        <v>0</v>
      </c>
      <c r="M445" s="6">
        <v>25</v>
      </c>
      <c r="N445" s="24">
        <f t="shared" si="216"/>
        <v>84590.540000000008</v>
      </c>
      <c r="O445" s="26"/>
      <c r="P445" s="1">
        <f t="shared" si="266"/>
        <v>58377.39</v>
      </c>
      <c r="Q445" s="1"/>
      <c r="R445" s="1">
        <v>26213.150000000009</v>
      </c>
      <c r="S445" s="1"/>
      <c r="T445" s="26"/>
      <c r="U445" s="1">
        <f t="shared" si="267"/>
        <v>113.27067487948582</v>
      </c>
      <c r="V445" s="1">
        <f t="shared" si="267"/>
        <v>113.27067487948582</v>
      </c>
      <c r="W445" s="7">
        <v>2021</v>
      </c>
      <c r="X445" s="8">
        <v>2021</v>
      </c>
      <c r="Y445" s="11">
        <f>+P445-'[1]Приложение №1'!$P445</f>
        <v>-1888355.6600000004</v>
      </c>
      <c r="AA445" s="24">
        <f t="shared" si="217"/>
        <v>84590.540000000008</v>
      </c>
      <c r="AB445" s="26">
        <v>0</v>
      </c>
      <c r="AC445" s="26">
        <v>0</v>
      </c>
      <c r="AD445" s="26">
        <v>0</v>
      </c>
      <c r="AE445" s="26">
        <v>0</v>
      </c>
      <c r="AF445" s="26">
        <v>0</v>
      </c>
      <c r="AG445" s="26"/>
      <c r="AH445" s="26">
        <v>0</v>
      </c>
      <c r="AI445" s="26">
        <v>0</v>
      </c>
      <c r="AJ445" s="26">
        <v>0</v>
      </c>
      <c r="AK445" s="26">
        <v>0</v>
      </c>
      <c r="AL445" s="26">
        <v>0</v>
      </c>
      <c r="AM445" s="26"/>
      <c r="AN445" s="26">
        <v>56955.360000000001</v>
      </c>
      <c r="AO445" s="1">
        <v>27635.18</v>
      </c>
      <c r="AP445" s="112"/>
      <c r="AQ445" s="172"/>
    </row>
    <row r="446" spans="1:43" ht="15" customHeight="1" x14ac:dyDescent="0.25">
      <c r="A446" s="4">
        <f t="shared" ref="A446" si="273">+A445+1</f>
        <v>423</v>
      </c>
      <c r="B446" s="22">
        <f t="shared" si="265"/>
        <v>104</v>
      </c>
      <c r="C446" s="2" t="s">
        <v>658</v>
      </c>
      <c r="D446" s="2" t="s">
        <v>1238</v>
      </c>
      <c r="E446" s="5">
        <v>1988</v>
      </c>
      <c r="F446" s="5">
        <v>1988</v>
      </c>
      <c r="G446" s="5" t="s">
        <v>63</v>
      </c>
      <c r="H446" s="5">
        <v>2</v>
      </c>
      <c r="I446" s="5">
        <v>3</v>
      </c>
      <c r="J446" s="26">
        <v>810.4</v>
      </c>
      <c r="K446" s="26">
        <v>720.8</v>
      </c>
      <c r="L446" s="26">
        <v>0</v>
      </c>
      <c r="M446" s="6">
        <v>25</v>
      </c>
      <c r="N446" s="24">
        <f t="shared" si="216"/>
        <v>86079.75</v>
      </c>
      <c r="O446" s="26"/>
      <c r="P446" s="1">
        <f t="shared" si="266"/>
        <v>59419.780000000006</v>
      </c>
      <c r="Q446" s="1"/>
      <c r="R446" s="1">
        <v>26659.969999999994</v>
      </c>
      <c r="S446" s="1"/>
      <c r="T446" s="26"/>
      <c r="U446" s="1">
        <f t="shared" si="267"/>
        <v>119.42251664816871</v>
      </c>
      <c r="V446" s="1">
        <f t="shared" si="267"/>
        <v>119.42251664816871</v>
      </c>
      <c r="W446" s="7">
        <v>2021</v>
      </c>
      <c r="X446" s="8">
        <v>2021</v>
      </c>
      <c r="Y446" s="11">
        <f>+P446-'[1]Приложение №1'!$P446</f>
        <v>-1878873.53</v>
      </c>
      <c r="AA446" s="24">
        <f t="shared" si="217"/>
        <v>86079.75</v>
      </c>
      <c r="AB446" s="26">
        <v>0</v>
      </c>
      <c r="AC446" s="26">
        <v>0</v>
      </c>
      <c r="AD446" s="26">
        <v>0</v>
      </c>
      <c r="AE446" s="26">
        <v>0</v>
      </c>
      <c r="AF446" s="26">
        <v>0</v>
      </c>
      <c r="AG446" s="26"/>
      <c r="AH446" s="26">
        <v>0</v>
      </c>
      <c r="AI446" s="26">
        <v>0</v>
      </c>
      <c r="AJ446" s="26">
        <v>0</v>
      </c>
      <c r="AK446" s="26">
        <v>0</v>
      </c>
      <c r="AL446" s="26">
        <v>0</v>
      </c>
      <c r="AM446" s="26"/>
      <c r="AN446" s="26">
        <v>58442.31</v>
      </c>
      <c r="AO446" s="1">
        <v>27637.439999999999</v>
      </c>
      <c r="AP446" s="112"/>
      <c r="AQ446" s="172"/>
    </row>
    <row r="447" spans="1:43" ht="15" customHeight="1" x14ac:dyDescent="0.25">
      <c r="A447" s="4">
        <f t="shared" ref="A447" si="274">+A446+1</f>
        <v>424</v>
      </c>
      <c r="B447" s="22">
        <f t="shared" si="265"/>
        <v>105</v>
      </c>
      <c r="C447" s="2" t="s">
        <v>658</v>
      </c>
      <c r="D447" s="2" t="s">
        <v>1239</v>
      </c>
      <c r="E447" s="5">
        <v>1988</v>
      </c>
      <c r="F447" s="5">
        <v>1988</v>
      </c>
      <c r="G447" s="5" t="s">
        <v>63</v>
      </c>
      <c r="H447" s="5">
        <v>2</v>
      </c>
      <c r="I447" s="5">
        <v>3</v>
      </c>
      <c r="J447" s="26">
        <v>888</v>
      </c>
      <c r="K447" s="26">
        <v>799</v>
      </c>
      <c r="L447" s="26">
        <v>0</v>
      </c>
      <c r="M447" s="6">
        <v>30</v>
      </c>
      <c r="N447" s="24">
        <f t="shared" si="216"/>
        <v>84517.66</v>
      </c>
      <c r="O447" s="26"/>
      <c r="P447" s="1">
        <f t="shared" si="266"/>
        <v>58328.98000000001</v>
      </c>
      <c r="Q447" s="1"/>
      <c r="R447" s="1">
        <v>26188.679999999993</v>
      </c>
      <c r="S447" s="1"/>
      <c r="T447" s="26"/>
      <c r="U447" s="1">
        <f t="shared" si="267"/>
        <v>105.77929912390489</v>
      </c>
      <c r="V447" s="1">
        <f t="shared" si="267"/>
        <v>105.77929912390489</v>
      </c>
      <c r="W447" s="7">
        <v>2021</v>
      </c>
      <c r="X447" s="8">
        <v>2021</v>
      </c>
      <c r="Y447" s="11">
        <f>+P447-'[1]Приложение №1'!$P447</f>
        <v>-1912688.5400000005</v>
      </c>
      <c r="AA447" s="24">
        <f t="shared" si="217"/>
        <v>84517.66</v>
      </c>
      <c r="AB447" s="26">
        <v>0</v>
      </c>
      <c r="AC447" s="26">
        <v>0</v>
      </c>
      <c r="AD447" s="26">
        <v>0</v>
      </c>
      <c r="AE447" s="26">
        <v>0</v>
      </c>
      <c r="AF447" s="26">
        <v>0</v>
      </c>
      <c r="AG447" s="26"/>
      <c r="AH447" s="26">
        <v>0</v>
      </c>
      <c r="AI447" s="26">
        <v>0</v>
      </c>
      <c r="AJ447" s="26">
        <v>0</v>
      </c>
      <c r="AK447" s="26">
        <v>0</v>
      </c>
      <c r="AL447" s="26">
        <v>0</v>
      </c>
      <c r="AM447" s="26"/>
      <c r="AN447" s="26">
        <v>56968.55</v>
      </c>
      <c r="AO447" s="1">
        <v>27549.11</v>
      </c>
      <c r="AP447" s="112"/>
      <c r="AQ447" s="172"/>
    </row>
    <row r="448" spans="1:43" ht="15" customHeight="1" x14ac:dyDescent="0.25">
      <c r="A448" s="4">
        <f t="shared" ref="A448" si="275">+A447+1</f>
        <v>425</v>
      </c>
      <c r="B448" s="22">
        <f t="shared" ref="B448" si="276">B447+1</f>
        <v>106</v>
      </c>
      <c r="C448" s="2" t="s">
        <v>658</v>
      </c>
      <c r="D448" s="2" t="s">
        <v>1240</v>
      </c>
      <c r="E448" s="5">
        <v>1987</v>
      </c>
      <c r="F448" s="5">
        <v>1987</v>
      </c>
      <c r="G448" s="5" t="s">
        <v>63</v>
      </c>
      <c r="H448" s="5">
        <v>2</v>
      </c>
      <c r="I448" s="5">
        <v>2</v>
      </c>
      <c r="J448" s="26">
        <v>892.1</v>
      </c>
      <c r="K448" s="26">
        <v>793.3</v>
      </c>
      <c r="L448" s="26">
        <v>0</v>
      </c>
      <c r="M448" s="6">
        <v>27</v>
      </c>
      <c r="N448" s="24">
        <f t="shared" si="216"/>
        <v>84578.59</v>
      </c>
      <c r="O448" s="26"/>
      <c r="P448" s="1">
        <f t="shared" si="266"/>
        <v>58367.799999999988</v>
      </c>
      <c r="Q448" s="1"/>
      <c r="R448" s="1">
        <v>26210.790000000008</v>
      </c>
      <c r="S448" s="1"/>
      <c r="T448" s="26"/>
      <c r="U448" s="1">
        <f t="shared" si="267"/>
        <v>106.61614773729988</v>
      </c>
      <c r="V448" s="1">
        <f t="shared" si="267"/>
        <v>106.61614773729988</v>
      </c>
      <c r="W448" s="7">
        <v>2021</v>
      </c>
      <c r="X448" s="8">
        <v>2021</v>
      </c>
      <c r="Y448" s="11">
        <f>+P448-'[1]Приложение №1'!$P449</f>
        <v>-6056778.4634999987</v>
      </c>
      <c r="AA448" s="24">
        <f t="shared" si="217"/>
        <v>84578.59</v>
      </c>
      <c r="AB448" s="26">
        <v>0</v>
      </c>
      <c r="AC448" s="26">
        <v>0</v>
      </c>
      <c r="AD448" s="26">
        <v>0</v>
      </c>
      <c r="AE448" s="26">
        <v>0</v>
      </c>
      <c r="AF448" s="26">
        <v>0</v>
      </c>
      <c r="AG448" s="26"/>
      <c r="AH448" s="26">
        <v>0</v>
      </c>
      <c r="AI448" s="26">
        <v>0</v>
      </c>
      <c r="AJ448" s="26">
        <v>0</v>
      </c>
      <c r="AK448" s="26">
        <v>0</v>
      </c>
      <c r="AL448" s="26">
        <v>0</v>
      </c>
      <c r="AM448" s="26"/>
      <c r="AN448" s="26">
        <v>56902.64</v>
      </c>
      <c r="AO448" s="1">
        <v>27675.95</v>
      </c>
      <c r="AP448" s="112"/>
      <c r="AQ448" s="172"/>
    </row>
    <row r="449" spans="1:43" ht="15" customHeight="1" x14ac:dyDescent="0.25">
      <c r="A449" s="4">
        <f t="shared" ref="A449" si="277">+A448+1</f>
        <v>426</v>
      </c>
      <c r="B449" s="22">
        <f t="shared" ref="B449" si="278">B448+1</f>
        <v>107</v>
      </c>
      <c r="C449" s="2" t="s">
        <v>658</v>
      </c>
      <c r="D449" s="2" t="s">
        <v>1241</v>
      </c>
      <c r="E449" s="5">
        <v>1979</v>
      </c>
      <c r="F449" s="5">
        <v>1987</v>
      </c>
      <c r="G449" s="5" t="s">
        <v>63</v>
      </c>
      <c r="H449" s="5">
        <v>2</v>
      </c>
      <c r="I449" s="5">
        <v>2</v>
      </c>
      <c r="J449" s="26">
        <v>844.5</v>
      </c>
      <c r="K449" s="26">
        <v>754.4</v>
      </c>
      <c r="L449" s="26">
        <v>0</v>
      </c>
      <c r="M449" s="6">
        <v>30</v>
      </c>
      <c r="N449" s="24">
        <f t="shared" si="216"/>
        <v>81760.900000000009</v>
      </c>
      <c r="O449" s="26"/>
      <c r="P449" s="1">
        <f t="shared" si="266"/>
        <v>56391.060000000012</v>
      </c>
      <c r="Q449" s="1"/>
      <c r="R449" s="1">
        <v>25369.839999999997</v>
      </c>
      <c r="S449" s="1"/>
      <c r="T449" s="26"/>
      <c r="U449" s="1">
        <f t="shared" si="267"/>
        <v>108.37871155885473</v>
      </c>
      <c r="V449" s="1">
        <f t="shared" si="267"/>
        <v>108.37871155885473</v>
      </c>
      <c r="W449" s="7">
        <v>2021</v>
      </c>
      <c r="X449" s="8">
        <v>2021</v>
      </c>
      <c r="Y449" s="11">
        <f>+P449-'[1]Приложение №1'!$P450</f>
        <v>-2081551</v>
      </c>
      <c r="AA449" s="24">
        <f t="shared" si="217"/>
        <v>81760.900000000009</v>
      </c>
      <c r="AB449" s="26">
        <v>0</v>
      </c>
      <c r="AC449" s="26">
        <v>0</v>
      </c>
      <c r="AD449" s="26">
        <v>0</v>
      </c>
      <c r="AE449" s="26">
        <v>0</v>
      </c>
      <c r="AF449" s="26">
        <v>0</v>
      </c>
      <c r="AG449" s="26"/>
      <c r="AH449" s="26">
        <v>0</v>
      </c>
      <c r="AI449" s="26">
        <v>0</v>
      </c>
      <c r="AJ449" s="26">
        <v>0</v>
      </c>
      <c r="AK449" s="26">
        <v>0</v>
      </c>
      <c r="AL449" s="26">
        <v>0</v>
      </c>
      <c r="AM449" s="26"/>
      <c r="AN449" s="26">
        <v>53940.91</v>
      </c>
      <c r="AO449" s="1">
        <v>27819.99</v>
      </c>
      <c r="AP449" s="112"/>
      <c r="AQ449" s="172"/>
    </row>
    <row r="450" spans="1:43" s="86" customFormat="1" x14ac:dyDescent="0.25">
      <c r="A450" s="147"/>
      <c r="B450" s="143"/>
      <c r="C450" s="143"/>
      <c r="D450" s="143" t="s">
        <v>1390</v>
      </c>
      <c r="E450" s="143"/>
      <c r="F450" s="143"/>
      <c r="G450" s="143"/>
      <c r="H450" s="143"/>
      <c r="I450" s="143"/>
      <c r="J450" s="146">
        <f t="shared" ref="J450:M450" si="279">+J451+J462+J636+J972+J1345+J1734</f>
        <v>3105704.5100000002</v>
      </c>
      <c r="K450" s="146">
        <f t="shared" si="279"/>
        <v>2594805.350000001</v>
      </c>
      <c r="L450" s="146">
        <f t="shared" si="279"/>
        <v>94885.38</v>
      </c>
      <c r="M450" s="146">
        <f t="shared" si="279"/>
        <v>114322</v>
      </c>
      <c r="N450" s="146">
        <f>+N451+N462+N636+N972+N1345+N1734</f>
        <v>16853123109.360209</v>
      </c>
      <c r="O450" s="146">
        <f t="shared" ref="O450:AP450" si="280">+O451+O462+O636+O972+O1345+O1734</f>
        <v>0</v>
      </c>
      <c r="P450" s="146">
        <f t="shared" si="280"/>
        <v>12536166658.671545</v>
      </c>
      <c r="Q450" s="146">
        <f t="shared" si="280"/>
        <v>12171401.647101</v>
      </c>
      <c r="R450" s="146">
        <f t="shared" si="280"/>
        <v>730061165.44226217</v>
      </c>
      <c r="S450" s="146">
        <f t="shared" si="280"/>
        <v>3574723883.5993056</v>
      </c>
      <c r="T450" s="146">
        <f t="shared" si="280"/>
        <v>0</v>
      </c>
      <c r="U450" s="146"/>
      <c r="V450" s="146"/>
      <c r="W450" s="146"/>
      <c r="X450" s="146">
        <f t="shared" si="280"/>
        <v>0</v>
      </c>
      <c r="Y450" s="146" t="e">
        <f t="shared" si="280"/>
        <v>#REF!</v>
      </c>
      <c r="Z450" s="146">
        <f t="shared" si="280"/>
        <v>23869466.133602221</v>
      </c>
      <c r="AA450" s="146">
        <f t="shared" si="280"/>
        <v>16853123109.360209</v>
      </c>
      <c r="AB450" s="146">
        <f t="shared" si="280"/>
        <v>2824041582.4176092</v>
      </c>
      <c r="AC450" s="146">
        <f t="shared" si="280"/>
        <v>1000524078.7141817</v>
      </c>
      <c r="AD450" s="146">
        <f t="shared" si="280"/>
        <v>957276722.79371119</v>
      </c>
      <c r="AE450" s="146">
        <f t="shared" si="280"/>
        <v>778071008.31998479</v>
      </c>
      <c r="AF450" s="146">
        <f t="shared" si="280"/>
        <v>251764480.3025336</v>
      </c>
      <c r="AG450" s="146">
        <f t="shared" si="280"/>
        <v>0</v>
      </c>
      <c r="AH450" s="146">
        <f t="shared" si="280"/>
        <v>166016407.29650357</v>
      </c>
      <c r="AI450" s="146">
        <f t="shared" si="280"/>
        <v>9062814.5999999996</v>
      </c>
      <c r="AJ450" s="146">
        <f t="shared" si="280"/>
        <v>2729449270.0542622</v>
      </c>
      <c r="AK450" s="146">
        <f t="shared" si="280"/>
        <v>431081481.33866465</v>
      </c>
      <c r="AL450" s="146">
        <f t="shared" si="280"/>
        <v>3665862607.1296225</v>
      </c>
      <c r="AM450" s="146">
        <f t="shared" si="280"/>
        <v>2024488961.4603786</v>
      </c>
      <c r="AN450" s="146">
        <f t="shared" si="280"/>
        <v>1522997230.8068321</v>
      </c>
      <c r="AO450" s="146">
        <f t="shared" si="280"/>
        <v>156014986.52134058</v>
      </c>
      <c r="AP450" s="146">
        <f t="shared" si="280"/>
        <v>336471477.60458791</v>
      </c>
      <c r="AQ450" s="172"/>
    </row>
    <row r="451" spans="1:43" s="86" customFormat="1" x14ac:dyDescent="0.25">
      <c r="A451" s="147"/>
      <c r="B451" s="143"/>
      <c r="C451" s="143"/>
      <c r="D451" s="143" t="s">
        <v>46</v>
      </c>
      <c r="E451" s="143"/>
      <c r="F451" s="143"/>
      <c r="G451" s="143"/>
      <c r="H451" s="143"/>
      <c r="I451" s="143"/>
      <c r="J451" s="140">
        <f>SUM(J452:J461)</f>
        <v>23828.6</v>
      </c>
      <c r="K451" s="140">
        <f>SUM(K452:K461)</f>
        <v>19363.11</v>
      </c>
      <c r="L451" s="140">
        <f>SUM(L452:L461)</f>
        <v>2732</v>
      </c>
      <c r="M451" s="140">
        <f>SUM(M452:M461)</f>
        <v>913</v>
      </c>
      <c r="N451" s="140">
        <f>SUM(N452:N461)</f>
        <v>87397946.894485772</v>
      </c>
      <c r="O451" s="140">
        <f t="shared" ref="O451:AP451" si="281">SUM(O452:O461)</f>
        <v>0</v>
      </c>
      <c r="P451" s="140">
        <f t="shared" si="281"/>
        <v>56282715.059485748</v>
      </c>
      <c r="Q451" s="140">
        <f t="shared" si="281"/>
        <v>0</v>
      </c>
      <c r="R451" s="140">
        <f t="shared" si="281"/>
        <v>5507878.0872819535</v>
      </c>
      <c r="S451" s="140">
        <f t="shared" si="281"/>
        <v>25607353.747718044</v>
      </c>
      <c r="T451" s="140">
        <f t="shared" si="281"/>
        <v>0</v>
      </c>
      <c r="U451" s="140"/>
      <c r="V451" s="140"/>
      <c r="W451" s="140"/>
      <c r="X451" s="140">
        <f t="shared" si="281"/>
        <v>0</v>
      </c>
      <c r="Y451" s="140">
        <f t="shared" si="281"/>
        <v>0</v>
      </c>
      <c r="Z451" s="140">
        <f t="shared" si="281"/>
        <v>0</v>
      </c>
      <c r="AA451" s="140">
        <f t="shared" si="281"/>
        <v>87397946.894485772</v>
      </c>
      <c r="AB451" s="140">
        <f t="shared" si="281"/>
        <v>4318891.6067933999</v>
      </c>
      <c r="AC451" s="140">
        <f t="shared" si="281"/>
        <v>3365593.3485459602</v>
      </c>
      <c r="AD451" s="140">
        <f t="shared" si="281"/>
        <v>8118103.71460074</v>
      </c>
      <c r="AE451" s="140">
        <f t="shared" si="281"/>
        <v>11741476.00566444</v>
      </c>
      <c r="AF451" s="140">
        <f t="shared" si="281"/>
        <v>0</v>
      </c>
      <c r="AG451" s="140">
        <f t="shared" si="281"/>
        <v>0</v>
      </c>
      <c r="AH451" s="140">
        <f t="shared" si="281"/>
        <v>0</v>
      </c>
      <c r="AI451" s="140">
        <f t="shared" si="281"/>
        <v>0</v>
      </c>
      <c r="AJ451" s="140">
        <f t="shared" si="281"/>
        <v>12317630.840927999</v>
      </c>
      <c r="AK451" s="140">
        <f t="shared" si="281"/>
        <v>0</v>
      </c>
      <c r="AL451" s="140">
        <f t="shared" si="281"/>
        <v>25088599.400799111</v>
      </c>
      <c r="AM451" s="140">
        <f t="shared" si="281"/>
        <v>10991493.409471681</v>
      </c>
      <c r="AN451" s="140">
        <f t="shared" si="281"/>
        <v>8921485.996148577</v>
      </c>
      <c r="AO451" s="140">
        <f t="shared" si="281"/>
        <v>873979.46894485771</v>
      </c>
      <c r="AP451" s="140">
        <f t="shared" si="281"/>
        <v>1660693.1025889958</v>
      </c>
      <c r="AQ451" s="172"/>
    </row>
    <row r="452" spans="1:43" ht="15" customHeight="1" x14ac:dyDescent="0.25">
      <c r="A452" s="4">
        <f>++A449+1</f>
        <v>427</v>
      </c>
      <c r="B452" s="22">
        <f>B451+1</f>
        <v>1</v>
      </c>
      <c r="C452" s="2" t="s">
        <v>1365</v>
      </c>
      <c r="D452" s="2" t="s">
        <v>50</v>
      </c>
      <c r="E452" s="5">
        <v>1993</v>
      </c>
      <c r="F452" s="5">
        <v>2017</v>
      </c>
      <c r="G452" s="5" t="s">
        <v>1367</v>
      </c>
      <c r="H452" s="5">
        <v>5</v>
      </c>
      <c r="I452" s="5">
        <v>6</v>
      </c>
      <c r="J452" s="26">
        <v>5206.7</v>
      </c>
      <c r="K452" s="26">
        <v>4608.6000000000004</v>
      </c>
      <c r="L452" s="26">
        <v>0</v>
      </c>
      <c r="M452" s="6">
        <v>212</v>
      </c>
      <c r="N452" s="24">
        <f t="shared" ref="N452:N461" si="282">AA452</f>
        <v>21961375.044485763</v>
      </c>
      <c r="O452" s="26"/>
      <c r="P452" s="1">
        <f t="shared" ref="P452:P461" si="283">N452-Q452-R452-S452-O452-T452</f>
        <v>18386424.66448576</v>
      </c>
      <c r="Q452" s="1"/>
      <c r="R452" s="1">
        <v>1344513.3128</v>
      </c>
      <c r="S452" s="1">
        <v>2230437.0671999999</v>
      </c>
      <c r="T452" s="26"/>
      <c r="U452" s="1">
        <f t="shared" ref="U452:V461" si="284">$N452/($K452+$L452)</f>
        <v>4765.3029216000004</v>
      </c>
      <c r="V452" s="1">
        <f t="shared" si="284"/>
        <v>4765.3029216000004</v>
      </c>
      <c r="W452" s="7">
        <v>2017</v>
      </c>
      <c r="X452" s="173" t="s">
        <v>1394</v>
      </c>
      <c r="Y452" s="11">
        <f>+P452-'[1]Приложение №1'!$P342</f>
        <v>0</v>
      </c>
      <c r="AA452" s="24">
        <f t="shared" ref="AA452:AA461" si="285">SUM(AB452:AP452)</f>
        <v>21961375.044485763</v>
      </c>
      <c r="AB452" s="26">
        <v>0</v>
      </c>
      <c r="AC452" s="26">
        <v>0</v>
      </c>
      <c r="AD452" s="26">
        <v>0</v>
      </c>
      <c r="AE452" s="26">
        <v>0</v>
      </c>
      <c r="AF452" s="26">
        <v>0</v>
      </c>
      <c r="AG452" s="26"/>
      <c r="AH452" s="26">
        <v>0</v>
      </c>
      <c r="AI452" s="26">
        <v>0</v>
      </c>
      <c r="AJ452" s="26">
        <v>0</v>
      </c>
      <c r="AK452" s="26">
        <v>0</v>
      </c>
      <c r="AL452" s="26">
        <v>19127347.440495051</v>
      </c>
      <c r="AM452" s="26">
        <v>0</v>
      </c>
      <c r="AN452" s="26">
        <v>2196137.5044485759</v>
      </c>
      <c r="AO452" s="1">
        <v>219613.75044485761</v>
      </c>
      <c r="AP452" s="112">
        <v>418276.34909727582</v>
      </c>
      <c r="AQ452" s="172"/>
    </row>
    <row r="453" spans="1:43" ht="15" customHeight="1" x14ac:dyDescent="0.25">
      <c r="A453" s="4">
        <f>A452+1</f>
        <v>428</v>
      </c>
      <c r="B453" s="22">
        <f>B452+1</f>
        <v>2</v>
      </c>
      <c r="C453" s="2" t="s">
        <v>52</v>
      </c>
      <c r="D453" s="2" t="s">
        <v>53</v>
      </c>
      <c r="E453" s="5">
        <v>1971</v>
      </c>
      <c r="F453" s="5">
        <v>1971</v>
      </c>
      <c r="G453" s="5" t="s">
        <v>48</v>
      </c>
      <c r="H453" s="5">
        <v>4</v>
      </c>
      <c r="I453" s="5">
        <v>4</v>
      </c>
      <c r="J453" s="26">
        <v>2851.3</v>
      </c>
      <c r="K453" s="26">
        <v>2630.5</v>
      </c>
      <c r="L453" s="26">
        <v>0</v>
      </c>
      <c r="M453" s="6">
        <v>126</v>
      </c>
      <c r="N453" s="24">
        <f t="shared" si="282"/>
        <v>6844508.3899999997</v>
      </c>
      <c r="O453" s="26"/>
      <c r="P453" s="1">
        <f t="shared" si="283"/>
        <v>4650755.3564999998</v>
      </c>
      <c r="Q453" s="1"/>
      <c r="R453" s="1">
        <v>262712.1385219536</v>
      </c>
      <c r="S453" s="1">
        <v>1931040.8949780464</v>
      </c>
      <c r="T453" s="26"/>
      <c r="U453" s="1">
        <f t="shared" si="284"/>
        <v>2601.98</v>
      </c>
      <c r="V453" s="1">
        <f t="shared" si="284"/>
        <v>2601.98</v>
      </c>
      <c r="W453" s="7">
        <v>2017</v>
      </c>
      <c r="X453" s="173" t="s">
        <v>1394</v>
      </c>
      <c r="Y453" s="11">
        <f>+P453-'[1]Приложение №1'!$P343</f>
        <v>0</v>
      </c>
      <c r="AA453" s="24">
        <f t="shared" si="285"/>
        <v>6844508.3899999997</v>
      </c>
      <c r="AB453" s="26">
        <v>0</v>
      </c>
      <c r="AC453" s="26">
        <v>0</v>
      </c>
      <c r="AD453" s="26">
        <v>0</v>
      </c>
      <c r="AE453" s="26">
        <v>0</v>
      </c>
      <c r="AF453" s="26">
        <v>0</v>
      </c>
      <c r="AG453" s="26"/>
      <c r="AH453" s="26">
        <v>0</v>
      </c>
      <c r="AI453" s="26">
        <v>0</v>
      </c>
      <c r="AJ453" s="26">
        <v>0</v>
      </c>
      <c r="AK453" s="26">
        <v>0</v>
      </c>
      <c r="AL453" s="26">
        <v>5961251.96030406</v>
      </c>
      <c r="AM453" s="26">
        <v>0</v>
      </c>
      <c r="AN453" s="26">
        <v>684450.83900000004</v>
      </c>
      <c r="AO453" s="1">
        <v>68445.083899999998</v>
      </c>
      <c r="AP453" s="112">
        <v>130360.50679594</v>
      </c>
      <c r="AQ453" s="172"/>
    </row>
    <row r="454" spans="1:43" ht="15" customHeight="1" x14ac:dyDescent="0.25">
      <c r="A454" s="4">
        <f>A453+1</f>
        <v>429</v>
      </c>
      <c r="B454" s="22">
        <f>B453+1</f>
        <v>3</v>
      </c>
      <c r="C454" s="2" t="s">
        <v>54</v>
      </c>
      <c r="D454" s="2" t="s">
        <v>55</v>
      </c>
      <c r="E454" s="5">
        <v>1964</v>
      </c>
      <c r="F454" s="5">
        <v>1964</v>
      </c>
      <c r="G454" s="5" t="s">
        <v>48</v>
      </c>
      <c r="H454" s="5">
        <v>3</v>
      </c>
      <c r="I454" s="5">
        <v>3</v>
      </c>
      <c r="J454" s="26">
        <v>977.7</v>
      </c>
      <c r="K454" s="26">
        <v>821.5</v>
      </c>
      <c r="L454" s="26">
        <v>156.19999999999999</v>
      </c>
      <c r="M454" s="6">
        <v>40</v>
      </c>
      <c r="N454" s="24">
        <f t="shared" si="282"/>
        <v>8343290.9400000013</v>
      </c>
      <c r="O454" s="26"/>
      <c r="P454" s="1">
        <f t="shared" si="283"/>
        <v>5669160.790000001</v>
      </c>
      <c r="Q454" s="1"/>
      <c r="R454" s="1">
        <v>204954.46039999998</v>
      </c>
      <c r="S454" s="1">
        <v>2469175.6896000002</v>
      </c>
      <c r="T454" s="26"/>
      <c r="U454" s="1">
        <f t="shared" si="284"/>
        <v>8533.5899969315742</v>
      </c>
      <c r="V454" s="1">
        <f t="shared" si="284"/>
        <v>8533.5899969315742</v>
      </c>
      <c r="W454" s="7">
        <v>2017</v>
      </c>
      <c r="X454" s="173" t="s">
        <v>1394</v>
      </c>
      <c r="Y454" s="11">
        <f>+P454-'[1]Приложение №1'!$P344</f>
        <v>0</v>
      </c>
      <c r="AA454" s="24">
        <f t="shared" si="285"/>
        <v>8343290.9400000013</v>
      </c>
      <c r="AB454" s="26">
        <v>0</v>
      </c>
      <c r="AC454" s="26">
        <v>0</v>
      </c>
      <c r="AD454" s="26">
        <v>0</v>
      </c>
      <c r="AE454" s="26">
        <v>0</v>
      </c>
      <c r="AF454" s="26">
        <v>0</v>
      </c>
      <c r="AG454" s="26"/>
      <c r="AH454" s="26">
        <v>0</v>
      </c>
      <c r="AI454" s="26">
        <v>0</v>
      </c>
      <c r="AJ454" s="26">
        <v>0</v>
      </c>
      <c r="AK454" s="26">
        <v>0</v>
      </c>
      <c r="AL454" s="26">
        <v>0</v>
      </c>
      <c r="AM454" s="26">
        <v>7266622.6173567604</v>
      </c>
      <c r="AN454" s="26">
        <v>834329.09400000004</v>
      </c>
      <c r="AO454" s="1">
        <v>83432.909400000004</v>
      </c>
      <c r="AP454" s="112">
        <v>158906.31924324002</v>
      </c>
      <c r="AQ454" s="172"/>
    </row>
    <row r="455" spans="1:43" ht="15" customHeight="1" x14ac:dyDescent="0.25">
      <c r="A455" s="4">
        <f>A454+1</f>
        <v>430</v>
      </c>
      <c r="B455" s="22">
        <f>B454+1</f>
        <v>4</v>
      </c>
      <c r="C455" s="2" t="s">
        <v>54</v>
      </c>
      <c r="D455" s="2" t="s">
        <v>56</v>
      </c>
      <c r="E455" s="5">
        <v>1973</v>
      </c>
      <c r="F455" s="5">
        <v>1973</v>
      </c>
      <c r="G455" s="5" t="s">
        <v>48</v>
      </c>
      <c r="H455" s="5">
        <v>4</v>
      </c>
      <c r="I455" s="5">
        <v>3</v>
      </c>
      <c r="J455" s="26">
        <v>1399</v>
      </c>
      <c r="K455" s="26">
        <v>1081.3</v>
      </c>
      <c r="L455" s="26">
        <v>317.7</v>
      </c>
      <c r="M455" s="6">
        <v>41</v>
      </c>
      <c r="N455" s="24">
        <f t="shared" si="282"/>
        <v>11828796.82</v>
      </c>
      <c r="O455" s="26"/>
      <c r="P455" s="1">
        <f t="shared" si="283"/>
        <v>8474001.9285000004</v>
      </c>
      <c r="Q455" s="1"/>
      <c r="R455" s="1">
        <v>325425.82880000002</v>
      </c>
      <c r="S455" s="1">
        <v>3029369.0626999997</v>
      </c>
      <c r="T455" s="26"/>
      <c r="U455" s="1">
        <f t="shared" si="284"/>
        <v>8455.18</v>
      </c>
      <c r="V455" s="1">
        <f t="shared" si="284"/>
        <v>8455.18</v>
      </c>
      <c r="W455" s="7">
        <v>2017</v>
      </c>
      <c r="X455" s="173" t="s">
        <v>1394</v>
      </c>
      <c r="Y455" s="11">
        <f>+P455-'[1]Приложение №1'!$P345</f>
        <v>0</v>
      </c>
      <c r="AA455" s="24">
        <f t="shared" si="285"/>
        <v>11828796.82</v>
      </c>
      <c r="AB455" s="26">
        <v>0</v>
      </c>
      <c r="AC455" s="26">
        <v>0</v>
      </c>
      <c r="AD455" s="26">
        <v>0</v>
      </c>
      <c r="AE455" s="26">
        <v>0</v>
      </c>
      <c r="AF455" s="26">
        <v>0</v>
      </c>
      <c r="AG455" s="26"/>
      <c r="AH455" s="26">
        <v>0</v>
      </c>
      <c r="AI455" s="26">
        <v>0</v>
      </c>
      <c r="AJ455" s="26">
        <v>6651371.2383216005</v>
      </c>
      <c r="AK455" s="26">
        <v>0</v>
      </c>
      <c r="AL455" s="26">
        <v>0</v>
      </c>
      <c r="AM455" s="26">
        <v>3724870.7921149204</v>
      </c>
      <c r="AN455" s="26">
        <v>1107359.4236000001</v>
      </c>
      <c r="AO455" s="1">
        <v>118287.9682</v>
      </c>
      <c r="AP455" s="112">
        <v>226907.39776348002</v>
      </c>
      <c r="AQ455" s="172"/>
    </row>
    <row r="456" spans="1:43" ht="15" customHeight="1" x14ac:dyDescent="0.25">
      <c r="A456" s="4">
        <f>+A455+1</f>
        <v>431</v>
      </c>
      <c r="B456" s="22">
        <f>+B455+1</f>
        <v>5</v>
      </c>
      <c r="C456" s="22" t="s">
        <v>57</v>
      </c>
      <c r="D456" s="22" t="s">
        <v>59</v>
      </c>
      <c r="E456" s="41">
        <v>1967</v>
      </c>
      <c r="F456" s="41">
        <v>2012</v>
      </c>
      <c r="G456" s="41" t="s">
        <v>60</v>
      </c>
      <c r="H456" s="41">
        <v>4</v>
      </c>
      <c r="I456" s="41">
        <v>6</v>
      </c>
      <c r="J456" s="1">
        <v>3753.6</v>
      </c>
      <c r="K456" s="1">
        <v>2991.6</v>
      </c>
      <c r="L456" s="1">
        <v>615.5</v>
      </c>
      <c r="M456" s="42">
        <v>155</v>
      </c>
      <c r="N456" s="24">
        <f t="shared" si="282"/>
        <v>9945460.0500000007</v>
      </c>
      <c r="O456" s="1"/>
      <c r="P456" s="1">
        <f t="shared" si="283"/>
        <v>6186614.4000000013</v>
      </c>
      <c r="Q456" s="1"/>
      <c r="R456" s="1">
        <v>1216303.95</v>
      </c>
      <c r="S456" s="1">
        <v>2542541.7000000002</v>
      </c>
      <c r="T456" s="26"/>
      <c r="U456" s="1">
        <f t="shared" si="284"/>
        <v>2757.1900002772313</v>
      </c>
      <c r="V456" s="1">
        <f t="shared" si="284"/>
        <v>2757.1900002772313</v>
      </c>
      <c r="W456" s="7">
        <v>2017</v>
      </c>
      <c r="X456" s="173" t="s">
        <v>1394</v>
      </c>
      <c r="Y456" s="11">
        <f>+P456-'[1]Приложение №1'!$P346</f>
        <v>0</v>
      </c>
      <c r="AA456" s="24">
        <f t="shared" si="285"/>
        <v>9945460.0500000007</v>
      </c>
      <c r="AB456" s="26">
        <v>0</v>
      </c>
      <c r="AC456" s="26">
        <v>0</v>
      </c>
      <c r="AD456" s="26">
        <v>4867623.1978659602</v>
      </c>
      <c r="AE456" s="26">
        <v>3666513.3848187597</v>
      </c>
      <c r="AF456" s="26">
        <v>0</v>
      </c>
      <c r="AG456" s="26"/>
      <c r="AH456" s="26">
        <v>0</v>
      </c>
      <c r="AI456" s="26">
        <v>0</v>
      </c>
      <c r="AJ456" s="26">
        <v>0</v>
      </c>
      <c r="AK456" s="26">
        <v>0</v>
      </c>
      <c r="AL456" s="26">
        <v>0</v>
      </c>
      <c r="AM456" s="26">
        <v>0</v>
      </c>
      <c r="AN456" s="26">
        <v>1125244.5843</v>
      </c>
      <c r="AO456" s="1">
        <v>99454.600500000015</v>
      </c>
      <c r="AP456" s="112">
        <v>186624.28251528004</v>
      </c>
      <c r="AQ456" s="172"/>
    </row>
    <row r="457" spans="1:43" ht="15" customHeight="1" x14ac:dyDescent="0.25">
      <c r="A457" s="4">
        <f t="shared" ref="A457:B461" si="286">A456+1</f>
        <v>432</v>
      </c>
      <c r="B457" s="22">
        <f t="shared" si="286"/>
        <v>6</v>
      </c>
      <c r="C457" s="22" t="s">
        <v>57</v>
      </c>
      <c r="D457" s="22" t="s">
        <v>61</v>
      </c>
      <c r="E457" s="41">
        <v>1967</v>
      </c>
      <c r="F457" s="41">
        <v>2016</v>
      </c>
      <c r="G457" s="41" t="s">
        <v>60</v>
      </c>
      <c r="H457" s="41">
        <v>4</v>
      </c>
      <c r="I457" s="41">
        <v>6</v>
      </c>
      <c r="J457" s="1">
        <v>4047.4</v>
      </c>
      <c r="K457" s="1">
        <v>2520.1</v>
      </c>
      <c r="L457" s="1">
        <v>1289.0999999999999</v>
      </c>
      <c r="M457" s="42">
        <v>102</v>
      </c>
      <c r="N457" s="24">
        <f t="shared" si="282"/>
        <v>4600713.67</v>
      </c>
      <c r="O457" s="1"/>
      <c r="P457" s="1">
        <f t="shared" si="283"/>
        <v>2150206.5499999998</v>
      </c>
      <c r="Q457" s="1"/>
      <c r="R457" s="1">
        <v>691850.06600000011</v>
      </c>
      <c r="S457" s="1">
        <v>1758657.054</v>
      </c>
      <c r="T457" s="26"/>
      <c r="U457" s="1">
        <f t="shared" si="284"/>
        <v>1207.7900005250447</v>
      </c>
      <c r="V457" s="1">
        <f t="shared" si="284"/>
        <v>1207.7900005250447</v>
      </c>
      <c r="W457" s="7">
        <v>2017</v>
      </c>
      <c r="X457" s="173" t="s">
        <v>1394</v>
      </c>
      <c r="Y457" s="11">
        <f>+P457-'[1]Приложение №1'!$P347</f>
        <v>0</v>
      </c>
      <c r="AA457" s="24">
        <f t="shared" si="285"/>
        <v>4600713.67</v>
      </c>
      <c r="AB457" s="26">
        <v>0</v>
      </c>
      <c r="AC457" s="26">
        <v>0</v>
      </c>
      <c r="AD457" s="26">
        <v>0</v>
      </c>
      <c r="AE457" s="26">
        <v>3871942.2218173197</v>
      </c>
      <c r="AF457" s="26">
        <v>0</v>
      </c>
      <c r="AG457" s="26"/>
      <c r="AH457" s="26">
        <v>0</v>
      </c>
      <c r="AI457" s="26">
        <v>0</v>
      </c>
      <c r="AJ457" s="26">
        <v>0</v>
      </c>
      <c r="AK457" s="26">
        <v>0</v>
      </c>
      <c r="AL457" s="26">
        <v>0</v>
      </c>
      <c r="AM457" s="26">
        <v>0</v>
      </c>
      <c r="AN457" s="26">
        <v>598092.77710000006</v>
      </c>
      <c r="AO457" s="1">
        <v>46007.136700000003</v>
      </c>
      <c r="AP457" s="112">
        <v>84671.534382680009</v>
      </c>
      <c r="AQ457" s="172"/>
    </row>
    <row r="458" spans="1:43" ht="15" customHeight="1" x14ac:dyDescent="0.25">
      <c r="A458" s="4">
        <f t="shared" si="286"/>
        <v>433</v>
      </c>
      <c r="B458" s="22">
        <f t="shared" si="286"/>
        <v>7</v>
      </c>
      <c r="C458" s="22" t="s">
        <v>57</v>
      </c>
      <c r="D458" s="22" t="s">
        <v>62</v>
      </c>
      <c r="E458" s="41">
        <v>1968</v>
      </c>
      <c r="F458" s="41">
        <v>2017</v>
      </c>
      <c r="G458" s="41" t="s">
        <v>48</v>
      </c>
      <c r="H458" s="41">
        <v>4</v>
      </c>
      <c r="I458" s="41">
        <v>2</v>
      </c>
      <c r="J458" s="1">
        <v>1370.5</v>
      </c>
      <c r="K458" s="1">
        <v>1183.27</v>
      </c>
      <c r="L458" s="1">
        <v>91.3</v>
      </c>
      <c r="M458" s="42">
        <v>63</v>
      </c>
      <c r="N458" s="24">
        <f t="shared" si="282"/>
        <v>4177619.8499999996</v>
      </c>
      <c r="O458" s="1"/>
      <c r="P458" s="1">
        <f t="shared" si="283"/>
        <v>1528719.3599999999</v>
      </c>
      <c r="Q458" s="1"/>
      <c r="R458" s="1">
        <v>329646.98855999997</v>
      </c>
      <c r="S458" s="1">
        <v>2319253.5014399998</v>
      </c>
      <c r="T458" s="26"/>
      <c r="U458" s="1">
        <f t="shared" si="284"/>
        <v>3277.669998509301</v>
      </c>
      <c r="V458" s="1">
        <f t="shared" si="284"/>
        <v>3277.669998509301</v>
      </c>
      <c r="W458" s="7">
        <v>2017</v>
      </c>
      <c r="X458" s="173" t="s">
        <v>1394</v>
      </c>
      <c r="Y458" s="11">
        <f>+P458-'[1]Приложение №1'!$P348</f>
        <v>0</v>
      </c>
      <c r="AA458" s="24">
        <f t="shared" si="285"/>
        <v>4177619.8499999996</v>
      </c>
      <c r="AB458" s="26">
        <v>0</v>
      </c>
      <c r="AC458" s="26">
        <v>1336861.4011586399</v>
      </c>
      <c r="AD458" s="26">
        <v>1396706.4533734198</v>
      </c>
      <c r="AE458" s="26">
        <v>874443.03741816001</v>
      </c>
      <c r="AF458" s="26">
        <v>0</v>
      </c>
      <c r="AG458" s="26"/>
      <c r="AH458" s="26">
        <v>0</v>
      </c>
      <c r="AI458" s="26">
        <v>0</v>
      </c>
      <c r="AJ458" s="26">
        <v>0</v>
      </c>
      <c r="AK458" s="26">
        <v>0</v>
      </c>
      <c r="AL458" s="26">
        <v>0</v>
      </c>
      <c r="AM458" s="26">
        <v>0</v>
      </c>
      <c r="AN458" s="26">
        <v>448932.8688</v>
      </c>
      <c r="AO458" s="1">
        <v>41776.198499999999</v>
      </c>
      <c r="AP458" s="112">
        <v>78899.89074978001</v>
      </c>
      <c r="AQ458" s="172"/>
    </row>
    <row r="459" spans="1:43" ht="15" customHeight="1" x14ac:dyDescent="0.25">
      <c r="A459" s="4">
        <f t="shared" si="286"/>
        <v>434</v>
      </c>
      <c r="B459" s="22">
        <f t="shared" si="286"/>
        <v>8</v>
      </c>
      <c r="C459" s="22" t="s">
        <v>57</v>
      </c>
      <c r="D459" s="22" t="s">
        <v>64</v>
      </c>
      <c r="E459" s="41">
        <v>1969</v>
      </c>
      <c r="F459" s="41">
        <v>2017</v>
      </c>
      <c r="G459" s="41" t="s">
        <v>63</v>
      </c>
      <c r="H459" s="41">
        <v>2</v>
      </c>
      <c r="I459" s="41">
        <v>2</v>
      </c>
      <c r="J459" s="1">
        <v>590</v>
      </c>
      <c r="K459" s="1">
        <v>513.79999999999995</v>
      </c>
      <c r="L459" s="1">
        <v>0</v>
      </c>
      <c r="M459" s="42">
        <v>30</v>
      </c>
      <c r="N459" s="24">
        <f t="shared" si="282"/>
        <v>737164.28</v>
      </c>
      <c r="O459" s="1"/>
      <c r="P459" s="1">
        <f t="shared" si="283"/>
        <v>281635.33</v>
      </c>
      <c r="Q459" s="1"/>
      <c r="R459" s="1">
        <v>109638.79239999999</v>
      </c>
      <c r="S459" s="1">
        <v>345890.15759999998</v>
      </c>
      <c r="T459" s="26"/>
      <c r="U459" s="1">
        <f t="shared" si="284"/>
        <v>1434.7300116776958</v>
      </c>
      <c r="V459" s="1">
        <f t="shared" si="284"/>
        <v>1434.7300116776958</v>
      </c>
      <c r="W459" s="7">
        <v>2017</v>
      </c>
      <c r="X459" s="173" t="s">
        <v>1394</v>
      </c>
      <c r="Y459" s="11">
        <f>+P459-'[1]Приложение №1'!$P352</f>
        <v>0</v>
      </c>
      <c r="AA459" s="24">
        <f t="shared" si="285"/>
        <v>737164.28</v>
      </c>
      <c r="AB459" s="26">
        <v>0</v>
      </c>
      <c r="AC459" s="26">
        <v>463342.00615163997</v>
      </c>
      <c r="AD459" s="26">
        <v>178694.17217147999</v>
      </c>
      <c r="AE459" s="26">
        <v>0</v>
      </c>
      <c r="AF459" s="26">
        <v>0</v>
      </c>
      <c r="AG459" s="26"/>
      <c r="AH459" s="26">
        <v>0</v>
      </c>
      <c r="AI459" s="26">
        <v>0</v>
      </c>
      <c r="AJ459" s="26">
        <v>0</v>
      </c>
      <c r="AK459" s="26">
        <v>0</v>
      </c>
      <c r="AL459" s="26">
        <v>0</v>
      </c>
      <c r="AM459" s="26">
        <v>0</v>
      </c>
      <c r="AN459" s="26">
        <v>73716.428000000014</v>
      </c>
      <c r="AO459" s="1">
        <v>7371.6428000000005</v>
      </c>
      <c r="AP459" s="112">
        <v>14040.030876879999</v>
      </c>
      <c r="AQ459" s="172"/>
    </row>
    <row r="460" spans="1:43" ht="15" customHeight="1" x14ac:dyDescent="0.25">
      <c r="A460" s="4">
        <f t="shared" ref="A460" si="287">A459+1</f>
        <v>435</v>
      </c>
      <c r="B460" s="22">
        <f t="shared" ref="B460" si="288">B459+1</f>
        <v>9</v>
      </c>
      <c r="C460" s="2" t="s">
        <v>57</v>
      </c>
      <c r="D460" s="2" t="s">
        <v>65</v>
      </c>
      <c r="E460" s="5">
        <v>1971</v>
      </c>
      <c r="F460" s="5">
        <v>2017</v>
      </c>
      <c r="G460" s="5" t="s">
        <v>60</v>
      </c>
      <c r="H460" s="5">
        <v>4</v>
      </c>
      <c r="I460" s="5">
        <v>3</v>
      </c>
      <c r="J460" s="26">
        <v>2241.3000000000002</v>
      </c>
      <c r="K460" s="26">
        <v>1968.74</v>
      </c>
      <c r="L460" s="26">
        <v>64.599999999999994</v>
      </c>
      <c r="M460" s="6">
        <v>95</v>
      </c>
      <c r="N460" s="24">
        <f t="shared" si="282"/>
        <v>7305668.6200000001</v>
      </c>
      <c r="O460" s="26"/>
      <c r="P460" s="1">
        <f t="shared" si="283"/>
        <v>1849078.2400000002</v>
      </c>
      <c r="Q460" s="26"/>
      <c r="R460" s="26">
        <v>573013.4</v>
      </c>
      <c r="S460" s="1">
        <v>4883576.9799999995</v>
      </c>
      <c r="T460" s="26"/>
      <c r="U460" s="1">
        <f t="shared" si="284"/>
        <v>3592.940000196721</v>
      </c>
      <c r="V460" s="1">
        <f t="shared" si="284"/>
        <v>3592.940000196721</v>
      </c>
      <c r="W460" s="7">
        <v>2017</v>
      </c>
      <c r="X460" s="173" t="s">
        <v>1394</v>
      </c>
      <c r="Y460" s="11">
        <f>+P460-'[1]Приложение №1'!$P353</f>
        <v>0</v>
      </c>
      <c r="AA460" s="24">
        <f t="shared" si="285"/>
        <v>7305668.6200000001</v>
      </c>
      <c r="AB460" s="26">
        <v>4318891.6067933999</v>
      </c>
      <c r="AC460" s="26">
        <v>0</v>
      </c>
      <c r="AD460" s="26">
        <v>0</v>
      </c>
      <c r="AE460" s="26">
        <v>2066831.61776112</v>
      </c>
      <c r="AF460" s="26">
        <v>0</v>
      </c>
      <c r="AG460" s="26"/>
      <c r="AH460" s="26">
        <v>0</v>
      </c>
      <c r="AI460" s="26">
        <v>0</v>
      </c>
      <c r="AJ460" s="26">
        <v>0</v>
      </c>
      <c r="AK460" s="26">
        <v>0</v>
      </c>
      <c r="AL460" s="26">
        <v>0</v>
      </c>
      <c r="AM460" s="26">
        <v>0</v>
      </c>
      <c r="AN460" s="26">
        <v>707245.87560000014</v>
      </c>
      <c r="AO460" s="1">
        <v>73056.686200000011</v>
      </c>
      <c r="AP460" s="112">
        <v>139642.83364548004</v>
      </c>
      <c r="AQ460" s="172"/>
    </row>
    <row r="461" spans="1:43" ht="15" customHeight="1" x14ac:dyDescent="0.25">
      <c r="A461" s="4">
        <f t="shared" si="286"/>
        <v>436</v>
      </c>
      <c r="B461" s="22">
        <f t="shared" si="286"/>
        <v>10</v>
      </c>
      <c r="C461" s="22" t="s">
        <v>57</v>
      </c>
      <c r="D461" s="22" t="s">
        <v>66</v>
      </c>
      <c r="E461" s="41">
        <v>1969</v>
      </c>
      <c r="F461" s="41">
        <v>2013</v>
      </c>
      <c r="G461" s="41" t="s">
        <v>60</v>
      </c>
      <c r="H461" s="41">
        <v>4</v>
      </c>
      <c r="I461" s="41">
        <v>2</v>
      </c>
      <c r="J461" s="1">
        <v>1391.1</v>
      </c>
      <c r="K461" s="1">
        <v>1043.7</v>
      </c>
      <c r="L461" s="1">
        <v>197.6</v>
      </c>
      <c r="M461" s="42">
        <v>49</v>
      </c>
      <c r="N461" s="24">
        <f t="shared" si="282"/>
        <v>11653349.229999999</v>
      </c>
      <c r="O461" s="1"/>
      <c r="P461" s="1">
        <f t="shared" si="283"/>
        <v>7106118.4399999967</v>
      </c>
      <c r="Q461" s="1"/>
      <c r="R461" s="1">
        <v>449819.14980000001</v>
      </c>
      <c r="S461" s="1">
        <v>4097411.6402000012</v>
      </c>
      <c r="T461" s="26"/>
      <c r="U461" s="1">
        <f t="shared" si="284"/>
        <v>9388.0200032224275</v>
      </c>
      <c r="V461" s="1">
        <f t="shared" si="284"/>
        <v>9388.0200032224275</v>
      </c>
      <c r="W461" s="7">
        <v>2017</v>
      </c>
      <c r="X461" s="173" t="s">
        <v>1394</v>
      </c>
      <c r="Y461" s="11">
        <f>+P461-'[1]Приложение №1'!$P354</f>
        <v>0</v>
      </c>
      <c r="AA461" s="24">
        <f t="shared" si="285"/>
        <v>11653349.229999999</v>
      </c>
      <c r="AB461" s="26">
        <v>0</v>
      </c>
      <c r="AC461" s="26">
        <v>1565389.9412356801</v>
      </c>
      <c r="AD461" s="26">
        <v>1675079.89118988</v>
      </c>
      <c r="AE461" s="26">
        <v>1261745.7438490801</v>
      </c>
      <c r="AF461" s="26">
        <v>0</v>
      </c>
      <c r="AG461" s="26"/>
      <c r="AH461" s="26">
        <v>0</v>
      </c>
      <c r="AI461" s="26">
        <v>0</v>
      </c>
      <c r="AJ461" s="26">
        <v>5666259.6026063999</v>
      </c>
      <c r="AK461" s="26">
        <v>0</v>
      </c>
      <c r="AL461" s="26">
        <v>0</v>
      </c>
      <c r="AM461" s="26">
        <v>0</v>
      </c>
      <c r="AN461" s="26">
        <v>1145976.6013000002</v>
      </c>
      <c r="AO461" s="1">
        <v>116533.49230000001</v>
      </c>
      <c r="AP461" s="112">
        <v>222363.95751896</v>
      </c>
      <c r="AQ461" s="172"/>
    </row>
    <row r="462" spans="1:43" s="64" customFormat="1" x14ac:dyDescent="0.25">
      <c r="A462" s="54"/>
      <c r="B462" s="55"/>
      <c r="C462" s="55"/>
      <c r="D462" s="56" t="s">
        <v>67</v>
      </c>
      <c r="E462" s="57"/>
      <c r="F462" s="57"/>
      <c r="G462" s="57"/>
      <c r="H462" s="57"/>
      <c r="I462" s="57"/>
      <c r="J462" s="58">
        <f>SUM(J463:J635)</f>
        <v>335026.49000000005</v>
      </c>
      <c r="K462" s="58">
        <f>SUM(K463:K635)</f>
        <v>279630</v>
      </c>
      <c r="L462" s="58">
        <f>SUM(L463:L635)</f>
        <v>7352.78</v>
      </c>
      <c r="M462" s="58">
        <f>SUM(M463:M635)</f>
        <v>13034</v>
      </c>
      <c r="N462" s="140">
        <f>SUM(N463:N635)</f>
        <v>1676961173.5117819</v>
      </c>
      <c r="O462" s="140">
        <f t="shared" ref="O462:AP462" si="289">SUM(O463:O635)</f>
        <v>0</v>
      </c>
      <c r="P462" s="140">
        <f t="shared" si="289"/>
        <v>1321939319.6214364</v>
      </c>
      <c r="Q462" s="140">
        <f t="shared" si="289"/>
        <v>102580.03300000002</v>
      </c>
      <c r="R462" s="140">
        <f t="shared" si="289"/>
        <v>76603491.937568307</v>
      </c>
      <c r="S462" s="140">
        <f t="shared" si="289"/>
        <v>278315781.91977811</v>
      </c>
      <c r="T462" s="140">
        <f t="shared" si="289"/>
        <v>0</v>
      </c>
      <c r="U462" s="140"/>
      <c r="V462" s="140"/>
      <c r="W462" s="140"/>
      <c r="X462" s="140">
        <f t="shared" si="289"/>
        <v>0</v>
      </c>
      <c r="Y462" s="140">
        <f t="shared" si="289"/>
        <v>-52848525.771974236</v>
      </c>
      <c r="Z462" s="140">
        <f t="shared" si="289"/>
        <v>0</v>
      </c>
      <c r="AA462" s="140">
        <f t="shared" si="289"/>
        <v>1676961173.5117819</v>
      </c>
      <c r="AB462" s="140">
        <f t="shared" si="289"/>
        <v>185252282.91012016</v>
      </c>
      <c r="AC462" s="140">
        <f t="shared" si="289"/>
        <v>69801689.751940429</v>
      </c>
      <c r="AD462" s="140">
        <f t="shared" si="289"/>
        <v>74669574.944490492</v>
      </c>
      <c r="AE462" s="140">
        <f t="shared" si="289"/>
        <v>58467809.749473505</v>
      </c>
      <c r="AF462" s="140">
        <f t="shared" si="289"/>
        <v>24672847.245224755</v>
      </c>
      <c r="AG462" s="140">
        <f t="shared" si="289"/>
        <v>0</v>
      </c>
      <c r="AH462" s="140">
        <f t="shared" si="289"/>
        <v>0</v>
      </c>
      <c r="AI462" s="140">
        <f t="shared" si="289"/>
        <v>0</v>
      </c>
      <c r="AJ462" s="140">
        <f t="shared" si="289"/>
        <v>180703979.89209285</v>
      </c>
      <c r="AK462" s="140">
        <f t="shared" si="289"/>
        <v>41719289.774868794</v>
      </c>
      <c r="AL462" s="140">
        <f t="shared" si="289"/>
        <v>615530665.23152876</v>
      </c>
      <c r="AM462" s="140">
        <f t="shared" si="289"/>
        <v>220124836.96110973</v>
      </c>
      <c r="AN462" s="140">
        <f t="shared" si="289"/>
        <v>157153926.98242426</v>
      </c>
      <c r="AO462" s="140">
        <f t="shared" si="289"/>
        <v>15630713.714148726</v>
      </c>
      <c r="AP462" s="140">
        <f t="shared" si="289"/>
        <v>33233556.354359552</v>
      </c>
      <c r="AQ462" s="172"/>
    </row>
    <row r="463" spans="1:43" ht="15" customHeight="1" x14ac:dyDescent="0.25">
      <c r="A463" s="4">
        <f>+A461+1</f>
        <v>437</v>
      </c>
      <c r="B463" s="22">
        <v>1</v>
      </c>
      <c r="C463" s="2" t="s">
        <v>1365</v>
      </c>
      <c r="D463" s="2" t="s">
        <v>51</v>
      </c>
      <c r="E463" s="5">
        <v>1993</v>
      </c>
      <c r="F463" s="5">
        <v>2017</v>
      </c>
      <c r="G463" s="5" t="s">
        <v>1367</v>
      </c>
      <c r="H463" s="5">
        <v>5</v>
      </c>
      <c r="I463" s="5">
        <v>6</v>
      </c>
      <c r="J463" s="26">
        <v>5163.5</v>
      </c>
      <c r="K463" s="26">
        <v>4585.5</v>
      </c>
      <c r="L463" s="26">
        <v>0</v>
      </c>
      <c r="M463" s="6">
        <v>206</v>
      </c>
      <c r="N463" s="24">
        <f t="shared" ref="N463:N526" si="290">AA463</f>
        <v>21851296.546996798</v>
      </c>
      <c r="O463" s="44"/>
      <c r="P463" s="1">
        <f t="shared" ref="P463:P464" si="291">N463-Q463-R463-S463-O463-T463</f>
        <v>19257200.705996796</v>
      </c>
      <c r="Q463" s="1"/>
      <c r="R463" s="1">
        <v>1631160.2709999999</v>
      </c>
      <c r="S463" s="1">
        <v>962935.57</v>
      </c>
      <c r="T463" s="26">
        <v>0</v>
      </c>
      <c r="U463" s="1">
        <f t="shared" ref="U463:V480" si="292">$N463/($K463+$L463)</f>
        <v>4765.3029215999995</v>
      </c>
      <c r="V463" s="1">
        <f t="shared" si="292"/>
        <v>4765.3029215999995</v>
      </c>
      <c r="W463" s="7">
        <v>2018</v>
      </c>
      <c r="X463" s="173" t="s">
        <v>1394</v>
      </c>
      <c r="Y463" s="11">
        <f>+P463-'[1]Приложение №1'!$P357</f>
        <v>0</v>
      </c>
      <c r="AA463" s="24">
        <f t="shared" ref="AA463:AA526" si="293">SUM(AB463:AP463)</f>
        <v>21851296.546996798</v>
      </c>
      <c r="AB463" s="26">
        <v>0</v>
      </c>
      <c r="AC463" s="26">
        <v>0</v>
      </c>
      <c r="AD463" s="26">
        <v>0</v>
      </c>
      <c r="AE463" s="26">
        <v>0</v>
      </c>
      <c r="AF463" s="26">
        <v>0</v>
      </c>
      <c r="AG463" s="26"/>
      <c r="AH463" s="26">
        <v>0</v>
      </c>
      <c r="AI463" s="26">
        <v>0</v>
      </c>
      <c r="AJ463" s="26">
        <v>0</v>
      </c>
      <c r="AK463" s="26">
        <v>0</v>
      </c>
      <c r="AL463" s="26">
        <v>19031474.13279305</v>
      </c>
      <c r="AM463" s="26">
        <v>0</v>
      </c>
      <c r="AN463" s="26">
        <v>2185129.6546996799</v>
      </c>
      <c r="AO463" s="1">
        <v>218512.96546996798</v>
      </c>
      <c r="AP463" s="112">
        <v>416179.79403410107</v>
      </c>
      <c r="AQ463" s="172"/>
    </row>
    <row r="464" spans="1:43" s="32" customFormat="1" ht="15" customHeight="1" x14ac:dyDescent="0.25">
      <c r="A464" s="4">
        <f t="shared" ref="A464:A505" si="294">+A463+1</f>
        <v>438</v>
      </c>
      <c r="B464" s="22">
        <f t="shared" ref="B464:B505" si="295">+B463+1</f>
        <v>2</v>
      </c>
      <c r="C464" s="2" t="s">
        <v>68</v>
      </c>
      <c r="D464" s="2" t="s">
        <v>69</v>
      </c>
      <c r="E464" s="5">
        <v>1993</v>
      </c>
      <c r="F464" s="5">
        <v>2013</v>
      </c>
      <c r="G464" s="5" t="s">
        <v>60</v>
      </c>
      <c r="H464" s="5">
        <v>9</v>
      </c>
      <c r="I464" s="5">
        <v>1</v>
      </c>
      <c r="J464" s="26">
        <v>4027.7</v>
      </c>
      <c r="K464" s="26">
        <v>2709.1</v>
      </c>
      <c r="L464" s="26">
        <v>0</v>
      </c>
      <c r="M464" s="6">
        <v>88</v>
      </c>
      <c r="N464" s="24">
        <f t="shared" si="290"/>
        <v>5182418.4879168002</v>
      </c>
      <c r="O464" s="20"/>
      <c r="P464" s="1">
        <f t="shared" si="291"/>
        <v>3212625.9276756039</v>
      </c>
      <c r="Q464" s="1"/>
      <c r="R464" s="1">
        <v>1291724.81</v>
      </c>
      <c r="S464" s="1">
        <v>678067.75024119648</v>
      </c>
      <c r="T464" s="26">
        <v>0</v>
      </c>
      <c r="U464" s="1">
        <f t="shared" si="292"/>
        <v>1912.966848</v>
      </c>
      <c r="V464" s="1">
        <f t="shared" si="292"/>
        <v>1912.966848</v>
      </c>
      <c r="W464" s="7">
        <v>2018</v>
      </c>
      <c r="X464" s="173" t="s">
        <v>1394</v>
      </c>
      <c r="Y464" s="11">
        <f>+P464-'[1]Приложение №1'!$P358</f>
        <v>0</v>
      </c>
      <c r="AA464" s="24">
        <f t="shared" si="293"/>
        <v>5182418.4879168002</v>
      </c>
      <c r="AB464" s="26">
        <v>0</v>
      </c>
      <c r="AC464" s="26">
        <v>0</v>
      </c>
      <c r="AD464" s="26">
        <v>0</v>
      </c>
      <c r="AE464" s="26">
        <v>0</v>
      </c>
      <c r="AF464" s="26">
        <v>0</v>
      </c>
      <c r="AG464" s="26"/>
      <c r="AH464" s="26">
        <v>0</v>
      </c>
      <c r="AI464" s="26">
        <v>0</v>
      </c>
      <c r="AJ464" s="26">
        <v>0</v>
      </c>
      <c r="AK464" s="26">
        <v>4513648.1117250882</v>
      </c>
      <c r="AL464" s="26">
        <v>0</v>
      </c>
      <c r="AM464" s="26">
        <v>0</v>
      </c>
      <c r="AN464" s="26">
        <v>518241.84879168007</v>
      </c>
      <c r="AO464" s="1">
        <v>51824.184879168002</v>
      </c>
      <c r="AP464" s="112">
        <v>98704.342520863371</v>
      </c>
      <c r="AQ464" s="172"/>
    </row>
    <row r="465" spans="1:43" s="32" customFormat="1" ht="15" customHeight="1" x14ac:dyDescent="0.25">
      <c r="A465" s="4">
        <f t="shared" si="294"/>
        <v>439</v>
      </c>
      <c r="B465" s="22">
        <f t="shared" si="295"/>
        <v>3</v>
      </c>
      <c r="C465" s="2" t="s">
        <v>68</v>
      </c>
      <c r="D465" s="2" t="s">
        <v>70</v>
      </c>
      <c r="E465" s="5">
        <v>1993</v>
      </c>
      <c r="F465" s="5">
        <v>2013</v>
      </c>
      <c r="G465" s="5" t="s">
        <v>60</v>
      </c>
      <c r="H465" s="5">
        <v>9</v>
      </c>
      <c r="I465" s="5">
        <v>1</v>
      </c>
      <c r="J465" s="26">
        <v>4065.2</v>
      </c>
      <c r="K465" s="26">
        <v>2715.9</v>
      </c>
      <c r="L465" s="26">
        <v>0</v>
      </c>
      <c r="M465" s="6">
        <v>97</v>
      </c>
      <c r="N465" s="24">
        <f t="shared" si="290"/>
        <v>7671098.7621156182</v>
      </c>
      <c r="O465" s="20"/>
      <c r="P465" s="1"/>
      <c r="Q465" s="1"/>
      <c r="R465" s="1">
        <v>96928.719199999992</v>
      </c>
      <c r="S465" s="1">
        <f>N465-O465-Q465-R465-T465</f>
        <v>7574170.042915618</v>
      </c>
      <c r="T465" s="26">
        <v>0</v>
      </c>
      <c r="U465" s="1">
        <f t="shared" si="292"/>
        <v>2824.5144379821122</v>
      </c>
      <c r="V465" s="1">
        <f t="shared" si="292"/>
        <v>2824.5144379821122</v>
      </c>
      <c r="W465" s="7">
        <v>2018</v>
      </c>
      <c r="X465" s="173" t="s">
        <v>1394</v>
      </c>
      <c r="Y465" s="11">
        <f>+P465-'[1]Приложение №1'!$P359</f>
        <v>-10239275.208710328</v>
      </c>
      <c r="AA465" s="24">
        <f t="shared" si="293"/>
        <v>7671098.7621156182</v>
      </c>
      <c r="AB465" s="26">
        <v>0</v>
      </c>
      <c r="AC465" s="26">
        <v>0</v>
      </c>
      <c r="AD465" s="26">
        <v>0</v>
      </c>
      <c r="AE465" s="26">
        <v>0</v>
      </c>
      <c r="AF465" s="26">
        <v>0</v>
      </c>
      <c r="AG465" s="26"/>
      <c r="AH465" s="26">
        <v>0</v>
      </c>
      <c r="AI465" s="26">
        <v>0</v>
      </c>
      <c r="AJ465" s="26">
        <v>0</v>
      </c>
      <c r="AK465" s="26">
        <v>4524977.6333963946</v>
      </c>
      <c r="AL465" s="26"/>
      <c r="AM465" s="26">
        <v>0</v>
      </c>
      <c r="AN465" s="26">
        <v>2437984.2294369629</v>
      </c>
      <c r="AO465" s="1">
        <v>243798.42294369626</v>
      </c>
      <c r="AP465" s="112">
        <v>464338.47633856395</v>
      </c>
      <c r="AQ465" s="172"/>
    </row>
    <row r="466" spans="1:43" s="33" customFormat="1" ht="15" customHeight="1" x14ac:dyDescent="0.25">
      <c r="A466" s="4">
        <f t="shared" si="294"/>
        <v>440</v>
      </c>
      <c r="B466" s="22">
        <f t="shared" si="295"/>
        <v>4</v>
      </c>
      <c r="C466" s="2" t="s">
        <v>68</v>
      </c>
      <c r="D466" s="2" t="s">
        <v>71</v>
      </c>
      <c r="E466" s="5">
        <v>1991</v>
      </c>
      <c r="F466" s="5">
        <v>2015</v>
      </c>
      <c r="G466" s="5" t="s">
        <v>60</v>
      </c>
      <c r="H466" s="5">
        <v>5</v>
      </c>
      <c r="I466" s="5">
        <v>5</v>
      </c>
      <c r="J466" s="26">
        <v>11474.2</v>
      </c>
      <c r="K466" s="26">
        <v>7083.1</v>
      </c>
      <c r="L466" s="26">
        <v>86.5</v>
      </c>
      <c r="M466" s="6">
        <v>178</v>
      </c>
      <c r="N466" s="24">
        <f t="shared" si="290"/>
        <v>12331740.678400001</v>
      </c>
      <c r="O466" s="23"/>
      <c r="P466" s="1">
        <f t="shared" ref="P466:P529" si="296">N466-Q466-R466-S466-O466-T466</f>
        <v>8282321.9184000008</v>
      </c>
      <c r="Q466" s="1"/>
      <c r="R466" s="1">
        <v>2848464.5702</v>
      </c>
      <c r="S466" s="1">
        <v>1200954.1897999998</v>
      </c>
      <c r="T466" s="1"/>
      <c r="U466" s="1">
        <f t="shared" si="292"/>
        <v>1720.0039999999999</v>
      </c>
      <c r="V466" s="1">
        <f t="shared" si="292"/>
        <v>1720.0039999999999</v>
      </c>
      <c r="W466" s="7">
        <v>2018</v>
      </c>
      <c r="X466" s="173" t="s">
        <v>1394</v>
      </c>
      <c r="Y466" s="11">
        <f>+P466-'[1]Приложение №1'!$P360</f>
        <v>0</v>
      </c>
      <c r="AA466" s="24">
        <f t="shared" si="293"/>
        <v>12331740.678400001</v>
      </c>
      <c r="AB466" s="26">
        <v>0</v>
      </c>
      <c r="AC466" s="26">
        <v>0</v>
      </c>
      <c r="AD466" s="26">
        <v>0</v>
      </c>
      <c r="AE466" s="26">
        <v>0</v>
      </c>
      <c r="AF466" s="26">
        <v>0</v>
      </c>
      <c r="AG466" s="26"/>
      <c r="AH466" s="26">
        <v>0</v>
      </c>
      <c r="AI466" s="26">
        <v>0</v>
      </c>
      <c r="AJ466" s="26">
        <v>0</v>
      </c>
      <c r="AK466" s="26">
        <v>10740378.870815193</v>
      </c>
      <c r="AL466" s="26">
        <v>0</v>
      </c>
      <c r="AM466" s="26">
        <v>0</v>
      </c>
      <c r="AN466" s="26">
        <v>1233174.0678400001</v>
      </c>
      <c r="AO466" s="1">
        <v>123317.40678400001</v>
      </c>
      <c r="AP466" s="112">
        <v>234870.33296080641</v>
      </c>
      <c r="AQ466" s="172"/>
    </row>
    <row r="467" spans="1:43" s="33" customFormat="1" ht="15" customHeight="1" x14ac:dyDescent="0.25">
      <c r="A467" s="4">
        <f t="shared" si="294"/>
        <v>441</v>
      </c>
      <c r="B467" s="22">
        <f t="shared" si="295"/>
        <v>5</v>
      </c>
      <c r="C467" s="2" t="s">
        <v>68</v>
      </c>
      <c r="D467" s="2" t="s">
        <v>72</v>
      </c>
      <c r="E467" s="5">
        <v>1993</v>
      </c>
      <c r="F467" s="5">
        <v>2013</v>
      </c>
      <c r="G467" s="5" t="s">
        <v>60</v>
      </c>
      <c r="H467" s="5">
        <v>9</v>
      </c>
      <c r="I467" s="5">
        <v>5</v>
      </c>
      <c r="J467" s="26">
        <v>19441.7</v>
      </c>
      <c r="K467" s="26">
        <v>13168.6</v>
      </c>
      <c r="L467" s="26">
        <v>0</v>
      </c>
      <c r="M467" s="6">
        <v>478</v>
      </c>
      <c r="N467" s="24">
        <f t="shared" si="290"/>
        <v>35897392.059609599</v>
      </c>
      <c r="O467" s="20"/>
      <c r="P467" s="1">
        <f t="shared" si="296"/>
        <v>27818789.569609597</v>
      </c>
      <c r="Q467" s="1"/>
      <c r="R467" s="1">
        <v>1589016.6671999996</v>
      </c>
      <c r="S467" s="1">
        <v>6489585.8228000011</v>
      </c>
      <c r="T467" s="26">
        <v>0</v>
      </c>
      <c r="U467" s="1">
        <f t="shared" si="292"/>
        <v>2725.9839360000001</v>
      </c>
      <c r="V467" s="1">
        <f t="shared" si="292"/>
        <v>2725.9839360000001</v>
      </c>
      <c r="W467" s="7">
        <v>2018</v>
      </c>
      <c r="X467" s="173" t="s">
        <v>1394</v>
      </c>
      <c r="Y467" s="11">
        <f>+P467-'[1]Приложение №1'!$P361</f>
        <v>0</v>
      </c>
      <c r="AA467" s="24">
        <f t="shared" si="293"/>
        <v>35897392.059609599</v>
      </c>
      <c r="AB467" s="26">
        <v>0</v>
      </c>
      <c r="AC467" s="26">
        <v>0</v>
      </c>
      <c r="AD467" s="26">
        <v>9324692.0449531022</v>
      </c>
      <c r="AE467" s="26">
        <v>0</v>
      </c>
      <c r="AF467" s="26">
        <v>0</v>
      </c>
      <c r="AG467" s="26"/>
      <c r="AH467" s="26">
        <v>0</v>
      </c>
      <c r="AI467" s="26">
        <v>0</v>
      </c>
      <c r="AJ467" s="26">
        <v>0</v>
      </c>
      <c r="AK467" s="26">
        <v>21940285.15893212</v>
      </c>
      <c r="AL467" s="26">
        <v>0</v>
      </c>
      <c r="AM467" s="26">
        <v>0</v>
      </c>
      <c r="AN467" s="26">
        <v>3589739.2059609606</v>
      </c>
      <c r="AO467" s="1">
        <v>358973.92059609608</v>
      </c>
      <c r="AP467" s="112">
        <v>683701.72916732461</v>
      </c>
      <c r="AQ467" s="172"/>
    </row>
    <row r="468" spans="1:43" ht="15" customHeight="1" x14ac:dyDescent="0.25">
      <c r="A468" s="4">
        <f t="shared" si="294"/>
        <v>442</v>
      </c>
      <c r="B468" s="22">
        <f t="shared" si="295"/>
        <v>6</v>
      </c>
      <c r="C468" s="2" t="s">
        <v>74</v>
      </c>
      <c r="D468" s="2" t="s">
        <v>75</v>
      </c>
      <c r="E468" s="5">
        <v>1973</v>
      </c>
      <c r="F468" s="5">
        <v>2010</v>
      </c>
      <c r="G468" s="5" t="s">
        <v>48</v>
      </c>
      <c r="H468" s="5">
        <v>2</v>
      </c>
      <c r="I468" s="5">
        <v>2</v>
      </c>
      <c r="J468" s="26">
        <v>420.8</v>
      </c>
      <c r="K468" s="26">
        <v>377.7</v>
      </c>
      <c r="L468" s="26">
        <v>0</v>
      </c>
      <c r="M468" s="6">
        <v>19</v>
      </c>
      <c r="N468" s="24">
        <f t="shared" si="290"/>
        <v>4284719.45</v>
      </c>
      <c r="O468" s="20"/>
      <c r="P468" s="1">
        <f t="shared" si="296"/>
        <v>3050672.5500000003</v>
      </c>
      <c r="Q468" s="1"/>
      <c r="R468" s="1">
        <v>158508.38139999998</v>
      </c>
      <c r="S468" s="1">
        <v>1075538.5186000001</v>
      </c>
      <c r="T468" s="1"/>
      <c r="U468" s="1">
        <f t="shared" si="292"/>
        <v>11344.240005295209</v>
      </c>
      <c r="V468" s="1">
        <f t="shared" si="292"/>
        <v>11344.240005295209</v>
      </c>
      <c r="W468" s="7">
        <v>2018</v>
      </c>
      <c r="X468" s="173" t="s">
        <v>1394</v>
      </c>
      <c r="Y468" s="11">
        <f>+P468-'[1]Приложение №1'!$P362</f>
        <v>0</v>
      </c>
      <c r="AA468" s="24">
        <f t="shared" si="293"/>
        <v>4284719.45</v>
      </c>
      <c r="AB468" s="26">
        <v>0</v>
      </c>
      <c r="AC468" s="26">
        <v>0</v>
      </c>
      <c r="AD468" s="26">
        <v>0</v>
      </c>
      <c r="AE468" s="26">
        <v>0</v>
      </c>
      <c r="AF468" s="26">
        <v>0</v>
      </c>
      <c r="AG468" s="26"/>
      <c r="AH468" s="26">
        <v>0</v>
      </c>
      <c r="AI468" s="26">
        <v>0</v>
      </c>
      <c r="AJ468" s="26">
        <v>0</v>
      </c>
      <c r="AK468" s="26">
        <v>0</v>
      </c>
      <c r="AL468" s="26">
        <v>3731793.5438552997</v>
      </c>
      <c r="AM468" s="26">
        <v>0</v>
      </c>
      <c r="AN468" s="26">
        <v>428471.94500000007</v>
      </c>
      <c r="AO468" s="1">
        <v>42847.194500000005</v>
      </c>
      <c r="AP468" s="112">
        <v>81606.766644700008</v>
      </c>
      <c r="AQ468" s="172"/>
    </row>
    <row r="469" spans="1:43" ht="15" customHeight="1" x14ac:dyDescent="0.25">
      <c r="A469" s="4">
        <f t="shared" si="294"/>
        <v>443</v>
      </c>
      <c r="B469" s="22">
        <f t="shared" si="295"/>
        <v>7</v>
      </c>
      <c r="C469" s="2" t="s">
        <v>1365</v>
      </c>
      <c r="D469" s="2" t="s">
        <v>77</v>
      </c>
      <c r="E469" s="5">
        <v>1990</v>
      </c>
      <c r="F469" s="5">
        <v>2017</v>
      </c>
      <c r="G469" s="5" t="s">
        <v>48</v>
      </c>
      <c r="H469" s="5">
        <v>5</v>
      </c>
      <c r="I469" s="5">
        <v>6</v>
      </c>
      <c r="J469" s="26">
        <v>5268.8</v>
      </c>
      <c r="K469" s="26">
        <v>4705.6000000000004</v>
      </c>
      <c r="L469" s="26">
        <v>0</v>
      </c>
      <c r="M469" s="6">
        <v>224</v>
      </c>
      <c r="N469" s="24">
        <f t="shared" si="290"/>
        <v>4466880.7258982407</v>
      </c>
      <c r="O469" s="20"/>
      <c r="P469" s="1">
        <f t="shared" si="296"/>
        <v>3035188.1811749535</v>
      </c>
      <c r="Q469" s="1"/>
      <c r="R469" s="1">
        <v>1431692.5447232872</v>
      </c>
      <c r="S469" s="1">
        <v>0</v>
      </c>
      <c r="T469" s="1">
        <v>0</v>
      </c>
      <c r="U469" s="1">
        <f t="shared" si="292"/>
        <v>949.26911040000005</v>
      </c>
      <c r="V469" s="1">
        <f t="shared" si="292"/>
        <v>949.26911040000005</v>
      </c>
      <c r="W469" s="7">
        <v>2018</v>
      </c>
      <c r="X469" s="173" t="s">
        <v>1394</v>
      </c>
      <c r="Y469" s="11">
        <f>+P469-'[1]Приложение №1'!$P363</f>
        <v>13073.339999999851</v>
      </c>
      <c r="AA469" s="24">
        <f t="shared" si="293"/>
        <v>4466880.7258982407</v>
      </c>
      <c r="AB469" s="26">
        <v>0</v>
      </c>
      <c r="AC469" s="26">
        <v>0</v>
      </c>
      <c r="AD469" s="26">
        <v>3890447.6357439766</v>
      </c>
      <c r="AE469" s="26">
        <v>0</v>
      </c>
      <c r="AF469" s="26">
        <v>0</v>
      </c>
      <c r="AG469" s="26"/>
      <c r="AH469" s="26">
        <v>0</v>
      </c>
      <c r="AI469" s="26">
        <v>0</v>
      </c>
      <c r="AJ469" s="26">
        <v>0</v>
      </c>
      <c r="AK469" s="26">
        <v>0</v>
      </c>
      <c r="AL469" s="26">
        <v>0</v>
      </c>
      <c r="AM469" s="26">
        <v>0</v>
      </c>
      <c r="AN469" s="26">
        <v>446688.07258982409</v>
      </c>
      <c r="AO469" s="1">
        <v>44668.807258982408</v>
      </c>
      <c r="AP469" s="112">
        <v>85076.210305457891</v>
      </c>
      <c r="AQ469" s="172"/>
    </row>
    <row r="470" spans="1:43" ht="15" customHeight="1" x14ac:dyDescent="0.25">
      <c r="A470" s="4">
        <f t="shared" si="294"/>
        <v>444</v>
      </c>
      <c r="B470" s="22">
        <f t="shared" si="295"/>
        <v>8</v>
      </c>
      <c r="C470" s="2" t="s">
        <v>1365</v>
      </c>
      <c r="D470" s="2" t="s">
        <v>78</v>
      </c>
      <c r="E470" s="5">
        <v>1992</v>
      </c>
      <c r="F470" s="5">
        <v>2017</v>
      </c>
      <c r="G470" s="5" t="s">
        <v>1367</v>
      </c>
      <c r="H470" s="5">
        <v>5</v>
      </c>
      <c r="I470" s="5">
        <v>6</v>
      </c>
      <c r="J470" s="26">
        <v>5087.1000000000004</v>
      </c>
      <c r="K470" s="26">
        <v>4518.8999999999996</v>
      </c>
      <c r="L470" s="26">
        <v>0</v>
      </c>
      <c r="M470" s="6">
        <v>189</v>
      </c>
      <c r="N470" s="24">
        <f t="shared" si="290"/>
        <v>3928292.8133529597</v>
      </c>
      <c r="O470" s="20"/>
      <c r="P470" s="1">
        <f t="shared" si="296"/>
        <v>2553404.2937164307</v>
      </c>
      <c r="Q470" s="1"/>
      <c r="R470" s="1">
        <v>1374888.519636529</v>
      </c>
      <c r="S470" s="1">
        <v>0</v>
      </c>
      <c r="T470" s="1"/>
      <c r="U470" s="1">
        <f t="shared" si="292"/>
        <v>869.30288640000003</v>
      </c>
      <c r="V470" s="1">
        <f t="shared" si="292"/>
        <v>869.30288640000003</v>
      </c>
      <c r="W470" s="7">
        <v>2018</v>
      </c>
      <c r="X470" s="173" t="s">
        <v>1394</v>
      </c>
      <c r="Y470" s="11">
        <f>+P470-'[1]Приложение №1'!$P364</f>
        <v>0</v>
      </c>
      <c r="AA470" s="24">
        <f t="shared" si="293"/>
        <v>3928292.8133529597</v>
      </c>
      <c r="AB470" s="26">
        <v>0</v>
      </c>
      <c r="AC470" s="26">
        <v>0</v>
      </c>
      <c r="AD470" s="26">
        <v>3421362.3389610136</v>
      </c>
      <c r="AE470" s="26">
        <v>0</v>
      </c>
      <c r="AF470" s="26">
        <v>0</v>
      </c>
      <c r="AG470" s="26"/>
      <c r="AH470" s="26">
        <v>0</v>
      </c>
      <c r="AI470" s="26">
        <v>0</v>
      </c>
      <c r="AJ470" s="26">
        <v>0</v>
      </c>
      <c r="AK470" s="26">
        <v>0</v>
      </c>
      <c r="AL470" s="26">
        <v>0</v>
      </c>
      <c r="AM470" s="26">
        <v>0</v>
      </c>
      <c r="AN470" s="26">
        <v>392829.28133529599</v>
      </c>
      <c r="AO470" s="1">
        <v>39282.928133529596</v>
      </c>
      <c r="AP470" s="112">
        <v>74818.26492312047</v>
      </c>
      <c r="AQ470" s="172"/>
    </row>
    <row r="471" spans="1:43" ht="15" customHeight="1" x14ac:dyDescent="0.25">
      <c r="A471" s="4">
        <f t="shared" si="294"/>
        <v>445</v>
      </c>
      <c r="B471" s="22">
        <f t="shared" si="295"/>
        <v>9</v>
      </c>
      <c r="C471" s="2" t="s">
        <v>1365</v>
      </c>
      <c r="D471" s="2" t="s">
        <v>79</v>
      </c>
      <c r="E471" s="5">
        <v>1991</v>
      </c>
      <c r="F471" s="5">
        <v>1991</v>
      </c>
      <c r="G471" s="5" t="s">
        <v>1367</v>
      </c>
      <c r="H471" s="5">
        <v>5</v>
      </c>
      <c r="I471" s="5">
        <v>8</v>
      </c>
      <c r="J471" s="26">
        <v>7532.7</v>
      </c>
      <c r="K471" s="26">
        <v>6522.5</v>
      </c>
      <c r="L471" s="26">
        <v>98.2</v>
      </c>
      <c r="M471" s="6">
        <v>288</v>
      </c>
      <c r="N471" s="24">
        <f t="shared" si="290"/>
        <v>56192292.190719359</v>
      </c>
      <c r="O471" s="20"/>
      <c r="P471" s="1">
        <f t="shared" si="296"/>
        <v>43038735.640719354</v>
      </c>
      <c r="Q471" s="1"/>
      <c r="R471" s="1">
        <v>542094.28979999991</v>
      </c>
      <c r="S471" s="1">
        <v>12611462.260200001</v>
      </c>
      <c r="T471" s="1"/>
      <c r="U471" s="1">
        <f t="shared" si="292"/>
        <v>8487.3642048000002</v>
      </c>
      <c r="V471" s="1">
        <f t="shared" si="292"/>
        <v>8487.3642048000002</v>
      </c>
      <c r="W471" s="7">
        <v>2018</v>
      </c>
      <c r="X471" s="173" t="s">
        <v>1394</v>
      </c>
      <c r="Y471" s="11">
        <f>+P471-'[1]Приложение №1'!$P365</f>
        <v>0</v>
      </c>
      <c r="AA471" s="24">
        <f t="shared" si="293"/>
        <v>56192292.190719359</v>
      </c>
      <c r="AB471" s="26">
        <v>0</v>
      </c>
      <c r="AC471" s="26">
        <v>0</v>
      </c>
      <c r="AD471" s="26">
        <v>0</v>
      </c>
      <c r="AE471" s="26">
        <v>0</v>
      </c>
      <c r="AF471" s="26">
        <v>0</v>
      </c>
      <c r="AG471" s="26"/>
      <c r="AH471" s="26">
        <v>0</v>
      </c>
      <c r="AI471" s="26">
        <v>0</v>
      </c>
      <c r="AJ471" s="26">
        <v>21703768.563002259</v>
      </c>
      <c r="AK471" s="26">
        <v>0</v>
      </c>
      <c r="AL471" s="26">
        <v>27478286.073706888</v>
      </c>
      <c r="AM471" s="26">
        <v>0</v>
      </c>
      <c r="AN471" s="26">
        <v>5372802.7076951135</v>
      </c>
      <c r="AO471" s="1">
        <v>561922.92190719361</v>
      </c>
      <c r="AP471" s="112">
        <v>1075511.924407905</v>
      </c>
      <c r="AQ471" s="172"/>
    </row>
    <row r="472" spans="1:43" ht="15" customHeight="1" x14ac:dyDescent="0.25">
      <c r="A472" s="4">
        <f t="shared" si="294"/>
        <v>446</v>
      </c>
      <c r="B472" s="22">
        <f t="shared" si="295"/>
        <v>10</v>
      </c>
      <c r="C472" s="2" t="s">
        <v>1365</v>
      </c>
      <c r="D472" s="2" t="s">
        <v>80</v>
      </c>
      <c r="E472" s="5">
        <v>1994</v>
      </c>
      <c r="F472" s="5">
        <v>1994</v>
      </c>
      <c r="G472" s="5" t="s">
        <v>1367</v>
      </c>
      <c r="H472" s="5">
        <v>10</v>
      </c>
      <c r="I472" s="5">
        <v>1</v>
      </c>
      <c r="J472" s="26">
        <v>3200.9</v>
      </c>
      <c r="K472" s="26">
        <v>2754.1</v>
      </c>
      <c r="L472" s="26">
        <v>0</v>
      </c>
      <c r="M472" s="6">
        <v>107</v>
      </c>
      <c r="N472" s="24">
        <f t="shared" si="290"/>
        <v>14162200.211843798</v>
      </c>
      <c r="O472" s="20"/>
      <c r="P472" s="1">
        <f t="shared" si="296"/>
        <v>12906929.591843799</v>
      </c>
      <c r="Q472" s="1"/>
      <c r="R472" s="1">
        <v>1255270.6200000001</v>
      </c>
      <c r="S472" s="1">
        <v>0</v>
      </c>
      <c r="T472" s="26">
        <v>0</v>
      </c>
      <c r="U472" s="1">
        <f t="shared" si="292"/>
        <v>5142.2243970239997</v>
      </c>
      <c r="V472" s="1">
        <f t="shared" si="292"/>
        <v>5142.2243970239997</v>
      </c>
      <c r="W472" s="7">
        <v>2018</v>
      </c>
      <c r="X472" s="173" t="s">
        <v>1394</v>
      </c>
      <c r="Y472" s="11">
        <f>+P472-'[1]Приложение №1'!$P366</f>
        <v>0</v>
      </c>
      <c r="AA472" s="24">
        <f t="shared" si="293"/>
        <v>14162200.211843798</v>
      </c>
      <c r="AB472" s="26">
        <v>6599377.9468587199</v>
      </c>
      <c r="AC472" s="26">
        <v>2640380.5894530276</v>
      </c>
      <c r="AD472" s="26">
        <v>1950179.5453583021</v>
      </c>
      <c r="AE472" s="26">
        <v>1246254.1337824727</v>
      </c>
      <c r="AF472" s="26">
        <v>0</v>
      </c>
      <c r="AG472" s="26"/>
      <c r="AH472" s="26">
        <v>0</v>
      </c>
      <c r="AI472" s="26">
        <v>0</v>
      </c>
      <c r="AJ472" s="26">
        <v>0</v>
      </c>
      <c r="AK472" s="26">
        <v>0</v>
      </c>
      <c r="AL472" s="26">
        <v>0</v>
      </c>
      <c r="AM472" s="26">
        <v>0</v>
      </c>
      <c r="AN472" s="26">
        <v>1312431.6580673577</v>
      </c>
      <c r="AO472" s="1">
        <v>141622.00211843799</v>
      </c>
      <c r="AP472" s="112">
        <v>271954.3362054812</v>
      </c>
      <c r="AQ472" s="172"/>
    </row>
    <row r="473" spans="1:43" ht="15" customHeight="1" x14ac:dyDescent="0.25">
      <c r="A473" s="4">
        <f t="shared" si="294"/>
        <v>447</v>
      </c>
      <c r="B473" s="22">
        <f t="shared" si="295"/>
        <v>11</v>
      </c>
      <c r="C473" s="2" t="s">
        <v>1365</v>
      </c>
      <c r="D473" s="2" t="s">
        <v>81</v>
      </c>
      <c r="E473" s="5">
        <v>1990</v>
      </c>
      <c r="F473" s="5">
        <v>1990</v>
      </c>
      <c r="G473" s="5" t="s">
        <v>1367</v>
      </c>
      <c r="H473" s="5">
        <v>5</v>
      </c>
      <c r="I473" s="5">
        <v>8</v>
      </c>
      <c r="J473" s="26">
        <v>7467.3</v>
      </c>
      <c r="K473" s="26">
        <v>6613.1</v>
      </c>
      <c r="L473" s="26">
        <v>0</v>
      </c>
      <c r="M473" s="6">
        <v>290</v>
      </c>
      <c r="N473" s="24">
        <f t="shared" si="290"/>
        <v>55317447.938477099</v>
      </c>
      <c r="O473" s="20"/>
      <c r="P473" s="1">
        <f t="shared" si="296"/>
        <v>48175526.110926934</v>
      </c>
      <c r="Q473" s="1"/>
      <c r="R473" s="1">
        <v>2593108.2242000001</v>
      </c>
      <c r="S473" s="1">
        <v>4548813.6033501634</v>
      </c>
      <c r="T473" s="1"/>
      <c r="U473" s="1">
        <f t="shared" si="292"/>
        <v>8364.8285884800007</v>
      </c>
      <c r="V473" s="1">
        <f t="shared" si="292"/>
        <v>8364.8285884800007</v>
      </c>
      <c r="W473" s="7">
        <v>2018</v>
      </c>
      <c r="X473" s="173" t="s">
        <v>1394</v>
      </c>
      <c r="Y473" s="11">
        <f>+P473-'[1]Приложение №1'!$P367</f>
        <v>0</v>
      </c>
      <c r="AA473" s="24">
        <f t="shared" si="293"/>
        <v>55317447.938477099</v>
      </c>
      <c r="AB473" s="26">
        <v>0</v>
      </c>
      <c r="AC473" s="26">
        <v>0</v>
      </c>
      <c r="AD473" s="26">
        <v>5006928.9614249235</v>
      </c>
      <c r="AE473" s="26">
        <v>0</v>
      </c>
      <c r="AF473" s="26">
        <v>0</v>
      </c>
      <c r="AG473" s="26"/>
      <c r="AH473" s="26">
        <v>0</v>
      </c>
      <c r="AI473" s="26">
        <v>0</v>
      </c>
      <c r="AJ473" s="26">
        <v>0</v>
      </c>
      <c r="AK473" s="26">
        <v>0</v>
      </c>
      <c r="AL473" s="26">
        <v>43172023.590383455</v>
      </c>
      <c r="AM473" s="26">
        <v>0</v>
      </c>
      <c r="AN473" s="26">
        <v>5531744.793847709</v>
      </c>
      <c r="AO473" s="1">
        <v>553174.47938477097</v>
      </c>
      <c r="AP473" s="112">
        <v>1053576.1134362346</v>
      </c>
      <c r="AQ473" s="172"/>
    </row>
    <row r="474" spans="1:43" ht="15" customHeight="1" x14ac:dyDescent="0.25">
      <c r="A474" s="4">
        <f t="shared" si="294"/>
        <v>448</v>
      </c>
      <c r="B474" s="22">
        <f t="shared" si="295"/>
        <v>12</v>
      </c>
      <c r="C474" s="2" t="s">
        <v>1365</v>
      </c>
      <c r="D474" s="2" t="s">
        <v>82</v>
      </c>
      <c r="E474" s="5">
        <v>1980</v>
      </c>
      <c r="F474" s="5">
        <v>2015</v>
      </c>
      <c r="G474" s="5" t="s">
        <v>1367</v>
      </c>
      <c r="H474" s="5">
        <v>5</v>
      </c>
      <c r="I474" s="5">
        <v>11</v>
      </c>
      <c r="J474" s="26">
        <v>10068</v>
      </c>
      <c r="K474" s="26">
        <v>8797.2999999999993</v>
      </c>
      <c r="L474" s="26">
        <v>216.4</v>
      </c>
      <c r="M474" s="6">
        <v>423</v>
      </c>
      <c r="N474" s="24">
        <f t="shared" si="290"/>
        <v>82657316.001784489</v>
      </c>
      <c r="O474" s="20"/>
      <c r="P474" s="1">
        <f t="shared" si="296"/>
        <v>77425176.923584491</v>
      </c>
      <c r="Q474" s="1"/>
      <c r="R474" s="1">
        <v>3472234.9682</v>
      </c>
      <c r="S474" s="1">
        <v>1759904.11</v>
      </c>
      <c r="T474" s="1"/>
      <c r="U474" s="1">
        <f t="shared" si="292"/>
        <v>9170.1871597440004</v>
      </c>
      <c r="V474" s="1">
        <f t="shared" si="292"/>
        <v>9170.1871597440004</v>
      </c>
      <c r="W474" s="7">
        <v>2018</v>
      </c>
      <c r="X474" s="173" t="s">
        <v>1394</v>
      </c>
      <c r="Y474" s="11">
        <f>+P474-'[1]Приложение №1'!$P368</f>
        <v>0</v>
      </c>
      <c r="AA474" s="24">
        <f t="shared" si="293"/>
        <v>82657316.001784489</v>
      </c>
      <c r="AB474" s="26">
        <v>0</v>
      </c>
      <c r="AC474" s="26">
        <v>0</v>
      </c>
      <c r="AD474" s="26">
        <v>0</v>
      </c>
      <c r="AE474" s="26">
        <v>0</v>
      </c>
      <c r="AF474" s="26">
        <v>0</v>
      </c>
      <c r="AG474" s="26"/>
      <c r="AH474" s="26">
        <v>0</v>
      </c>
      <c r="AI474" s="26">
        <v>0</v>
      </c>
      <c r="AJ474" s="26">
        <v>0</v>
      </c>
      <c r="AK474" s="26">
        <v>0</v>
      </c>
      <c r="AL474" s="26">
        <v>80965077.531214491</v>
      </c>
      <c r="AM474" s="26">
        <v>0</v>
      </c>
      <c r="AN474" s="26">
        <v>93947.23</v>
      </c>
      <c r="AO474" s="26">
        <v>24000</v>
      </c>
      <c r="AP474" s="112">
        <v>1574291.2405699873</v>
      </c>
      <c r="AQ474" s="172"/>
    </row>
    <row r="475" spans="1:43" ht="15" customHeight="1" x14ac:dyDescent="0.25">
      <c r="A475" s="4">
        <f t="shared" si="294"/>
        <v>449</v>
      </c>
      <c r="B475" s="22">
        <f t="shared" si="295"/>
        <v>13</v>
      </c>
      <c r="C475" s="2" t="s">
        <v>1365</v>
      </c>
      <c r="D475" s="2" t="s">
        <v>83</v>
      </c>
      <c r="E475" s="5">
        <v>1983</v>
      </c>
      <c r="F475" s="5">
        <v>2015</v>
      </c>
      <c r="G475" s="5" t="s">
        <v>1367</v>
      </c>
      <c r="H475" s="5">
        <v>5</v>
      </c>
      <c r="I475" s="5">
        <v>4</v>
      </c>
      <c r="J475" s="26">
        <v>4471.8999999999996</v>
      </c>
      <c r="K475" s="26">
        <v>3757.6</v>
      </c>
      <c r="L475" s="26">
        <v>173.5</v>
      </c>
      <c r="M475" s="6">
        <v>156</v>
      </c>
      <c r="N475" s="24">
        <f t="shared" si="290"/>
        <v>30449371.414761566</v>
      </c>
      <c r="O475" s="20"/>
      <c r="P475" s="1">
        <f t="shared" si="296"/>
        <v>27399966.514761567</v>
      </c>
      <c r="Q475" s="1"/>
      <c r="R475" s="1">
        <v>1430119.2771999999</v>
      </c>
      <c r="S475" s="1">
        <v>1619285.6228000005</v>
      </c>
      <c r="T475" s="1"/>
      <c r="U475" s="1">
        <f t="shared" si="292"/>
        <v>7745.7636322560011</v>
      </c>
      <c r="V475" s="1">
        <f t="shared" si="292"/>
        <v>7745.7636322560011</v>
      </c>
      <c r="W475" s="7">
        <v>2018</v>
      </c>
      <c r="X475" s="173" t="s">
        <v>1394</v>
      </c>
      <c r="Y475" s="11">
        <f>+P475-'[1]Приложение №1'!$P369</f>
        <v>0</v>
      </c>
      <c r="AA475" s="24">
        <f t="shared" si="293"/>
        <v>30449371.414761566</v>
      </c>
      <c r="AB475" s="26">
        <v>0</v>
      </c>
      <c r="AC475" s="26">
        <v>0</v>
      </c>
      <c r="AD475" s="26">
        <v>0</v>
      </c>
      <c r="AE475" s="26">
        <v>0</v>
      </c>
      <c r="AF475" s="26">
        <v>0</v>
      </c>
      <c r="AG475" s="26"/>
      <c r="AH475" s="26">
        <v>0</v>
      </c>
      <c r="AI475" s="26">
        <v>0</v>
      </c>
      <c r="AJ475" s="26">
        <v>0</v>
      </c>
      <c r="AK475" s="26">
        <v>0</v>
      </c>
      <c r="AL475" s="26">
        <v>29741216.056796018</v>
      </c>
      <c r="AM475" s="26">
        <v>0</v>
      </c>
      <c r="AN475" s="26">
        <v>104216.63</v>
      </c>
      <c r="AO475" s="26">
        <v>24000</v>
      </c>
      <c r="AP475" s="112">
        <v>579938.72796554875</v>
      </c>
      <c r="AQ475" s="172"/>
    </row>
    <row r="476" spans="1:43" ht="15" customHeight="1" x14ac:dyDescent="0.25">
      <c r="A476" s="4">
        <f t="shared" si="294"/>
        <v>450</v>
      </c>
      <c r="B476" s="22">
        <f t="shared" si="295"/>
        <v>14</v>
      </c>
      <c r="C476" s="2" t="s">
        <v>1365</v>
      </c>
      <c r="D476" s="2" t="s">
        <v>84</v>
      </c>
      <c r="E476" s="5">
        <v>1983</v>
      </c>
      <c r="F476" s="5">
        <v>2015</v>
      </c>
      <c r="G476" s="5" t="s">
        <v>1367</v>
      </c>
      <c r="H476" s="5">
        <v>5</v>
      </c>
      <c r="I476" s="5">
        <v>4</v>
      </c>
      <c r="J476" s="26">
        <v>4470.7</v>
      </c>
      <c r="K476" s="26">
        <v>3913.1</v>
      </c>
      <c r="L476" s="26">
        <v>0</v>
      </c>
      <c r="M476" s="6">
        <v>167</v>
      </c>
      <c r="N476" s="24">
        <f t="shared" si="290"/>
        <v>49014987.934568956</v>
      </c>
      <c r="O476" s="20"/>
      <c r="P476" s="1">
        <f t="shared" si="296"/>
        <v>45979545.864568956</v>
      </c>
      <c r="Q476" s="1"/>
      <c r="R476" s="1">
        <v>1392048.1242</v>
      </c>
      <c r="S476" s="1">
        <v>1643393.9457999999</v>
      </c>
      <c r="T476" s="1"/>
      <c r="U476" s="1">
        <f t="shared" si="292"/>
        <v>12525.871542912002</v>
      </c>
      <c r="V476" s="1">
        <f t="shared" si="292"/>
        <v>12525.871542912002</v>
      </c>
      <c r="W476" s="7">
        <v>2018</v>
      </c>
      <c r="X476" s="173" t="s">
        <v>1394</v>
      </c>
      <c r="Y476" s="11">
        <f>+P476-'[1]Приложение №1'!$P370</f>
        <v>0</v>
      </c>
      <c r="AA476" s="24">
        <f t="shared" si="293"/>
        <v>49014987.934568956</v>
      </c>
      <c r="AB476" s="26">
        <v>0</v>
      </c>
      <c r="AC476" s="26">
        <v>0</v>
      </c>
      <c r="AD476" s="26">
        <v>0</v>
      </c>
      <c r="AE476" s="26">
        <v>0</v>
      </c>
      <c r="AF476" s="26">
        <v>0</v>
      </c>
      <c r="AG476" s="26"/>
      <c r="AH476" s="26">
        <v>0</v>
      </c>
      <c r="AI476" s="26">
        <v>0</v>
      </c>
      <c r="AJ476" s="26">
        <v>0</v>
      </c>
      <c r="AK476" s="26">
        <v>0</v>
      </c>
      <c r="AL476" s="26">
        <v>47953876.92436716</v>
      </c>
      <c r="AM476" s="26">
        <v>0</v>
      </c>
      <c r="AN476" s="14">
        <v>103571.55</v>
      </c>
      <c r="AO476" s="26">
        <v>24000</v>
      </c>
      <c r="AP476" s="112">
        <v>933539.46020180034</v>
      </c>
      <c r="AQ476" s="172"/>
    </row>
    <row r="477" spans="1:43" ht="15" customHeight="1" x14ac:dyDescent="0.25">
      <c r="A477" s="4">
        <f t="shared" si="294"/>
        <v>451</v>
      </c>
      <c r="B477" s="22">
        <f t="shared" si="295"/>
        <v>15</v>
      </c>
      <c r="C477" s="2" t="s">
        <v>1365</v>
      </c>
      <c r="D477" s="2" t="s">
        <v>93</v>
      </c>
      <c r="E477" s="5">
        <v>1992</v>
      </c>
      <c r="F477" s="5">
        <v>2009</v>
      </c>
      <c r="G477" s="5" t="s">
        <v>1367</v>
      </c>
      <c r="H477" s="5">
        <v>9</v>
      </c>
      <c r="I477" s="5">
        <v>1</v>
      </c>
      <c r="J477" s="26">
        <v>3320.9</v>
      </c>
      <c r="K477" s="26">
        <v>2873.6</v>
      </c>
      <c r="L477" s="26">
        <v>0</v>
      </c>
      <c r="M477" s="6">
        <v>115</v>
      </c>
      <c r="N477" s="24">
        <f t="shared" si="290"/>
        <v>14776696.027288169</v>
      </c>
      <c r="O477" s="20"/>
      <c r="P477" s="1">
        <f t="shared" si="296"/>
        <v>6374848.4797866829</v>
      </c>
      <c r="Q477" s="1"/>
      <c r="R477" s="1">
        <v>1397103.69</v>
      </c>
      <c r="S477" s="1">
        <v>7004743.8575014863</v>
      </c>
      <c r="T477" s="26">
        <v>0</v>
      </c>
      <c r="U477" s="1">
        <f t="shared" si="292"/>
        <v>5142.2243970240006</v>
      </c>
      <c r="V477" s="1">
        <f t="shared" si="292"/>
        <v>5142.2243970240006</v>
      </c>
      <c r="W477" s="7">
        <v>2018</v>
      </c>
      <c r="X477" s="173" t="s">
        <v>1394</v>
      </c>
      <c r="Y477" s="11">
        <f>+P477-'[1]Приложение №1'!$P372</f>
        <v>0</v>
      </c>
      <c r="AA477" s="24">
        <f t="shared" si="293"/>
        <v>14776696.027288169</v>
      </c>
      <c r="AB477" s="26">
        <v>6885723.9998886082</v>
      </c>
      <c r="AC477" s="26">
        <v>2754946.3207044839</v>
      </c>
      <c r="AD477" s="26">
        <v>2034797.5532993053</v>
      </c>
      <c r="AE477" s="26">
        <v>1300328.9200963341</v>
      </c>
      <c r="AF477" s="26">
        <v>0</v>
      </c>
      <c r="AG477" s="26"/>
      <c r="AH477" s="26">
        <v>0</v>
      </c>
      <c r="AI477" s="26">
        <v>0</v>
      </c>
      <c r="AJ477" s="26">
        <v>0</v>
      </c>
      <c r="AK477" s="26">
        <v>0</v>
      </c>
      <c r="AL477" s="26">
        <v>0</v>
      </c>
      <c r="AM477" s="26">
        <v>0</v>
      </c>
      <c r="AN477" s="26">
        <v>1369377.8775724771</v>
      </c>
      <c r="AO477" s="1">
        <v>147766.96027288167</v>
      </c>
      <c r="AP477" s="112">
        <v>283754.39545407612</v>
      </c>
      <c r="AQ477" s="172"/>
    </row>
    <row r="478" spans="1:43" ht="15" customHeight="1" x14ac:dyDescent="0.25">
      <c r="A478" s="4">
        <f t="shared" si="294"/>
        <v>452</v>
      </c>
      <c r="B478" s="22">
        <f t="shared" si="295"/>
        <v>16</v>
      </c>
      <c r="C478" s="2" t="s">
        <v>97</v>
      </c>
      <c r="D478" s="2" t="s">
        <v>100</v>
      </c>
      <c r="E478" s="5">
        <v>1980</v>
      </c>
      <c r="F478" s="5">
        <v>2017</v>
      </c>
      <c r="G478" s="5" t="s">
        <v>48</v>
      </c>
      <c r="H478" s="5">
        <v>5</v>
      </c>
      <c r="I478" s="5">
        <v>4</v>
      </c>
      <c r="J478" s="26">
        <v>2958.6</v>
      </c>
      <c r="K478" s="26">
        <v>2649.4</v>
      </c>
      <c r="L478" s="26">
        <v>0</v>
      </c>
      <c r="M478" s="6">
        <v>106</v>
      </c>
      <c r="N478" s="24">
        <f t="shared" si="290"/>
        <v>2588013.4</v>
      </c>
      <c r="O478" s="20"/>
      <c r="P478" s="1">
        <f t="shared" si="296"/>
        <v>531429.05299999984</v>
      </c>
      <c r="Q478" s="1"/>
      <c r="R478" s="1">
        <v>1116296.2508</v>
      </c>
      <c r="S478" s="1">
        <v>940288.09620000003</v>
      </c>
      <c r="T478" s="1"/>
      <c r="U478" s="1">
        <f t="shared" si="292"/>
        <v>976.82999924511205</v>
      </c>
      <c r="V478" s="1">
        <f t="shared" si="292"/>
        <v>976.82999924511205</v>
      </c>
      <c r="W478" s="7">
        <v>2018</v>
      </c>
      <c r="X478" s="173" t="s">
        <v>1394</v>
      </c>
      <c r="Y478" s="11">
        <f>+P478-'[1]Приложение №1'!$P374</f>
        <v>0</v>
      </c>
      <c r="AA478" s="24">
        <f t="shared" si="293"/>
        <v>2588013.4</v>
      </c>
      <c r="AB478" s="26">
        <v>0</v>
      </c>
      <c r="AC478" s="26">
        <v>2254040.6227835999</v>
      </c>
      <c r="AD478" s="26">
        <v>0</v>
      </c>
      <c r="AE478" s="26">
        <v>0</v>
      </c>
      <c r="AF478" s="26">
        <v>0</v>
      </c>
      <c r="AG478" s="26"/>
      <c r="AH478" s="26">
        <v>0</v>
      </c>
      <c r="AI478" s="26">
        <v>0</v>
      </c>
      <c r="AJ478" s="26">
        <v>0</v>
      </c>
      <c r="AK478" s="26">
        <v>0</v>
      </c>
      <c r="AL478" s="26">
        <v>0</v>
      </c>
      <c r="AM478" s="26">
        <v>0</v>
      </c>
      <c r="AN478" s="26">
        <v>258801.34</v>
      </c>
      <c r="AO478" s="1">
        <v>25880.133999999998</v>
      </c>
      <c r="AP478" s="112">
        <v>49291.303216400003</v>
      </c>
      <c r="AQ478" s="172"/>
    </row>
    <row r="479" spans="1:43" ht="15" customHeight="1" x14ac:dyDescent="0.25">
      <c r="A479" s="4">
        <f t="shared" si="294"/>
        <v>453</v>
      </c>
      <c r="B479" s="22">
        <f t="shared" si="295"/>
        <v>17</v>
      </c>
      <c r="C479" s="2" t="s">
        <v>97</v>
      </c>
      <c r="D479" s="2" t="s">
        <v>101</v>
      </c>
      <c r="E479" s="5">
        <v>1985</v>
      </c>
      <c r="F479" s="5">
        <v>2016</v>
      </c>
      <c r="G479" s="5" t="s">
        <v>48</v>
      </c>
      <c r="H479" s="5">
        <v>5</v>
      </c>
      <c r="I479" s="5">
        <v>4</v>
      </c>
      <c r="J479" s="26">
        <v>3419.8</v>
      </c>
      <c r="K479" s="26">
        <v>2967.9</v>
      </c>
      <c r="L479" s="26">
        <v>0</v>
      </c>
      <c r="M479" s="6">
        <v>127</v>
      </c>
      <c r="N479" s="24">
        <f t="shared" si="290"/>
        <v>3028949.7</v>
      </c>
      <c r="O479" s="20"/>
      <c r="P479" s="1">
        <f t="shared" si="296"/>
        <v>2058131.57</v>
      </c>
      <c r="Q479" s="1"/>
      <c r="R479" s="1">
        <v>970818.13000000012</v>
      </c>
      <c r="S479" s="1">
        <v>0</v>
      </c>
      <c r="T479" s="1"/>
      <c r="U479" s="1">
        <f t="shared" si="292"/>
        <v>1020.5699989891843</v>
      </c>
      <c r="V479" s="1">
        <f t="shared" si="292"/>
        <v>1020.5699989891843</v>
      </c>
      <c r="W479" s="7">
        <v>2018</v>
      </c>
      <c r="X479" s="173" t="s">
        <v>1394</v>
      </c>
      <c r="Y479" s="11">
        <f>+P479-'[1]Приложение №1'!$P375</f>
        <v>0</v>
      </c>
      <c r="AA479" s="24">
        <f t="shared" si="293"/>
        <v>3028949.7</v>
      </c>
      <c r="AB479" s="26">
        <v>0</v>
      </c>
      <c r="AC479" s="26">
        <v>0</v>
      </c>
      <c r="AD479" s="26">
        <v>2925994.6940138005</v>
      </c>
      <c r="AE479" s="26">
        <v>0</v>
      </c>
      <c r="AF479" s="26">
        <v>0</v>
      </c>
      <c r="AG479" s="26"/>
      <c r="AH479" s="26">
        <v>0</v>
      </c>
      <c r="AI479" s="26">
        <v>0</v>
      </c>
      <c r="AJ479" s="26">
        <v>0</v>
      </c>
      <c r="AK479" s="26">
        <v>0</v>
      </c>
      <c r="AL479" s="26">
        <v>0</v>
      </c>
      <c r="AM479" s="26">
        <v>0</v>
      </c>
      <c r="AN479" s="119">
        <v>41985.58</v>
      </c>
      <c r="AO479" s="26">
        <v>3280.05</v>
      </c>
      <c r="AP479" s="112">
        <v>57689.375986200001</v>
      </c>
      <c r="AQ479" s="172"/>
    </row>
    <row r="480" spans="1:43" ht="15" customHeight="1" x14ac:dyDescent="0.25">
      <c r="A480" s="4">
        <f t="shared" si="294"/>
        <v>454</v>
      </c>
      <c r="B480" s="22">
        <f t="shared" si="295"/>
        <v>18</v>
      </c>
      <c r="C480" s="2" t="s">
        <v>97</v>
      </c>
      <c r="D480" s="2" t="s">
        <v>102</v>
      </c>
      <c r="E480" s="5">
        <v>1975</v>
      </c>
      <c r="F480" s="5">
        <v>2015</v>
      </c>
      <c r="G480" s="5" t="s">
        <v>48</v>
      </c>
      <c r="H480" s="5">
        <v>3</v>
      </c>
      <c r="I480" s="5">
        <v>2</v>
      </c>
      <c r="J480" s="26">
        <v>1297.4000000000001</v>
      </c>
      <c r="K480" s="26">
        <v>1097.4000000000001</v>
      </c>
      <c r="L480" s="26">
        <v>0</v>
      </c>
      <c r="M480" s="6">
        <v>52</v>
      </c>
      <c r="N480" s="24">
        <f t="shared" si="290"/>
        <v>2350191.84</v>
      </c>
      <c r="O480" s="20"/>
      <c r="P480" s="1">
        <f t="shared" si="296"/>
        <v>1427823.2759999998</v>
      </c>
      <c r="Q480" s="1"/>
      <c r="R480" s="1">
        <v>88540.426800000016</v>
      </c>
      <c r="S480" s="1">
        <v>833828.1372</v>
      </c>
      <c r="T480" s="1"/>
      <c r="U480" s="1">
        <f t="shared" si="292"/>
        <v>2141.6</v>
      </c>
      <c r="V480" s="1">
        <f t="shared" si="292"/>
        <v>2141.6</v>
      </c>
      <c r="W480" s="7">
        <v>2018</v>
      </c>
      <c r="X480" s="173" t="s">
        <v>1394</v>
      </c>
      <c r="Y480" s="11">
        <f>+P480-'[1]Приложение №1'!$P376</f>
        <v>0</v>
      </c>
      <c r="AA480" s="24">
        <f t="shared" si="293"/>
        <v>2350191.84</v>
      </c>
      <c r="AB480" s="26">
        <v>0</v>
      </c>
      <c r="AC480" s="26">
        <v>2046908.9838153599</v>
      </c>
      <c r="AD480" s="26">
        <v>0</v>
      </c>
      <c r="AE480" s="26">
        <v>0</v>
      </c>
      <c r="AF480" s="26">
        <v>0</v>
      </c>
      <c r="AG480" s="26"/>
      <c r="AH480" s="26">
        <v>0</v>
      </c>
      <c r="AI480" s="26">
        <v>0</v>
      </c>
      <c r="AJ480" s="26">
        <v>0</v>
      </c>
      <c r="AK480" s="26">
        <v>0</v>
      </c>
      <c r="AL480" s="26">
        <v>0</v>
      </c>
      <c r="AM480" s="26">
        <v>0</v>
      </c>
      <c r="AN480" s="26">
        <v>235019.18400000001</v>
      </c>
      <c r="AO480" s="1">
        <v>23501.918399999999</v>
      </c>
      <c r="AP480" s="112">
        <v>44761.753784640001</v>
      </c>
      <c r="AQ480" s="172"/>
    </row>
    <row r="481" spans="1:43" ht="15" customHeight="1" x14ac:dyDescent="0.25">
      <c r="A481" s="4">
        <f t="shared" si="294"/>
        <v>455</v>
      </c>
      <c r="B481" s="22">
        <f t="shared" si="295"/>
        <v>19</v>
      </c>
      <c r="C481" s="2" t="s">
        <v>97</v>
      </c>
      <c r="D481" s="2" t="s">
        <v>103</v>
      </c>
      <c r="E481" s="5">
        <v>1970</v>
      </c>
      <c r="F481" s="5">
        <v>2005</v>
      </c>
      <c r="G481" s="5" t="s">
        <v>48</v>
      </c>
      <c r="H481" s="5">
        <v>5</v>
      </c>
      <c r="I481" s="5">
        <v>4</v>
      </c>
      <c r="J481" s="26">
        <v>2723.9</v>
      </c>
      <c r="K481" s="26">
        <v>2479.4</v>
      </c>
      <c r="L481" s="26">
        <v>0</v>
      </c>
      <c r="M481" s="6">
        <v>128</v>
      </c>
      <c r="N481" s="24">
        <f t="shared" si="290"/>
        <v>6451349.21</v>
      </c>
      <c r="O481" s="20"/>
      <c r="P481" s="1">
        <f t="shared" si="296"/>
        <v>2458986.1004056255</v>
      </c>
      <c r="Q481" s="1"/>
      <c r="R481" s="1">
        <v>1334231.3108000001</v>
      </c>
      <c r="S481" s="1">
        <v>2658131.7987943743</v>
      </c>
      <c r="T481" s="1"/>
      <c r="U481" s="1">
        <f t="shared" ref="U481:V499" si="297">$N481/($K481+$L481)</f>
        <v>2601.9799991933533</v>
      </c>
      <c r="V481" s="1">
        <f t="shared" si="297"/>
        <v>2601.9799991933533</v>
      </c>
      <c r="W481" s="7">
        <v>2018</v>
      </c>
      <c r="X481" s="173" t="s">
        <v>1394</v>
      </c>
      <c r="Y481" s="11">
        <f>+P481-'[1]Приложение №1'!$P377</f>
        <v>0</v>
      </c>
      <c r="AA481" s="24">
        <f t="shared" si="293"/>
        <v>6451349.21</v>
      </c>
      <c r="AB481" s="26">
        <v>0</v>
      </c>
      <c r="AC481" s="26">
        <v>0</v>
      </c>
      <c r="AD481" s="26">
        <v>0</v>
      </c>
      <c r="AE481" s="26">
        <v>0</v>
      </c>
      <c r="AF481" s="26">
        <v>0</v>
      </c>
      <c r="AG481" s="26"/>
      <c r="AH481" s="26">
        <v>0</v>
      </c>
      <c r="AI481" s="26">
        <v>0</v>
      </c>
      <c r="AJ481" s="26">
        <v>0</v>
      </c>
      <c r="AK481" s="26">
        <v>0</v>
      </c>
      <c r="AL481" s="26">
        <v>5618828.3998463396</v>
      </c>
      <c r="AM481" s="26">
        <v>0</v>
      </c>
      <c r="AN481" s="26">
        <v>645134.92100000009</v>
      </c>
      <c r="AO481" s="1">
        <v>64513.492100000003</v>
      </c>
      <c r="AP481" s="112">
        <v>122872.39705366001</v>
      </c>
      <c r="AQ481" s="172"/>
    </row>
    <row r="482" spans="1:43" ht="15" customHeight="1" x14ac:dyDescent="0.25">
      <c r="A482" s="4">
        <f t="shared" si="294"/>
        <v>456</v>
      </c>
      <c r="B482" s="22">
        <f t="shared" si="295"/>
        <v>20</v>
      </c>
      <c r="C482" s="2" t="s">
        <v>97</v>
      </c>
      <c r="D482" s="2" t="s">
        <v>105</v>
      </c>
      <c r="E482" s="5">
        <v>1984</v>
      </c>
      <c r="F482" s="5">
        <v>1984</v>
      </c>
      <c r="G482" s="5" t="s">
        <v>63</v>
      </c>
      <c r="H482" s="5">
        <v>2</v>
      </c>
      <c r="I482" s="5">
        <v>2</v>
      </c>
      <c r="J482" s="26">
        <v>920.5</v>
      </c>
      <c r="K482" s="26">
        <v>839.7</v>
      </c>
      <c r="L482" s="26">
        <v>0</v>
      </c>
      <c r="M482" s="6">
        <v>44</v>
      </c>
      <c r="N482" s="24">
        <f t="shared" si="290"/>
        <v>15118084.759999998</v>
      </c>
      <c r="O482" s="20"/>
      <c r="P482" s="1">
        <f t="shared" si="296"/>
        <v>14373962.543999998</v>
      </c>
      <c r="Q482" s="1"/>
      <c r="R482" s="1">
        <v>178836.1734</v>
      </c>
      <c r="S482" s="1">
        <v>565286.04260000004</v>
      </c>
      <c r="T482" s="26">
        <v>0</v>
      </c>
      <c r="U482" s="1">
        <f t="shared" si="297"/>
        <v>18004.150005954503</v>
      </c>
      <c r="V482" s="1">
        <f t="shared" si="297"/>
        <v>18004.150005954503</v>
      </c>
      <c r="W482" s="7">
        <v>2018</v>
      </c>
      <c r="X482" s="173" t="s">
        <v>1394</v>
      </c>
      <c r="Y482" s="11">
        <f>+P482-'[1]Приложение №1'!$P378</f>
        <v>0</v>
      </c>
      <c r="AA482" s="24">
        <f t="shared" si="293"/>
        <v>15118084.759999998</v>
      </c>
      <c r="AB482" s="26">
        <v>1818760.0143967799</v>
      </c>
      <c r="AC482" s="26">
        <v>650271.03097404004</v>
      </c>
      <c r="AD482" s="26">
        <v>250776.51130602002</v>
      </c>
      <c r="AE482" s="26">
        <v>970940.06447591993</v>
      </c>
      <c r="AF482" s="26">
        <v>0</v>
      </c>
      <c r="AG482" s="26"/>
      <c r="AH482" s="26">
        <v>0</v>
      </c>
      <c r="AI482" s="26">
        <v>0</v>
      </c>
      <c r="AJ482" s="26">
        <v>2217126.4617221998</v>
      </c>
      <c r="AK482" s="26">
        <v>0</v>
      </c>
      <c r="AL482" s="26">
        <v>3783631.7504668203</v>
      </c>
      <c r="AM482" s="26">
        <v>3506388.0445028399</v>
      </c>
      <c r="AN482" s="26">
        <v>1480398.8256999999</v>
      </c>
      <c r="AO482" s="1">
        <v>151180.84759999998</v>
      </c>
      <c r="AP482" s="112">
        <v>288611.20885537995</v>
      </c>
      <c r="AQ482" s="172"/>
    </row>
    <row r="483" spans="1:43" ht="15" customHeight="1" x14ac:dyDescent="0.25">
      <c r="A483" s="4">
        <f t="shared" si="294"/>
        <v>457</v>
      </c>
      <c r="B483" s="22">
        <f t="shared" si="295"/>
        <v>21</v>
      </c>
      <c r="C483" s="2" t="s">
        <v>97</v>
      </c>
      <c r="D483" s="2" t="s">
        <v>106</v>
      </c>
      <c r="E483" s="5">
        <v>1979</v>
      </c>
      <c r="F483" s="5">
        <v>2016</v>
      </c>
      <c r="G483" s="5" t="s">
        <v>63</v>
      </c>
      <c r="H483" s="5">
        <v>2</v>
      </c>
      <c r="I483" s="5">
        <v>2</v>
      </c>
      <c r="J483" s="26">
        <v>1327.3</v>
      </c>
      <c r="K483" s="26">
        <v>1098.2</v>
      </c>
      <c r="L483" s="26">
        <v>0</v>
      </c>
      <c r="M483" s="6">
        <v>100</v>
      </c>
      <c r="N483" s="24">
        <f t="shared" si="290"/>
        <v>5681603.5899999999</v>
      </c>
      <c r="O483" s="20"/>
      <c r="P483" s="1">
        <f t="shared" si="296"/>
        <v>4754966.6305</v>
      </c>
      <c r="Q483" s="1"/>
      <c r="R483" s="1">
        <v>187328.72039999999</v>
      </c>
      <c r="S483" s="1">
        <v>739308.23909999989</v>
      </c>
      <c r="T483" s="26">
        <v>0</v>
      </c>
      <c r="U483" s="1">
        <f t="shared" si="297"/>
        <v>5173.5599981788373</v>
      </c>
      <c r="V483" s="1">
        <f t="shared" si="297"/>
        <v>5173.5599981788373</v>
      </c>
      <c r="W483" s="7">
        <v>2018</v>
      </c>
      <c r="X483" s="173" t="s">
        <v>1394</v>
      </c>
      <c r="Y483" s="11">
        <f>+P483-'[1]Приложение №1'!$P379</f>
        <v>0</v>
      </c>
      <c r="AA483" s="24">
        <f t="shared" si="293"/>
        <v>5681603.5899999999</v>
      </c>
      <c r="AB483" s="26">
        <v>0</v>
      </c>
      <c r="AC483" s="26">
        <v>0</v>
      </c>
      <c r="AD483" s="26">
        <v>0</v>
      </c>
      <c r="AE483" s="26">
        <v>0</v>
      </c>
      <c r="AF483" s="26">
        <v>0</v>
      </c>
      <c r="AG483" s="26"/>
      <c r="AH483" s="26">
        <v>0</v>
      </c>
      <c r="AI483" s="26">
        <v>0</v>
      </c>
      <c r="AJ483" s="26">
        <v>0</v>
      </c>
      <c r="AK483" s="26">
        <v>0</v>
      </c>
      <c r="AL483" s="26">
        <v>4948415.3731248602</v>
      </c>
      <c r="AM483" s="26">
        <v>0</v>
      </c>
      <c r="AN483" s="26">
        <v>568160.35900000005</v>
      </c>
      <c r="AO483" s="1">
        <v>56816.035900000003</v>
      </c>
      <c r="AP483" s="112">
        <v>108211.82197514002</v>
      </c>
      <c r="AQ483" s="172"/>
    </row>
    <row r="484" spans="1:43" ht="15" customHeight="1" x14ac:dyDescent="0.25">
      <c r="A484" s="4">
        <f t="shared" si="294"/>
        <v>458</v>
      </c>
      <c r="B484" s="22">
        <f t="shared" si="295"/>
        <v>22</v>
      </c>
      <c r="C484" s="2" t="s">
        <v>97</v>
      </c>
      <c r="D484" s="2" t="s">
        <v>107</v>
      </c>
      <c r="E484" s="5">
        <v>1979</v>
      </c>
      <c r="F484" s="5">
        <v>2015</v>
      </c>
      <c r="G484" s="5" t="s">
        <v>63</v>
      </c>
      <c r="H484" s="5">
        <v>2</v>
      </c>
      <c r="I484" s="5">
        <v>2</v>
      </c>
      <c r="J484" s="26">
        <v>1165.2</v>
      </c>
      <c r="K484" s="26">
        <v>1001</v>
      </c>
      <c r="L484" s="26">
        <v>0</v>
      </c>
      <c r="M484" s="6">
        <v>60</v>
      </c>
      <c r="N484" s="24">
        <f t="shared" si="290"/>
        <v>5178733.5599999996</v>
      </c>
      <c r="O484" s="20"/>
      <c r="P484" s="1">
        <f t="shared" si="296"/>
        <v>4310971.6074999999</v>
      </c>
      <c r="Q484" s="1"/>
      <c r="R484" s="1">
        <v>193888.75200000001</v>
      </c>
      <c r="S484" s="1">
        <v>673873.20049999922</v>
      </c>
      <c r="T484" s="26">
        <v>0</v>
      </c>
      <c r="U484" s="1">
        <f t="shared" si="297"/>
        <v>5173.5599999999995</v>
      </c>
      <c r="V484" s="1">
        <f t="shared" si="297"/>
        <v>5173.5599999999995</v>
      </c>
      <c r="W484" s="7">
        <v>2018</v>
      </c>
      <c r="X484" s="173" t="s">
        <v>1394</v>
      </c>
      <c r="Y484" s="11">
        <f>+P484-'[1]Приложение №1'!$P380</f>
        <v>0</v>
      </c>
      <c r="AA484" s="24">
        <f t="shared" si="293"/>
        <v>5178733.5599999996</v>
      </c>
      <c r="AB484" s="26">
        <v>0</v>
      </c>
      <c r="AC484" s="26">
        <v>0</v>
      </c>
      <c r="AD484" s="26">
        <v>0</v>
      </c>
      <c r="AE484" s="26">
        <v>0</v>
      </c>
      <c r="AF484" s="26">
        <v>0</v>
      </c>
      <c r="AG484" s="26"/>
      <c r="AH484" s="26">
        <v>0</v>
      </c>
      <c r="AI484" s="26">
        <v>0</v>
      </c>
      <c r="AJ484" s="26">
        <v>0</v>
      </c>
      <c r="AK484" s="26">
        <v>0</v>
      </c>
      <c r="AL484" s="26">
        <v>4510438.7090162402</v>
      </c>
      <c r="AM484" s="26">
        <v>0</v>
      </c>
      <c r="AN484" s="26">
        <v>517873.35599999997</v>
      </c>
      <c r="AO484" s="1">
        <v>51787.335599999999</v>
      </c>
      <c r="AP484" s="112">
        <v>98634.159383760008</v>
      </c>
      <c r="AQ484" s="172"/>
    </row>
    <row r="485" spans="1:43" ht="15" customHeight="1" x14ac:dyDescent="0.25">
      <c r="A485" s="4">
        <f t="shared" si="294"/>
        <v>459</v>
      </c>
      <c r="B485" s="22">
        <f t="shared" si="295"/>
        <v>23</v>
      </c>
      <c r="C485" s="2" t="s">
        <v>97</v>
      </c>
      <c r="D485" s="2" t="s">
        <v>108</v>
      </c>
      <c r="E485" s="5">
        <v>1978</v>
      </c>
      <c r="F485" s="5">
        <v>2015</v>
      </c>
      <c r="G485" s="5" t="s">
        <v>63</v>
      </c>
      <c r="H485" s="5">
        <v>2</v>
      </c>
      <c r="I485" s="5">
        <v>2</v>
      </c>
      <c r="J485" s="26">
        <v>1159.29</v>
      </c>
      <c r="K485" s="26">
        <v>999.1</v>
      </c>
      <c r="L485" s="26">
        <v>0</v>
      </c>
      <c r="M485" s="6">
        <v>40</v>
      </c>
      <c r="N485" s="24">
        <f t="shared" si="290"/>
        <v>5168903.8</v>
      </c>
      <c r="O485" s="20"/>
      <c r="P485" s="1">
        <f t="shared" si="296"/>
        <v>4212040.6549999993</v>
      </c>
      <c r="Q485" s="1"/>
      <c r="R485" s="1">
        <v>284269.02019999997</v>
      </c>
      <c r="S485" s="1">
        <v>672594.12480000011</v>
      </c>
      <c r="T485" s="26">
        <v>0</v>
      </c>
      <c r="U485" s="1">
        <f t="shared" si="297"/>
        <v>5173.5600040036034</v>
      </c>
      <c r="V485" s="1">
        <f t="shared" si="297"/>
        <v>5173.5600040036034</v>
      </c>
      <c r="W485" s="7">
        <v>2018</v>
      </c>
      <c r="X485" s="173" t="s">
        <v>1394</v>
      </c>
      <c r="Y485" s="11">
        <f>+P485-'[1]Приложение №1'!$P381</f>
        <v>0</v>
      </c>
      <c r="AA485" s="24">
        <f t="shared" si="293"/>
        <v>5168903.8</v>
      </c>
      <c r="AB485" s="26">
        <v>0</v>
      </c>
      <c r="AC485" s="26">
        <v>0</v>
      </c>
      <c r="AD485" s="26">
        <v>0</v>
      </c>
      <c r="AE485" s="26">
        <v>0</v>
      </c>
      <c r="AF485" s="26">
        <v>0</v>
      </c>
      <c r="AG485" s="26"/>
      <c r="AH485" s="26">
        <v>0</v>
      </c>
      <c r="AI485" s="26">
        <v>0</v>
      </c>
      <c r="AJ485" s="26">
        <v>0</v>
      </c>
      <c r="AK485" s="26">
        <v>0</v>
      </c>
      <c r="AL485" s="26">
        <v>4501877.4402251998</v>
      </c>
      <c r="AM485" s="26">
        <v>0</v>
      </c>
      <c r="AN485" s="26">
        <v>516890.38</v>
      </c>
      <c r="AO485" s="1">
        <v>51689.038</v>
      </c>
      <c r="AP485" s="112">
        <v>98446.941774800012</v>
      </c>
      <c r="AQ485" s="172"/>
    </row>
    <row r="486" spans="1:43" ht="15" customHeight="1" x14ac:dyDescent="0.25">
      <c r="A486" s="4">
        <f t="shared" si="294"/>
        <v>460</v>
      </c>
      <c r="B486" s="22">
        <f t="shared" si="295"/>
        <v>24</v>
      </c>
      <c r="C486" s="2" t="s">
        <v>97</v>
      </c>
      <c r="D486" s="2" t="s">
        <v>109</v>
      </c>
      <c r="E486" s="5">
        <v>1984</v>
      </c>
      <c r="F486" s="5">
        <v>2016</v>
      </c>
      <c r="G486" s="5" t="s">
        <v>63</v>
      </c>
      <c r="H486" s="5">
        <v>2</v>
      </c>
      <c r="I486" s="5">
        <v>1</v>
      </c>
      <c r="J486" s="26">
        <v>581.79999999999995</v>
      </c>
      <c r="K486" s="26">
        <v>546.79999999999995</v>
      </c>
      <c r="L486" s="26">
        <v>0</v>
      </c>
      <c r="M486" s="6">
        <v>41</v>
      </c>
      <c r="N486" s="24">
        <f t="shared" si="290"/>
        <v>2828902.61</v>
      </c>
      <c r="O486" s="20"/>
      <c r="P486" s="1">
        <f t="shared" si="296"/>
        <v>2392891.2369999997</v>
      </c>
      <c r="Q486" s="1"/>
      <c r="R486" s="1">
        <v>67905.609599999996</v>
      </c>
      <c r="S486" s="1">
        <v>368105.76340000017</v>
      </c>
      <c r="T486" s="26">
        <v>0</v>
      </c>
      <c r="U486" s="1">
        <f t="shared" si="297"/>
        <v>5173.5600036576443</v>
      </c>
      <c r="V486" s="1">
        <f t="shared" si="297"/>
        <v>5173.5600036576443</v>
      </c>
      <c r="W486" s="7">
        <v>2018</v>
      </c>
      <c r="X486" s="173" t="s">
        <v>1394</v>
      </c>
      <c r="Y486" s="11">
        <f>+P486-'[1]Приложение №1'!$P382</f>
        <v>0</v>
      </c>
      <c r="AA486" s="24">
        <f t="shared" si="293"/>
        <v>2828902.61</v>
      </c>
      <c r="AB486" s="26">
        <v>0</v>
      </c>
      <c r="AC486" s="26">
        <v>0</v>
      </c>
      <c r="AD486" s="26">
        <v>0</v>
      </c>
      <c r="AE486" s="26">
        <v>0</v>
      </c>
      <c r="AF486" s="26">
        <v>0</v>
      </c>
      <c r="AG486" s="26"/>
      <c r="AH486" s="26">
        <v>0</v>
      </c>
      <c r="AI486" s="26">
        <v>0</v>
      </c>
      <c r="AJ486" s="26">
        <v>0</v>
      </c>
      <c r="AK486" s="26">
        <v>0</v>
      </c>
      <c r="AL486" s="26">
        <v>2463844.04378994</v>
      </c>
      <c r="AM486" s="26">
        <v>0</v>
      </c>
      <c r="AN486" s="26">
        <v>282890.261</v>
      </c>
      <c r="AO486" s="1">
        <v>28289.026099999999</v>
      </c>
      <c r="AP486" s="112">
        <v>53879.279110060008</v>
      </c>
      <c r="AQ486" s="172"/>
    </row>
    <row r="487" spans="1:43" ht="15" customHeight="1" x14ac:dyDescent="0.25">
      <c r="A487" s="4">
        <f t="shared" si="294"/>
        <v>461</v>
      </c>
      <c r="B487" s="22">
        <f t="shared" si="295"/>
        <v>25</v>
      </c>
      <c r="C487" s="2" t="s">
        <v>97</v>
      </c>
      <c r="D487" s="2" t="s">
        <v>110</v>
      </c>
      <c r="E487" s="5">
        <v>1981</v>
      </c>
      <c r="F487" s="5">
        <v>1981</v>
      </c>
      <c r="G487" s="5" t="s">
        <v>63</v>
      </c>
      <c r="H487" s="5">
        <v>2</v>
      </c>
      <c r="I487" s="5">
        <v>1</v>
      </c>
      <c r="J487" s="26">
        <v>744</v>
      </c>
      <c r="K487" s="26">
        <v>659.7</v>
      </c>
      <c r="L487" s="26">
        <v>0</v>
      </c>
      <c r="M487" s="6">
        <v>45</v>
      </c>
      <c r="N487" s="24">
        <f t="shared" si="290"/>
        <v>11877337.76</v>
      </c>
      <c r="O487" s="20"/>
      <c r="P487" s="1">
        <f t="shared" si="296"/>
        <v>11292353.563999999</v>
      </c>
      <c r="Q487" s="1"/>
      <c r="R487" s="1">
        <v>140874.15340000001</v>
      </c>
      <c r="S487" s="1">
        <v>444110.04260000045</v>
      </c>
      <c r="T487" s="26">
        <v>0</v>
      </c>
      <c r="U487" s="1">
        <f t="shared" si="297"/>
        <v>18004.150007579203</v>
      </c>
      <c r="V487" s="1">
        <f t="shared" si="297"/>
        <v>18004.150007579203</v>
      </c>
      <c r="W487" s="7">
        <v>2018</v>
      </c>
      <c r="X487" s="173" t="s">
        <v>1394</v>
      </c>
      <c r="Y487" s="11">
        <f>+P487-'[1]Приложение №1'!$P383</f>
        <v>0</v>
      </c>
      <c r="AA487" s="24">
        <f t="shared" si="293"/>
        <v>11877337.76</v>
      </c>
      <c r="AB487" s="26">
        <v>1428886.4848603799</v>
      </c>
      <c r="AC487" s="26">
        <v>510877.45613603998</v>
      </c>
      <c r="AD487" s="26">
        <v>197019.48851801999</v>
      </c>
      <c r="AE487" s="26">
        <v>762807.14586552</v>
      </c>
      <c r="AF487" s="26">
        <v>0</v>
      </c>
      <c r="AG487" s="26"/>
      <c r="AH487" s="26">
        <v>0</v>
      </c>
      <c r="AI487" s="26">
        <v>0</v>
      </c>
      <c r="AJ487" s="26">
        <v>1741858.1961102001</v>
      </c>
      <c r="AK487" s="26">
        <v>0</v>
      </c>
      <c r="AL487" s="26">
        <v>2972563.8507436197</v>
      </c>
      <c r="AM487" s="26">
        <v>2754750.7361144396</v>
      </c>
      <c r="AN487" s="26">
        <v>1163057.1697</v>
      </c>
      <c r="AO487" s="1">
        <v>118773.37759999998</v>
      </c>
      <c r="AP487" s="112">
        <v>226743.85435177997</v>
      </c>
      <c r="AQ487" s="172"/>
    </row>
    <row r="488" spans="1:43" ht="15" customHeight="1" x14ac:dyDescent="0.25">
      <c r="A488" s="4">
        <f t="shared" si="294"/>
        <v>462</v>
      </c>
      <c r="B488" s="22">
        <f t="shared" si="295"/>
        <v>26</v>
      </c>
      <c r="C488" s="2" t="s">
        <v>97</v>
      </c>
      <c r="D488" s="2" t="s">
        <v>111</v>
      </c>
      <c r="E488" s="5">
        <v>1981</v>
      </c>
      <c r="F488" s="5">
        <v>2013</v>
      </c>
      <c r="G488" s="5" t="s">
        <v>63</v>
      </c>
      <c r="H488" s="5">
        <v>2</v>
      </c>
      <c r="I488" s="5">
        <v>1</v>
      </c>
      <c r="J488" s="26">
        <v>677.8</v>
      </c>
      <c r="K488" s="26">
        <v>648.1</v>
      </c>
      <c r="L488" s="26">
        <v>0</v>
      </c>
      <c r="M488" s="6">
        <v>41</v>
      </c>
      <c r="N488" s="24">
        <f t="shared" si="290"/>
        <v>11668489.620000001</v>
      </c>
      <c r="O488" s="20"/>
      <c r="P488" s="1">
        <f t="shared" si="296"/>
        <v>11074712.032500001</v>
      </c>
      <c r="Q488" s="1"/>
      <c r="R488" s="1">
        <v>157476.66820000001</v>
      </c>
      <c r="S488" s="1">
        <v>436300.91930000036</v>
      </c>
      <c r="T488" s="26">
        <v>0</v>
      </c>
      <c r="U488" s="1">
        <f t="shared" si="297"/>
        <v>18004.150007714859</v>
      </c>
      <c r="V488" s="1">
        <f t="shared" si="297"/>
        <v>18004.150007714859</v>
      </c>
      <c r="W488" s="7">
        <v>2018</v>
      </c>
      <c r="X488" s="173" t="s">
        <v>1394</v>
      </c>
      <c r="Y488" s="11">
        <f>+P488-'[1]Приложение №1'!$P385</f>
        <v>0</v>
      </c>
      <c r="AA488" s="24">
        <f t="shared" si="293"/>
        <v>11668489.620000001</v>
      </c>
      <c r="AB488" s="26">
        <v>1403761.30006476</v>
      </c>
      <c r="AC488" s="26">
        <v>501894.31464647996</v>
      </c>
      <c r="AD488" s="26">
        <v>193555.14704946001</v>
      </c>
      <c r="AE488" s="26">
        <v>749394.13387188001</v>
      </c>
      <c r="AF488" s="26">
        <v>0</v>
      </c>
      <c r="AG488" s="26"/>
      <c r="AH488" s="26">
        <v>0</v>
      </c>
      <c r="AI488" s="26">
        <v>0</v>
      </c>
      <c r="AJ488" s="26">
        <v>1711229.7932478001</v>
      </c>
      <c r="AK488" s="26">
        <v>0</v>
      </c>
      <c r="AL488" s="26">
        <v>2920295.0357649601</v>
      </c>
      <c r="AM488" s="26">
        <v>2706311.8890935401</v>
      </c>
      <c r="AN488" s="26">
        <v>1142606.263</v>
      </c>
      <c r="AO488" s="1">
        <v>116684.89619999999</v>
      </c>
      <c r="AP488" s="112">
        <v>222756.84706112</v>
      </c>
      <c r="AQ488" s="172"/>
    </row>
    <row r="489" spans="1:43" ht="15" customHeight="1" x14ac:dyDescent="0.25">
      <c r="A489" s="4">
        <f t="shared" si="294"/>
        <v>463</v>
      </c>
      <c r="B489" s="22">
        <f t="shared" si="295"/>
        <v>27</v>
      </c>
      <c r="C489" s="2" t="s">
        <v>97</v>
      </c>
      <c r="D489" s="2" t="s">
        <v>112</v>
      </c>
      <c r="E489" s="5">
        <v>1984</v>
      </c>
      <c r="F489" s="5">
        <v>1984</v>
      </c>
      <c r="G489" s="5" t="s">
        <v>63</v>
      </c>
      <c r="H489" s="5">
        <v>2</v>
      </c>
      <c r="I489" s="5">
        <v>1</v>
      </c>
      <c r="J489" s="26">
        <v>762.3</v>
      </c>
      <c r="K489" s="26">
        <v>685.3</v>
      </c>
      <c r="L489" s="26">
        <v>0</v>
      </c>
      <c r="M489" s="6">
        <v>31</v>
      </c>
      <c r="N489" s="24">
        <f t="shared" si="290"/>
        <v>12338243.999999998</v>
      </c>
      <c r="O489" s="20"/>
      <c r="P489" s="1">
        <f t="shared" si="296"/>
        <v>11706873.212499997</v>
      </c>
      <c r="Q489" s="1"/>
      <c r="R489" s="1">
        <v>170026.8266</v>
      </c>
      <c r="S489" s="1">
        <v>461343.96090000146</v>
      </c>
      <c r="T489" s="26">
        <v>0</v>
      </c>
      <c r="U489" s="1">
        <f t="shared" si="297"/>
        <v>18004.150007296073</v>
      </c>
      <c r="V489" s="1">
        <f t="shared" si="297"/>
        <v>18004.150007296073</v>
      </c>
      <c r="W489" s="7">
        <v>2018</v>
      </c>
      <c r="X489" s="173" t="s">
        <v>1394</v>
      </c>
      <c r="Y489" s="11">
        <f>+P489-'[1]Приложение №1'!$P386</f>
        <v>0</v>
      </c>
      <c r="AA489" s="24">
        <f t="shared" si="293"/>
        <v>12338243.999999998</v>
      </c>
      <c r="AB489" s="26">
        <v>1484335.1663977199</v>
      </c>
      <c r="AC489" s="26">
        <v>530702.32011300011</v>
      </c>
      <c r="AD489" s="26">
        <v>204664.93175898</v>
      </c>
      <c r="AE489" s="26">
        <v>792408.27375108004</v>
      </c>
      <c r="AF489" s="26">
        <v>0</v>
      </c>
      <c r="AG489" s="26"/>
      <c r="AH489" s="26">
        <v>0</v>
      </c>
      <c r="AI489" s="26">
        <v>0</v>
      </c>
      <c r="AJ489" s="26">
        <v>1809451.8997127998</v>
      </c>
      <c r="AK489" s="26">
        <v>0</v>
      </c>
      <c r="AL489" s="26">
        <v>3087915.7332991799</v>
      </c>
      <c r="AM489" s="26">
        <v>2861650.26267666</v>
      </c>
      <c r="AN489" s="26">
        <v>1208190.2053</v>
      </c>
      <c r="AO489" s="1">
        <v>123382.44</v>
      </c>
      <c r="AP489" s="112">
        <v>235542.76699058004</v>
      </c>
      <c r="AQ489" s="172"/>
    </row>
    <row r="490" spans="1:43" ht="15" customHeight="1" x14ac:dyDescent="0.25">
      <c r="A490" s="4">
        <f t="shared" si="294"/>
        <v>464</v>
      </c>
      <c r="B490" s="22">
        <f t="shared" si="295"/>
        <v>28</v>
      </c>
      <c r="C490" s="2" t="s">
        <v>97</v>
      </c>
      <c r="D490" s="2" t="s">
        <v>113</v>
      </c>
      <c r="E490" s="5">
        <v>1965</v>
      </c>
      <c r="F490" s="5">
        <v>2009</v>
      </c>
      <c r="G490" s="5" t="s">
        <v>63</v>
      </c>
      <c r="H490" s="5">
        <v>2</v>
      </c>
      <c r="I490" s="5">
        <v>2</v>
      </c>
      <c r="J490" s="26">
        <v>381.4</v>
      </c>
      <c r="K490" s="26">
        <v>338.4</v>
      </c>
      <c r="L490" s="26">
        <v>0</v>
      </c>
      <c r="M490" s="6">
        <v>26</v>
      </c>
      <c r="N490" s="24">
        <f t="shared" si="290"/>
        <v>1866770.0599999998</v>
      </c>
      <c r="O490" s="20"/>
      <c r="P490" s="1">
        <f t="shared" si="296"/>
        <v>1558525.9744999998</v>
      </c>
      <c r="Q490" s="1"/>
      <c r="R490" s="1">
        <v>80433.204800000007</v>
      </c>
      <c r="S490" s="1">
        <v>227810.88070000004</v>
      </c>
      <c r="T490" s="26">
        <v>0</v>
      </c>
      <c r="U490" s="1">
        <f t="shared" si="297"/>
        <v>5516.4599881796685</v>
      </c>
      <c r="V490" s="1">
        <f t="shared" si="297"/>
        <v>5516.4599881796685</v>
      </c>
      <c r="W490" s="7">
        <v>2018</v>
      </c>
      <c r="X490" s="173" t="s">
        <v>1394</v>
      </c>
      <c r="Y490" s="11">
        <f>+P490-'[1]Приложение №1'!$P387</f>
        <v>0</v>
      </c>
      <c r="AA490" s="24">
        <f t="shared" si="293"/>
        <v>1866770.0599999998</v>
      </c>
      <c r="AB490" s="26">
        <v>0</v>
      </c>
      <c r="AC490" s="26">
        <v>0</v>
      </c>
      <c r="AD490" s="26">
        <v>101063.20284143998</v>
      </c>
      <c r="AE490" s="26">
        <v>0</v>
      </c>
      <c r="AF490" s="26">
        <v>0</v>
      </c>
      <c r="AG490" s="26"/>
      <c r="AH490" s="26">
        <v>0</v>
      </c>
      <c r="AI490" s="26">
        <v>0</v>
      </c>
      <c r="AJ490" s="26">
        <v>0</v>
      </c>
      <c r="AK490" s="26">
        <v>0</v>
      </c>
      <c r="AL490" s="26">
        <v>1524807.6479957998</v>
      </c>
      <c r="AM490" s="26">
        <v>0</v>
      </c>
      <c r="AN490" s="26">
        <v>186677.00600000002</v>
      </c>
      <c r="AO490" s="1">
        <v>18667.7006</v>
      </c>
      <c r="AP490" s="112">
        <v>35554.502562759997</v>
      </c>
      <c r="AQ490" s="172"/>
    </row>
    <row r="491" spans="1:43" ht="15" customHeight="1" x14ac:dyDescent="0.25">
      <c r="A491" s="4">
        <f t="shared" si="294"/>
        <v>465</v>
      </c>
      <c r="B491" s="22">
        <f t="shared" si="295"/>
        <v>29</v>
      </c>
      <c r="C491" s="2" t="s">
        <v>97</v>
      </c>
      <c r="D491" s="2" t="s">
        <v>114</v>
      </c>
      <c r="E491" s="5">
        <v>1988</v>
      </c>
      <c r="F491" s="5">
        <v>2013</v>
      </c>
      <c r="G491" s="5" t="s">
        <v>48</v>
      </c>
      <c r="H491" s="5">
        <v>2</v>
      </c>
      <c r="I491" s="5">
        <v>2</v>
      </c>
      <c r="J491" s="26">
        <v>679.4</v>
      </c>
      <c r="K491" s="26">
        <v>425.1</v>
      </c>
      <c r="L491" s="26">
        <v>0</v>
      </c>
      <c r="M491" s="6">
        <v>38</v>
      </c>
      <c r="N491" s="24">
        <f t="shared" si="290"/>
        <v>2270607.88</v>
      </c>
      <c r="O491" s="20"/>
      <c r="P491" s="1">
        <f t="shared" si="296"/>
        <v>1207789.5469999998</v>
      </c>
      <c r="Q491" s="1"/>
      <c r="R491" s="1">
        <v>106070.45819999999</v>
      </c>
      <c r="S491" s="1">
        <v>956747.87479999987</v>
      </c>
      <c r="T491" s="1"/>
      <c r="U491" s="1">
        <f t="shared" si="297"/>
        <v>5341.3499882380611</v>
      </c>
      <c r="V491" s="1">
        <f t="shared" si="297"/>
        <v>5341.3499882380611</v>
      </c>
      <c r="W491" s="7">
        <v>2018</v>
      </c>
      <c r="X491" s="173" t="s">
        <v>1394</v>
      </c>
      <c r="Y491" s="11">
        <f>+P491-'[1]Приложение №1'!$P388</f>
        <v>0</v>
      </c>
      <c r="AA491" s="24">
        <f t="shared" si="293"/>
        <v>2270607.88</v>
      </c>
      <c r="AB491" s="26">
        <v>1303091.9754052199</v>
      </c>
      <c r="AC491" s="26">
        <v>0</v>
      </c>
      <c r="AD491" s="26">
        <v>373626.55878113996</v>
      </c>
      <c r="AE491" s="26">
        <v>318408.58904399996</v>
      </c>
      <c r="AF491" s="26">
        <v>0</v>
      </c>
      <c r="AG491" s="26"/>
      <c r="AH491" s="26">
        <v>0</v>
      </c>
      <c r="AI491" s="26">
        <v>0</v>
      </c>
      <c r="AJ491" s="26">
        <v>0</v>
      </c>
      <c r="AK491" s="26">
        <v>0</v>
      </c>
      <c r="AL491" s="26">
        <v>0</v>
      </c>
      <c r="AM491" s="26">
        <v>0</v>
      </c>
      <c r="AN491" s="26">
        <v>209145.2886</v>
      </c>
      <c r="AO491" s="1">
        <v>22706.078799999999</v>
      </c>
      <c r="AP491" s="112">
        <v>43629.389369639997</v>
      </c>
      <c r="AQ491" s="172"/>
    </row>
    <row r="492" spans="1:43" ht="15" customHeight="1" x14ac:dyDescent="0.25">
      <c r="A492" s="4">
        <f t="shared" si="294"/>
        <v>466</v>
      </c>
      <c r="B492" s="22">
        <f t="shared" si="295"/>
        <v>30</v>
      </c>
      <c r="C492" s="2" t="s">
        <v>97</v>
      </c>
      <c r="D492" s="2" t="s">
        <v>115</v>
      </c>
      <c r="E492" s="5">
        <v>1988</v>
      </c>
      <c r="F492" s="5">
        <v>2013</v>
      </c>
      <c r="G492" s="5" t="s">
        <v>60</v>
      </c>
      <c r="H492" s="5">
        <v>2</v>
      </c>
      <c r="I492" s="5">
        <v>3</v>
      </c>
      <c r="J492" s="26">
        <v>1010.3</v>
      </c>
      <c r="K492" s="26">
        <v>556.1</v>
      </c>
      <c r="L492" s="26">
        <v>0</v>
      </c>
      <c r="M492" s="6">
        <v>60</v>
      </c>
      <c r="N492" s="24">
        <f t="shared" si="290"/>
        <v>1042526.23</v>
      </c>
      <c r="O492" s="20"/>
      <c r="P492" s="1">
        <f t="shared" si="296"/>
        <v>214072.54200000002</v>
      </c>
      <c r="Q492" s="1"/>
      <c r="R492" s="1">
        <v>220536.23019999999</v>
      </c>
      <c r="S492" s="1">
        <v>607917.45779999997</v>
      </c>
      <c r="T492" s="1"/>
      <c r="U492" s="1">
        <f t="shared" si="297"/>
        <v>1874.7099982017621</v>
      </c>
      <c r="V492" s="1">
        <f t="shared" si="297"/>
        <v>1874.7099982017621</v>
      </c>
      <c r="W492" s="7">
        <v>2018</v>
      </c>
      <c r="X492" s="173" t="s">
        <v>1394</v>
      </c>
      <c r="Y492" s="11">
        <f>+P492-'[1]Приложение №1'!$P389</f>
        <v>0</v>
      </c>
      <c r="AA492" s="24">
        <f t="shared" si="293"/>
        <v>1042526.23</v>
      </c>
      <c r="AB492" s="26">
        <v>928396.71349698002</v>
      </c>
      <c r="AC492" s="26">
        <v>0</v>
      </c>
      <c r="AD492" s="26">
        <v>0</v>
      </c>
      <c r="AE492" s="26">
        <v>0</v>
      </c>
      <c r="AF492" s="26">
        <v>0</v>
      </c>
      <c r="AG492" s="26"/>
      <c r="AH492" s="26">
        <v>0</v>
      </c>
      <c r="AI492" s="26">
        <v>0</v>
      </c>
      <c r="AJ492" s="26">
        <v>0</v>
      </c>
      <c r="AK492" s="26">
        <v>0</v>
      </c>
      <c r="AL492" s="26">
        <v>0</v>
      </c>
      <c r="AM492" s="26">
        <v>0</v>
      </c>
      <c r="AN492" s="26">
        <v>83402.098400000003</v>
      </c>
      <c r="AO492" s="1">
        <v>10425.2623</v>
      </c>
      <c r="AP492" s="112">
        <v>20302.155803019999</v>
      </c>
      <c r="AQ492" s="172"/>
    </row>
    <row r="493" spans="1:43" ht="15" customHeight="1" x14ac:dyDescent="0.25">
      <c r="A493" s="4">
        <f t="shared" si="294"/>
        <v>467</v>
      </c>
      <c r="B493" s="22">
        <f t="shared" si="295"/>
        <v>31</v>
      </c>
      <c r="C493" s="2" t="s">
        <v>97</v>
      </c>
      <c r="D493" s="2" t="s">
        <v>116</v>
      </c>
      <c r="E493" s="5">
        <v>1982</v>
      </c>
      <c r="F493" s="5">
        <v>1982</v>
      </c>
      <c r="G493" s="5" t="s">
        <v>63</v>
      </c>
      <c r="H493" s="5">
        <v>2</v>
      </c>
      <c r="I493" s="5">
        <v>2</v>
      </c>
      <c r="J493" s="26">
        <v>391.4</v>
      </c>
      <c r="K493" s="26">
        <v>307.2</v>
      </c>
      <c r="L493" s="26">
        <v>0</v>
      </c>
      <c r="M493" s="6">
        <v>17</v>
      </c>
      <c r="N493" s="24">
        <f t="shared" si="290"/>
        <v>5530874.8799999999</v>
      </c>
      <c r="O493" s="20"/>
      <c r="P493" s="1">
        <f t="shared" si="296"/>
        <v>5242655.1054999996</v>
      </c>
      <c r="Q493" s="1"/>
      <c r="R493" s="1">
        <v>81412.738400000002</v>
      </c>
      <c r="S493" s="1">
        <v>206807.03610000029</v>
      </c>
      <c r="T493" s="26">
        <v>0</v>
      </c>
      <c r="U493" s="1">
        <f t="shared" si="297"/>
        <v>18004.150000000001</v>
      </c>
      <c r="V493" s="1">
        <f t="shared" si="297"/>
        <v>18004.150000000001</v>
      </c>
      <c r="W493" s="7">
        <v>2018</v>
      </c>
      <c r="X493" s="173" t="s">
        <v>1394</v>
      </c>
      <c r="Y493" s="11">
        <f>+P493-'[1]Приложение №1'!$P390</f>
        <v>0</v>
      </c>
      <c r="AA493" s="24">
        <f t="shared" si="293"/>
        <v>5530874.8799999999</v>
      </c>
      <c r="AB493" s="26">
        <v>665384.16063756007</v>
      </c>
      <c r="AC493" s="26">
        <v>237898.36772352</v>
      </c>
      <c r="AD493" s="26">
        <v>91745.318891520001</v>
      </c>
      <c r="AE493" s="26">
        <v>355213.51779479999</v>
      </c>
      <c r="AF493" s="26">
        <v>0</v>
      </c>
      <c r="AG493" s="26"/>
      <c r="AH493" s="26">
        <v>0</v>
      </c>
      <c r="AI493" s="26">
        <v>0</v>
      </c>
      <c r="AJ493" s="26">
        <v>811124.50488300005</v>
      </c>
      <c r="AK493" s="26">
        <v>0</v>
      </c>
      <c r="AL493" s="26">
        <v>1384222.54711902</v>
      </c>
      <c r="AM493" s="26">
        <v>1282794.3361657199</v>
      </c>
      <c r="AN493" s="26">
        <v>541596.42630000005</v>
      </c>
      <c r="AO493" s="1">
        <v>55308.748800000001</v>
      </c>
      <c r="AP493" s="112">
        <v>105586.95168485999</v>
      </c>
      <c r="AQ493" s="172"/>
    </row>
    <row r="494" spans="1:43" ht="15" customHeight="1" x14ac:dyDescent="0.25">
      <c r="A494" s="4">
        <f t="shared" si="294"/>
        <v>468</v>
      </c>
      <c r="B494" s="22">
        <f t="shared" si="295"/>
        <v>32</v>
      </c>
      <c r="C494" s="2" t="s">
        <v>97</v>
      </c>
      <c r="D494" s="2" t="s">
        <v>117</v>
      </c>
      <c r="E494" s="5">
        <v>1982</v>
      </c>
      <c r="F494" s="5">
        <v>1982</v>
      </c>
      <c r="G494" s="5" t="s">
        <v>63</v>
      </c>
      <c r="H494" s="5">
        <v>2</v>
      </c>
      <c r="I494" s="5">
        <v>2</v>
      </c>
      <c r="J494" s="26">
        <v>387.8</v>
      </c>
      <c r="K494" s="26">
        <v>307.2</v>
      </c>
      <c r="L494" s="26">
        <v>0</v>
      </c>
      <c r="M494" s="6">
        <v>23</v>
      </c>
      <c r="N494" s="24">
        <f t="shared" si="290"/>
        <v>5530874.8799999999</v>
      </c>
      <c r="O494" s="20"/>
      <c r="P494" s="1">
        <f t="shared" si="296"/>
        <v>5235214.6654999992</v>
      </c>
      <c r="Q494" s="1"/>
      <c r="R494" s="1">
        <v>88853.178400000004</v>
      </c>
      <c r="S494" s="1">
        <v>206807.0361000007</v>
      </c>
      <c r="T494" s="26">
        <v>0</v>
      </c>
      <c r="U494" s="1">
        <f t="shared" si="297"/>
        <v>18004.150000000001</v>
      </c>
      <c r="V494" s="1">
        <f t="shared" si="297"/>
        <v>18004.150000000001</v>
      </c>
      <c r="W494" s="7">
        <v>2018</v>
      </c>
      <c r="X494" s="173" t="s">
        <v>1394</v>
      </c>
      <c r="Y494" s="11">
        <f>+P494-'[1]Приложение №1'!$P391</f>
        <v>0</v>
      </c>
      <c r="AA494" s="24">
        <f t="shared" si="293"/>
        <v>5530874.8799999999</v>
      </c>
      <c r="AB494" s="26">
        <v>665384.16063756007</v>
      </c>
      <c r="AC494" s="26">
        <v>237898.36772352</v>
      </c>
      <c r="AD494" s="26">
        <v>91745.318891520001</v>
      </c>
      <c r="AE494" s="26">
        <v>355213.51779479999</v>
      </c>
      <c r="AF494" s="26">
        <v>0</v>
      </c>
      <c r="AG494" s="26"/>
      <c r="AH494" s="26">
        <v>0</v>
      </c>
      <c r="AI494" s="26">
        <v>0</v>
      </c>
      <c r="AJ494" s="26">
        <v>811124.50488300005</v>
      </c>
      <c r="AK494" s="26">
        <v>0</v>
      </c>
      <c r="AL494" s="26">
        <v>1384222.54711902</v>
      </c>
      <c r="AM494" s="26">
        <v>1282794.3361657199</v>
      </c>
      <c r="AN494" s="26">
        <v>541596.42630000005</v>
      </c>
      <c r="AO494" s="1">
        <v>55308.748800000001</v>
      </c>
      <c r="AP494" s="112">
        <v>105586.95168485999</v>
      </c>
      <c r="AQ494" s="172"/>
    </row>
    <row r="495" spans="1:43" ht="15" customHeight="1" x14ac:dyDescent="0.25">
      <c r="A495" s="4">
        <f t="shared" si="294"/>
        <v>469</v>
      </c>
      <c r="B495" s="22">
        <f t="shared" si="295"/>
        <v>33</v>
      </c>
      <c r="C495" s="2" t="s">
        <v>97</v>
      </c>
      <c r="D495" s="2" t="s">
        <v>118</v>
      </c>
      <c r="E495" s="5">
        <v>1971</v>
      </c>
      <c r="F495" s="5">
        <v>1971</v>
      </c>
      <c r="G495" s="5" t="s">
        <v>60</v>
      </c>
      <c r="H495" s="5">
        <v>1</v>
      </c>
      <c r="I495" s="5">
        <v>5</v>
      </c>
      <c r="J495" s="26">
        <v>672.8</v>
      </c>
      <c r="K495" s="26">
        <v>603</v>
      </c>
      <c r="L495" s="26">
        <v>0</v>
      </c>
      <c r="M495" s="6">
        <v>33</v>
      </c>
      <c r="N495" s="24">
        <f t="shared" si="290"/>
        <v>10663801.74</v>
      </c>
      <c r="O495" s="20"/>
      <c r="P495" s="1">
        <f t="shared" si="296"/>
        <v>8781068.4495000001</v>
      </c>
      <c r="Q495" s="1"/>
      <c r="R495" s="1">
        <v>165630.486</v>
      </c>
      <c r="S495" s="1">
        <v>1717102.804500001</v>
      </c>
      <c r="T495" s="1"/>
      <c r="U495" s="1">
        <f t="shared" si="297"/>
        <v>17684.580000000002</v>
      </c>
      <c r="V495" s="1">
        <f t="shared" si="297"/>
        <v>17684.580000000002</v>
      </c>
      <c r="W495" s="7">
        <v>2018</v>
      </c>
      <c r="X495" s="173" t="s">
        <v>1394</v>
      </c>
      <c r="Y495" s="11">
        <f>+P495-'[1]Приложение №1'!$P392</f>
        <v>0</v>
      </c>
      <c r="AA495" s="24">
        <f t="shared" si="293"/>
        <v>10663801.74</v>
      </c>
      <c r="AB495" s="26">
        <v>1006695.2324683799</v>
      </c>
      <c r="AC495" s="26">
        <v>582199.37404272018</v>
      </c>
      <c r="AD495" s="26">
        <v>615427.84556945995</v>
      </c>
      <c r="AE495" s="26">
        <v>469268.96418359998</v>
      </c>
      <c r="AF495" s="26">
        <v>0</v>
      </c>
      <c r="AG495" s="26"/>
      <c r="AH495" s="26">
        <v>0</v>
      </c>
      <c r="AI495" s="26">
        <v>0</v>
      </c>
      <c r="AJ495" s="26">
        <v>1792070.7864570001</v>
      </c>
      <c r="AK495" s="26">
        <v>0</v>
      </c>
      <c r="AL495" s="26">
        <v>3479315.59778166</v>
      </c>
      <c r="AM495" s="26">
        <v>1368370.2001410001</v>
      </c>
      <c r="AN495" s="26">
        <v>1040151.6639000002</v>
      </c>
      <c r="AO495" s="1">
        <v>106638.01740000001</v>
      </c>
      <c r="AP495" s="112">
        <v>203664.05805617999</v>
      </c>
      <c r="AQ495" s="172"/>
    </row>
    <row r="496" spans="1:43" ht="15" customHeight="1" x14ac:dyDescent="0.25">
      <c r="A496" s="4">
        <f t="shared" si="294"/>
        <v>470</v>
      </c>
      <c r="B496" s="22">
        <f t="shared" si="295"/>
        <v>34</v>
      </c>
      <c r="C496" s="2" t="s">
        <v>97</v>
      </c>
      <c r="D496" s="2" t="s">
        <v>119</v>
      </c>
      <c r="E496" s="5">
        <v>1981</v>
      </c>
      <c r="F496" s="5">
        <v>2016</v>
      </c>
      <c r="G496" s="5" t="s">
        <v>63</v>
      </c>
      <c r="H496" s="5">
        <v>1</v>
      </c>
      <c r="I496" s="5">
        <v>1</v>
      </c>
      <c r="J496" s="26">
        <v>167.1</v>
      </c>
      <c r="K496" s="26">
        <v>116.4</v>
      </c>
      <c r="L496" s="26">
        <v>0</v>
      </c>
      <c r="M496" s="6">
        <v>17</v>
      </c>
      <c r="N496" s="24">
        <f t="shared" si="290"/>
        <v>505115.47</v>
      </c>
      <c r="O496" s="20"/>
      <c r="P496" s="1">
        <f t="shared" si="296"/>
        <v>393364.8665</v>
      </c>
      <c r="Q496" s="1"/>
      <c r="R496" s="1">
        <v>33390.120799999997</v>
      </c>
      <c r="S496" s="1">
        <v>78360.482699999964</v>
      </c>
      <c r="T496" s="26">
        <v>0</v>
      </c>
      <c r="U496" s="1">
        <f t="shared" si="297"/>
        <v>4339.4799828178693</v>
      </c>
      <c r="V496" s="1">
        <f t="shared" si="297"/>
        <v>4339.4799828178693</v>
      </c>
      <c r="W496" s="7">
        <v>2018</v>
      </c>
      <c r="X496" s="173" t="s">
        <v>1394</v>
      </c>
      <c r="Y496" s="11">
        <f>+P496-'[1]Приложение №1'!$P393</f>
        <v>0</v>
      </c>
      <c r="AA496" s="24">
        <f t="shared" si="293"/>
        <v>505115.47</v>
      </c>
      <c r="AB496" s="26">
        <v>0</v>
      </c>
      <c r="AC496" s="26">
        <v>0</v>
      </c>
      <c r="AD496" s="26">
        <v>33288.819929399993</v>
      </c>
      <c r="AE496" s="26">
        <v>0</v>
      </c>
      <c r="AF496" s="26">
        <v>0</v>
      </c>
      <c r="AG496" s="26"/>
      <c r="AH496" s="26">
        <v>0</v>
      </c>
      <c r="AI496" s="26">
        <v>0</v>
      </c>
      <c r="AJ496" s="26">
        <v>0</v>
      </c>
      <c r="AK496" s="26">
        <v>0</v>
      </c>
      <c r="AL496" s="26">
        <v>406643.51912897994</v>
      </c>
      <c r="AM496" s="26">
        <v>0</v>
      </c>
      <c r="AN496" s="26">
        <v>50511.547000000006</v>
      </c>
      <c r="AO496" s="1">
        <v>5051.1547</v>
      </c>
      <c r="AP496" s="112">
        <v>9620.4292416199987</v>
      </c>
      <c r="AQ496" s="172"/>
    </row>
    <row r="497" spans="1:43" ht="15" customHeight="1" x14ac:dyDescent="0.25">
      <c r="A497" s="4">
        <f t="shared" si="294"/>
        <v>471</v>
      </c>
      <c r="B497" s="22">
        <f t="shared" si="295"/>
        <v>35</v>
      </c>
      <c r="C497" s="2" t="s">
        <v>97</v>
      </c>
      <c r="D497" s="2" t="s">
        <v>120</v>
      </c>
      <c r="E497" s="5">
        <v>1966</v>
      </c>
      <c r="F497" s="5">
        <v>2017</v>
      </c>
      <c r="G497" s="5" t="s">
        <v>63</v>
      </c>
      <c r="H497" s="5">
        <v>2</v>
      </c>
      <c r="I497" s="5">
        <v>1</v>
      </c>
      <c r="J497" s="26">
        <v>1070.5</v>
      </c>
      <c r="K497" s="26">
        <v>914.4</v>
      </c>
      <c r="L497" s="26">
        <v>0</v>
      </c>
      <c r="M497" s="6">
        <v>73</v>
      </c>
      <c r="N497" s="24">
        <f t="shared" si="290"/>
        <v>4730703.26</v>
      </c>
      <c r="O497" s="20"/>
      <c r="P497" s="1">
        <f t="shared" si="296"/>
        <v>3948970.9360000007</v>
      </c>
      <c r="Q497" s="1"/>
      <c r="R497" s="1">
        <v>166158.24680000002</v>
      </c>
      <c r="S497" s="1">
        <v>615574.07719999901</v>
      </c>
      <c r="T497" s="26">
        <v>0</v>
      </c>
      <c r="U497" s="1">
        <f t="shared" si="297"/>
        <v>5173.5599956255464</v>
      </c>
      <c r="V497" s="1">
        <f t="shared" si="297"/>
        <v>5173.5599956255464</v>
      </c>
      <c r="W497" s="7">
        <v>2018</v>
      </c>
      <c r="X497" s="173" t="s">
        <v>1394</v>
      </c>
      <c r="Y497" s="11">
        <f>+P497-'[1]Приложение №1'!$P394</f>
        <v>0</v>
      </c>
      <c r="AA497" s="24">
        <f t="shared" si="293"/>
        <v>4730703.26</v>
      </c>
      <c r="AB497" s="26">
        <v>0</v>
      </c>
      <c r="AC497" s="26">
        <v>0</v>
      </c>
      <c r="AD497" s="26">
        <v>0</v>
      </c>
      <c r="AE497" s="26">
        <v>0</v>
      </c>
      <c r="AF497" s="26">
        <v>0</v>
      </c>
      <c r="AG497" s="26"/>
      <c r="AH497" s="26">
        <v>0</v>
      </c>
      <c r="AI497" s="26">
        <v>0</v>
      </c>
      <c r="AJ497" s="26">
        <v>0</v>
      </c>
      <c r="AK497" s="26">
        <v>0</v>
      </c>
      <c r="AL497" s="26">
        <v>4120224.9271100396</v>
      </c>
      <c r="AM497" s="26">
        <v>0</v>
      </c>
      <c r="AN497" s="26">
        <v>473070.326</v>
      </c>
      <c r="AO497" s="1">
        <v>47307.032599999999</v>
      </c>
      <c r="AP497" s="112">
        <v>90100.97428996001</v>
      </c>
      <c r="AQ497" s="172"/>
    </row>
    <row r="498" spans="1:43" ht="15" customHeight="1" x14ac:dyDescent="0.25">
      <c r="A498" s="4">
        <f t="shared" si="294"/>
        <v>472</v>
      </c>
      <c r="B498" s="22">
        <f t="shared" si="295"/>
        <v>36</v>
      </c>
      <c r="C498" s="2" t="s">
        <v>97</v>
      </c>
      <c r="D498" s="2" t="s">
        <v>121</v>
      </c>
      <c r="E498" s="5">
        <v>1972</v>
      </c>
      <c r="F498" s="5">
        <v>2016</v>
      </c>
      <c r="G498" s="5" t="s">
        <v>63</v>
      </c>
      <c r="H498" s="5">
        <v>2</v>
      </c>
      <c r="I498" s="5">
        <v>2</v>
      </c>
      <c r="J498" s="26">
        <v>569.79999999999995</v>
      </c>
      <c r="K498" s="26">
        <v>543.5</v>
      </c>
      <c r="L498" s="26">
        <v>0</v>
      </c>
      <c r="M498" s="6">
        <v>33</v>
      </c>
      <c r="N498" s="24">
        <f t="shared" si="290"/>
        <v>2811829.86</v>
      </c>
      <c r="O498" s="20"/>
      <c r="P498" s="1">
        <f t="shared" si="296"/>
        <v>2332491.8560000001</v>
      </c>
      <c r="Q498" s="1"/>
      <c r="R498" s="1">
        <v>113453.807</v>
      </c>
      <c r="S498" s="1">
        <v>365884.19699999969</v>
      </c>
      <c r="T498" s="26">
        <v>0</v>
      </c>
      <c r="U498" s="1">
        <f t="shared" si="297"/>
        <v>5173.5599999999995</v>
      </c>
      <c r="V498" s="1">
        <f t="shared" si="297"/>
        <v>5173.5599999999995</v>
      </c>
      <c r="W498" s="7">
        <v>2018</v>
      </c>
      <c r="X498" s="173" t="s">
        <v>1394</v>
      </c>
      <c r="Y498" s="11">
        <f>+P498-'[1]Приложение №1'!$P395</f>
        <v>0</v>
      </c>
      <c r="AA498" s="24">
        <f t="shared" si="293"/>
        <v>2811829.86</v>
      </c>
      <c r="AB498" s="26">
        <v>0</v>
      </c>
      <c r="AC498" s="26">
        <v>0</v>
      </c>
      <c r="AD498" s="26">
        <v>0</v>
      </c>
      <c r="AE498" s="26">
        <v>0</v>
      </c>
      <c r="AF498" s="26">
        <v>0</v>
      </c>
      <c r="AG498" s="26"/>
      <c r="AH498" s="26">
        <v>0</v>
      </c>
      <c r="AI498" s="26">
        <v>0</v>
      </c>
      <c r="AJ498" s="26">
        <v>0</v>
      </c>
      <c r="AK498" s="26">
        <v>0</v>
      </c>
      <c r="AL498" s="26">
        <v>2448974.4638864398</v>
      </c>
      <c r="AM498" s="26">
        <v>0</v>
      </c>
      <c r="AN498" s="26">
        <v>281182.98599999998</v>
      </c>
      <c r="AO498" s="1">
        <v>28118.298599999998</v>
      </c>
      <c r="AP498" s="112">
        <v>53554.111513560005</v>
      </c>
      <c r="AQ498" s="172"/>
    </row>
    <row r="499" spans="1:43" ht="15" customHeight="1" x14ac:dyDescent="0.25">
      <c r="A499" s="4">
        <f t="shared" si="294"/>
        <v>473</v>
      </c>
      <c r="B499" s="22">
        <f t="shared" si="295"/>
        <v>37</v>
      </c>
      <c r="C499" s="2" t="s">
        <v>97</v>
      </c>
      <c r="D499" s="2" t="s">
        <v>122</v>
      </c>
      <c r="E499" s="5">
        <v>1969</v>
      </c>
      <c r="F499" s="5">
        <v>2016</v>
      </c>
      <c r="G499" s="5" t="s">
        <v>63</v>
      </c>
      <c r="H499" s="5">
        <v>2</v>
      </c>
      <c r="I499" s="5">
        <v>2</v>
      </c>
      <c r="J499" s="26">
        <v>600.46</v>
      </c>
      <c r="K499" s="26">
        <v>555.55999999999995</v>
      </c>
      <c r="L499" s="26">
        <v>0</v>
      </c>
      <c r="M499" s="6">
        <v>30</v>
      </c>
      <c r="N499" s="24">
        <f t="shared" si="290"/>
        <v>2874222.99</v>
      </c>
      <c r="O499" s="20"/>
      <c r="P499" s="1">
        <f t="shared" si="296"/>
        <v>2362537.5779999997</v>
      </c>
      <c r="Q499" s="1"/>
      <c r="R499" s="1">
        <v>137682.42431999999</v>
      </c>
      <c r="S499" s="1">
        <v>374002.98768000002</v>
      </c>
      <c r="T499" s="26">
        <v>0</v>
      </c>
      <c r="U499" s="1">
        <f t="shared" si="297"/>
        <v>5173.5599935200526</v>
      </c>
      <c r="V499" s="1">
        <f t="shared" si="297"/>
        <v>5173.5599935200526</v>
      </c>
      <c r="W499" s="7">
        <v>2018</v>
      </c>
      <c r="X499" s="173" t="s">
        <v>1394</v>
      </c>
      <c r="Y499" s="11">
        <f>+P499-'[1]Приложение №1'!$P396</f>
        <v>0</v>
      </c>
      <c r="AA499" s="24">
        <f t="shared" si="293"/>
        <v>2874222.99</v>
      </c>
      <c r="AB499" s="26">
        <v>0</v>
      </c>
      <c r="AC499" s="26">
        <v>0</v>
      </c>
      <c r="AD499" s="26">
        <v>0</v>
      </c>
      <c r="AE499" s="26">
        <v>0</v>
      </c>
      <c r="AF499" s="26">
        <v>0</v>
      </c>
      <c r="AG499" s="26"/>
      <c r="AH499" s="26">
        <v>0</v>
      </c>
      <c r="AI499" s="26">
        <v>0</v>
      </c>
      <c r="AJ499" s="26">
        <v>0</v>
      </c>
      <c r="AK499" s="26">
        <v>0</v>
      </c>
      <c r="AL499" s="26">
        <v>2503316.0100324601</v>
      </c>
      <c r="AM499" s="26">
        <v>0</v>
      </c>
      <c r="AN499" s="26">
        <v>287422.29900000006</v>
      </c>
      <c r="AO499" s="1">
        <v>28742.229900000002</v>
      </c>
      <c r="AP499" s="112">
        <v>54742.451067540002</v>
      </c>
      <c r="AQ499" s="172"/>
    </row>
    <row r="500" spans="1:43" ht="15" customHeight="1" x14ac:dyDescent="0.25">
      <c r="A500" s="4">
        <f t="shared" si="294"/>
        <v>474</v>
      </c>
      <c r="B500" s="22">
        <f t="shared" si="295"/>
        <v>38</v>
      </c>
      <c r="C500" s="2" t="s">
        <v>97</v>
      </c>
      <c r="D500" s="2" t="s">
        <v>124</v>
      </c>
      <c r="E500" s="5">
        <v>1973</v>
      </c>
      <c r="F500" s="5">
        <v>2017</v>
      </c>
      <c r="G500" s="5" t="s">
        <v>48</v>
      </c>
      <c r="H500" s="5">
        <v>5</v>
      </c>
      <c r="I500" s="5">
        <v>2</v>
      </c>
      <c r="J500" s="26">
        <v>2354.6</v>
      </c>
      <c r="K500" s="26">
        <v>2158.9</v>
      </c>
      <c r="L500" s="26">
        <v>0</v>
      </c>
      <c r="M500" s="6">
        <v>96</v>
      </c>
      <c r="N500" s="24">
        <f t="shared" si="290"/>
        <v>5617414.6200000001</v>
      </c>
      <c r="O500" s="20"/>
      <c r="P500" s="1">
        <f t="shared" si="296"/>
        <v>2141124.9173050481</v>
      </c>
      <c r="Q500" s="1"/>
      <c r="R500" s="1">
        <v>793932.24979999999</v>
      </c>
      <c r="S500" s="1">
        <v>2682357.4528949517</v>
      </c>
      <c r="T500" s="1"/>
      <c r="U500" s="1">
        <f t="shared" ref="U500:V517" si="298">$N500/($K500+$L500)</f>
        <v>2601.9799990736024</v>
      </c>
      <c r="V500" s="1">
        <f t="shared" si="298"/>
        <v>2601.9799990736024</v>
      </c>
      <c r="W500" s="7">
        <v>2018</v>
      </c>
      <c r="X500" s="173" t="s">
        <v>1394</v>
      </c>
      <c r="Y500" s="11">
        <f>+P500-'[1]Приложение №1'!$P397</f>
        <v>0</v>
      </c>
      <c r="AA500" s="24">
        <f t="shared" si="293"/>
        <v>5617414.6200000001</v>
      </c>
      <c r="AB500" s="26">
        <v>0</v>
      </c>
      <c r="AC500" s="26">
        <v>0</v>
      </c>
      <c r="AD500" s="26">
        <v>0</v>
      </c>
      <c r="AE500" s="26">
        <v>0</v>
      </c>
      <c r="AF500" s="26">
        <v>0</v>
      </c>
      <c r="AG500" s="26"/>
      <c r="AH500" s="26">
        <v>0</v>
      </c>
      <c r="AI500" s="26">
        <v>0</v>
      </c>
      <c r="AJ500" s="26">
        <v>0</v>
      </c>
      <c r="AK500" s="26">
        <v>0</v>
      </c>
      <c r="AL500" s="26">
        <v>4892509.7329474799</v>
      </c>
      <c r="AM500" s="26">
        <v>0</v>
      </c>
      <c r="AN500" s="26">
        <v>561741.46200000006</v>
      </c>
      <c r="AO500" s="1">
        <v>56174.146200000003</v>
      </c>
      <c r="AP500" s="112">
        <v>106989.27885251999</v>
      </c>
      <c r="AQ500" s="172"/>
    </row>
    <row r="501" spans="1:43" ht="15" customHeight="1" x14ac:dyDescent="0.25">
      <c r="A501" s="4">
        <f t="shared" si="294"/>
        <v>475</v>
      </c>
      <c r="B501" s="22">
        <f t="shared" si="295"/>
        <v>39</v>
      </c>
      <c r="C501" s="2" t="s">
        <v>97</v>
      </c>
      <c r="D501" s="2" t="s">
        <v>125</v>
      </c>
      <c r="E501" s="5">
        <v>1983</v>
      </c>
      <c r="F501" s="5">
        <v>1983</v>
      </c>
      <c r="G501" s="5" t="s">
        <v>63</v>
      </c>
      <c r="H501" s="5">
        <v>1</v>
      </c>
      <c r="I501" s="5">
        <v>1</v>
      </c>
      <c r="J501" s="26">
        <v>268.64999999999998</v>
      </c>
      <c r="K501" s="26">
        <v>240.85</v>
      </c>
      <c r="L501" s="26">
        <v>0</v>
      </c>
      <c r="M501" s="6">
        <v>11</v>
      </c>
      <c r="N501" s="24">
        <f t="shared" si="290"/>
        <v>6063511.9400000004</v>
      </c>
      <c r="O501" s="20"/>
      <c r="P501" s="1">
        <f t="shared" si="296"/>
        <v>5862291.2755000005</v>
      </c>
      <c r="Q501" s="1"/>
      <c r="R501" s="1">
        <v>39080.448700000001</v>
      </c>
      <c r="S501" s="1">
        <v>162140.21579999995</v>
      </c>
      <c r="T501" s="26">
        <v>0</v>
      </c>
      <c r="U501" s="1">
        <f t="shared" si="298"/>
        <v>25175.469960556366</v>
      </c>
      <c r="V501" s="1">
        <f t="shared" si="298"/>
        <v>25175.469960556366</v>
      </c>
      <c r="W501" s="7">
        <v>2018</v>
      </c>
      <c r="X501" s="173" t="s">
        <v>1394</v>
      </c>
      <c r="Y501" s="11">
        <f>+P501-'[1]Приложение №1'!$P398</f>
        <v>0</v>
      </c>
      <c r="AA501" s="24">
        <f t="shared" si="293"/>
        <v>6063511.9400000004</v>
      </c>
      <c r="AB501" s="26">
        <v>427447.83145428001</v>
      </c>
      <c r="AC501" s="26">
        <v>252516.05031113996</v>
      </c>
      <c r="AD501" s="26">
        <v>68879.841276539999</v>
      </c>
      <c r="AE501" s="26">
        <v>449173.56212652003</v>
      </c>
      <c r="AF501" s="26">
        <v>0</v>
      </c>
      <c r="AG501" s="26"/>
      <c r="AH501" s="26">
        <v>0</v>
      </c>
      <c r="AI501" s="26">
        <v>0</v>
      </c>
      <c r="AJ501" s="26">
        <v>1439189.4906899999</v>
      </c>
      <c r="AK501" s="26">
        <v>0</v>
      </c>
      <c r="AL501" s="26">
        <v>841409.71615050011</v>
      </c>
      <c r="AM501" s="26">
        <v>1812140.0931664803</v>
      </c>
      <c r="AN501" s="26">
        <v>596422.10450000013</v>
      </c>
      <c r="AO501" s="1">
        <v>60635.119399999996</v>
      </c>
      <c r="AP501" s="112">
        <v>115698.13092453998</v>
      </c>
      <c r="AQ501" s="172"/>
    </row>
    <row r="502" spans="1:43" x14ac:dyDescent="0.25">
      <c r="A502" s="4">
        <f t="shared" si="294"/>
        <v>476</v>
      </c>
      <c r="B502" s="22">
        <f t="shared" si="295"/>
        <v>40</v>
      </c>
      <c r="C502" s="2" t="s">
        <v>97</v>
      </c>
      <c r="D502" s="2" t="s">
        <v>126</v>
      </c>
      <c r="E502" s="5">
        <v>1972</v>
      </c>
      <c r="F502" s="5">
        <v>2013</v>
      </c>
      <c r="G502" s="5" t="s">
        <v>48</v>
      </c>
      <c r="H502" s="5">
        <v>5</v>
      </c>
      <c r="I502" s="5">
        <v>2</v>
      </c>
      <c r="J502" s="26">
        <v>3245.1</v>
      </c>
      <c r="K502" s="26">
        <v>2546.0500000000002</v>
      </c>
      <c r="L502" s="26">
        <v>0</v>
      </c>
      <c r="M502" s="6">
        <v>190</v>
      </c>
      <c r="N502" s="24">
        <f t="shared" si="290"/>
        <v>34440876.640000001</v>
      </c>
      <c r="O502" s="20"/>
      <c r="P502" s="1">
        <f t="shared" si="296"/>
        <v>25930308.993724361</v>
      </c>
      <c r="Q502" s="1"/>
      <c r="R502" s="1">
        <v>1260435.6661</v>
      </c>
      <c r="S502" s="1">
        <v>7250131.9801756395</v>
      </c>
      <c r="T502" s="1"/>
      <c r="U502" s="1">
        <f t="shared" si="298"/>
        <v>13527.180000392764</v>
      </c>
      <c r="V502" s="1">
        <f t="shared" si="298"/>
        <v>13527.180000392764</v>
      </c>
      <c r="W502" s="7">
        <v>2018</v>
      </c>
      <c r="X502" s="173" t="s">
        <v>1394</v>
      </c>
      <c r="Y502" s="11">
        <f>+P502-'[1]Приложение №1'!$P399</f>
        <v>0</v>
      </c>
      <c r="AA502" s="24">
        <f t="shared" si="293"/>
        <v>34440876.640000001</v>
      </c>
      <c r="AB502" s="26">
        <v>0</v>
      </c>
      <c r="AC502" s="26">
        <v>2166113.1307510799</v>
      </c>
      <c r="AD502" s="26">
        <v>2263106.2523264997</v>
      </c>
      <c r="AE502" s="26">
        <v>1416847.6029254398</v>
      </c>
      <c r="AF502" s="26">
        <v>866879.08268850006</v>
      </c>
      <c r="AG502" s="26"/>
      <c r="AH502" s="26">
        <v>0</v>
      </c>
      <c r="AI502" s="26">
        <v>0</v>
      </c>
      <c r="AJ502" s="26">
        <v>11112903.524356199</v>
      </c>
      <c r="AK502" s="26">
        <v>0</v>
      </c>
      <c r="AL502" s="26">
        <v>5769870.9583057202</v>
      </c>
      <c r="AM502" s="26">
        <v>6223481.2118761791</v>
      </c>
      <c r="AN502" s="26">
        <v>3625180.5618999996</v>
      </c>
      <c r="AO502" s="1">
        <v>344408.76640000002</v>
      </c>
      <c r="AP502" s="112">
        <v>652085.54847038013</v>
      </c>
      <c r="AQ502" s="172"/>
    </row>
    <row r="503" spans="1:43" ht="15" customHeight="1" x14ac:dyDescent="0.25">
      <c r="A503" s="4">
        <f t="shared" si="294"/>
        <v>477</v>
      </c>
      <c r="B503" s="22">
        <f t="shared" si="295"/>
        <v>41</v>
      </c>
      <c r="C503" s="2" t="s">
        <v>97</v>
      </c>
      <c r="D503" s="2" t="s">
        <v>127</v>
      </c>
      <c r="E503" s="5">
        <v>1982</v>
      </c>
      <c r="F503" s="5">
        <v>2013</v>
      </c>
      <c r="G503" s="5" t="s">
        <v>60</v>
      </c>
      <c r="H503" s="5">
        <v>9</v>
      </c>
      <c r="I503" s="5">
        <v>1</v>
      </c>
      <c r="J503" s="26">
        <v>5311.8</v>
      </c>
      <c r="K503" s="26">
        <v>4203.3999999999996</v>
      </c>
      <c r="L503" s="26">
        <v>81.7</v>
      </c>
      <c r="M503" s="6">
        <v>209</v>
      </c>
      <c r="N503" s="24">
        <f t="shared" si="290"/>
        <v>40044987.969999991</v>
      </c>
      <c r="O503" s="20"/>
      <c r="P503" s="1">
        <f t="shared" si="296"/>
        <v>30194726.782648854</v>
      </c>
      <c r="Q503" s="1"/>
      <c r="R503" s="1">
        <v>499517.18200000009</v>
      </c>
      <c r="S503" s="1">
        <v>9350744.0053511355</v>
      </c>
      <c r="T503" s="26">
        <v>0</v>
      </c>
      <c r="U503" s="1">
        <f t="shared" si="298"/>
        <v>9345.1700007001</v>
      </c>
      <c r="V503" s="1">
        <f t="shared" si="298"/>
        <v>9345.1700007001</v>
      </c>
      <c r="W503" s="7">
        <v>2018</v>
      </c>
      <c r="X503" s="173" t="s">
        <v>1394</v>
      </c>
      <c r="Y503" s="11">
        <f>+P503-'[1]Приложение №1'!$P400</f>
        <v>0</v>
      </c>
      <c r="AA503" s="24">
        <f t="shared" si="293"/>
        <v>40044987.969999991</v>
      </c>
      <c r="AB503" s="26">
        <v>0</v>
      </c>
      <c r="AC503" s="26">
        <v>3317971.0731572998</v>
      </c>
      <c r="AD503" s="26">
        <v>0</v>
      </c>
      <c r="AE503" s="26">
        <v>1901830.5109826399</v>
      </c>
      <c r="AF503" s="26">
        <v>1151909.4732314399</v>
      </c>
      <c r="AG503" s="26"/>
      <c r="AH503" s="26">
        <v>0</v>
      </c>
      <c r="AI503" s="26">
        <v>0</v>
      </c>
      <c r="AJ503" s="26">
        <v>0</v>
      </c>
      <c r="AK503" s="26">
        <v>0</v>
      </c>
      <c r="AL503" s="26">
        <v>28105401.66641508</v>
      </c>
      <c r="AM503" s="26">
        <v>0</v>
      </c>
      <c r="AN503" s="26">
        <v>4413480.7391999997</v>
      </c>
      <c r="AO503" s="1">
        <v>400449.87969999999</v>
      </c>
      <c r="AP503" s="112">
        <v>753944.62731354008</v>
      </c>
      <c r="AQ503" s="172"/>
    </row>
    <row r="504" spans="1:43" ht="15" customHeight="1" x14ac:dyDescent="0.25">
      <c r="A504" s="4">
        <f t="shared" si="294"/>
        <v>478</v>
      </c>
      <c r="B504" s="22">
        <f t="shared" si="295"/>
        <v>42</v>
      </c>
      <c r="C504" s="2" t="s">
        <v>97</v>
      </c>
      <c r="D504" s="2" t="s">
        <v>128</v>
      </c>
      <c r="E504" s="5">
        <v>1974</v>
      </c>
      <c r="F504" s="5">
        <v>2013</v>
      </c>
      <c r="G504" s="5" t="s">
        <v>60</v>
      </c>
      <c r="H504" s="5">
        <v>4</v>
      </c>
      <c r="I504" s="5">
        <v>4</v>
      </c>
      <c r="J504" s="26">
        <v>3980.6</v>
      </c>
      <c r="K504" s="26">
        <v>3493.4</v>
      </c>
      <c r="L504" s="26">
        <v>0</v>
      </c>
      <c r="M504" s="6">
        <v>143</v>
      </c>
      <c r="N504" s="24">
        <f t="shared" si="290"/>
        <v>1608396.29</v>
      </c>
      <c r="O504" s="20"/>
      <c r="P504" s="1">
        <f t="shared" si="296"/>
        <v>519137.96413126681</v>
      </c>
      <c r="Q504" s="1"/>
      <c r="R504" s="1">
        <v>1089258.3258687332</v>
      </c>
      <c r="S504" s="1">
        <v>0</v>
      </c>
      <c r="T504" s="1"/>
      <c r="U504" s="1">
        <f t="shared" si="298"/>
        <v>460.40999885498366</v>
      </c>
      <c r="V504" s="1">
        <f t="shared" si="298"/>
        <v>460.40999885498366</v>
      </c>
      <c r="W504" s="7">
        <v>2018</v>
      </c>
      <c r="X504" s="173" t="s">
        <v>1394</v>
      </c>
      <c r="Y504" s="11">
        <f>+P504-'[1]Приложение №1'!$P401</f>
        <v>0</v>
      </c>
      <c r="AA504" s="24">
        <f t="shared" si="293"/>
        <v>1608396.29</v>
      </c>
      <c r="AB504" s="26">
        <v>0</v>
      </c>
      <c r="AC504" s="26">
        <v>0</v>
      </c>
      <c r="AD504" s="26">
        <v>0</v>
      </c>
      <c r="AE504" s="26">
        <v>0</v>
      </c>
      <c r="AF504" s="26">
        <v>1086043.8604818601</v>
      </c>
      <c r="AG504" s="26"/>
      <c r="AH504" s="26">
        <v>0</v>
      </c>
      <c r="AI504" s="26">
        <v>0</v>
      </c>
      <c r="AJ504" s="26">
        <v>0</v>
      </c>
      <c r="AK504" s="26">
        <v>0</v>
      </c>
      <c r="AL504" s="26">
        <v>0</v>
      </c>
      <c r="AM504" s="26">
        <v>0</v>
      </c>
      <c r="AN504" s="26">
        <v>482518.88699999999</v>
      </c>
      <c r="AO504" s="1">
        <v>16083.9629</v>
      </c>
      <c r="AP504" s="112">
        <v>23749.579618140004</v>
      </c>
      <c r="AQ504" s="172"/>
    </row>
    <row r="505" spans="1:43" ht="15" customHeight="1" x14ac:dyDescent="0.25">
      <c r="A505" s="4">
        <f t="shared" si="294"/>
        <v>479</v>
      </c>
      <c r="B505" s="22">
        <f t="shared" si="295"/>
        <v>43</v>
      </c>
      <c r="C505" s="2" t="s">
        <v>97</v>
      </c>
      <c r="D505" s="2" t="s">
        <v>129</v>
      </c>
      <c r="E505" s="5">
        <v>1979</v>
      </c>
      <c r="F505" s="5">
        <v>2016</v>
      </c>
      <c r="G505" s="5" t="s">
        <v>63</v>
      </c>
      <c r="H505" s="5">
        <v>2</v>
      </c>
      <c r="I505" s="5">
        <v>2</v>
      </c>
      <c r="J505" s="26">
        <v>640.29999999999995</v>
      </c>
      <c r="K505" s="26">
        <v>588.4</v>
      </c>
      <c r="L505" s="26">
        <v>0</v>
      </c>
      <c r="M505" s="6">
        <v>36</v>
      </c>
      <c r="N505" s="24">
        <f t="shared" si="290"/>
        <v>3044122.7</v>
      </c>
      <c r="O505" s="20"/>
      <c r="P505" s="1">
        <f t="shared" si="296"/>
        <v>2491449.6410000003</v>
      </c>
      <c r="Q505" s="1"/>
      <c r="R505" s="1">
        <v>156562.17480000001</v>
      </c>
      <c r="S505" s="1">
        <v>396110.88419999985</v>
      </c>
      <c r="T505" s="26">
        <v>0</v>
      </c>
      <c r="U505" s="1">
        <f t="shared" si="298"/>
        <v>5173.559993201904</v>
      </c>
      <c r="V505" s="1">
        <f t="shared" si="298"/>
        <v>5173.559993201904</v>
      </c>
      <c r="W505" s="7">
        <v>2018</v>
      </c>
      <c r="X505" s="173" t="s">
        <v>1394</v>
      </c>
      <c r="Y505" s="11">
        <f>+P505-'[1]Приложение №1'!$P402</f>
        <v>0</v>
      </c>
      <c r="AA505" s="24">
        <f t="shared" si="293"/>
        <v>3044122.7</v>
      </c>
      <c r="AB505" s="26">
        <v>0</v>
      </c>
      <c r="AC505" s="26">
        <v>0</v>
      </c>
      <c r="AD505" s="26">
        <v>0</v>
      </c>
      <c r="AE505" s="26">
        <v>0</v>
      </c>
      <c r="AF505" s="26">
        <v>0</v>
      </c>
      <c r="AG505" s="26"/>
      <c r="AH505" s="26">
        <v>0</v>
      </c>
      <c r="AI505" s="26">
        <v>0</v>
      </c>
      <c r="AJ505" s="26">
        <v>0</v>
      </c>
      <c r="AK505" s="26">
        <v>0</v>
      </c>
      <c r="AL505" s="26">
        <v>2651290.8420558004</v>
      </c>
      <c r="AM505" s="26">
        <v>0</v>
      </c>
      <c r="AN505" s="26">
        <v>304412.27</v>
      </c>
      <c r="AO505" s="1">
        <v>30441.227000000003</v>
      </c>
      <c r="AP505" s="112">
        <v>57978.360944200009</v>
      </c>
      <c r="AQ505" s="172"/>
    </row>
    <row r="506" spans="1:43" ht="15" customHeight="1" x14ac:dyDescent="0.25">
      <c r="A506" s="4">
        <f t="shared" ref="A506:A526" si="299">+A505+1</f>
        <v>480</v>
      </c>
      <c r="B506" s="22">
        <f t="shared" ref="B506:B526" si="300">+B505+1</f>
        <v>44</v>
      </c>
      <c r="C506" s="2" t="s">
        <v>97</v>
      </c>
      <c r="D506" s="2" t="s">
        <v>130</v>
      </c>
      <c r="E506" s="5">
        <v>1979</v>
      </c>
      <c r="F506" s="5">
        <v>2016</v>
      </c>
      <c r="G506" s="5" t="s">
        <v>63</v>
      </c>
      <c r="H506" s="5">
        <v>2</v>
      </c>
      <c r="I506" s="5">
        <v>2</v>
      </c>
      <c r="J506" s="26">
        <v>896.6</v>
      </c>
      <c r="K506" s="26">
        <v>819.5</v>
      </c>
      <c r="L506" s="26">
        <v>0</v>
      </c>
      <c r="M506" s="6">
        <v>32</v>
      </c>
      <c r="N506" s="24">
        <f t="shared" si="290"/>
        <v>4239732.42</v>
      </c>
      <c r="O506" s="20"/>
      <c r="P506" s="1">
        <f t="shared" si="296"/>
        <v>3508219.3959999997</v>
      </c>
      <c r="Q506" s="1"/>
      <c r="R506" s="1">
        <v>179825.62900000002</v>
      </c>
      <c r="S506" s="1">
        <v>551687.39500000025</v>
      </c>
      <c r="T506" s="26">
        <v>0</v>
      </c>
      <c r="U506" s="1">
        <f t="shared" si="298"/>
        <v>5173.5599999999995</v>
      </c>
      <c r="V506" s="1">
        <f t="shared" si="298"/>
        <v>5173.5599999999995</v>
      </c>
      <c r="W506" s="7">
        <v>2018</v>
      </c>
      <c r="X506" s="173" t="s">
        <v>1394</v>
      </c>
      <c r="Y506" s="11">
        <f>+P506-'[1]Приложение №1'!$P403</f>
        <v>0</v>
      </c>
      <c r="AA506" s="24">
        <f t="shared" si="293"/>
        <v>4239732.42</v>
      </c>
      <c r="AB506" s="26">
        <v>0</v>
      </c>
      <c r="AC506" s="26">
        <v>0</v>
      </c>
      <c r="AD506" s="26">
        <v>0</v>
      </c>
      <c r="AE506" s="26">
        <v>0</v>
      </c>
      <c r="AF506" s="26">
        <v>0</v>
      </c>
      <c r="AG506" s="26"/>
      <c r="AH506" s="26">
        <v>0</v>
      </c>
      <c r="AI506" s="26">
        <v>0</v>
      </c>
      <c r="AJ506" s="26">
        <v>0</v>
      </c>
      <c r="AK506" s="26">
        <v>0</v>
      </c>
      <c r="AL506" s="26">
        <v>3692611.9101286796</v>
      </c>
      <c r="AM506" s="26">
        <v>0</v>
      </c>
      <c r="AN506" s="26">
        <v>423973.24200000003</v>
      </c>
      <c r="AO506" s="1">
        <v>42397.324200000003</v>
      </c>
      <c r="AP506" s="112">
        <v>80749.943671319998</v>
      </c>
      <c r="AQ506" s="172"/>
    </row>
    <row r="507" spans="1:43" ht="15" customHeight="1" x14ac:dyDescent="0.25">
      <c r="A507" s="4">
        <f t="shared" si="299"/>
        <v>481</v>
      </c>
      <c r="B507" s="22">
        <f t="shared" si="300"/>
        <v>45</v>
      </c>
      <c r="C507" s="3" t="s">
        <v>97</v>
      </c>
      <c r="D507" s="3" t="s">
        <v>131</v>
      </c>
      <c r="E507" s="45">
        <v>1973</v>
      </c>
      <c r="F507" s="45">
        <v>1973</v>
      </c>
      <c r="G507" s="45" t="s">
        <v>60</v>
      </c>
      <c r="H507" s="45">
        <v>4</v>
      </c>
      <c r="I507" s="45">
        <v>6</v>
      </c>
      <c r="J507" s="46">
        <v>5658.4</v>
      </c>
      <c r="K507" s="46">
        <v>4924.8</v>
      </c>
      <c r="L507" s="46">
        <v>0</v>
      </c>
      <c r="M507" s="46">
        <v>203</v>
      </c>
      <c r="N507" s="24">
        <f t="shared" si="290"/>
        <v>2267427.17</v>
      </c>
      <c r="O507" s="47"/>
      <c r="P507" s="1">
        <f t="shared" si="296"/>
        <v>1435276.821</v>
      </c>
      <c r="Q507" s="1"/>
      <c r="R507" s="1">
        <v>681280.2993999999</v>
      </c>
      <c r="S507" s="1">
        <v>150870.04960000003</v>
      </c>
      <c r="T507" s="1"/>
      <c r="U507" s="1">
        <f t="shared" si="298"/>
        <v>460.41000040610783</v>
      </c>
      <c r="V507" s="1">
        <f t="shared" si="298"/>
        <v>460.41000040610783</v>
      </c>
      <c r="W507" s="7">
        <v>2018</v>
      </c>
      <c r="X507" s="173" t="s">
        <v>1394</v>
      </c>
      <c r="Y507" s="11">
        <f>+P507-'[1]Приложение №1'!$P404</f>
        <v>0</v>
      </c>
      <c r="AA507" s="24">
        <f t="shared" si="293"/>
        <v>2267427.17</v>
      </c>
      <c r="AB507" s="26">
        <v>0</v>
      </c>
      <c r="AC507" s="26">
        <v>0</v>
      </c>
      <c r="AD507" s="26">
        <v>0</v>
      </c>
      <c r="AE507" s="26">
        <v>0</v>
      </c>
      <c r="AF507" s="26">
        <v>1531043.9177077799</v>
      </c>
      <c r="AG507" s="26"/>
      <c r="AH507" s="26">
        <v>0</v>
      </c>
      <c r="AI507" s="26">
        <v>0</v>
      </c>
      <c r="AJ507" s="26">
        <v>0</v>
      </c>
      <c r="AK507" s="26">
        <v>0</v>
      </c>
      <c r="AL507" s="26">
        <v>0</v>
      </c>
      <c r="AM507" s="26">
        <v>0</v>
      </c>
      <c r="AN507" s="26">
        <v>680228.15099999995</v>
      </c>
      <c r="AO507" s="1">
        <v>22674.271700000001</v>
      </c>
      <c r="AP507" s="112">
        <v>33480.829592219998</v>
      </c>
      <c r="AQ507" s="172"/>
    </row>
    <row r="508" spans="1:43" ht="15" customHeight="1" x14ac:dyDescent="0.25">
      <c r="A508" s="4">
        <f t="shared" si="299"/>
        <v>482</v>
      </c>
      <c r="B508" s="22">
        <f t="shared" si="300"/>
        <v>46</v>
      </c>
      <c r="C508" s="3" t="s">
        <v>97</v>
      </c>
      <c r="D508" s="3" t="s">
        <v>132</v>
      </c>
      <c r="E508" s="45">
        <v>1974</v>
      </c>
      <c r="F508" s="45">
        <v>1974</v>
      </c>
      <c r="G508" s="45" t="s">
        <v>60</v>
      </c>
      <c r="H508" s="45">
        <v>4</v>
      </c>
      <c r="I508" s="45">
        <v>4</v>
      </c>
      <c r="J508" s="46">
        <v>4040.3</v>
      </c>
      <c r="K508" s="46">
        <v>3465.2</v>
      </c>
      <c r="L508" s="46">
        <v>0</v>
      </c>
      <c r="M508" s="46">
        <v>150</v>
      </c>
      <c r="N508" s="24">
        <f t="shared" si="290"/>
        <v>1595412.73</v>
      </c>
      <c r="O508" s="47"/>
      <c r="P508" s="1">
        <f t="shared" si="296"/>
        <v>1009893.039</v>
      </c>
      <c r="Q508" s="1"/>
      <c r="R508" s="1">
        <v>585519.69099999999</v>
      </c>
      <c r="S508" s="1">
        <v>0</v>
      </c>
      <c r="T508" s="1"/>
      <c r="U508" s="1">
        <f t="shared" si="298"/>
        <v>460.40999942283275</v>
      </c>
      <c r="V508" s="1">
        <f t="shared" si="298"/>
        <v>460.40999942283275</v>
      </c>
      <c r="W508" s="7">
        <v>2018</v>
      </c>
      <c r="X508" s="173" t="s">
        <v>1394</v>
      </c>
      <c r="Y508" s="11">
        <f>+P508-'[1]Приложение №1'!$P405</f>
        <v>0</v>
      </c>
      <c r="AA508" s="24">
        <f t="shared" si="293"/>
        <v>1595412.73</v>
      </c>
      <c r="AB508" s="26">
        <v>0</v>
      </c>
      <c r="AC508" s="26">
        <v>0</v>
      </c>
      <c r="AD508" s="26">
        <v>0</v>
      </c>
      <c r="AE508" s="26">
        <v>0</v>
      </c>
      <c r="AF508" s="26">
        <v>1077276.91932882</v>
      </c>
      <c r="AG508" s="26"/>
      <c r="AH508" s="26">
        <v>0</v>
      </c>
      <c r="AI508" s="26">
        <v>0</v>
      </c>
      <c r="AJ508" s="26">
        <v>0</v>
      </c>
      <c r="AK508" s="26">
        <v>0</v>
      </c>
      <c r="AL508" s="26">
        <v>0</v>
      </c>
      <c r="AM508" s="26">
        <v>0</v>
      </c>
      <c r="AN508" s="26">
        <v>478623.81899999996</v>
      </c>
      <c r="AO508" s="1">
        <v>15954.1273</v>
      </c>
      <c r="AP508" s="112">
        <v>23557.864371180003</v>
      </c>
      <c r="AQ508" s="172"/>
    </row>
    <row r="509" spans="1:43" ht="15" customHeight="1" x14ac:dyDescent="0.25">
      <c r="A509" s="4">
        <f t="shared" si="299"/>
        <v>483</v>
      </c>
      <c r="B509" s="22">
        <f t="shared" si="300"/>
        <v>47</v>
      </c>
      <c r="C509" s="2" t="s">
        <v>97</v>
      </c>
      <c r="D509" s="2" t="s">
        <v>133</v>
      </c>
      <c r="E509" s="5">
        <v>1975</v>
      </c>
      <c r="F509" s="5">
        <v>2009</v>
      </c>
      <c r="G509" s="5" t="s">
        <v>48</v>
      </c>
      <c r="H509" s="5">
        <v>5</v>
      </c>
      <c r="I509" s="5">
        <v>6</v>
      </c>
      <c r="J509" s="26">
        <v>4366.5</v>
      </c>
      <c r="K509" s="26">
        <v>4045</v>
      </c>
      <c r="L509" s="26">
        <v>0</v>
      </c>
      <c r="M509" s="6">
        <v>185</v>
      </c>
      <c r="N509" s="24">
        <f t="shared" si="290"/>
        <v>11352454.300000001</v>
      </c>
      <c r="O509" s="20"/>
      <c r="P509" s="1">
        <f t="shared" si="296"/>
        <v>7713850.2699999996</v>
      </c>
      <c r="Q509" s="1"/>
      <c r="R509" s="1">
        <v>2139496.31</v>
      </c>
      <c r="S509" s="1">
        <v>1499107.7200000002</v>
      </c>
      <c r="T509" s="1"/>
      <c r="U509" s="1">
        <f t="shared" si="298"/>
        <v>2806.54</v>
      </c>
      <c r="V509" s="1">
        <f t="shared" si="298"/>
        <v>2806.54</v>
      </c>
      <c r="W509" s="7">
        <v>2018</v>
      </c>
      <c r="X509" s="173" t="s">
        <v>1394</v>
      </c>
      <c r="Y509" s="11">
        <f>+P509-'[1]Приложение №1'!$P406</f>
        <v>0</v>
      </c>
      <c r="AA509" s="24">
        <f t="shared" si="293"/>
        <v>11352454.300000001</v>
      </c>
      <c r="AB509" s="26">
        <v>0</v>
      </c>
      <c r="AC509" s="26">
        <v>0</v>
      </c>
      <c r="AD509" s="26">
        <v>0</v>
      </c>
      <c r="AE509" s="26">
        <v>0</v>
      </c>
      <c r="AF509" s="26">
        <v>0</v>
      </c>
      <c r="AG509" s="26"/>
      <c r="AH509" s="26">
        <v>0</v>
      </c>
      <c r="AI509" s="26">
        <v>0</v>
      </c>
      <c r="AJ509" s="26">
        <v>0</v>
      </c>
      <c r="AK509" s="26">
        <v>0</v>
      </c>
      <c r="AL509" s="26">
        <v>0</v>
      </c>
      <c r="AM509" s="26">
        <v>9887465.4824022017</v>
      </c>
      <c r="AN509" s="26">
        <v>1135245.4300000002</v>
      </c>
      <c r="AO509" s="1">
        <v>113524.54300000001</v>
      </c>
      <c r="AP509" s="112">
        <v>216218.84459780005</v>
      </c>
      <c r="AQ509" s="172"/>
    </row>
    <row r="510" spans="1:43" ht="15" customHeight="1" x14ac:dyDescent="0.25">
      <c r="A510" s="4">
        <f t="shared" si="299"/>
        <v>484</v>
      </c>
      <c r="B510" s="22">
        <f t="shared" si="300"/>
        <v>48</v>
      </c>
      <c r="C510" s="2" t="s">
        <v>97</v>
      </c>
      <c r="D510" s="2" t="s">
        <v>134</v>
      </c>
      <c r="E510" s="5">
        <v>1971</v>
      </c>
      <c r="F510" s="5">
        <v>2013</v>
      </c>
      <c r="G510" s="5" t="s">
        <v>48</v>
      </c>
      <c r="H510" s="5">
        <v>4</v>
      </c>
      <c r="I510" s="5">
        <v>2</v>
      </c>
      <c r="J510" s="26">
        <v>1316.3</v>
      </c>
      <c r="K510" s="26">
        <v>1219.8</v>
      </c>
      <c r="L510" s="26">
        <v>0</v>
      </c>
      <c r="M510" s="6">
        <v>53</v>
      </c>
      <c r="N510" s="24">
        <f t="shared" si="290"/>
        <v>6616646.5269137006</v>
      </c>
      <c r="O510" s="20"/>
      <c r="P510" s="1">
        <f t="shared" si="296"/>
        <v>3577443.9244137011</v>
      </c>
      <c r="Q510" s="1"/>
      <c r="R510" s="1">
        <v>465830.82359999995</v>
      </c>
      <c r="S510" s="1">
        <v>2573371.7788999998</v>
      </c>
      <c r="T510" s="1"/>
      <c r="U510" s="1">
        <f t="shared" si="298"/>
        <v>5424.3700007490579</v>
      </c>
      <c r="V510" s="1">
        <f t="shared" si="298"/>
        <v>5424.3700007490579</v>
      </c>
      <c r="W510" s="7">
        <v>2018</v>
      </c>
      <c r="X510" s="173" t="s">
        <v>1394</v>
      </c>
      <c r="Y510" s="11">
        <f>+P510-'[1]Приложение №1'!$P407</f>
        <v>-308575.04308629828</v>
      </c>
      <c r="AA510" s="24">
        <f t="shared" si="293"/>
        <v>6616646.5269137006</v>
      </c>
      <c r="AB510" s="26">
        <v>0</v>
      </c>
      <c r="AC510" s="26">
        <v>1037774.1166174201</v>
      </c>
      <c r="AD510" s="26">
        <v>1084243.0485906599</v>
      </c>
      <c r="AE510" s="26">
        <v>678804.6970866</v>
      </c>
      <c r="AF510" s="26"/>
      <c r="AG510" s="26"/>
      <c r="AH510" s="26">
        <v>0</v>
      </c>
      <c r="AI510" s="26">
        <v>0</v>
      </c>
      <c r="AJ510" s="26">
        <v>0</v>
      </c>
      <c r="AK510" s="26">
        <v>0</v>
      </c>
      <c r="AL510" s="26">
        <v>2764316.7200207999</v>
      </c>
      <c r="AM510" s="26">
        <v>0</v>
      </c>
      <c r="AN510" s="26">
        <v>850407.84250000003</v>
      </c>
      <c r="AO510" s="1">
        <v>70319.640200000009</v>
      </c>
      <c r="AP510" s="112">
        <v>130780.46189822002</v>
      </c>
      <c r="AQ510" s="172"/>
    </row>
    <row r="511" spans="1:43" ht="15" customHeight="1" x14ac:dyDescent="0.25">
      <c r="A511" s="4">
        <f t="shared" si="299"/>
        <v>485</v>
      </c>
      <c r="B511" s="22">
        <f t="shared" si="300"/>
        <v>49</v>
      </c>
      <c r="C511" s="2" t="s">
        <v>97</v>
      </c>
      <c r="D511" s="2" t="s">
        <v>135</v>
      </c>
      <c r="E511" s="5">
        <v>1969</v>
      </c>
      <c r="F511" s="5">
        <v>1969</v>
      </c>
      <c r="G511" s="5" t="s">
        <v>48</v>
      </c>
      <c r="H511" s="5">
        <v>5</v>
      </c>
      <c r="I511" s="5">
        <v>4</v>
      </c>
      <c r="J511" s="26">
        <v>3493.2</v>
      </c>
      <c r="K511" s="26">
        <v>3254.4</v>
      </c>
      <c r="L511" s="26">
        <v>0</v>
      </c>
      <c r="M511" s="6">
        <v>162</v>
      </c>
      <c r="N511" s="24">
        <f t="shared" si="290"/>
        <v>13430225.379999999</v>
      </c>
      <c r="O511" s="20"/>
      <c r="P511" s="1">
        <f t="shared" si="296"/>
        <v>9142632.1314999983</v>
      </c>
      <c r="Q511" s="1"/>
      <c r="R511" s="1">
        <v>1054583.8807999999</v>
      </c>
      <c r="S511" s="1">
        <v>3233009.3677000008</v>
      </c>
      <c r="T511" s="1"/>
      <c r="U511" s="1">
        <f t="shared" si="298"/>
        <v>4126.7900012291047</v>
      </c>
      <c r="V511" s="1">
        <f t="shared" si="298"/>
        <v>4126.7900012291047</v>
      </c>
      <c r="W511" s="7">
        <v>2018</v>
      </c>
      <c r="X511" s="173" t="s">
        <v>1394</v>
      </c>
      <c r="Y511" s="11">
        <f>+P511-'[1]Приложение №1'!$P408</f>
        <v>0</v>
      </c>
      <c r="AA511" s="24">
        <f t="shared" si="293"/>
        <v>13430225.379999999</v>
      </c>
      <c r="AB511" s="26">
        <v>0</v>
      </c>
      <c r="AC511" s="26">
        <v>0</v>
      </c>
      <c r="AD511" s="26">
        <v>2892736.9799315399</v>
      </c>
      <c r="AE511" s="26">
        <v>0</v>
      </c>
      <c r="AF511" s="26">
        <v>1108058.08918644</v>
      </c>
      <c r="AG511" s="26"/>
      <c r="AH511" s="26">
        <v>0</v>
      </c>
      <c r="AI511" s="26">
        <v>0</v>
      </c>
      <c r="AJ511" s="26">
        <v>0</v>
      </c>
      <c r="AK511" s="26">
        <v>0</v>
      </c>
      <c r="AL511" s="26">
        <v>7375137.1887593409</v>
      </c>
      <c r="AM511" s="26">
        <v>0</v>
      </c>
      <c r="AN511" s="26">
        <v>1671222.27</v>
      </c>
      <c r="AO511" s="1">
        <v>134302.25380000001</v>
      </c>
      <c r="AP511" s="112">
        <v>248768.59832268007</v>
      </c>
      <c r="AQ511" s="172"/>
    </row>
    <row r="512" spans="1:43" ht="15" customHeight="1" x14ac:dyDescent="0.25">
      <c r="A512" s="4">
        <f t="shared" si="299"/>
        <v>486</v>
      </c>
      <c r="B512" s="22">
        <f t="shared" si="300"/>
        <v>50</v>
      </c>
      <c r="C512" s="2" t="s">
        <v>97</v>
      </c>
      <c r="D512" s="2" t="s">
        <v>136</v>
      </c>
      <c r="E512" s="5">
        <v>1970</v>
      </c>
      <c r="F512" s="5">
        <v>2017</v>
      </c>
      <c r="G512" s="5" t="s">
        <v>48</v>
      </c>
      <c r="H512" s="5">
        <v>5</v>
      </c>
      <c r="I512" s="5">
        <v>2</v>
      </c>
      <c r="J512" s="26">
        <v>1774.6</v>
      </c>
      <c r="K512" s="26">
        <v>1593.3</v>
      </c>
      <c r="L512" s="26">
        <v>0</v>
      </c>
      <c r="M512" s="6">
        <v>61</v>
      </c>
      <c r="N512" s="24">
        <f t="shared" si="290"/>
        <v>9973803.0700000003</v>
      </c>
      <c r="O512" s="20"/>
      <c r="P512" s="1">
        <f t="shared" si="296"/>
        <v>8892758.499400001</v>
      </c>
      <c r="Q512" s="1"/>
      <c r="R512" s="1">
        <v>489909.29060000001</v>
      </c>
      <c r="S512" s="1">
        <v>591135.28</v>
      </c>
      <c r="T512" s="1"/>
      <c r="U512" s="1">
        <f t="shared" si="298"/>
        <v>6259.8399987447438</v>
      </c>
      <c r="V512" s="1">
        <f t="shared" si="298"/>
        <v>6259.8399987447438</v>
      </c>
      <c r="W512" s="7">
        <v>2018</v>
      </c>
      <c r="X512" s="173" t="s">
        <v>1394</v>
      </c>
      <c r="Y512" s="11">
        <f>+P512-'[1]Приложение №1'!$P409</f>
        <v>0</v>
      </c>
      <c r="AA512" s="24">
        <f t="shared" si="293"/>
        <v>9973803.0700000003</v>
      </c>
      <c r="AB512" s="26">
        <v>3804046.6453625998</v>
      </c>
      <c r="AC512" s="26">
        <v>1355538.2084109599</v>
      </c>
      <c r="AD512" s="26">
        <v>0</v>
      </c>
      <c r="AE512" s="26">
        <v>0</v>
      </c>
      <c r="AF512" s="26"/>
      <c r="AG512" s="26"/>
      <c r="AH512" s="26">
        <v>0</v>
      </c>
      <c r="AI512" s="26">
        <v>0</v>
      </c>
      <c r="AJ512" s="26">
        <v>0</v>
      </c>
      <c r="AK512" s="26">
        <v>0</v>
      </c>
      <c r="AL512" s="26">
        <v>3610744.2460324201</v>
      </c>
      <c r="AM512" s="26">
        <v>0</v>
      </c>
      <c r="AN512" s="26">
        <v>911946.60499999998</v>
      </c>
      <c r="AO512" s="1">
        <v>99738.030700000003</v>
      </c>
      <c r="AP512" s="112">
        <v>191789.33449402</v>
      </c>
      <c r="AQ512" s="172"/>
    </row>
    <row r="513" spans="1:43" ht="15" customHeight="1" x14ac:dyDescent="0.25">
      <c r="A513" s="4">
        <f t="shared" si="299"/>
        <v>487</v>
      </c>
      <c r="B513" s="22">
        <f t="shared" si="300"/>
        <v>51</v>
      </c>
      <c r="C513" s="2" t="s">
        <v>97</v>
      </c>
      <c r="D513" s="2" t="s">
        <v>137</v>
      </c>
      <c r="E513" s="5">
        <v>1974</v>
      </c>
      <c r="F513" s="5">
        <v>2017</v>
      </c>
      <c r="G513" s="5" t="s">
        <v>60</v>
      </c>
      <c r="H513" s="5">
        <v>4</v>
      </c>
      <c r="I513" s="5">
        <v>4</v>
      </c>
      <c r="J513" s="26">
        <v>3937.2</v>
      </c>
      <c r="K513" s="26">
        <v>3446.8</v>
      </c>
      <c r="L513" s="26">
        <v>0</v>
      </c>
      <c r="M513" s="6">
        <v>127</v>
      </c>
      <c r="N513" s="24">
        <f t="shared" si="290"/>
        <v>3820984.61</v>
      </c>
      <c r="O513" s="20"/>
      <c r="P513" s="1">
        <f t="shared" si="296"/>
        <v>424794.63705999963</v>
      </c>
      <c r="Q513" s="1"/>
      <c r="R513" s="1">
        <v>1157533.9976000001</v>
      </c>
      <c r="S513" s="1">
        <v>2238655.9753400004</v>
      </c>
      <c r="T513" s="1"/>
      <c r="U513" s="1">
        <f t="shared" si="298"/>
        <v>1108.5600005802482</v>
      </c>
      <c r="V513" s="1">
        <f t="shared" si="298"/>
        <v>1108.5600005802482</v>
      </c>
      <c r="W513" s="7">
        <v>2018</v>
      </c>
      <c r="X513" s="173" t="s">
        <v>1394</v>
      </c>
      <c r="Y513" s="11">
        <f>+P513-'[1]Приложение №1'!$P410</f>
        <v>0</v>
      </c>
      <c r="AA513" s="24">
        <f t="shared" si="293"/>
        <v>3820984.61</v>
      </c>
      <c r="AB513" s="26">
        <v>0</v>
      </c>
      <c r="AC513" s="26">
        <v>3327901.8300179397</v>
      </c>
      <c r="AD513" s="26">
        <v>0</v>
      </c>
      <c r="AE513" s="26">
        <v>0</v>
      </c>
      <c r="AF513" s="26">
        <v>0</v>
      </c>
      <c r="AG513" s="26"/>
      <c r="AH513" s="26">
        <v>0</v>
      </c>
      <c r="AI513" s="26">
        <v>0</v>
      </c>
      <c r="AJ513" s="26">
        <v>0</v>
      </c>
      <c r="AK513" s="26">
        <v>0</v>
      </c>
      <c r="AL513" s="26">
        <v>0</v>
      </c>
      <c r="AM513" s="26">
        <v>0</v>
      </c>
      <c r="AN513" s="26">
        <v>382098.46100000001</v>
      </c>
      <c r="AO513" s="1">
        <v>38209.846100000002</v>
      </c>
      <c r="AP513" s="112">
        <v>72774.472882059999</v>
      </c>
      <c r="AQ513" s="172"/>
    </row>
    <row r="514" spans="1:43" ht="15" customHeight="1" x14ac:dyDescent="0.25">
      <c r="A514" s="4">
        <f t="shared" si="299"/>
        <v>488</v>
      </c>
      <c r="B514" s="22">
        <f t="shared" si="300"/>
        <v>52</v>
      </c>
      <c r="C514" s="2" t="s">
        <v>97</v>
      </c>
      <c r="D514" s="2" t="s">
        <v>138</v>
      </c>
      <c r="E514" s="5">
        <v>1972</v>
      </c>
      <c r="F514" s="5">
        <v>2013</v>
      </c>
      <c r="G514" s="5" t="s">
        <v>60</v>
      </c>
      <c r="H514" s="5">
        <v>5</v>
      </c>
      <c r="I514" s="5">
        <v>8</v>
      </c>
      <c r="J514" s="26">
        <v>6647</v>
      </c>
      <c r="K514" s="26">
        <v>6127</v>
      </c>
      <c r="L514" s="26">
        <v>0</v>
      </c>
      <c r="M514" s="6">
        <v>290</v>
      </c>
      <c r="N514" s="24">
        <f t="shared" si="290"/>
        <v>64086520.629999995</v>
      </c>
      <c r="O514" s="20"/>
      <c r="P514" s="1">
        <f t="shared" si="296"/>
        <v>46028159.17499999</v>
      </c>
      <c r="Q514" s="1"/>
      <c r="R514" s="1">
        <v>611116.25400000007</v>
      </c>
      <c r="S514" s="1">
        <v>17447245.201000005</v>
      </c>
      <c r="T514" s="1"/>
      <c r="U514" s="1">
        <f t="shared" si="298"/>
        <v>10459.689999999999</v>
      </c>
      <c r="V514" s="1">
        <f t="shared" si="298"/>
        <v>10459.689999999999</v>
      </c>
      <c r="W514" s="7">
        <v>2018</v>
      </c>
      <c r="X514" s="173" t="s">
        <v>1394</v>
      </c>
      <c r="Y514" s="11">
        <f>+P514-'[1]Приложение №1'!$P412</f>
        <v>0</v>
      </c>
      <c r="AA514" s="24">
        <f t="shared" si="293"/>
        <v>64086520.629999995</v>
      </c>
      <c r="AB514" s="26">
        <v>0</v>
      </c>
      <c r="AC514" s="26">
        <v>0</v>
      </c>
      <c r="AD514" s="26">
        <v>0</v>
      </c>
      <c r="AE514" s="26">
        <v>0</v>
      </c>
      <c r="AF514" s="26">
        <v>1904789.24535438</v>
      </c>
      <c r="AG514" s="26"/>
      <c r="AH514" s="26">
        <v>0</v>
      </c>
      <c r="AI514" s="26">
        <v>0</v>
      </c>
      <c r="AJ514" s="26">
        <v>18208984.591412999</v>
      </c>
      <c r="AK514" s="26">
        <v>0</v>
      </c>
      <c r="AL514" s="26">
        <v>35352846.87828894</v>
      </c>
      <c r="AM514" s="26">
        <v>0</v>
      </c>
      <c r="AN514" s="26">
        <v>6766092.0525000002</v>
      </c>
      <c r="AO514" s="1">
        <v>640865.20629999996</v>
      </c>
      <c r="AP514" s="112">
        <v>1212942.65614368</v>
      </c>
      <c r="AQ514" s="172"/>
    </row>
    <row r="515" spans="1:43" ht="15" customHeight="1" x14ac:dyDescent="0.25">
      <c r="A515" s="4">
        <f t="shared" si="299"/>
        <v>489</v>
      </c>
      <c r="B515" s="22">
        <f t="shared" si="300"/>
        <v>53</v>
      </c>
      <c r="C515" s="2" t="s">
        <v>97</v>
      </c>
      <c r="D515" s="2" t="s">
        <v>139</v>
      </c>
      <c r="E515" s="5">
        <v>1974</v>
      </c>
      <c r="F515" s="5">
        <v>2017</v>
      </c>
      <c r="G515" s="5" t="s">
        <v>48</v>
      </c>
      <c r="H515" s="5">
        <v>4</v>
      </c>
      <c r="I515" s="5">
        <v>4</v>
      </c>
      <c r="J515" s="26">
        <v>2969.04</v>
      </c>
      <c r="K515" s="26">
        <v>2728.04</v>
      </c>
      <c r="L515" s="26">
        <v>0</v>
      </c>
      <c r="M515" s="6">
        <v>74</v>
      </c>
      <c r="N515" s="24">
        <f t="shared" si="290"/>
        <v>1375586.8899999997</v>
      </c>
      <c r="O515" s="20"/>
      <c r="P515" s="1">
        <f t="shared" si="296"/>
        <v>948916.95549999969</v>
      </c>
      <c r="Q515" s="1"/>
      <c r="R515" s="1">
        <v>426669.93450000003</v>
      </c>
      <c r="S515" s="1">
        <v>0</v>
      </c>
      <c r="T515" s="1"/>
      <c r="U515" s="1">
        <f t="shared" si="298"/>
        <v>504.24000014662528</v>
      </c>
      <c r="V515" s="1">
        <f t="shared" si="298"/>
        <v>504.24000014662528</v>
      </c>
      <c r="W515" s="7">
        <v>2018</v>
      </c>
      <c r="X515" s="173" t="s">
        <v>1394</v>
      </c>
      <c r="Y515" s="11">
        <f>+P515-'[1]Приложение №1'!$P413</f>
        <v>0</v>
      </c>
      <c r="AA515" s="24">
        <f t="shared" si="293"/>
        <v>1375586.8899999997</v>
      </c>
      <c r="AB515" s="26">
        <v>0</v>
      </c>
      <c r="AC515" s="26">
        <v>0</v>
      </c>
      <c r="AD515" s="26">
        <v>0</v>
      </c>
      <c r="AE515" s="26">
        <v>0</v>
      </c>
      <c r="AF515" s="26">
        <v>928843.03808225982</v>
      </c>
      <c r="AG515" s="26"/>
      <c r="AH515" s="26">
        <v>0</v>
      </c>
      <c r="AI515" s="26">
        <v>0</v>
      </c>
      <c r="AJ515" s="26">
        <v>0</v>
      </c>
      <c r="AK515" s="26">
        <v>0</v>
      </c>
      <c r="AL515" s="26">
        <v>0</v>
      </c>
      <c r="AM515" s="26">
        <v>0</v>
      </c>
      <c r="AN515" s="26">
        <v>412676.06699999998</v>
      </c>
      <c r="AO515" s="1">
        <v>13755.868899999999</v>
      </c>
      <c r="AP515" s="112">
        <v>20311.916017739997</v>
      </c>
      <c r="AQ515" s="172"/>
    </row>
    <row r="516" spans="1:43" ht="15" customHeight="1" x14ac:dyDescent="0.25">
      <c r="A516" s="4">
        <f t="shared" si="299"/>
        <v>490</v>
      </c>
      <c r="B516" s="22">
        <f t="shared" si="300"/>
        <v>54</v>
      </c>
      <c r="C516" s="2" t="s">
        <v>97</v>
      </c>
      <c r="D516" s="2" t="s">
        <v>140</v>
      </c>
      <c r="E516" s="5">
        <v>1969</v>
      </c>
      <c r="F516" s="5">
        <v>2013</v>
      </c>
      <c r="G516" s="5" t="s">
        <v>48</v>
      </c>
      <c r="H516" s="5">
        <v>5</v>
      </c>
      <c r="I516" s="5">
        <v>1</v>
      </c>
      <c r="J516" s="26">
        <v>1966.4</v>
      </c>
      <c r="K516" s="26">
        <v>1544.8</v>
      </c>
      <c r="L516" s="26">
        <v>0</v>
      </c>
      <c r="M516" s="6">
        <v>209</v>
      </c>
      <c r="N516" s="24">
        <f t="shared" si="290"/>
        <v>18609674.18474108</v>
      </c>
      <c r="O516" s="20"/>
      <c r="P516" s="1">
        <f t="shared" si="296"/>
        <v>13818105.26114108</v>
      </c>
      <c r="Q516" s="1"/>
      <c r="R516" s="1">
        <v>2203266.7936</v>
      </c>
      <c r="S516" s="1">
        <v>2588302.13</v>
      </c>
      <c r="T516" s="1"/>
      <c r="U516" s="1">
        <f t="shared" si="298"/>
        <v>12046.655997372527</v>
      </c>
      <c r="V516" s="1">
        <f t="shared" si="298"/>
        <v>12046.655997372527</v>
      </c>
      <c r="W516" s="7">
        <v>2018</v>
      </c>
      <c r="X516" s="173" t="s">
        <v>1394</v>
      </c>
      <c r="Y516" s="11">
        <f>+P516-'[1]Приложение №1'!$P414</f>
        <v>-474796.81525891647</v>
      </c>
      <c r="AA516" s="24">
        <f t="shared" si="293"/>
        <v>18609674.18474108</v>
      </c>
      <c r="AB516" s="26">
        <v>3688251.5852036397</v>
      </c>
      <c r="AC516" s="26"/>
      <c r="AD516" s="26">
        <v>1373125.6438191601</v>
      </c>
      <c r="AE516" s="26">
        <v>859663.46708760003</v>
      </c>
      <c r="AF516" s="26">
        <v>0</v>
      </c>
      <c r="AG516" s="26"/>
      <c r="AH516" s="26">
        <v>0</v>
      </c>
      <c r="AI516" s="26">
        <v>0</v>
      </c>
      <c r="AJ516" s="26">
        <v>6742685.0844485993</v>
      </c>
      <c r="AK516" s="26">
        <v>0</v>
      </c>
      <c r="AL516" s="26">
        <v>3500833.3089198</v>
      </c>
      <c r="AM516" s="26">
        <v>0</v>
      </c>
      <c r="AN516" s="26">
        <v>1863648.8813</v>
      </c>
      <c r="AO516" s="1">
        <v>199239.49849999999</v>
      </c>
      <c r="AP516" s="112">
        <v>382226.71546227997</v>
      </c>
      <c r="AQ516" s="172"/>
    </row>
    <row r="517" spans="1:43" ht="15" customHeight="1" x14ac:dyDescent="0.25">
      <c r="A517" s="4">
        <f t="shared" si="299"/>
        <v>491</v>
      </c>
      <c r="B517" s="22">
        <f t="shared" si="300"/>
        <v>55</v>
      </c>
      <c r="C517" s="2" t="s">
        <v>97</v>
      </c>
      <c r="D517" s="2" t="s">
        <v>141</v>
      </c>
      <c r="E517" s="5">
        <v>1980</v>
      </c>
      <c r="F517" s="5">
        <v>2017</v>
      </c>
      <c r="G517" s="5" t="s">
        <v>63</v>
      </c>
      <c r="H517" s="5">
        <v>2</v>
      </c>
      <c r="I517" s="5">
        <v>2</v>
      </c>
      <c r="J517" s="26">
        <v>678.8</v>
      </c>
      <c r="K517" s="26">
        <v>637</v>
      </c>
      <c r="L517" s="26">
        <v>0</v>
      </c>
      <c r="M517" s="6">
        <v>29</v>
      </c>
      <c r="N517" s="24">
        <f t="shared" si="290"/>
        <v>3295557.72</v>
      </c>
      <c r="O517" s="20"/>
      <c r="P517" s="1">
        <f t="shared" si="296"/>
        <v>2709072.3174999999</v>
      </c>
      <c r="Q517" s="1"/>
      <c r="R517" s="1">
        <v>157657.00400000002</v>
      </c>
      <c r="S517" s="1">
        <v>428828.3985000003</v>
      </c>
      <c r="T517" s="26">
        <v>0</v>
      </c>
      <c r="U517" s="1">
        <f t="shared" si="298"/>
        <v>5173.5600000000004</v>
      </c>
      <c r="V517" s="1">
        <f t="shared" si="298"/>
        <v>5173.5600000000004</v>
      </c>
      <c r="W517" s="7">
        <v>2018</v>
      </c>
      <c r="X517" s="173" t="s">
        <v>1394</v>
      </c>
      <c r="Y517" s="11">
        <f>+P517-'[1]Приложение №1'!$P415</f>
        <v>0</v>
      </c>
      <c r="AA517" s="24">
        <f t="shared" si="293"/>
        <v>3295557.72</v>
      </c>
      <c r="AB517" s="26">
        <v>0</v>
      </c>
      <c r="AC517" s="26">
        <v>0</v>
      </c>
      <c r="AD517" s="26">
        <v>0</v>
      </c>
      <c r="AE517" s="26">
        <v>0</v>
      </c>
      <c r="AF517" s="26">
        <v>0</v>
      </c>
      <c r="AG517" s="26"/>
      <c r="AH517" s="26">
        <v>0</v>
      </c>
      <c r="AI517" s="26">
        <v>0</v>
      </c>
      <c r="AJ517" s="26">
        <v>0</v>
      </c>
      <c r="AK517" s="26">
        <v>0</v>
      </c>
      <c r="AL517" s="26">
        <v>2870279.1784648802</v>
      </c>
      <c r="AM517" s="26">
        <v>0</v>
      </c>
      <c r="AN517" s="26">
        <v>329555.77200000006</v>
      </c>
      <c r="AO517" s="1">
        <v>32955.5772</v>
      </c>
      <c r="AP517" s="112">
        <v>62767.192335120009</v>
      </c>
      <c r="AQ517" s="172"/>
    </row>
    <row r="518" spans="1:43" ht="15" customHeight="1" x14ac:dyDescent="0.25">
      <c r="A518" s="4">
        <f t="shared" si="299"/>
        <v>492</v>
      </c>
      <c r="B518" s="22">
        <f t="shared" si="300"/>
        <v>56</v>
      </c>
      <c r="C518" s="2" t="s">
        <v>97</v>
      </c>
      <c r="D518" s="2" t="s">
        <v>146</v>
      </c>
      <c r="E518" s="5">
        <v>1972</v>
      </c>
      <c r="F518" s="5">
        <v>2013</v>
      </c>
      <c r="G518" s="5" t="s">
        <v>48</v>
      </c>
      <c r="H518" s="5">
        <v>4</v>
      </c>
      <c r="I518" s="5">
        <v>4</v>
      </c>
      <c r="J518" s="26">
        <v>3047.8</v>
      </c>
      <c r="K518" s="26">
        <v>2797.2</v>
      </c>
      <c r="L518" s="26">
        <v>0</v>
      </c>
      <c r="M518" s="6">
        <v>107</v>
      </c>
      <c r="N518" s="24">
        <f t="shared" si="290"/>
        <v>1849592.56</v>
      </c>
      <c r="O518" s="20"/>
      <c r="P518" s="1">
        <f t="shared" si="296"/>
        <v>491985.0824999999</v>
      </c>
      <c r="Q518" s="1"/>
      <c r="R518" s="1">
        <v>552542.86399999994</v>
      </c>
      <c r="S518" s="1">
        <v>805064.61350000009</v>
      </c>
      <c r="T518" s="1"/>
      <c r="U518" s="1">
        <f t="shared" ref="U518:V535" si="301">$N518/($K518+$L518)</f>
        <v>661.23000143000149</v>
      </c>
      <c r="V518" s="1">
        <f t="shared" si="301"/>
        <v>661.23000143000149</v>
      </c>
      <c r="W518" s="7">
        <v>2018</v>
      </c>
      <c r="X518" s="173" t="s">
        <v>1394</v>
      </c>
      <c r="Y518" s="11">
        <f>+P518-'[1]Приложение №1'!$P418</f>
        <v>0</v>
      </c>
      <c r="AA518" s="24">
        <f t="shared" si="293"/>
        <v>1849592.56</v>
      </c>
      <c r="AB518" s="26">
        <v>0</v>
      </c>
      <c r="AC518" s="26">
        <v>0</v>
      </c>
      <c r="AD518" s="26">
        <v>0</v>
      </c>
      <c r="AE518" s="26">
        <v>1556609.7001257602</v>
      </c>
      <c r="AF518" s="26">
        <v>0</v>
      </c>
      <c r="AG518" s="26"/>
      <c r="AH518" s="26">
        <v>0</v>
      </c>
      <c r="AI518" s="26">
        <v>0</v>
      </c>
      <c r="AJ518" s="26">
        <v>0</v>
      </c>
      <c r="AK518" s="26">
        <v>0</v>
      </c>
      <c r="AL518" s="26">
        <v>0</v>
      </c>
      <c r="AM518" s="26">
        <v>0</v>
      </c>
      <c r="AN518" s="26">
        <v>240447.03280000002</v>
      </c>
      <c r="AO518" s="1">
        <v>18495.925600000002</v>
      </c>
      <c r="AP518" s="112">
        <v>34039.90147424001</v>
      </c>
      <c r="AQ518" s="172"/>
    </row>
    <row r="519" spans="1:43" ht="15" customHeight="1" x14ac:dyDescent="0.25">
      <c r="A519" s="4">
        <f t="shared" si="299"/>
        <v>493</v>
      </c>
      <c r="B519" s="22">
        <f t="shared" si="300"/>
        <v>57</v>
      </c>
      <c r="C519" s="2" t="s">
        <v>97</v>
      </c>
      <c r="D519" s="2" t="s">
        <v>148</v>
      </c>
      <c r="E519" s="5">
        <v>1994</v>
      </c>
      <c r="F519" s="5">
        <v>2013</v>
      </c>
      <c r="G519" s="5" t="s">
        <v>60</v>
      </c>
      <c r="H519" s="5">
        <v>9</v>
      </c>
      <c r="I519" s="5">
        <v>3</v>
      </c>
      <c r="J519" s="26">
        <v>8919.33</v>
      </c>
      <c r="K519" s="26">
        <v>6660.1</v>
      </c>
      <c r="L519" s="26">
        <v>0</v>
      </c>
      <c r="M519" s="6">
        <v>285</v>
      </c>
      <c r="N519" s="24">
        <f t="shared" si="290"/>
        <v>2651452.4099999997</v>
      </c>
      <c r="O519" s="20"/>
      <c r="P519" s="1">
        <f t="shared" si="296"/>
        <v>419435.9299999997</v>
      </c>
      <c r="Q519" s="1"/>
      <c r="R519" s="1">
        <v>2232016.48</v>
      </c>
      <c r="S519" s="1"/>
      <c r="T519" s="26">
        <v>0</v>
      </c>
      <c r="U519" s="1">
        <f t="shared" si="301"/>
        <v>398.10999984985204</v>
      </c>
      <c r="V519" s="1">
        <f t="shared" si="301"/>
        <v>398.10999984985204</v>
      </c>
      <c r="W519" s="7">
        <v>2018</v>
      </c>
      <c r="X519" s="173" t="s">
        <v>1394</v>
      </c>
      <c r="Y519" s="11">
        <f>+P519-'[1]Приложение №1'!$P419</f>
        <v>0</v>
      </c>
      <c r="AA519" s="24">
        <f t="shared" si="293"/>
        <v>2651452.4099999997</v>
      </c>
      <c r="AB519" s="26">
        <v>0</v>
      </c>
      <c r="AC519" s="26">
        <v>0</v>
      </c>
      <c r="AD519" s="26">
        <v>0</v>
      </c>
      <c r="AE519" s="26">
        <v>0</v>
      </c>
      <c r="AF519" s="26">
        <v>1790350.8166139401</v>
      </c>
      <c r="AG519" s="26"/>
      <c r="AH519" s="26">
        <v>0</v>
      </c>
      <c r="AI519" s="26">
        <v>0</v>
      </c>
      <c r="AJ519" s="26">
        <v>0</v>
      </c>
      <c r="AK519" s="26">
        <v>0</v>
      </c>
      <c r="AL519" s="26">
        <v>0</v>
      </c>
      <c r="AM519" s="26">
        <v>0</v>
      </c>
      <c r="AN519" s="26">
        <v>795435.723</v>
      </c>
      <c r="AO519" s="1">
        <v>26514.524100000002</v>
      </c>
      <c r="AP519" s="112">
        <v>39151.346286060005</v>
      </c>
      <c r="AQ519" s="172"/>
    </row>
    <row r="520" spans="1:43" ht="15" customHeight="1" x14ac:dyDescent="0.25">
      <c r="A520" s="4">
        <f t="shared" si="299"/>
        <v>494</v>
      </c>
      <c r="B520" s="22">
        <f t="shared" si="300"/>
        <v>58</v>
      </c>
      <c r="C520" s="2" t="s">
        <v>97</v>
      </c>
      <c r="D520" s="2" t="s">
        <v>149</v>
      </c>
      <c r="E520" s="5">
        <v>1984</v>
      </c>
      <c r="F520" s="5">
        <v>1984</v>
      </c>
      <c r="G520" s="5" t="s">
        <v>63</v>
      </c>
      <c r="H520" s="5">
        <v>2</v>
      </c>
      <c r="I520" s="5">
        <v>1</v>
      </c>
      <c r="J520" s="26">
        <v>512.20000000000005</v>
      </c>
      <c r="K520" s="26">
        <v>478.8</v>
      </c>
      <c r="L520" s="26">
        <v>0</v>
      </c>
      <c r="M520" s="6">
        <v>28</v>
      </c>
      <c r="N520" s="24">
        <f t="shared" si="290"/>
        <v>7962549.3399999999</v>
      </c>
      <c r="O520" s="20"/>
      <c r="P520" s="1">
        <f t="shared" si="296"/>
        <v>7561449.7990000006</v>
      </c>
      <c r="Q520" s="1"/>
      <c r="R520" s="1">
        <v>78771.383600000001</v>
      </c>
      <c r="S520" s="1">
        <v>322328.15739999927</v>
      </c>
      <c r="T520" s="26">
        <v>0</v>
      </c>
      <c r="U520" s="1">
        <f t="shared" si="301"/>
        <v>16630.220008354219</v>
      </c>
      <c r="V520" s="1">
        <f t="shared" si="301"/>
        <v>16630.220008354219</v>
      </c>
      <c r="W520" s="7">
        <v>2018</v>
      </c>
      <c r="X520" s="173" t="s">
        <v>1394</v>
      </c>
      <c r="Y520" s="11">
        <f>+P520-'[1]Приложение №1'!$P420</f>
        <v>0</v>
      </c>
      <c r="AA520" s="24">
        <f t="shared" si="293"/>
        <v>7962549.3399999999</v>
      </c>
      <c r="AB520" s="26">
        <v>1037063.58500472</v>
      </c>
      <c r="AC520" s="26">
        <v>370786.90906908002</v>
      </c>
      <c r="AD520" s="26">
        <v>142993.68061608</v>
      </c>
      <c r="AE520" s="26">
        <v>0</v>
      </c>
      <c r="AF520" s="26">
        <v>0</v>
      </c>
      <c r="AG520" s="26"/>
      <c r="AH520" s="26">
        <v>0</v>
      </c>
      <c r="AI520" s="26">
        <v>0</v>
      </c>
      <c r="AJ520" s="26">
        <v>1264213.5882893999</v>
      </c>
      <c r="AK520" s="26">
        <v>0</v>
      </c>
      <c r="AL520" s="26">
        <v>2157440.6150056203</v>
      </c>
      <c r="AM520" s="26">
        <v>1999355.2437969602</v>
      </c>
      <c r="AN520" s="26">
        <v>758609.90650000004</v>
      </c>
      <c r="AO520" s="1">
        <v>79625.493400000007</v>
      </c>
      <c r="AP520" s="112">
        <v>152460.31831813999</v>
      </c>
      <c r="AQ520" s="172"/>
    </row>
    <row r="521" spans="1:43" ht="15" customHeight="1" x14ac:dyDescent="0.25">
      <c r="A521" s="4">
        <f t="shared" si="299"/>
        <v>495</v>
      </c>
      <c r="B521" s="22">
        <f t="shared" si="300"/>
        <v>59</v>
      </c>
      <c r="C521" s="2" t="s">
        <v>97</v>
      </c>
      <c r="D521" s="2" t="s">
        <v>150</v>
      </c>
      <c r="E521" s="5">
        <v>1974</v>
      </c>
      <c r="F521" s="5">
        <v>2017</v>
      </c>
      <c r="G521" s="5" t="s">
        <v>48</v>
      </c>
      <c r="H521" s="5">
        <v>4</v>
      </c>
      <c r="I521" s="5">
        <v>4</v>
      </c>
      <c r="J521" s="26">
        <v>3691.59</v>
      </c>
      <c r="K521" s="26">
        <v>3389.2</v>
      </c>
      <c r="L521" s="26">
        <v>0</v>
      </c>
      <c r="M521" s="6">
        <v>138</v>
      </c>
      <c r="N521" s="24">
        <f t="shared" si="290"/>
        <v>14106189.330000002</v>
      </c>
      <c r="O521" s="20"/>
      <c r="P521" s="1">
        <f t="shared" si="296"/>
        <v>5979263.4119597217</v>
      </c>
      <c r="Q521" s="1"/>
      <c r="R521" s="1">
        <v>1102070.1643999999</v>
      </c>
      <c r="S521" s="1">
        <v>7024855.7536402801</v>
      </c>
      <c r="T521" s="1"/>
      <c r="U521" s="1">
        <f t="shared" si="301"/>
        <v>4162.1000029505494</v>
      </c>
      <c r="V521" s="1">
        <f t="shared" si="301"/>
        <v>4162.1000029505494</v>
      </c>
      <c r="W521" s="7">
        <v>2018</v>
      </c>
      <c r="X521" s="173" t="s">
        <v>1394</v>
      </c>
      <c r="Y521" s="11">
        <f>+P521-'[1]Приложение №1'!$P421</f>
        <v>0</v>
      </c>
      <c r="AA521" s="24">
        <f t="shared" si="293"/>
        <v>14106189.330000002</v>
      </c>
      <c r="AB521" s="26">
        <v>8091806.2468588809</v>
      </c>
      <c r="AC521" s="26">
        <v>2883443.2301169606</v>
      </c>
      <c r="AD521" s="26">
        <v>0</v>
      </c>
      <c r="AE521" s="26">
        <v>0</v>
      </c>
      <c r="AF521" s="26">
        <v>1153954.7907791398</v>
      </c>
      <c r="AG521" s="26"/>
      <c r="AH521" s="26">
        <v>0</v>
      </c>
      <c r="AI521" s="26">
        <v>0</v>
      </c>
      <c r="AJ521" s="26">
        <v>0</v>
      </c>
      <c r="AK521" s="26">
        <v>0</v>
      </c>
      <c r="AL521" s="26">
        <v>0</v>
      </c>
      <c r="AM521" s="26">
        <v>0</v>
      </c>
      <c r="AN521" s="26">
        <v>1570682.0374000003</v>
      </c>
      <c r="AO521" s="1">
        <v>141061.89330000003</v>
      </c>
      <c r="AP521" s="112">
        <v>265241.13154502003</v>
      </c>
      <c r="AQ521" s="172"/>
    </row>
    <row r="522" spans="1:43" ht="15" customHeight="1" x14ac:dyDescent="0.25">
      <c r="A522" s="4">
        <f t="shared" si="299"/>
        <v>496</v>
      </c>
      <c r="B522" s="22">
        <f t="shared" si="300"/>
        <v>60</v>
      </c>
      <c r="C522" s="2" t="s">
        <v>97</v>
      </c>
      <c r="D522" s="2" t="s">
        <v>151</v>
      </c>
      <c r="E522" s="5">
        <v>1964</v>
      </c>
      <c r="F522" s="5">
        <v>2011</v>
      </c>
      <c r="G522" s="5" t="s">
        <v>48</v>
      </c>
      <c r="H522" s="5">
        <v>4</v>
      </c>
      <c r="I522" s="5">
        <v>4</v>
      </c>
      <c r="J522" s="26">
        <v>2683.3</v>
      </c>
      <c r="K522" s="26">
        <v>2486.4</v>
      </c>
      <c r="L522" s="26">
        <v>0</v>
      </c>
      <c r="M522" s="6">
        <v>101</v>
      </c>
      <c r="N522" s="24">
        <f t="shared" si="290"/>
        <v>7919855.3300000001</v>
      </c>
      <c r="O522" s="20"/>
      <c r="P522" s="1">
        <f t="shared" si="296"/>
        <v>3950121.9060000004</v>
      </c>
      <c r="Q522" s="1"/>
      <c r="R522" s="1">
        <v>942768.18479999993</v>
      </c>
      <c r="S522" s="1">
        <v>3026965.2391999997</v>
      </c>
      <c r="T522" s="1"/>
      <c r="U522" s="1">
        <f t="shared" si="301"/>
        <v>3185.2700008043757</v>
      </c>
      <c r="V522" s="1">
        <f t="shared" si="301"/>
        <v>3185.2700008043757</v>
      </c>
      <c r="W522" s="7">
        <v>2018</v>
      </c>
      <c r="X522" s="173" t="s">
        <v>1394</v>
      </c>
      <c r="Y522" s="11">
        <f>+P522-'[1]Приложение №1'!$P422</f>
        <v>0</v>
      </c>
      <c r="AA522" s="24">
        <f t="shared" si="293"/>
        <v>7919855.3300000001</v>
      </c>
      <c r="AB522" s="26">
        <v>5936346.9365327395</v>
      </c>
      <c r="AC522" s="26">
        <v>0</v>
      </c>
      <c r="AD522" s="26">
        <v>0</v>
      </c>
      <c r="AE522" s="26">
        <v>0</v>
      </c>
      <c r="AF522" s="26">
        <v>846569.4552075601</v>
      </c>
      <c r="AG522" s="26"/>
      <c r="AH522" s="26">
        <v>0</v>
      </c>
      <c r="AI522" s="26">
        <v>0</v>
      </c>
      <c r="AJ522" s="26">
        <v>0</v>
      </c>
      <c r="AK522" s="26">
        <v>0</v>
      </c>
      <c r="AL522" s="26">
        <v>0</v>
      </c>
      <c r="AM522" s="26">
        <v>0</v>
      </c>
      <c r="AN522" s="26">
        <v>909411.74120000005</v>
      </c>
      <c r="AO522" s="1">
        <v>79198.5533</v>
      </c>
      <c r="AP522" s="112">
        <v>148328.64375970003</v>
      </c>
      <c r="AQ522" s="172"/>
    </row>
    <row r="523" spans="1:43" ht="15" customHeight="1" x14ac:dyDescent="0.25">
      <c r="A523" s="4">
        <f t="shared" si="299"/>
        <v>497</v>
      </c>
      <c r="B523" s="22">
        <f t="shared" si="300"/>
        <v>61</v>
      </c>
      <c r="C523" s="2" t="s">
        <v>97</v>
      </c>
      <c r="D523" s="2" t="s">
        <v>843</v>
      </c>
      <c r="E523" s="5">
        <v>1989</v>
      </c>
      <c r="F523" s="5">
        <v>2013</v>
      </c>
      <c r="G523" s="5" t="s">
        <v>48</v>
      </c>
      <c r="H523" s="5">
        <v>3</v>
      </c>
      <c r="I523" s="5">
        <v>3</v>
      </c>
      <c r="J523" s="26">
        <v>1505.9</v>
      </c>
      <c r="K523" s="26">
        <v>1389.6</v>
      </c>
      <c r="L523" s="26">
        <v>0</v>
      </c>
      <c r="M523" s="6">
        <v>75</v>
      </c>
      <c r="N523" s="24">
        <f t="shared" si="290"/>
        <v>10886557.18</v>
      </c>
      <c r="O523" s="26"/>
      <c r="P523" s="1">
        <f t="shared" si="296"/>
        <v>7397275.0824999996</v>
      </c>
      <c r="Q523" s="1"/>
      <c r="R523" s="1">
        <v>501812.22720000002</v>
      </c>
      <c r="S523" s="1">
        <v>2987469.8703000001</v>
      </c>
      <c r="T523" s="1"/>
      <c r="U523" s="1">
        <f t="shared" si="301"/>
        <v>7834.3100028785266</v>
      </c>
      <c r="V523" s="1">
        <f t="shared" si="301"/>
        <v>7834.3100028785266</v>
      </c>
      <c r="W523" s="7">
        <v>2018</v>
      </c>
      <c r="X523" s="173" t="s">
        <v>1394</v>
      </c>
      <c r="Y523" s="11">
        <f>+P523-'[1]Приложение №1'!$P423</f>
        <v>0</v>
      </c>
      <c r="AA523" s="24">
        <f t="shared" si="293"/>
        <v>10886557.18</v>
      </c>
      <c r="AB523" s="26">
        <v>0</v>
      </c>
      <c r="AC523" s="26">
        <v>0</v>
      </c>
      <c r="AD523" s="26">
        <v>0</v>
      </c>
      <c r="AE523" s="26">
        <v>0</v>
      </c>
      <c r="AF523" s="26">
        <v>0</v>
      </c>
      <c r="AG523" s="26"/>
      <c r="AH523" s="26">
        <v>0</v>
      </c>
      <c r="AI523" s="26">
        <v>0</v>
      </c>
      <c r="AJ523" s="26">
        <v>0</v>
      </c>
      <c r="AK523" s="26">
        <v>0</v>
      </c>
      <c r="AL523" s="26">
        <v>0</v>
      </c>
      <c r="AM523" s="26">
        <v>9481690.5221497193</v>
      </c>
      <c r="AN523" s="26">
        <v>1088655.7180000001</v>
      </c>
      <c r="AO523" s="1">
        <v>108865.57180000001</v>
      </c>
      <c r="AP523" s="112">
        <v>207345.36805028003</v>
      </c>
      <c r="AQ523" s="172"/>
    </row>
    <row r="524" spans="1:43" ht="15" customHeight="1" x14ac:dyDescent="0.25">
      <c r="A524" s="4">
        <f t="shared" si="299"/>
        <v>498</v>
      </c>
      <c r="B524" s="22">
        <f t="shared" si="300"/>
        <v>62</v>
      </c>
      <c r="C524" s="2" t="s">
        <v>97</v>
      </c>
      <c r="D524" s="2" t="s">
        <v>153</v>
      </c>
      <c r="E524" s="5">
        <v>1974</v>
      </c>
      <c r="F524" s="5">
        <v>2013</v>
      </c>
      <c r="G524" s="5" t="s">
        <v>48</v>
      </c>
      <c r="H524" s="5">
        <v>5</v>
      </c>
      <c r="I524" s="5">
        <v>4</v>
      </c>
      <c r="J524" s="26">
        <v>3775.3</v>
      </c>
      <c r="K524" s="26">
        <v>3448.9</v>
      </c>
      <c r="L524" s="26">
        <v>0</v>
      </c>
      <c r="M524" s="6">
        <v>129</v>
      </c>
      <c r="N524" s="24">
        <f t="shared" si="290"/>
        <v>1739073.3399999999</v>
      </c>
      <c r="O524" s="20"/>
      <c r="P524" s="1">
        <f t="shared" si="296"/>
        <v>1199659.7199999997</v>
      </c>
      <c r="Q524" s="1"/>
      <c r="R524" s="1">
        <v>539413.62</v>
      </c>
      <c r="S524" s="1">
        <v>0</v>
      </c>
      <c r="T524" s="1"/>
      <c r="U524" s="1">
        <f t="shared" si="301"/>
        <v>504.24000115979004</v>
      </c>
      <c r="V524" s="1">
        <f t="shared" si="301"/>
        <v>504.24000115979004</v>
      </c>
      <c r="W524" s="7">
        <v>2018</v>
      </c>
      <c r="X524" s="173" t="s">
        <v>1394</v>
      </c>
      <c r="Y524" s="11">
        <f>+P524-'[1]Приложение №1'!$P426</f>
        <v>0</v>
      </c>
      <c r="AA524" s="24">
        <f t="shared" si="293"/>
        <v>1739073.3399999999</v>
      </c>
      <c r="AB524" s="26">
        <v>0</v>
      </c>
      <c r="AC524" s="26">
        <v>0</v>
      </c>
      <c r="AD524" s="26">
        <v>0</v>
      </c>
      <c r="AE524" s="26">
        <v>0</v>
      </c>
      <c r="AF524" s="26">
        <v>1174281.44766156</v>
      </c>
      <c r="AG524" s="26"/>
      <c r="AH524" s="26">
        <v>0</v>
      </c>
      <c r="AI524" s="26">
        <v>0</v>
      </c>
      <c r="AJ524" s="26">
        <v>0</v>
      </c>
      <c r="AK524" s="26">
        <v>0</v>
      </c>
      <c r="AL524" s="26">
        <v>0</v>
      </c>
      <c r="AM524" s="26">
        <v>0</v>
      </c>
      <c r="AN524" s="26">
        <v>521722.00199999998</v>
      </c>
      <c r="AO524" s="1">
        <v>17390.733400000001</v>
      </c>
      <c r="AP524" s="112">
        <v>25679.156938439999</v>
      </c>
      <c r="AQ524" s="172"/>
    </row>
    <row r="525" spans="1:43" ht="15" customHeight="1" x14ac:dyDescent="0.25">
      <c r="A525" s="4">
        <f t="shared" si="299"/>
        <v>499</v>
      </c>
      <c r="B525" s="22">
        <f t="shared" si="300"/>
        <v>63</v>
      </c>
      <c r="C525" s="2" t="s">
        <v>97</v>
      </c>
      <c r="D525" s="2" t="s">
        <v>154</v>
      </c>
      <c r="E525" s="5">
        <v>1980</v>
      </c>
      <c r="F525" s="5">
        <v>2016</v>
      </c>
      <c r="G525" s="5" t="s">
        <v>63</v>
      </c>
      <c r="H525" s="5">
        <v>2</v>
      </c>
      <c r="I525" s="5">
        <v>2</v>
      </c>
      <c r="J525" s="26">
        <v>1113.5</v>
      </c>
      <c r="K525" s="26">
        <v>958.9</v>
      </c>
      <c r="L525" s="26">
        <v>0</v>
      </c>
      <c r="M525" s="6">
        <v>50</v>
      </c>
      <c r="N525" s="24">
        <f t="shared" si="290"/>
        <v>3182774.11</v>
      </c>
      <c r="O525" s="20"/>
      <c r="P525" s="1">
        <f t="shared" si="296"/>
        <v>2287098.1094999993</v>
      </c>
      <c r="Q525" s="1"/>
      <c r="R525" s="1">
        <v>250144.51579999999</v>
      </c>
      <c r="S525" s="1">
        <v>645531.48470000061</v>
      </c>
      <c r="T525" s="26">
        <v>0</v>
      </c>
      <c r="U525" s="1">
        <f t="shared" si="301"/>
        <v>3319.1929398268849</v>
      </c>
      <c r="V525" s="1">
        <f t="shared" si="301"/>
        <v>3319.1929398268849</v>
      </c>
      <c r="W525" s="7">
        <v>2018</v>
      </c>
      <c r="X525" s="173" t="s">
        <v>1394</v>
      </c>
      <c r="Y525" s="11">
        <f>+P525-'[1]Приложение №1'!$P427</f>
        <v>0</v>
      </c>
      <c r="AA525" s="24">
        <f t="shared" si="293"/>
        <v>3182774.11</v>
      </c>
      <c r="AB525" s="26">
        <v>0</v>
      </c>
      <c r="AC525" s="26">
        <v>0</v>
      </c>
      <c r="AD525" s="26">
        <v>0</v>
      </c>
      <c r="AE525" s="26">
        <v>0</v>
      </c>
      <c r="AF525" s="26">
        <v>0</v>
      </c>
      <c r="AG525" s="26"/>
      <c r="AH525" s="26">
        <v>0</v>
      </c>
      <c r="AI525" s="26">
        <v>0</v>
      </c>
      <c r="AJ525" s="26">
        <v>0</v>
      </c>
      <c r="AK525" s="26">
        <v>0</v>
      </c>
      <c r="AL525" s="26">
        <v>2772049.84220094</v>
      </c>
      <c r="AM525" s="26">
        <v>0</v>
      </c>
      <c r="AN525" s="26">
        <v>318277.41100000002</v>
      </c>
      <c r="AO525" s="1">
        <v>31827.741099999999</v>
      </c>
      <c r="AP525" s="112">
        <v>60619.115699059999</v>
      </c>
      <c r="AQ525" s="172"/>
    </row>
    <row r="526" spans="1:43" ht="15" customHeight="1" x14ac:dyDescent="0.25">
      <c r="A526" s="4">
        <f t="shared" si="299"/>
        <v>500</v>
      </c>
      <c r="B526" s="22">
        <f t="shared" si="300"/>
        <v>64</v>
      </c>
      <c r="C526" s="2" t="s">
        <v>97</v>
      </c>
      <c r="D526" s="2" t="s">
        <v>155</v>
      </c>
      <c r="E526" s="5">
        <v>1972</v>
      </c>
      <c r="F526" s="5">
        <v>2016</v>
      </c>
      <c r="G526" s="5" t="s">
        <v>63</v>
      </c>
      <c r="H526" s="5">
        <v>2</v>
      </c>
      <c r="I526" s="5">
        <v>1</v>
      </c>
      <c r="J526" s="26">
        <v>881.6</v>
      </c>
      <c r="K526" s="26">
        <v>615.20000000000005</v>
      </c>
      <c r="L526" s="26">
        <v>0</v>
      </c>
      <c r="M526" s="6">
        <v>52</v>
      </c>
      <c r="N526" s="24">
        <f t="shared" si="290"/>
        <v>2954093.55</v>
      </c>
      <c r="O526" s="20"/>
      <c r="P526" s="1">
        <f t="shared" si="296"/>
        <v>2389492.9879999999</v>
      </c>
      <c r="Q526" s="1"/>
      <c r="R526" s="1">
        <v>150447.92439999999</v>
      </c>
      <c r="S526" s="1">
        <v>414152.6375999999</v>
      </c>
      <c r="T526" s="26">
        <v>0</v>
      </c>
      <c r="U526" s="1">
        <f t="shared" si="301"/>
        <v>4801.8425715214562</v>
      </c>
      <c r="V526" s="1">
        <f t="shared" si="301"/>
        <v>4801.8425715214562</v>
      </c>
      <c r="W526" s="7">
        <v>2018</v>
      </c>
      <c r="X526" s="173" t="s">
        <v>1394</v>
      </c>
      <c r="Y526" s="11">
        <f>+P526-'[1]Приложение №1'!$P428</f>
        <v>0</v>
      </c>
      <c r="AA526" s="24">
        <f t="shared" si="293"/>
        <v>2954093.55</v>
      </c>
      <c r="AB526" s="26">
        <v>0</v>
      </c>
      <c r="AC526" s="26">
        <v>0</v>
      </c>
      <c r="AD526" s="26">
        <v>0</v>
      </c>
      <c r="AE526" s="26">
        <v>0</v>
      </c>
      <c r="AF526" s="26">
        <v>0</v>
      </c>
      <c r="AG526" s="26"/>
      <c r="AH526" s="26">
        <v>0</v>
      </c>
      <c r="AI526" s="26">
        <v>0</v>
      </c>
      <c r="AJ526" s="26">
        <v>0</v>
      </c>
      <c r="AK526" s="26">
        <v>0</v>
      </c>
      <c r="AL526" s="26">
        <v>2572879.5937466999</v>
      </c>
      <c r="AM526" s="26">
        <v>0</v>
      </c>
      <c r="AN526" s="26">
        <v>295409.35499999998</v>
      </c>
      <c r="AO526" s="1">
        <v>29540.9355</v>
      </c>
      <c r="AP526" s="112">
        <v>56263.665753299996</v>
      </c>
      <c r="AQ526" s="172"/>
    </row>
    <row r="527" spans="1:43" ht="15" customHeight="1" x14ac:dyDescent="0.25">
      <c r="A527" s="4">
        <f t="shared" ref="A527:A552" si="302">+A526+1</f>
        <v>501</v>
      </c>
      <c r="B527" s="22">
        <f t="shared" ref="B527:B552" si="303">+B526+1</f>
        <v>65</v>
      </c>
      <c r="C527" s="2" t="s">
        <v>97</v>
      </c>
      <c r="D527" s="2" t="s">
        <v>156</v>
      </c>
      <c r="E527" s="5">
        <v>1974</v>
      </c>
      <c r="F527" s="5">
        <v>2017</v>
      </c>
      <c r="G527" s="5" t="s">
        <v>48</v>
      </c>
      <c r="H527" s="5">
        <v>4</v>
      </c>
      <c r="I527" s="5">
        <v>4</v>
      </c>
      <c r="J527" s="26">
        <v>2630.5</v>
      </c>
      <c r="K527" s="26">
        <v>2407.5</v>
      </c>
      <c r="L527" s="26">
        <v>0</v>
      </c>
      <c r="M527" s="6">
        <v>122</v>
      </c>
      <c r="N527" s="24">
        <f t="shared" ref="N527:N590" si="304">AA527</f>
        <v>1213957.8</v>
      </c>
      <c r="O527" s="20"/>
      <c r="P527" s="1">
        <f t="shared" si="296"/>
        <v>837420.85000000009</v>
      </c>
      <c r="Q527" s="1"/>
      <c r="R527" s="1">
        <v>376536.95</v>
      </c>
      <c r="S527" s="1">
        <v>0</v>
      </c>
      <c r="T527" s="1"/>
      <c r="U527" s="1">
        <f t="shared" si="301"/>
        <v>504.24</v>
      </c>
      <c r="V527" s="1">
        <f t="shared" si="301"/>
        <v>504.24</v>
      </c>
      <c r="W527" s="7">
        <v>2018</v>
      </c>
      <c r="X527" s="173" t="s">
        <v>1394</v>
      </c>
      <c r="Y527" s="11">
        <f>+P527-'[1]Приложение №1'!$P429</f>
        <v>0</v>
      </c>
      <c r="AA527" s="24">
        <f t="shared" ref="AA527:AA590" si="305">SUM(AB527:AP527)</f>
        <v>1213957.8</v>
      </c>
      <c r="AB527" s="26">
        <v>0</v>
      </c>
      <c r="AC527" s="26">
        <v>0</v>
      </c>
      <c r="AD527" s="26">
        <v>0</v>
      </c>
      <c r="AE527" s="26">
        <v>0</v>
      </c>
      <c r="AF527" s="26">
        <v>819705.58112520003</v>
      </c>
      <c r="AG527" s="26"/>
      <c r="AH527" s="26">
        <v>0</v>
      </c>
      <c r="AI527" s="26">
        <v>0</v>
      </c>
      <c r="AJ527" s="26">
        <v>0</v>
      </c>
      <c r="AK527" s="26">
        <v>0</v>
      </c>
      <c r="AL527" s="26">
        <v>0</v>
      </c>
      <c r="AM527" s="26">
        <v>0</v>
      </c>
      <c r="AN527" s="26">
        <v>364187.34</v>
      </c>
      <c r="AO527" s="1">
        <v>12139.578000000001</v>
      </c>
      <c r="AP527" s="112">
        <v>17925.300874799999</v>
      </c>
      <c r="AQ527" s="172"/>
    </row>
    <row r="528" spans="1:43" x14ac:dyDescent="0.25">
      <c r="A528" s="4">
        <f t="shared" si="302"/>
        <v>502</v>
      </c>
      <c r="B528" s="22">
        <f t="shared" si="303"/>
        <v>66</v>
      </c>
      <c r="C528" s="2" t="s">
        <v>97</v>
      </c>
      <c r="D528" s="2" t="s">
        <v>157</v>
      </c>
      <c r="E528" s="5">
        <v>1968</v>
      </c>
      <c r="F528" s="5">
        <v>2013</v>
      </c>
      <c r="G528" s="5" t="s">
        <v>48</v>
      </c>
      <c r="H528" s="5">
        <v>5</v>
      </c>
      <c r="I528" s="5">
        <v>5</v>
      </c>
      <c r="J528" s="26">
        <v>2769.2</v>
      </c>
      <c r="K528" s="26">
        <v>2524.8000000000002</v>
      </c>
      <c r="L528" s="26">
        <v>0</v>
      </c>
      <c r="M528" s="6">
        <v>128</v>
      </c>
      <c r="N528" s="24">
        <f t="shared" si="304"/>
        <v>30275329.636437476</v>
      </c>
      <c r="O528" s="20"/>
      <c r="P528" s="1">
        <f t="shared" si="296"/>
        <v>21637631.238937475</v>
      </c>
      <c r="Q528" s="1"/>
      <c r="R528" s="1">
        <v>873510.79359999998</v>
      </c>
      <c r="S528" s="1">
        <v>7764187.6039000005</v>
      </c>
      <c r="T528" s="1"/>
      <c r="U528" s="1">
        <f t="shared" si="301"/>
        <v>11991.179355369723</v>
      </c>
      <c r="V528" s="1">
        <f t="shared" si="301"/>
        <v>11991.179355369723</v>
      </c>
      <c r="W528" s="7">
        <v>2018</v>
      </c>
      <c r="X528" s="173" t="s">
        <v>1394</v>
      </c>
      <c r="Y528" s="11">
        <f>+P528-'[1]Приложение №1'!$P430</f>
        <v>-3.5625249147415161E-3</v>
      </c>
      <c r="AA528" s="24">
        <f t="shared" si="305"/>
        <v>30275329.636437476</v>
      </c>
      <c r="AB528" s="26">
        <v>6028027.9685480399</v>
      </c>
      <c r="AC528" s="26">
        <v>0</v>
      </c>
      <c r="AD528" s="26">
        <v>2244217.7771235602</v>
      </c>
      <c r="AE528" s="26">
        <v>0</v>
      </c>
      <c r="AF528" s="26">
        <v>1240916.79</v>
      </c>
      <c r="AG528" s="26"/>
      <c r="AH528" s="26">
        <v>0</v>
      </c>
      <c r="AI528" s="26">
        <v>0</v>
      </c>
      <c r="AJ528" s="26">
        <v>11020152.319356598</v>
      </c>
      <c r="AK528" s="26">
        <v>0</v>
      </c>
      <c r="AL528" s="26">
        <v>5721714.1000613989</v>
      </c>
      <c r="AM528" s="26">
        <v>0</v>
      </c>
      <c r="AN528" s="26">
        <v>3056047.9632999999</v>
      </c>
      <c r="AO528" s="1">
        <v>328671.8125</v>
      </c>
      <c r="AP528" s="112">
        <v>635580.90554787999</v>
      </c>
      <c r="AQ528" s="172"/>
    </row>
    <row r="529" spans="1:43" ht="15" customHeight="1" x14ac:dyDescent="0.25">
      <c r="A529" s="4">
        <f t="shared" si="302"/>
        <v>503</v>
      </c>
      <c r="B529" s="22">
        <f t="shared" si="303"/>
        <v>67</v>
      </c>
      <c r="C529" s="2" t="s">
        <v>97</v>
      </c>
      <c r="D529" s="2" t="s">
        <v>158</v>
      </c>
      <c r="E529" s="5">
        <v>1986</v>
      </c>
      <c r="F529" s="5">
        <v>1986</v>
      </c>
      <c r="G529" s="5" t="s">
        <v>63</v>
      </c>
      <c r="H529" s="5">
        <v>2</v>
      </c>
      <c r="I529" s="5">
        <v>3</v>
      </c>
      <c r="J529" s="26">
        <v>617.79999999999995</v>
      </c>
      <c r="K529" s="26">
        <v>503</v>
      </c>
      <c r="L529" s="26">
        <v>0</v>
      </c>
      <c r="M529" s="6">
        <v>37</v>
      </c>
      <c r="N529" s="24">
        <f t="shared" si="304"/>
        <v>9056087.4500000011</v>
      </c>
      <c r="O529" s="20"/>
      <c r="P529" s="1">
        <f t="shared" si="296"/>
        <v>8587134.1664999984</v>
      </c>
      <c r="Q529" s="1"/>
      <c r="R529" s="1">
        <v>130333.68600000002</v>
      </c>
      <c r="S529" s="1">
        <v>338619.59750000178</v>
      </c>
      <c r="T529" s="26">
        <v>0</v>
      </c>
      <c r="U529" s="1">
        <f t="shared" si="301"/>
        <v>18004.150000000001</v>
      </c>
      <c r="V529" s="1">
        <f t="shared" si="301"/>
        <v>18004.150000000001</v>
      </c>
      <c r="W529" s="7">
        <v>2018</v>
      </c>
      <c r="X529" s="173" t="s">
        <v>1394</v>
      </c>
      <c r="Y529" s="11">
        <f>+P529-'[1]Приложение №1'!$P431</f>
        <v>0</v>
      </c>
      <c r="AA529" s="24">
        <f t="shared" si="305"/>
        <v>9056087.4500000011</v>
      </c>
      <c r="AB529" s="26">
        <v>1089479.91864894</v>
      </c>
      <c r="AC529" s="26">
        <v>389527.60079729999</v>
      </c>
      <c r="AD529" s="26">
        <v>150221.0136798</v>
      </c>
      <c r="AE529" s="26">
        <v>581615.87811684015</v>
      </c>
      <c r="AF529" s="26">
        <v>0</v>
      </c>
      <c r="AG529" s="26"/>
      <c r="AH529" s="26">
        <v>0</v>
      </c>
      <c r="AI529" s="26">
        <v>0</v>
      </c>
      <c r="AJ529" s="26">
        <v>1328110.7644602</v>
      </c>
      <c r="AK529" s="26">
        <v>0</v>
      </c>
      <c r="AL529" s="26">
        <v>2266484.1864487203</v>
      </c>
      <c r="AM529" s="26">
        <v>2100408.70066314</v>
      </c>
      <c r="AN529" s="26">
        <v>886793.62760000001</v>
      </c>
      <c r="AO529" s="1">
        <v>90560.874499999991</v>
      </c>
      <c r="AP529" s="112">
        <v>172884.88508506</v>
      </c>
      <c r="AQ529" s="172"/>
    </row>
    <row r="530" spans="1:43" ht="15" customHeight="1" x14ac:dyDescent="0.25">
      <c r="A530" s="4">
        <f t="shared" si="302"/>
        <v>504</v>
      </c>
      <c r="B530" s="22">
        <f t="shared" si="303"/>
        <v>68</v>
      </c>
      <c r="C530" s="2" t="s">
        <v>97</v>
      </c>
      <c r="D530" s="2" t="s">
        <v>159</v>
      </c>
      <c r="E530" s="5">
        <v>1973</v>
      </c>
      <c r="F530" s="5">
        <v>2017</v>
      </c>
      <c r="G530" s="5" t="s">
        <v>48</v>
      </c>
      <c r="H530" s="5">
        <v>4</v>
      </c>
      <c r="I530" s="5">
        <v>4</v>
      </c>
      <c r="J530" s="26">
        <v>2965.1</v>
      </c>
      <c r="K530" s="26">
        <v>2722.2</v>
      </c>
      <c r="L530" s="26">
        <v>0</v>
      </c>
      <c r="M530" s="6">
        <v>112</v>
      </c>
      <c r="N530" s="24">
        <f t="shared" si="304"/>
        <v>13130068.939999998</v>
      </c>
      <c r="O530" s="20"/>
      <c r="P530" s="1">
        <f t="shared" ref="P530:P593" si="306">N530-Q530-R530-S530-O530-T530</f>
        <v>5318257.4287722912</v>
      </c>
      <c r="Q530" s="1"/>
      <c r="R530" s="1">
        <v>958013.51040000003</v>
      </c>
      <c r="S530" s="1">
        <v>6853798.0008277055</v>
      </c>
      <c r="T530" s="1"/>
      <c r="U530" s="1">
        <f t="shared" si="301"/>
        <v>4823.3300051428987</v>
      </c>
      <c r="V530" s="1">
        <f t="shared" si="301"/>
        <v>4823.3300051428987</v>
      </c>
      <c r="W530" s="7">
        <v>2018</v>
      </c>
      <c r="X530" s="173" t="s">
        <v>1394</v>
      </c>
      <c r="Y530" s="11">
        <f>+P530-'[1]Приложение №1'!$P432</f>
        <v>0</v>
      </c>
      <c r="AA530" s="24">
        <f t="shared" si="305"/>
        <v>13130068.939999998</v>
      </c>
      <c r="AB530" s="26">
        <v>6499325.7900316194</v>
      </c>
      <c r="AC530" s="26">
        <v>2315976.9749050201</v>
      </c>
      <c r="AD530" s="26">
        <v>0</v>
      </c>
      <c r="AE530" s="26">
        <v>1514873.0608947601</v>
      </c>
      <c r="AF530" s="26">
        <v>926854.63600841991</v>
      </c>
      <c r="AG530" s="26"/>
      <c r="AH530" s="26">
        <v>0</v>
      </c>
      <c r="AI530" s="26">
        <v>0</v>
      </c>
      <c r="AJ530" s="26">
        <v>0</v>
      </c>
      <c r="AK530" s="26">
        <v>0</v>
      </c>
      <c r="AL530" s="26">
        <v>0</v>
      </c>
      <c r="AM530" s="26">
        <v>0</v>
      </c>
      <c r="AN530" s="26">
        <v>1495569.3318999999</v>
      </c>
      <c r="AO530" s="1">
        <v>131300.6894</v>
      </c>
      <c r="AP530" s="112">
        <v>246168.45686018001</v>
      </c>
      <c r="AQ530" s="172"/>
    </row>
    <row r="531" spans="1:43" ht="15" customHeight="1" x14ac:dyDescent="0.25">
      <c r="A531" s="4">
        <f t="shared" si="302"/>
        <v>505</v>
      </c>
      <c r="B531" s="22">
        <f t="shared" si="303"/>
        <v>69</v>
      </c>
      <c r="C531" s="2" t="s">
        <v>97</v>
      </c>
      <c r="D531" s="2" t="s">
        <v>160</v>
      </c>
      <c r="E531" s="5">
        <v>1973</v>
      </c>
      <c r="F531" s="5">
        <v>2013</v>
      </c>
      <c r="G531" s="5" t="s">
        <v>48</v>
      </c>
      <c r="H531" s="5">
        <v>5</v>
      </c>
      <c r="I531" s="5">
        <v>8</v>
      </c>
      <c r="J531" s="26">
        <v>6624.9</v>
      </c>
      <c r="K531" s="26">
        <v>6068.1</v>
      </c>
      <c r="L531" s="26">
        <v>0</v>
      </c>
      <c r="M531" s="6">
        <v>272</v>
      </c>
      <c r="N531" s="24">
        <f t="shared" si="304"/>
        <v>68280809.790000007</v>
      </c>
      <c r="O531" s="20"/>
      <c r="P531" s="1">
        <f t="shared" si="306"/>
        <v>48635189.735800005</v>
      </c>
      <c r="Q531" s="1"/>
      <c r="R531" s="1">
        <v>2366098.4942000001</v>
      </c>
      <c r="S531" s="1">
        <v>17279521.560000002</v>
      </c>
      <c r="T531" s="1"/>
      <c r="U531" s="1">
        <f t="shared" si="301"/>
        <v>11252.419998022446</v>
      </c>
      <c r="V531" s="1">
        <f t="shared" si="301"/>
        <v>11252.419998022446</v>
      </c>
      <c r="W531" s="7">
        <v>2018</v>
      </c>
      <c r="X531" s="173" t="s">
        <v>1394</v>
      </c>
      <c r="Y531" s="11">
        <f>+P531-'[1]Приложение №1'!$P433</f>
        <v>0</v>
      </c>
      <c r="AA531" s="24">
        <f t="shared" si="305"/>
        <v>68280809.790000007</v>
      </c>
      <c r="AB531" s="26">
        <v>14487752.111381641</v>
      </c>
      <c r="AC531" s="26">
        <v>5162581.6814224795</v>
      </c>
      <c r="AD531" s="26">
        <v>5393749.1598622799</v>
      </c>
      <c r="AE531" s="26">
        <v>3376828.00437696</v>
      </c>
      <c r="AF531" s="26">
        <v>2066066.6377251605</v>
      </c>
      <c r="AG531" s="26"/>
      <c r="AH531" s="26">
        <v>0</v>
      </c>
      <c r="AI531" s="26">
        <v>0</v>
      </c>
      <c r="AJ531" s="26">
        <v>0</v>
      </c>
      <c r="AK531" s="26">
        <v>0</v>
      </c>
      <c r="AL531" s="26">
        <v>13751557.888197359</v>
      </c>
      <c r="AM531" s="26">
        <v>14832664.840462981</v>
      </c>
      <c r="AN531" s="26">
        <v>7235033.8570000008</v>
      </c>
      <c r="AO531" s="1">
        <v>682808.09790000005</v>
      </c>
      <c r="AP531" s="112">
        <v>1291767.5116711401</v>
      </c>
      <c r="AQ531" s="172"/>
    </row>
    <row r="532" spans="1:43" ht="15" customHeight="1" x14ac:dyDescent="0.25">
      <c r="A532" s="4">
        <f t="shared" si="302"/>
        <v>506</v>
      </c>
      <c r="B532" s="22">
        <f t="shared" si="303"/>
        <v>70</v>
      </c>
      <c r="C532" s="2" t="s">
        <v>52</v>
      </c>
      <c r="D532" s="2" t="s">
        <v>163</v>
      </c>
      <c r="E532" s="5">
        <v>1974</v>
      </c>
      <c r="F532" s="5">
        <v>1974</v>
      </c>
      <c r="G532" s="5" t="s">
        <v>48</v>
      </c>
      <c r="H532" s="5">
        <v>4</v>
      </c>
      <c r="I532" s="5">
        <v>4</v>
      </c>
      <c r="J532" s="26">
        <v>2196.1999999999998</v>
      </c>
      <c r="K532" s="26">
        <v>2026.5</v>
      </c>
      <c r="L532" s="26">
        <v>0</v>
      </c>
      <c r="M532" s="6">
        <v>105</v>
      </c>
      <c r="N532" s="24">
        <f t="shared" si="304"/>
        <v>6294754.8300000001</v>
      </c>
      <c r="O532" s="20"/>
      <c r="P532" s="1">
        <f t="shared" si="306"/>
        <v>4287770.5930000003</v>
      </c>
      <c r="Q532" s="1"/>
      <c r="R532" s="1">
        <v>163502.073</v>
      </c>
      <c r="S532" s="1">
        <v>1843482.1639999999</v>
      </c>
      <c r="T532" s="1"/>
      <c r="U532" s="1">
        <f t="shared" si="301"/>
        <v>3106.2200000000003</v>
      </c>
      <c r="V532" s="1">
        <f t="shared" si="301"/>
        <v>3106.2200000000003</v>
      </c>
      <c r="W532" s="7">
        <v>2018</v>
      </c>
      <c r="X532" s="173" t="s">
        <v>1394</v>
      </c>
      <c r="Y532" s="11">
        <f>+P532-'[1]Приложение №1'!$P435</f>
        <v>0</v>
      </c>
      <c r="AA532" s="24">
        <f t="shared" si="305"/>
        <v>6294754.8300000001</v>
      </c>
      <c r="AB532" s="26">
        <v>0</v>
      </c>
      <c r="AC532" s="26">
        <v>0</v>
      </c>
      <c r="AD532" s="26">
        <v>0</v>
      </c>
      <c r="AE532" s="26">
        <v>0</v>
      </c>
      <c r="AF532" s="26">
        <v>689982.70411224</v>
      </c>
      <c r="AG532" s="26"/>
      <c r="AH532" s="26">
        <v>0</v>
      </c>
      <c r="AI532" s="26">
        <v>0</v>
      </c>
      <c r="AJ532" s="26">
        <v>0</v>
      </c>
      <c r="AK532" s="26">
        <v>0</v>
      </c>
      <c r="AL532" s="26">
        <v>4592464.2073963797</v>
      </c>
      <c r="AM532" s="26">
        <v>0</v>
      </c>
      <c r="AN532" s="26">
        <v>833843.95499999996</v>
      </c>
      <c r="AO532" s="1">
        <v>62947.548300000002</v>
      </c>
      <c r="AP532" s="112">
        <v>115516.41519138002</v>
      </c>
      <c r="AQ532" s="172"/>
    </row>
    <row r="533" spans="1:43" ht="15" customHeight="1" x14ac:dyDescent="0.25">
      <c r="A533" s="4">
        <f t="shared" si="302"/>
        <v>507</v>
      </c>
      <c r="B533" s="22">
        <f t="shared" si="303"/>
        <v>71</v>
      </c>
      <c r="C533" s="2" t="s">
        <v>52</v>
      </c>
      <c r="D533" s="2" t="s">
        <v>53</v>
      </c>
      <c r="E533" s="5">
        <v>1971</v>
      </c>
      <c r="F533" s="5">
        <v>1971</v>
      </c>
      <c r="G533" s="5" t="s">
        <v>48</v>
      </c>
      <c r="H533" s="5">
        <v>4</v>
      </c>
      <c r="I533" s="5">
        <v>4</v>
      </c>
      <c r="J533" s="26">
        <v>2851.3</v>
      </c>
      <c r="K533" s="26">
        <v>2630.5</v>
      </c>
      <c r="L533" s="26">
        <v>0</v>
      </c>
      <c r="M533" s="6">
        <v>126</v>
      </c>
      <c r="N533" s="24">
        <f t="shared" si="304"/>
        <v>6580564.0300000003</v>
      </c>
      <c r="O533" s="20"/>
      <c r="P533" s="1">
        <f t="shared" si="306"/>
        <v>3266783.6526328963</v>
      </c>
      <c r="Q533" s="1"/>
      <c r="R533" s="1">
        <v>212234.00099999999</v>
      </c>
      <c r="S533" s="1">
        <v>3101546.3763671038</v>
      </c>
      <c r="T533" s="1"/>
      <c r="U533" s="1">
        <f t="shared" si="301"/>
        <v>2501.6400038015586</v>
      </c>
      <c r="V533" s="1">
        <f t="shared" si="301"/>
        <v>2501.6400038015586</v>
      </c>
      <c r="W533" s="7">
        <v>2018</v>
      </c>
      <c r="X533" s="173" t="s">
        <v>1394</v>
      </c>
      <c r="Y533" s="11">
        <f>+P533-'[1]Приложение №1'!$P436</f>
        <v>0</v>
      </c>
      <c r="AA533" s="24">
        <f t="shared" si="305"/>
        <v>6580564.0300000003</v>
      </c>
      <c r="AB533" s="26">
        <v>0</v>
      </c>
      <c r="AC533" s="26">
        <v>2237961.00035928</v>
      </c>
      <c r="AD533" s="26">
        <v>2338171.2866580603</v>
      </c>
      <c r="AE533" s="26">
        <v>0</v>
      </c>
      <c r="AF533" s="26">
        <v>895632.61937688012</v>
      </c>
      <c r="AG533" s="26"/>
      <c r="AH533" s="26">
        <v>0</v>
      </c>
      <c r="AI533" s="26">
        <v>0</v>
      </c>
      <c r="AJ533" s="26">
        <v>0</v>
      </c>
      <c r="AK533" s="26">
        <v>0</v>
      </c>
      <c r="AL533" s="26">
        <v>0</v>
      </c>
      <c r="AM533" s="26">
        <v>0</v>
      </c>
      <c r="AN533" s="26">
        <v>923337.06700000004</v>
      </c>
      <c r="AO533" s="1">
        <v>65805.640299999999</v>
      </c>
      <c r="AP533" s="112">
        <v>119656.41630578002</v>
      </c>
      <c r="AQ533" s="172"/>
    </row>
    <row r="534" spans="1:43" ht="15" customHeight="1" x14ac:dyDescent="0.25">
      <c r="A534" s="4">
        <f t="shared" si="302"/>
        <v>508</v>
      </c>
      <c r="B534" s="22">
        <f t="shared" si="303"/>
        <v>72</v>
      </c>
      <c r="C534" s="2" t="s">
        <v>52</v>
      </c>
      <c r="D534" s="2" t="s">
        <v>166</v>
      </c>
      <c r="E534" s="5">
        <v>1958</v>
      </c>
      <c r="F534" s="5">
        <v>1958</v>
      </c>
      <c r="G534" s="5" t="s">
        <v>48</v>
      </c>
      <c r="H534" s="5">
        <v>2</v>
      </c>
      <c r="I534" s="5">
        <v>3</v>
      </c>
      <c r="J534" s="26">
        <v>668.99</v>
      </c>
      <c r="K534" s="26">
        <v>582.09</v>
      </c>
      <c r="L534" s="26">
        <v>0</v>
      </c>
      <c r="M534" s="6">
        <v>26</v>
      </c>
      <c r="N534" s="24">
        <f t="shared" si="304"/>
        <v>346960.57</v>
      </c>
      <c r="O534" s="20"/>
      <c r="P534" s="1">
        <f t="shared" si="306"/>
        <v>198024.97</v>
      </c>
      <c r="Q534" s="1"/>
      <c r="R534" s="1">
        <v>148935.6</v>
      </c>
      <c r="S534" s="1">
        <v>0</v>
      </c>
      <c r="T534" s="1"/>
      <c r="U534" s="1">
        <f t="shared" si="301"/>
        <v>596.06000790255803</v>
      </c>
      <c r="V534" s="1">
        <f t="shared" si="301"/>
        <v>596.06000790255803</v>
      </c>
      <c r="W534" s="7">
        <v>2018</v>
      </c>
      <c r="X534" s="173" t="s">
        <v>1394</v>
      </c>
      <c r="Y534" s="11">
        <f>+P534-'[1]Приложение №1'!$P437</f>
        <v>0</v>
      </c>
      <c r="AA534" s="24">
        <f t="shared" si="305"/>
        <v>346960.57</v>
      </c>
      <c r="AB534" s="26">
        <v>0</v>
      </c>
      <c r="AC534" s="26">
        <v>0</v>
      </c>
      <c r="AD534" s="26">
        <v>0</v>
      </c>
      <c r="AE534" s="26">
        <v>0</v>
      </c>
      <c r="AF534" s="26">
        <v>301513.60806</v>
      </c>
      <c r="AG534" s="26"/>
      <c r="AH534" s="26">
        <v>0</v>
      </c>
      <c r="AI534" s="26">
        <v>0</v>
      </c>
      <c r="AJ534" s="26">
        <v>0</v>
      </c>
      <c r="AK534" s="26">
        <v>0</v>
      </c>
      <c r="AL534" s="26">
        <v>0</v>
      </c>
      <c r="AM534" s="26">
        <v>0</v>
      </c>
      <c r="AN534" s="26">
        <v>34823.949999999997</v>
      </c>
      <c r="AO534" s="26">
        <v>4029.52</v>
      </c>
      <c r="AP534" s="112">
        <v>6593.4919399999999</v>
      </c>
      <c r="AQ534" s="172"/>
    </row>
    <row r="535" spans="1:43" ht="15" customHeight="1" x14ac:dyDescent="0.25">
      <c r="A535" s="4">
        <f t="shared" si="302"/>
        <v>509</v>
      </c>
      <c r="B535" s="22">
        <f t="shared" si="303"/>
        <v>73</v>
      </c>
      <c r="C535" s="2" t="s">
        <v>52</v>
      </c>
      <c r="D535" s="2" t="s">
        <v>167</v>
      </c>
      <c r="E535" s="5">
        <v>1959</v>
      </c>
      <c r="F535" s="5">
        <v>1959</v>
      </c>
      <c r="G535" s="5" t="s">
        <v>48</v>
      </c>
      <c r="H535" s="5">
        <v>2</v>
      </c>
      <c r="I535" s="5">
        <v>3</v>
      </c>
      <c r="J535" s="26">
        <v>859.4</v>
      </c>
      <c r="K535" s="26">
        <v>772.2</v>
      </c>
      <c r="L535" s="26">
        <v>0</v>
      </c>
      <c r="M535" s="6">
        <v>21</v>
      </c>
      <c r="N535" s="24">
        <f t="shared" si="304"/>
        <v>460277.53</v>
      </c>
      <c r="O535" s="20"/>
      <c r="P535" s="1">
        <f t="shared" si="306"/>
        <v>262699.71999999997</v>
      </c>
      <c r="Q535" s="1"/>
      <c r="R535" s="1">
        <v>197577.81000000003</v>
      </c>
      <c r="S535" s="1">
        <v>0</v>
      </c>
      <c r="T535" s="1"/>
      <c r="U535" s="1">
        <f t="shared" si="301"/>
        <v>596.05999740999744</v>
      </c>
      <c r="V535" s="1">
        <f t="shared" si="301"/>
        <v>596.05999740999744</v>
      </c>
      <c r="W535" s="7">
        <v>2018</v>
      </c>
      <c r="X535" s="173" t="s">
        <v>1394</v>
      </c>
      <c r="Y535" s="11">
        <f>+P535-'[1]Приложение №1'!$P438</f>
        <v>0</v>
      </c>
      <c r="AA535" s="24">
        <f t="shared" si="305"/>
        <v>460277.53</v>
      </c>
      <c r="AB535" s="26">
        <v>0</v>
      </c>
      <c r="AC535" s="26">
        <v>0</v>
      </c>
      <c r="AD535" s="26">
        <v>0</v>
      </c>
      <c r="AE535" s="26">
        <v>0</v>
      </c>
      <c r="AF535" s="26">
        <v>412384.22227800003</v>
      </c>
      <c r="AG535" s="26"/>
      <c r="AH535" s="26">
        <v>0</v>
      </c>
      <c r="AI535" s="26">
        <v>0</v>
      </c>
      <c r="AJ535" s="26">
        <v>0</v>
      </c>
      <c r="AK535" s="26">
        <v>0</v>
      </c>
      <c r="AL535" s="26">
        <v>0</v>
      </c>
      <c r="AM535" s="26">
        <v>0</v>
      </c>
      <c r="AN535" s="26">
        <v>34823.949999999997</v>
      </c>
      <c r="AO535" s="26">
        <v>4051.35</v>
      </c>
      <c r="AP535" s="112">
        <v>9018.0077220000021</v>
      </c>
      <c r="AQ535" s="172"/>
    </row>
    <row r="536" spans="1:43" ht="15" customHeight="1" x14ac:dyDescent="0.25">
      <c r="A536" s="4">
        <f t="shared" si="302"/>
        <v>510</v>
      </c>
      <c r="B536" s="22">
        <f t="shared" si="303"/>
        <v>74</v>
      </c>
      <c r="C536" s="2" t="s">
        <v>52</v>
      </c>
      <c r="D536" s="2" t="s">
        <v>168</v>
      </c>
      <c r="E536" s="5">
        <v>1990</v>
      </c>
      <c r="F536" s="5">
        <v>1990</v>
      </c>
      <c r="G536" s="5" t="s">
        <v>63</v>
      </c>
      <c r="H536" s="5">
        <v>2</v>
      </c>
      <c r="I536" s="5">
        <v>2</v>
      </c>
      <c r="J536" s="26">
        <v>977.1</v>
      </c>
      <c r="K536" s="26">
        <v>894.7</v>
      </c>
      <c r="L536" s="26">
        <v>0</v>
      </c>
      <c r="M536" s="6">
        <v>43</v>
      </c>
      <c r="N536" s="24">
        <f t="shared" si="304"/>
        <v>4320443.67</v>
      </c>
      <c r="O536" s="20"/>
      <c r="P536" s="1">
        <f t="shared" si="306"/>
        <v>3464854.8810000001</v>
      </c>
      <c r="Q536" s="1"/>
      <c r="R536" s="1">
        <v>253276.75340000002</v>
      </c>
      <c r="S536" s="1">
        <v>602312.03559999983</v>
      </c>
      <c r="T536" s="26">
        <v>0</v>
      </c>
      <c r="U536" s="1">
        <f t="shared" ref="U536:V555" si="307">$N536/($K536+$L536)</f>
        <v>4828.9299988823068</v>
      </c>
      <c r="V536" s="1">
        <f t="shared" si="307"/>
        <v>4828.9299988823068</v>
      </c>
      <c r="W536" s="7">
        <v>2018</v>
      </c>
      <c r="X536" s="173" t="s">
        <v>1394</v>
      </c>
      <c r="Y536" s="11">
        <f>+P536-'[1]Приложение №1'!$P439</f>
        <v>0</v>
      </c>
      <c r="AA536" s="24">
        <f t="shared" si="305"/>
        <v>4320443.67</v>
      </c>
      <c r="AB536" s="26">
        <v>0</v>
      </c>
      <c r="AC536" s="26">
        <v>0</v>
      </c>
      <c r="AD536" s="26">
        <v>0</v>
      </c>
      <c r="AE536" s="26">
        <v>0</v>
      </c>
      <c r="AF536" s="26">
        <v>0</v>
      </c>
      <c r="AG536" s="26"/>
      <c r="AH536" s="26">
        <v>0</v>
      </c>
      <c r="AI536" s="26">
        <v>0</v>
      </c>
      <c r="AJ536" s="26">
        <v>0</v>
      </c>
      <c r="AK536" s="26">
        <v>0</v>
      </c>
      <c r="AL536" s="26">
        <v>0</v>
      </c>
      <c r="AM536" s="26">
        <v>3762907.6961611798</v>
      </c>
      <c r="AN536" s="26">
        <v>432044.36700000003</v>
      </c>
      <c r="AO536" s="1">
        <v>43204.436699999998</v>
      </c>
      <c r="AP536" s="112">
        <v>82287.170138820002</v>
      </c>
      <c r="AQ536" s="172"/>
    </row>
    <row r="537" spans="1:43" ht="15" customHeight="1" x14ac:dyDescent="0.25">
      <c r="A537" s="4">
        <f t="shared" si="302"/>
        <v>511</v>
      </c>
      <c r="B537" s="22">
        <f t="shared" si="303"/>
        <v>75</v>
      </c>
      <c r="C537" s="2" t="s">
        <v>52</v>
      </c>
      <c r="D537" s="2" t="s">
        <v>169</v>
      </c>
      <c r="E537" s="5">
        <v>1962</v>
      </c>
      <c r="F537" s="5">
        <v>1962</v>
      </c>
      <c r="G537" s="5" t="s">
        <v>48</v>
      </c>
      <c r="H537" s="5">
        <v>2</v>
      </c>
      <c r="I537" s="5">
        <v>1</v>
      </c>
      <c r="J537" s="26">
        <v>618.70000000000005</v>
      </c>
      <c r="K537" s="26">
        <v>467.9</v>
      </c>
      <c r="L537" s="26">
        <v>0</v>
      </c>
      <c r="M537" s="6">
        <v>45</v>
      </c>
      <c r="N537" s="24">
        <f t="shared" si="304"/>
        <v>6521557.4500000002</v>
      </c>
      <c r="O537" s="20"/>
      <c r="P537" s="1">
        <f t="shared" si="306"/>
        <v>5151414.3</v>
      </c>
      <c r="Q537" s="1"/>
      <c r="R537" s="1">
        <v>37751.107799999998</v>
      </c>
      <c r="S537" s="1">
        <v>1332392.0422</v>
      </c>
      <c r="T537" s="1"/>
      <c r="U537" s="1">
        <f t="shared" si="307"/>
        <v>13937.930006411627</v>
      </c>
      <c r="V537" s="1">
        <f t="shared" si="307"/>
        <v>13937.930006411627</v>
      </c>
      <c r="W537" s="7">
        <v>2018</v>
      </c>
      <c r="X537" s="173" t="s">
        <v>1394</v>
      </c>
      <c r="Y537" s="11">
        <f>+P537-'[1]Приложение №1'!$P440</f>
        <v>0</v>
      </c>
      <c r="AA537" s="24">
        <f t="shared" si="305"/>
        <v>6521557.4500000002</v>
      </c>
      <c r="AB537" s="26">
        <v>0</v>
      </c>
      <c r="AC537" s="26">
        <v>875995.49980991997</v>
      </c>
      <c r="AD537" s="26">
        <v>411337.83054587996</v>
      </c>
      <c r="AE537" s="26">
        <v>350714.74954488</v>
      </c>
      <c r="AF537" s="26">
        <v>0</v>
      </c>
      <c r="AG537" s="26"/>
      <c r="AH537" s="26">
        <v>0</v>
      </c>
      <c r="AI537" s="26">
        <v>0</v>
      </c>
      <c r="AJ537" s="26">
        <v>4074971.6952377995</v>
      </c>
      <c r="AK537" s="26">
        <v>0</v>
      </c>
      <c r="AL537" s="26">
        <v>0</v>
      </c>
      <c r="AM537" s="26">
        <v>0</v>
      </c>
      <c r="AN537" s="26">
        <v>618389.92870000005</v>
      </c>
      <c r="AO537" s="1">
        <v>65215.574499999995</v>
      </c>
      <c r="AP537" s="112">
        <v>124932.17166151998</v>
      </c>
      <c r="AQ537" s="172"/>
    </row>
    <row r="538" spans="1:43" ht="15" customHeight="1" x14ac:dyDescent="0.25">
      <c r="A538" s="4">
        <f t="shared" si="302"/>
        <v>512</v>
      </c>
      <c r="B538" s="22">
        <f t="shared" si="303"/>
        <v>76</v>
      </c>
      <c r="C538" s="2" t="s">
        <v>170</v>
      </c>
      <c r="D538" s="2" t="s">
        <v>171</v>
      </c>
      <c r="E538" s="5">
        <v>1974</v>
      </c>
      <c r="F538" s="5">
        <v>1986</v>
      </c>
      <c r="G538" s="5" t="s">
        <v>63</v>
      </c>
      <c r="H538" s="5">
        <v>2</v>
      </c>
      <c r="I538" s="5">
        <v>2</v>
      </c>
      <c r="J538" s="26">
        <v>535</v>
      </c>
      <c r="K538" s="26">
        <v>494.6</v>
      </c>
      <c r="L538" s="26">
        <v>0</v>
      </c>
      <c r="M538" s="6">
        <v>22</v>
      </c>
      <c r="N538" s="24">
        <f t="shared" si="304"/>
        <v>6657088.4800000004</v>
      </c>
      <c r="O538" s="20"/>
      <c r="P538" s="1">
        <f t="shared" si="306"/>
        <v>6203340.5010000011</v>
      </c>
      <c r="Q538" s="1"/>
      <c r="R538" s="1">
        <v>120783.26119999999</v>
      </c>
      <c r="S538" s="1">
        <v>332964.71779999934</v>
      </c>
      <c r="T538" s="26">
        <v>0</v>
      </c>
      <c r="U538" s="1">
        <f t="shared" si="307"/>
        <v>13459.539991912658</v>
      </c>
      <c r="V538" s="1">
        <f t="shared" si="307"/>
        <v>13459.539991912658</v>
      </c>
      <c r="W538" s="7">
        <v>2018</v>
      </c>
      <c r="X538" s="173" t="s">
        <v>1394</v>
      </c>
      <c r="Y538" s="11">
        <f>+P538-'[1]Приложение №1'!$P441</f>
        <v>0</v>
      </c>
      <c r="AA538" s="24">
        <f t="shared" si="305"/>
        <v>6657088.4800000004</v>
      </c>
      <c r="AB538" s="26">
        <v>1461061.32281928</v>
      </c>
      <c r="AC538" s="26">
        <v>522377.90726225992</v>
      </c>
      <c r="AD538" s="26">
        <v>0</v>
      </c>
      <c r="AE538" s="26">
        <v>779983.90982652002</v>
      </c>
      <c r="AF538" s="26">
        <v>0</v>
      </c>
      <c r="AG538" s="26"/>
      <c r="AH538" s="26">
        <v>0</v>
      </c>
      <c r="AI538" s="26">
        <v>0</v>
      </c>
      <c r="AJ538" s="26">
        <v>0</v>
      </c>
      <c r="AK538" s="26">
        <v>0</v>
      </c>
      <c r="AL538" s="26">
        <v>3039497.1969255605</v>
      </c>
      <c r="AM538" s="26">
        <v>0</v>
      </c>
      <c r="AN538" s="26">
        <v>660699.14350000001</v>
      </c>
      <c r="AO538" s="1">
        <v>66570.8848</v>
      </c>
      <c r="AP538" s="112">
        <v>126898.11486638</v>
      </c>
      <c r="AQ538" s="172"/>
    </row>
    <row r="539" spans="1:43" ht="15" customHeight="1" x14ac:dyDescent="0.25">
      <c r="A539" s="4">
        <f t="shared" si="302"/>
        <v>513</v>
      </c>
      <c r="B539" s="22">
        <f t="shared" si="303"/>
        <v>77</v>
      </c>
      <c r="C539" s="2" t="s">
        <v>172</v>
      </c>
      <c r="D539" s="2" t="s">
        <v>174</v>
      </c>
      <c r="E539" s="5">
        <v>1955</v>
      </c>
      <c r="F539" s="5">
        <v>2007</v>
      </c>
      <c r="G539" s="5" t="s">
        <v>63</v>
      </c>
      <c r="H539" s="5">
        <v>2</v>
      </c>
      <c r="I539" s="5">
        <v>2</v>
      </c>
      <c r="J539" s="26">
        <v>303.89999999999998</v>
      </c>
      <c r="K539" s="26">
        <v>261.10000000000002</v>
      </c>
      <c r="L539" s="26">
        <v>0</v>
      </c>
      <c r="M539" s="6">
        <v>12</v>
      </c>
      <c r="N539" s="24">
        <f t="shared" si="304"/>
        <v>90834.08</v>
      </c>
      <c r="O539" s="20"/>
      <c r="P539" s="1">
        <f t="shared" si="306"/>
        <v>3494.0329999999958</v>
      </c>
      <c r="Q539" s="1"/>
      <c r="R539" s="1">
        <v>64332.784200000002</v>
      </c>
      <c r="S539" s="1">
        <v>23007.262800000004</v>
      </c>
      <c r="T539" s="26">
        <v>0</v>
      </c>
      <c r="U539" s="1">
        <f t="shared" si="307"/>
        <v>347.89000382995016</v>
      </c>
      <c r="V539" s="1">
        <f t="shared" si="307"/>
        <v>347.89000382995016</v>
      </c>
      <c r="W539" s="7">
        <v>2018</v>
      </c>
      <c r="X539" s="173" t="s">
        <v>1394</v>
      </c>
      <c r="Y539" s="11">
        <f>+P539-'[1]Приложение №1'!$P442</f>
        <v>7.2759576141834259E-12</v>
      </c>
      <c r="AA539" s="24">
        <f t="shared" si="305"/>
        <v>90834.08</v>
      </c>
      <c r="AB539" s="26">
        <v>0</v>
      </c>
      <c r="AC539" s="26">
        <v>0</v>
      </c>
      <c r="AD539" s="26">
        <v>79112.305312319993</v>
      </c>
      <c r="AE539" s="26">
        <v>0</v>
      </c>
      <c r="AF539" s="26">
        <v>0</v>
      </c>
      <c r="AG539" s="26"/>
      <c r="AH539" s="26">
        <v>0</v>
      </c>
      <c r="AI539" s="26">
        <v>0</v>
      </c>
      <c r="AJ539" s="26">
        <v>0</v>
      </c>
      <c r="AK539" s="26">
        <v>0</v>
      </c>
      <c r="AL539" s="26">
        <v>0</v>
      </c>
      <c r="AM539" s="26">
        <v>0</v>
      </c>
      <c r="AN539" s="26">
        <v>9083.4080000000013</v>
      </c>
      <c r="AO539" s="1">
        <v>908.34080000000006</v>
      </c>
      <c r="AP539" s="112">
        <v>1730.0258876800001</v>
      </c>
      <c r="AQ539" s="172"/>
    </row>
    <row r="540" spans="1:43" ht="15" customHeight="1" x14ac:dyDescent="0.25">
      <c r="A540" s="4">
        <f t="shared" si="302"/>
        <v>514</v>
      </c>
      <c r="B540" s="22">
        <f t="shared" si="303"/>
        <v>78</v>
      </c>
      <c r="C540" s="2" t="s">
        <v>172</v>
      </c>
      <c r="D540" s="2" t="s">
        <v>175</v>
      </c>
      <c r="E540" s="5">
        <v>1977</v>
      </c>
      <c r="F540" s="5">
        <v>1977</v>
      </c>
      <c r="G540" s="5" t="s">
        <v>63</v>
      </c>
      <c r="H540" s="5">
        <v>2</v>
      </c>
      <c r="I540" s="5">
        <v>2</v>
      </c>
      <c r="J540" s="26">
        <v>543.84</v>
      </c>
      <c r="K540" s="26">
        <v>502</v>
      </c>
      <c r="L540" s="26">
        <v>0</v>
      </c>
      <c r="M540" s="6">
        <v>23</v>
      </c>
      <c r="N540" s="24">
        <f t="shared" si="304"/>
        <v>1526792.8399999999</v>
      </c>
      <c r="O540" s="20"/>
      <c r="P540" s="1">
        <f t="shared" si="306"/>
        <v>1101571.0090000001</v>
      </c>
      <c r="Q540" s="1"/>
      <c r="R540" s="1">
        <v>139428.46400000001</v>
      </c>
      <c r="S540" s="1">
        <v>285793.36699999985</v>
      </c>
      <c r="T540" s="26">
        <v>0</v>
      </c>
      <c r="U540" s="1">
        <f t="shared" si="307"/>
        <v>3041.4199999999996</v>
      </c>
      <c r="V540" s="1">
        <f t="shared" si="307"/>
        <v>3041.4199999999996</v>
      </c>
      <c r="W540" s="7">
        <v>2018</v>
      </c>
      <c r="X540" s="173" t="s">
        <v>1394</v>
      </c>
      <c r="Y540" s="11">
        <f>+P540-'[1]Приложение №1'!$P443</f>
        <v>0</v>
      </c>
      <c r="AA540" s="24">
        <f t="shared" si="305"/>
        <v>1526792.8399999999</v>
      </c>
      <c r="AB540" s="26">
        <v>0</v>
      </c>
      <c r="AC540" s="26">
        <v>0</v>
      </c>
      <c r="AD540" s="26">
        <v>0</v>
      </c>
      <c r="AE540" s="26">
        <v>0</v>
      </c>
      <c r="AF540" s="26">
        <v>0</v>
      </c>
      <c r="AG540" s="26"/>
      <c r="AH540" s="26">
        <v>0</v>
      </c>
      <c r="AI540" s="26">
        <v>0</v>
      </c>
      <c r="AJ540" s="26">
        <v>1344707.5259015998</v>
      </c>
      <c r="AK540" s="26">
        <v>0</v>
      </c>
      <c r="AL540" s="26">
        <v>0</v>
      </c>
      <c r="AM540" s="26">
        <v>0</v>
      </c>
      <c r="AN540" s="26">
        <v>137411.35560000001</v>
      </c>
      <c r="AO540" s="1">
        <v>15267.928400000001</v>
      </c>
      <c r="AP540" s="112">
        <v>29406.030098399999</v>
      </c>
      <c r="AQ540" s="172"/>
    </row>
    <row r="541" spans="1:43" ht="15" customHeight="1" x14ac:dyDescent="0.25">
      <c r="A541" s="4">
        <f t="shared" si="302"/>
        <v>515</v>
      </c>
      <c r="B541" s="22">
        <f t="shared" si="303"/>
        <v>79</v>
      </c>
      <c r="C541" s="2" t="s">
        <v>177</v>
      </c>
      <c r="D541" s="2" t="s">
        <v>180</v>
      </c>
      <c r="E541" s="5">
        <v>1962</v>
      </c>
      <c r="F541" s="5">
        <v>2016</v>
      </c>
      <c r="G541" s="5" t="s">
        <v>63</v>
      </c>
      <c r="H541" s="5">
        <v>2</v>
      </c>
      <c r="I541" s="5">
        <v>3</v>
      </c>
      <c r="J541" s="26">
        <v>672.54</v>
      </c>
      <c r="K541" s="26">
        <v>349.59</v>
      </c>
      <c r="L541" s="26">
        <v>238.75</v>
      </c>
      <c r="M541" s="6">
        <v>15</v>
      </c>
      <c r="N541" s="24">
        <f t="shared" si="304"/>
        <v>4212502.6399999997</v>
      </c>
      <c r="O541" s="20"/>
      <c r="P541" s="1">
        <f t="shared" si="306"/>
        <v>3386961.5634999992</v>
      </c>
      <c r="Q541" s="1"/>
      <c r="R541" s="1">
        <v>148414.08398</v>
      </c>
      <c r="S541" s="1">
        <v>677126.99252000044</v>
      </c>
      <c r="T541" s="26">
        <v>0</v>
      </c>
      <c r="U541" s="1">
        <f t="shared" si="307"/>
        <v>7159.9800115579428</v>
      </c>
      <c r="V541" s="1">
        <f t="shared" si="307"/>
        <v>7159.9800115579428</v>
      </c>
      <c r="W541" s="7">
        <v>2018</v>
      </c>
      <c r="X541" s="173" t="s">
        <v>1394</v>
      </c>
      <c r="Y541" s="11">
        <f>+P541-'[1]Приложение №1'!$P444</f>
        <v>0</v>
      </c>
      <c r="AA541" s="24">
        <f t="shared" si="305"/>
        <v>4212502.6399999997</v>
      </c>
      <c r="AB541" s="26">
        <v>0</v>
      </c>
      <c r="AC541" s="26">
        <v>462230.94755291997</v>
      </c>
      <c r="AD541" s="26">
        <v>0</v>
      </c>
      <c r="AE541" s="26">
        <v>690167.19409007987</v>
      </c>
      <c r="AF541" s="26">
        <v>0</v>
      </c>
      <c r="AG541" s="26"/>
      <c r="AH541" s="26">
        <v>0</v>
      </c>
      <c r="AI541" s="26">
        <v>0</v>
      </c>
      <c r="AJ541" s="26">
        <v>0</v>
      </c>
      <c r="AK541" s="26">
        <v>0</v>
      </c>
      <c r="AL541" s="26">
        <v>0</v>
      </c>
      <c r="AM541" s="26">
        <v>2492422.28288172</v>
      </c>
      <c r="AN541" s="26">
        <v>445852.34840000002</v>
      </c>
      <c r="AO541" s="1">
        <v>42125.02640000001</v>
      </c>
      <c r="AP541" s="112">
        <v>79704.840675280022</v>
      </c>
      <c r="AQ541" s="172"/>
    </row>
    <row r="542" spans="1:43" ht="15" customHeight="1" x14ac:dyDescent="0.25">
      <c r="A542" s="4">
        <f t="shared" si="302"/>
        <v>516</v>
      </c>
      <c r="B542" s="22">
        <f t="shared" si="303"/>
        <v>80</v>
      </c>
      <c r="C542" s="2" t="s">
        <v>177</v>
      </c>
      <c r="D542" s="2" t="s">
        <v>181</v>
      </c>
      <c r="E542" s="5">
        <v>1965</v>
      </c>
      <c r="F542" s="5">
        <v>2016</v>
      </c>
      <c r="G542" s="5" t="s">
        <v>63</v>
      </c>
      <c r="H542" s="5">
        <v>2</v>
      </c>
      <c r="I542" s="5">
        <v>2</v>
      </c>
      <c r="J542" s="26">
        <v>555.70000000000005</v>
      </c>
      <c r="K542" s="26">
        <v>510.2</v>
      </c>
      <c r="L542" s="26">
        <v>0</v>
      </c>
      <c r="M542" s="6">
        <v>33</v>
      </c>
      <c r="N542" s="24">
        <f t="shared" si="304"/>
        <v>2430317.29</v>
      </c>
      <c r="O542" s="20"/>
      <c r="P542" s="1">
        <f t="shared" si="306"/>
        <v>1946733.0500000003</v>
      </c>
      <c r="Q542" s="1"/>
      <c r="R542" s="1">
        <v>140117.60440000001</v>
      </c>
      <c r="S542" s="1">
        <v>343466.63559999975</v>
      </c>
      <c r="T542" s="26">
        <v>0</v>
      </c>
      <c r="U542" s="1">
        <f t="shared" si="307"/>
        <v>4763.4599960799687</v>
      </c>
      <c r="V542" s="1">
        <f t="shared" si="307"/>
        <v>4763.4599960799687</v>
      </c>
      <c r="W542" s="7">
        <v>2018</v>
      </c>
      <c r="X542" s="173" t="s">
        <v>1394</v>
      </c>
      <c r="Y542" s="11">
        <f>+P542-'[1]Приложение №1'!$P445</f>
        <v>0</v>
      </c>
      <c r="AA542" s="24">
        <f t="shared" si="305"/>
        <v>2430317.29</v>
      </c>
      <c r="AB542" s="26">
        <v>1121113.29008406</v>
      </c>
      <c r="AC542" s="26">
        <v>400840.03908353997</v>
      </c>
      <c r="AD542" s="26">
        <v>0</v>
      </c>
      <c r="AE542" s="26">
        <v>598503.07414211996</v>
      </c>
      <c r="AF542" s="26">
        <v>0</v>
      </c>
      <c r="AG542" s="26"/>
      <c r="AH542" s="26">
        <v>0</v>
      </c>
      <c r="AI542" s="26">
        <v>0</v>
      </c>
      <c r="AJ542" s="26">
        <v>0</v>
      </c>
      <c r="AK542" s="26">
        <v>0</v>
      </c>
      <c r="AL542" s="26">
        <v>0</v>
      </c>
      <c r="AM542" s="26">
        <v>0</v>
      </c>
      <c r="AN542" s="26">
        <v>239187.6269</v>
      </c>
      <c r="AO542" s="1">
        <v>24303.172900000001</v>
      </c>
      <c r="AP542" s="112">
        <v>46370.086890280007</v>
      </c>
      <c r="AQ542" s="172"/>
    </row>
    <row r="543" spans="1:43" ht="15" customHeight="1" x14ac:dyDescent="0.25">
      <c r="A543" s="4">
        <f t="shared" si="302"/>
        <v>517</v>
      </c>
      <c r="B543" s="22">
        <f t="shared" si="303"/>
        <v>81</v>
      </c>
      <c r="C543" s="2" t="s">
        <v>177</v>
      </c>
      <c r="D543" s="2" t="s">
        <v>182</v>
      </c>
      <c r="E543" s="5">
        <v>1965</v>
      </c>
      <c r="F543" s="5">
        <v>2016</v>
      </c>
      <c r="G543" s="5" t="s">
        <v>63</v>
      </c>
      <c r="H543" s="5">
        <v>2</v>
      </c>
      <c r="I543" s="5">
        <v>2</v>
      </c>
      <c r="J543" s="26">
        <v>555.6</v>
      </c>
      <c r="K543" s="26">
        <v>503.4</v>
      </c>
      <c r="L543" s="26">
        <v>0</v>
      </c>
      <c r="M543" s="6">
        <v>26</v>
      </c>
      <c r="N543" s="24">
        <f t="shared" si="304"/>
        <v>2397925.7600000002</v>
      </c>
      <c r="O543" s="20"/>
      <c r="P543" s="1">
        <f t="shared" si="306"/>
        <v>1938293.31</v>
      </c>
      <c r="Q543" s="1"/>
      <c r="R543" s="1">
        <v>120743.5748</v>
      </c>
      <c r="S543" s="1">
        <v>338888.87520000018</v>
      </c>
      <c r="T543" s="26">
        <v>0</v>
      </c>
      <c r="U543" s="1">
        <f t="shared" si="307"/>
        <v>4763.4599920540331</v>
      </c>
      <c r="V543" s="1">
        <f t="shared" si="307"/>
        <v>4763.4599920540331</v>
      </c>
      <c r="W543" s="7">
        <v>2018</v>
      </c>
      <c r="X543" s="173" t="s">
        <v>1394</v>
      </c>
      <c r="Y543" s="11">
        <f>+P543-'[1]Приложение №1'!$P446</f>
        <v>0</v>
      </c>
      <c r="AA543" s="24">
        <f t="shared" si="305"/>
        <v>2397925.7600000002</v>
      </c>
      <c r="AB543" s="26">
        <v>1106170.9673196001</v>
      </c>
      <c r="AC543" s="26">
        <v>395497.59853800002</v>
      </c>
      <c r="AD543" s="26">
        <v>0</v>
      </c>
      <c r="AE543" s="26">
        <v>590526.16635935998</v>
      </c>
      <c r="AF543" s="26">
        <v>0</v>
      </c>
      <c r="AG543" s="26"/>
      <c r="AH543" s="26">
        <v>0</v>
      </c>
      <c r="AI543" s="26">
        <v>0</v>
      </c>
      <c r="AJ543" s="26">
        <v>0</v>
      </c>
      <c r="AK543" s="26">
        <v>0</v>
      </c>
      <c r="AL543" s="26">
        <v>0</v>
      </c>
      <c r="AM543" s="26">
        <v>0</v>
      </c>
      <c r="AN543" s="26">
        <v>235999.70880000002</v>
      </c>
      <c r="AO543" s="1">
        <v>23979.257600000004</v>
      </c>
      <c r="AP543" s="112">
        <v>45752.061383039996</v>
      </c>
      <c r="AQ543" s="172"/>
    </row>
    <row r="544" spans="1:43" ht="15" customHeight="1" x14ac:dyDescent="0.25">
      <c r="A544" s="4">
        <f t="shared" si="302"/>
        <v>518</v>
      </c>
      <c r="B544" s="22">
        <f t="shared" si="303"/>
        <v>82</v>
      </c>
      <c r="C544" s="2" t="s">
        <v>177</v>
      </c>
      <c r="D544" s="2" t="s">
        <v>183</v>
      </c>
      <c r="E544" s="5">
        <v>1965</v>
      </c>
      <c r="F544" s="5">
        <v>2016</v>
      </c>
      <c r="G544" s="5" t="s">
        <v>63</v>
      </c>
      <c r="H544" s="5">
        <v>2</v>
      </c>
      <c r="I544" s="5">
        <v>2</v>
      </c>
      <c r="J544" s="26">
        <v>548.9</v>
      </c>
      <c r="K544" s="26">
        <v>502.9</v>
      </c>
      <c r="L544" s="26">
        <v>0</v>
      </c>
      <c r="M544" s="6">
        <v>31</v>
      </c>
      <c r="N544" s="24">
        <f t="shared" si="304"/>
        <v>2395544.0300000003</v>
      </c>
      <c r="O544" s="20"/>
      <c r="P544" s="1">
        <f t="shared" si="306"/>
        <v>1971017.5200000005</v>
      </c>
      <c r="Q544" s="1"/>
      <c r="R544" s="1">
        <v>85974.233800000002</v>
      </c>
      <c r="S544" s="1">
        <v>338552.27619999979</v>
      </c>
      <c r="T544" s="26">
        <v>0</v>
      </c>
      <c r="U544" s="1">
        <f t="shared" si="307"/>
        <v>4763.4599920461333</v>
      </c>
      <c r="V544" s="1">
        <f t="shared" si="307"/>
        <v>4763.4599920461333</v>
      </c>
      <c r="W544" s="7">
        <v>2018</v>
      </c>
      <c r="X544" s="173" t="s">
        <v>1394</v>
      </c>
      <c r="Y544" s="11">
        <f>+P544-'[1]Приложение №1'!$P447</f>
        <v>0</v>
      </c>
      <c r="AA544" s="24">
        <f t="shared" si="305"/>
        <v>2395544.0300000003</v>
      </c>
      <c r="AB544" s="26">
        <v>1105072.2719618401</v>
      </c>
      <c r="AC544" s="26">
        <v>395104.77215537993</v>
      </c>
      <c r="AD544" s="26">
        <v>0</v>
      </c>
      <c r="AE544" s="26">
        <v>589939.62444311997</v>
      </c>
      <c r="AF544" s="26">
        <v>0</v>
      </c>
      <c r="AG544" s="26"/>
      <c r="AH544" s="26">
        <v>0</v>
      </c>
      <c r="AI544" s="26">
        <v>0</v>
      </c>
      <c r="AJ544" s="26">
        <v>0</v>
      </c>
      <c r="AK544" s="26">
        <v>0</v>
      </c>
      <c r="AL544" s="26">
        <v>0</v>
      </c>
      <c r="AM544" s="26">
        <v>0</v>
      </c>
      <c r="AN544" s="26">
        <v>235765.3028</v>
      </c>
      <c r="AO544" s="1">
        <v>23955.440300000002</v>
      </c>
      <c r="AP544" s="112">
        <v>45706.61833966001</v>
      </c>
      <c r="AQ544" s="172"/>
    </row>
    <row r="545" spans="1:43" ht="15" customHeight="1" x14ac:dyDescent="0.25">
      <c r="A545" s="4">
        <f t="shared" si="302"/>
        <v>519</v>
      </c>
      <c r="B545" s="22">
        <f t="shared" si="303"/>
        <v>83</v>
      </c>
      <c r="C545" s="2" t="s">
        <v>177</v>
      </c>
      <c r="D545" s="2" t="s">
        <v>187</v>
      </c>
      <c r="E545" s="5">
        <v>1965</v>
      </c>
      <c r="F545" s="5">
        <v>2009</v>
      </c>
      <c r="G545" s="5" t="s">
        <v>63</v>
      </c>
      <c r="H545" s="5">
        <v>2</v>
      </c>
      <c r="I545" s="5">
        <v>2</v>
      </c>
      <c r="J545" s="26">
        <v>548.6</v>
      </c>
      <c r="K545" s="26">
        <v>505.4</v>
      </c>
      <c r="L545" s="26">
        <v>0</v>
      </c>
      <c r="M545" s="6">
        <v>24</v>
      </c>
      <c r="N545" s="24">
        <f t="shared" si="304"/>
        <v>2407452.6799999997</v>
      </c>
      <c r="O545" s="20"/>
      <c r="P545" s="1">
        <f t="shared" si="306"/>
        <v>1938390.4599999995</v>
      </c>
      <c r="Q545" s="1"/>
      <c r="R545" s="1">
        <v>128826.9388</v>
      </c>
      <c r="S545" s="1">
        <v>340235.2812000002</v>
      </c>
      <c r="T545" s="26">
        <v>0</v>
      </c>
      <c r="U545" s="1">
        <f t="shared" si="307"/>
        <v>4763.4599920854762</v>
      </c>
      <c r="V545" s="1">
        <f t="shared" si="307"/>
        <v>4763.4599920854762</v>
      </c>
      <c r="W545" s="7">
        <v>2018</v>
      </c>
      <c r="X545" s="173" t="s">
        <v>1394</v>
      </c>
      <c r="Y545" s="11">
        <f>+P545-'[1]Приложение №1'!$P448</f>
        <v>0</v>
      </c>
      <c r="AA545" s="24">
        <f t="shared" si="305"/>
        <v>2407452.6799999997</v>
      </c>
      <c r="AB545" s="26">
        <v>1110565.7665611599</v>
      </c>
      <c r="AC545" s="26">
        <v>397068.90406847995</v>
      </c>
      <c r="AD545" s="26">
        <v>0</v>
      </c>
      <c r="AE545" s="26">
        <v>592872.31719240011</v>
      </c>
      <c r="AF545" s="26">
        <v>0</v>
      </c>
      <c r="AG545" s="26"/>
      <c r="AH545" s="26">
        <v>0</v>
      </c>
      <c r="AI545" s="26">
        <v>0</v>
      </c>
      <c r="AJ545" s="26">
        <v>0</v>
      </c>
      <c r="AK545" s="26">
        <v>0</v>
      </c>
      <c r="AL545" s="26">
        <v>0</v>
      </c>
      <c r="AM545" s="26">
        <v>0</v>
      </c>
      <c r="AN545" s="26">
        <v>236937.33179999999</v>
      </c>
      <c r="AO545" s="1">
        <v>24074.526799999996</v>
      </c>
      <c r="AP545" s="112">
        <v>45933.833577959995</v>
      </c>
      <c r="AQ545" s="172"/>
    </row>
    <row r="546" spans="1:43" ht="15" customHeight="1" x14ac:dyDescent="0.25">
      <c r="A546" s="4">
        <f t="shared" si="302"/>
        <v>520</v>
      </c>
      <c r="B546" s="22">
        <f t="shared" si="303"/>
        <v>84</v>
      </c>
      <c r="C546" s="2" t="s">
        <v>177</v>
      </c>
      <c r="D546" s="2" t="s">
        <v>188</v>
      </c>
      <c r="E546" s="5">
        <v>1969</v>
      </c>
      <c r="F546" s="5">
        <v>2017</v>
      </c>
      <c r="G546" s="5" t="s">
        <v>48</v>
      </c>
      <c r="H546" s="5">
        <v>3</v>
      </c>
      <c r="I546" s="5">
        <v>4</v>
      </c>
      <c r="J546" s="26">
        <v>2714.3</v>
      </c>
      <c r="K546" s="26">
        <v>1853.65</v>
      </c>
      <c r="L546" s="26">
        <v>0</v>
      </c>
      <c r="M546" s="6">
        <v>91</v>
      </c>
      <c r="N546" s="24">
        <f t="shared" si="304"/>
        <v>11452998.959999999</v>
      </c>
      <c r="O546" s="20"/>
      <c r="P546" s="1">
        <f t="shared" si="306"/>
        <v>6115146.2634999976</v>
      </c>
      <c r="Q546" s="1"/>
      <c r="R546" s="1">
        <v>670683.3493</v>
      </c>
      <c r="S546" s="1">
        <v>4667169.3472000007</v>
      </c>
      <c r="T546" s="1"/>
      <c r="U546" s="1">
        <f t="shared" si="307"/>
        <v>6178.6199983815704</v>
      </c>
      <c r="V546" s="1">
        <f t="shared" si="307"/>
        <v>6178.6199983815704</v>
      </c>
      <c r="W546" s="7">
        <v>2018</v>
      </c>
      <c r="X546" s="173" t="s">
        <v>1394</v>
      </c>
      <c r="Y546" s="11">
        <f>+P546-'[1]Приложение №1'!$P449</f>
        <v>0</v>
      </c>
      <c r="AA546" s="24">
        <f t="shared" si="305"/>
        <v>11452998.959999999</v>
      </c>
      <c r="AB546" s="26">
        <v>5423039.4415251603</v>
      </c>
      <c r="AC546" s="26">
        <v>3299842.5749956798</v>
      </c>
      <c r="AD546" s="26">
        <v>0</v>
      </c>
      <c r="AE546" s="26">
        <v>1325115.9448984799</v>
      </c>
      <c r="AF546" s="26">
        <v>0</v>
      </c>
      <c r="AG546" s="26"/>
      <c r="AH546" s="26">
        <v>0</v>
      </c>
      <c r="AI546" s="26">
        <v>0</v>
      </c>
      <c r="AJ546" s="26">
        <v>0</v>
      </c>
      <c r="AK546" s="26">
        <v>0</v>
      </c>
      <c r="AL546" s="26">
        <v>0</v>
      </c>
      <c r="AM546" s="26">
        <v>0</v>
      </c>
      <c r="AN546" s="26">
        <v>1070741.6442</v>
      </c>
      <c r="AO546" s="1">
        <v>114529.98960000002</v>
      </c>
      <c r="AP546" s="112">
        <v>219729.36478067999</v>
      </c>
      <c r="AQ546" s="172"/>
    </row>
    <row r="547" spans="1:43" ht="15" customHeight="1" x14ac:dyDescent="0.25">
      <c r="A547" s="4">
        <f t="shared" si="302"/>
        <v>521</v>
      </c>
      <c r="B547" s="22">
        <f t="shared" si="303"/>
        <v>85</v>
      </c>
      <c r="C547" s="2" t="s">
        <v>177</v>
      </c>
      <c r="D547" s="2" t="s">
        <v>189</v>
      </c>
      <c r="E547" s="5">
        <v>1962</v>
      </c>
      <c r="F547" s="5">
        <v>2016</v>
      </c>
      <c r="G547" s="5" t="s">
        <v>63</v>
      </c>
      <c r="H547" s="5">
        <v>2</v>
      </c>
      <c r="I547" s="5">
        <v>3</v>
      </c>
      <c r="J547" s="26">
        <v>604.95000000000005</v>
      </c>
      <c r="K547" s="26">
        <v>542.54999999999995</v>
      </c>
      <c r="L547" s="26">
        <v>0</v>
      </c>
      <c r="M547" s="6">
        <v>27</v>
      </c>
      <c r="N547" s="24">
        <f t="shared" si="304"/>
        <v>2638990.33</v>
      </c>
      <c r="O547" s="20"/>
      <c r="P547" s="1">
        <f t="shared" si="306"/>
        <v>2137942.0599999996</v>
      </c>
      <c r="Q547" s="1"/>
      <c r="R547" s="1">
        <v>135803.6061</v>
      </c>
      <c r="S547" s="1">
        <v>365244.66390000028</v>
      </c>
      <c r="T547" s="26">
        <v>0</v>
      </c>
      <c r="U547" s="1">
        <f t="shared" si="307"/>
        <v>4864.0500046078705</v>
      </c>
      <c r="V547" s="1">
        <f t="shared" si="307"/>
        <v>4864.0500046078705</v>
      </c>
      <c r="W547" s="7">
        <v>2018</v>
      </c>
      <c r="X547" s="173" t="s">
        <v>1394</v>
      </c>
      <c r="Y547" s="11">
        <f>+P547-'[1]Приложение №1'!$P450</f>
        <v>0</v>
      </c>
      <c r="AA547" s="24">
        <f t="shared" si="305"/>
        <v>2638990.33</v>
      </c>
      <c r="AB547" s="26">
        <v>0</v>
      </c>
      <c r="AC547" s="26">
        <v>0</v>
      </c>
      <c r="AD547" s="26">
        <v>0</v>
      </c>
      <c r="AE547" s="26">
        <v>0</v>
      </c>
      <c r="AF547" s="26">
        <v>0</v>
      </c>
      <c r="AG547" s="26"/>
      <c r="AH547" s="26">
        <v>0</v>
      </c>
      <c r="AI547" s="26">
        <v>0</v>
      </c>
      <c r="AJ547" s="26">
        <v>0</v>
      </c>
      <c r="AK547" s="26">
        <v>0</v>
      </c>
      <c r="AL547" s="26">
        <v>0</v>
      </c>
      <c r="AM547" s="26">
        <v>2298439.1838748204</v>
      </c>
      <c r="AN547" s="26">
        <v>263899.033</v>
      </c>
      <c r="AO547" s="1">
        <v>26389.903300000002</v>
      </c>
      <c r="AP547" s="112">
        <v>50262.209825180013</v>
      </c>
      <c r="AQ547" s="172"/>
    </row>
    <row r="548" spans="1:43" ht="15" customHeight="1" x14ac:dyDescent="0.25">
      <c r="A548" s="4">
        <f t="shared" si="302"/>
        <v>522</v>
      </c>
      <c r="B548" s="22">
        <f t="shared" si="303"/>
        <v>86</v>
      </c>
      <c r="C548" s="2" t="s">
        <v>177</v>
      </c>
      <c r="D548" s="2" t="s">
        <v>190</v>
      </c>
      <c r="E548" s="5">
        <v>1965</v>
      </c>
      <c r="F548" s="5">
        <v>2016</v>
      </c>
      <c r="G548" s="5" t="s">
        <v>63</v>
      </c>
      <c r="H548" s="5">
        <v>2</v>
      </c>
      <c r="I548" s="5">
        <v>2</v>
      </c>
      <c r="J548" s="26">
        <v>552.79999999999995</v>
      </c>
      <c r="K548" s="26">
        <v>500.8</v>
      </c>
      <c r="L548" s="26">
        <v>0</v>
      </c>
      <c r="M548" s="6">
        <v>23</v>
      </c>
      <c r="N548" s="24">
        <f t="shared" si="304"/>
        <v>1149801.75</v>
      </c>
      <c r="O548" s="20"/>
      <c r="P548" s="1">
        <f t="shared" si="306"/>
        <v>676424.97</v>
      </c>
      <c r="Q548" s="1"/>
      <c r="R548" s="1">
        <v>136238.2176</v>
      </c>
      <c r="S548" s="1">
        <v>337138.56240000005</v>
      </c>
      <c r="T548" s="26">
        <v>0</v>
      </c>
      <c r="U548" s="1">
        <f t="shared" si="307"/>
        <v>2295.9300119808308</v>
      </c>
      <c r="V548" s="1">
        <f t="shared" si="307"/>
        <v>2295.9300119808308</v>
      </c>
      <c r="W548" s="7">
        <v>2018</v>
      </c>
      <c r="X548" s="173" t="s">
        <v>1394</v>
      </c>
      <c r="Y548" s="11">
        <f>+P548-'[1]Приложение №1'!$P451</f>
        <v>0</v>
      </c>
      <c r="AA548" s="24">
        <f t="shared" si="305"/>
        <v>1149801.75</v>
      </c>
      <c r="AB548" s="26">
        <v>0</v>
      </c>
      <c r="AC548" s="26">
        <v>393454.90657409996</v>
      </c>
      <c r="AD548" s="26">
        <v>0</v>
      </c>
      <c r="AE548" s="26">
        <v>587476.17195959995</v>
      </c>
      <c r="AF548" s="26">
        <v>0</v>
      </c>
      <c r="AG548" s="26"/>
      <c r="AH548" s="26">
        <v>0</v>
      </c>
      <c r="AI548" s="26">
        <v>0</v>
      </c>
      <c r="AJ548" s="26">
        <v>0</v>
      </c>
      <c r="AK548" s="26">
        <v>0</v>
      </c>
      <c r="AL548" s="26">
        <v>0</v>
      </c>
      <c r="AM548" s="26">
        <v>0</v>
      </c>
      <c r="AN548" s="26">
        <v>135921.67800000001</v>
      </c>
      <c r="AO548" s="1">
        <v>11498.0175</v>
      </c>
      <c r="AP548" s="112">
        <v>21450.9759663</v>
      </c>
      <c r="AQ548" s="172"/>
    </row>
    <row r="549" spans="1:43" ht="15" customHeight="1" x14ac:dyDescent="0.25">
      <c r="A549" s="4">
        <f t="shared" si="302"/>
        <v>523</v>
      </c>
      <c r="B549" s="22">
        <f t="shared" si="303"/>
        <v>87</v>
      </c>
      <c r="C549" s="2" t="s">
        <v>177</v>
      </c>
      <c r="D549" s="2" t="s">
        <v>191</v>
      </c>
      <c r="E549" s="5">
        <v>1965</v>
      </c>
      <c r="F549" s="5">
        <v>2016</v>
      </c>
      <c r="G549" s="5" t="s">
        <v>63</v>
      </c>
      <c r="H549" s="5">
        <v>2</v>
      </c>
      <c r="I549" s="5">
        <v>2</v>
      </c>
      <c r="J549" s="26">
        <v>547.79999999999995</v>
      </c>
      <c r="K549" s="26">
        <v>505.4</v>
      </c>
      <c r="L549" s="26">
        <v>0</v>
      </c>
      <c r="M549" s="6">
        <v>23</v>
      </c>
      <c r="N549" s="24">
        <f t="shared" si="304"/>
        <v>1160363.02</v>
      </c>
      <c r="O549" s="20"/>
      <c r="P549" s="1">
        <f t="shared" si="306"/>
        <v>691304.84</v>
      </c>
      <c r="Q549" s="1"/>
      <c r="R549" s="1">
        <v>128822.8988</v>
      </c>
      <c r="S549" s="1">
        <v>340235.28120000008</v>
      </c>
      <c r="T549" s="26">
        <v>0</v>
      </c>
      <c r="U549" s="1">
        <f t="shared" si="307"/>
        <v>2295.9299960427384</v>
      </c>
      <c r="V549" s="1">
        <f t="shared" si="307"/>
        <v>2295.9299960427384</v>
      </c>
      <c r="W549" s="7">
        <v>2018</v>
      </c>
      <c r="X549" s="173" t="s">
        <v>1394</v>
      </c>
      <c r="Y549" s="11">
        <f>+P549-'[1]Приложение №1'!$P452</f>
        <v>0</v>
      </c>
      <c r="AA549" s="24">
        <f t="shared" si="305"/>
        <v>1160363.02</v>
      </c>
      <c r="AB549" s="26">
        <v>0</v>
      </c>
      <c r="AC549" s="26">
        <v>397068.90406847995</v>
      </c>
      <c r="AD549" s="26">
        <v>0</v>
      </c>
      <c r="AE549" s="26">
        <v>592872.31719240011</v>
      </c>
      <c r="AF549" s="26">
        <v>0</v>
      </c>
      <c r="AG549" s="26"/>
      <c r="AH549" s="26">
        <v>0</v>
      </c>
      <c r="AI549" s="26">
        <v>0</v>
      </c>
      <c r="AJ549" s="26">
        <v>0</v>
      </c>
      <c r="AK549" s="26">
        <v>0</v>
      </c>
      <c r="AL549" s="26">
        <v>0</v>
      </c>
      <c r="AM549" s="26">
        <v>0</v>
      </c>
      <c r="AN549" s="26">
        <v>137170.15900000001</v>
      </c>
      <c r="AO549" s="1">
        <v>11603.6302</v>
      </c>
      <c r="AP549" s="112">
        <v>21648.009539120001</v>
      </c>
      <c r="AQ549" s="172"/>
    </row>
    <row r="550" spans="1:43" ht="15" customHeight="1" x14ac:dyDescent="0.25">
      <c r="A550" s="4">
        <f t="shared" si="302"/>
        <v>524</v>
      </c>
      <c r="B550" s="22">
        <f t="shared" si="303"/>
        <v>88</v>
      </c>
      <c r="C550" s="2" t="s">
        <v>177</v>
      </c>
      <c r="D550" s="2" t="s">
        <v>192</v>
      </c>
      <c r="E550" s="5">
        <v>1965</v>
      </c>
      <c r="F550" s="5">
        <v>2016</v>
      </c>
      <c r="G550" s="5" t="s">
        <v>63</v>
      </c>
      <c r="H550" s="5">
        <v>2</v>
      </c>
      <c r="I550" s="5">
        <v>2</v>
      </c>
      <c r="J550" s="26">
        <v>548.79999999999995</v>
      </c>
      <c r="K550" s="26">
        <v>505.4</v>
      </c>
      <c r="L550" s="26">
        <v>0</v>
      </c>
      <c r="M550" s="6">
        <v>28</v>
      </c>
      <c r="N550" s="24">
        <f t="shared" si="304"/>
        <v>1160363.02</v>
      </c>
      <c r="O550" s="20"/>
      <c r="P550" s="1">
        <f t="shared" si="306"/>
        <v>711819.96000000008</v>
      </c>
      <c r="Q550" s="1"/>
      <c r="R550" s="1">
        <v>108307.7788</v>
      </c>
      <c r="S550" s="1">
        <v>340235.28119999997</v>
      </c>
      <c r="T550" s="26">
        <v>0</v>
      </c>
      <c r="U550" s="1">
        <f t="shared" si="307"/>
        <v>2295.9299960427384</v>
      </c>
      <c r="V550" s="1">
        <f t="shared" si="307"/>
        <v>2295.9299960427384</v>
      </c>
      <c r="W550" s="7">
        <v>2018</v>
      </c>
      <c r="X550" s="173" t="s">
        <v>1394</v>
      </c>
      <c r="Y550" s="11">
        <f>+P550-'[1]Приложение №1'!$P453</f>
        <v>0</v>
      </c>
      <c r="AA550" s="24">
        <f t="shared" si="305"/>
        <v>1160363.02</v>
      </c>
      <c r="AB550" s="26">
        <v>0</v>
      </c>
      <c r="AC550" s="26">
        <v>397068.90406847995</v>
      </c>
      <c r="AD550" s="26">
        <v>0</v>
      </c>
      <c r="AE550" s="26">
        <v>592872.31719240011</v>
      </c>
      <c r="AF550" s="26">
        <v>0</v>
      </c>
      <c r="AG550" s="26"/>
      <c r="AH550" s="26">
        <v>0</v>
      </c>
      <c r="AI550" s="26">
        <v>0</v>
      </c>
      <c r="AJ550" s="26">
        <v>0</v>
      </c>
      <c r="AK550" s="26">
        <v>0</v>
      </c>
      <c r="AL550" s="26">
        <v>0</v>
      </c>
      <c r="AM550" s="26">
        <v>0</v>
      </c>
      <c r="AN550" s="26">
        <v>137170.15900000001</v>
      </c>
      <c r="AO550" s="1">
        <v>11603.6302</v>
      </c>
      <c r="AP550" s="112">
        <v>21648.009539120001</v>
      </c>
      <c r="AQ550" s="172"/>
    </row>
    <row r="551" spans="1:43" ht="15" customHeight="1" x14ac:dyDescent="0.25">
      <c r="A551" s="4">
        <f t="shared" si="302"/>
        <v>525</v>
      </c>
      <c r="B551" s="22">
        <f t="shared" si="303"/>
        <v>89</v>
      </c>
      <c r="C551" s="2" t="s">
        <v>177</v>
      </c>
      <c r="D551" s="2" t="s">
        <v>193</v>
      </c>
      <c r="E551" s="5">
        <v>1965</v>
      </c>
      <c r="F551" s="5">
        <v>2016</v>
      </c>
      <c r="G551" s="5" t="s">
        <v>63</v>
      </c>
      <c r="H551" s="5">
        <v>2</v>
      </c>
      <c r="I551" s="5">
        <v>2</v>
      </c>
      <c r="J551" s="26">
        <v>550.79999999999995</v>
      </c>
      <c r="K551" s="26">
        <v>508.7</v>
      </c>
      <c r="L551" s="26">
        <v>0</v>
      </c>
      <c r="M551" s="6">
        <v>28</v>
      </c>
      <c r="N551" s="24">
        <f t="shared" si="304"/>
        <v>1167939.5899999999</v>
      </c>
      <c r="O551" s="20"/>
      <c r="P551" s="1">
        <f t="shared" si="306"/>
        <v>705088.0299999998</v>
      </c>
      <c r="Q551" s="1"/>
      <c r="R551" s="1">
        <v>120394.72139999999</v>
      </c>
      <c r="S551" s="1">
        <v>342456.83860000008</v>
      </c>
      <c r="T551" s="26">
        <v>0</v>
      </c>
      <c r="U551" s="1">
        <f t="shared" si="307"/>
        <v>2295.9299980342048</v>
      </c>
      <c r="V551" s="1">
        <f t="shared" si="307"/>
        <v>2295.9299980342048</v>
      </c>
      <c r="W551" s="7">
        <v>2018</v>
      </c>
      <c r="X551" s="173" t="s">
        <v>1394</v>
      </c>
      <c r="Y551" s="11">
        <f>+P551-'[1]Приложение №1'!$P454</f>
        <v>0</v>
      </c>
      <c r="AA551" s="24">
        <f t="shared" si="305"/>
        <v>1167939.5899999999</v>
      </c>
      <c r="AB551" s="26">
        <v>0</v>
      </c>
      <c r="AC551" s="26">
        <v>399661.55993567995</v>
      </c>
      <c r="AD551" s="26">
        <v>0</v>
      </c>
      <c r="AE551" s="26">
        <v>596743.46522531996</v>
      </c>
      <c r="AF551" s="26">
        <v>0</v>
      </c>
      <c r="AG551" s="26"/>
      <c r="AH551" s="26">
        <v>0</v>
      </c>
      <c r="AI551" s="26">
        <v>0</v>
      </c>
      <c r="AJ551" s="26">
        <v>0</v>
      </c>
      <c r="AK551" s="26">
        <v>0</v>
      </c>
      <c r="AL551" s="26">
        <v>0</v>
      </c>
      <c r="AM551" s="26">
        <v>0</v>
      </c>
      <c r="AN551" s="26">
        <v>138065.80910000001</v>
      </c>
      <c r="AO551" s="1">
        <v>11679.395900000001</v>
      </c>
      <c r="AP551" s="112">
        <v>21789.359839000004</v>
      </c>
      <c r="AQ551" s="172"/>
    </row>
    <row r="552" spans="1:43" ht="15" customHeight="1" x14ac:dyDescent="0.25">
      <c r="A552" s="4">
        <f t="shared" si="302"/>
        <v>526</v>
      </c>
      <c r="B552" s="22">
        <f t="shared" si="303"/>
        <v>90</v>
      </c>
      <c r="C552" s="2" t="s">
        <v>177</v>
      </c>
      <c r="D552" s="2" t="s">
        <v>194</v>
      </c>
      <c r="E552" s="5">
        <v>1965</v>
      </c>
      <c r="F552" s="5">
        <v>2016</v>
      </c>
      <c r="G552" s="5" t="s">
        <v>63</v>
      </c>
      <c r="H552" s="5">
        <v>2</v>
      </c>
      <c r="I552" s="5">
        <v>2</v>
      </c>
      <c r="J552" s="26">
        <v>555</v>
      </c>
      <c r="K552" s="26">
        <v>511.8</v>
      </c>
      <c r="L552" s="26">
        <v>0</v>
      </c>
      <c r="M552" s="6">
        <v>26</v>
      </c>
      <c r="N552" s="24">
        <f t="shared" si="304"/>
        <v>1175056.9799999997</v>
      </c>
      <c r="O552" s="20"/>
      <c r="P552" s="1">
        <f t="shared" si="306"/>
        <v>708248.36999999965</v>
      </c>
      <c r="Q552" s="1"/>
      <c r="R552" s="1">
        <v>122264.84960000002</v>
      </c>
      <c r="S552" s="1">
        <v>344543.76039999997</v>
      </c>
      <c r="T552" s="26">
        <v>0</v>
      </c>
      <c r="U552" s="1">
        <f t="shared" si="307"/>
        <v>2295.9300117233288</v>
      </c>
      <c r="V552" s="1">
        <f t="shared" si="307"/>
        <v>2295.9300117233288</v>
      </c>
      <c r="W552" s="7">
        <v>2018</v>
      </c>
      <c r="X552" s="173" t="s">
        <v>1394</v>
      </c>
      <c r="Y552" s="11">
        <f>+P552-'[1]Приложение №1'!$P455</f>
        <v>0</v>
      </c>
      <c r="AA552" s="24">
        <f t="shared" si="305"/>
        <v>1175056.9799999997</v>
      </c>
      <c r="AB552" s="26">
        <v>0</v>
      </c>
      <c r="AC552" s="26">
        <v>402097.08699173998</v>
      </c>
      <c r="AD552" s="26">
        <v>0</v>
      </c>
      <c r="AE552" s="26">
        <v>600380.00154132</v>
      </c>
      <c r="AF552" s="26">
        <v>0</v>
      </c>
      <c r="AG552" s="26"/>
      <c r="AH552" s="26">
        <v>0</v>
      </c>
      <c r="AI552" s="26">
        <v>0</v>
      </c>
      <c r="AJ552" s="26">
        <v>0</v>
      </c>
      <c r="AK552" s="26">
        <v>0</v>
      </c>
      <c r="AL552" s="26">
        <v>0</v>
      </c>
      <c r="AM552" s="26">
        <v>0</v>
      </c>
      <c r="AN552" s="26">
        <v>138907.17810000002</v>
      </c>
      <c r="AO552" s="1">
        <v>11750.569799999999</v>
      </c>
      <c r="AP552" s="112">
        <v>21922.143566939998</v>
      </c>
      <c r="AQ552" s="172"/>
    </row>
    <row r="553" spans="1:43" ht="15" customHeight="1" x14ac:dyDescent="0.25">
      <c r="A553" s="4">
        <f t="shared" ref="A553:A580" si="308">+A552+1</f>
        <v>527</v>
      </c>
      <c r="B553" s="22">
        <f t="shared" ref="B553:B580" si="309">+B552+1</f>
        <v>91</v>
      </c>
      <c r="C553" s="2" t="s">
        <v>177</v>
      </c>
      <c r="D553" s="2" t="s">
        <v>195</v>
      </c>
      <c r="E553" s="5">
        <v>1965</v>
      </c>
      <c r="F553" s="5">
        <v>2016</v>
      </c>
      <c r="G553" s="5" t="s">
        <v>63</v>
      </c>
      <c r="H553" s="5">
        <v>2</v>
      </c>
      <c r="I553" s="5">
        <v>2</v>
      </c>
      <c r="J553" s="26">
        <v>548.79999999999995</v>
      </c>
      <c r="K553" s="26">
        <v>504.8</v>
      </c>
      <c r="L553" s="26">
        <v>0</v>
      </c>
      <c r="M553" s="6">
        <v>24</v>
      </c>
      <c r="N553" s="24">
        <f t="shared" si="304"/>
        <v>1158985.47</v>
      </c>
      <c r="O553" s="20"/>
      <c r="P553" s="1">
        <f t="shared" si="306"/>
        <v>716194.44000000018</v>
      </c>
      <c r="Q553" s="1"/>
      <c r="R553" s="1">
        <v>102959.66560000001</v>
      </c>
      <c r="S553" s="1">
        <v>339831.3643999999</v>
      </c>
      <c r="T553" s="26">
        <v>0</v>
      </c>
      <c r="U553" s="1">
        <f t="shared" si="307"/>
        <v>2295.9300118858955</v>
      </c>
      <c r="V553" s="1">
        <f t="shared" si="307"/>
        <v>2295.9300118858955</v>
      </c>
      <c r="W553" s="7">
        <v>2018</v>
      </c>
      <c r="X553" s="173" t="s">
        <v>1394</v>
      </c>
      <c r="Y553" s="11">
        <f>+P553-'[1]Приложение №1'!$P456</f>
        <v>0</v>
      </c>
      <c r="AA553" s="24">
        <f t="shared" si="305"/>
        <v>1158985.47</v>
      </c>
      <c r="AB553" s="26">
        <v>0</v>
      </c>
      <c r="AC553" s="26">
        <v>396597.51763506001</v>
      </c>
      <c r="AD553" s="26">
        <v>0</v>
      </c>
      <c r="AE553" s="26">
        <v>592168.47362567997</v>
      </c>
      <c r="AF553" s="26">
        <v>0</v>
      </c>
      <c r="AG553" s="26"/>
      <c r="AH553" s="26">
        <v>0</v>
      </c>
      <c r="AI553" s="26">
        <v>0</v>
      </c>
      <c r="AJ553" s="26">
        <v>0</v>
      </c>
      <c r="AK553" s="26">
        <v>0</v>
      </c>
      <c r="AL553" s="26">
        <v>0</v>
      </c>
      <c r="AM553" s="26">
        <v>0</v>
      </c>
      <c r="AN553" s="26">
        <v>137007.3144</v>
      </c>
      <c r="AO553" s="1">
        <v>11589.8547</v>
      </c>
      <c r="AP553" s="112">
        <v>21622.309639260002</v>
      </c>
      <c r="AQ553" s="172"/>
    </row>
    <row r="554" spans="1:43" ht="15" customHeight="1" x14ac:dyDescent="0.25">
      <c r="A554" s="4">
        <f t="shared" si="308"/>
        <v>528</v>
      </c>
      <c r="B554" s="22">
        <f t="shared" si="309"/>
        <v>92</v>
      </c>
      <c r="C554" s="2" t="s">
        <v>196</v>
      </c>
      <c r="D554" s="2" t="s">
        <v>197</v>
      </c>
      <c r="E554" s="5">
        <v>1979</v>
      </c>
      <c r="F554" s="5">
        <v>1979</v>
      </c>
      <c r="G554" s="5" t="s">
        <v>63</v>
      </c>
      <c r="H554" s="5">
        <v>2</v>
      </c>
      <c r="I554" s="5">
        <v>2</v>
      </c>
      <c r="J554" s="26">
        <v>593.9</v>
      </c>
      <c r="K554" s="26">
        <v>484.7</v>
      </c>
      <c r="L554" s="26">
        <v>0</v>
      </c>
      <c r="M554" s="6">
        <v>21</v>
      </c>
      <c r="N554" s="24">
        <f t="shared" si="304"/>
        <v>8668243.9399999995</v>
      </c>
      <c r="O554" s="20"/>
      <c r="P554" s="1">
        <f t="shared" si="306"/>
        <v>8531647.0912046451</v>
      </c>
      <c r="Q554" s="1"/>
      <c r="R554" s="1">
        <v>89005.853399999993</v>
      </c>
      <c r="S554" s="1">
        <v>47590.995395355305</v>
      </c>
      <c r="T554" s="26">
        <v>0</v>
      </c>
      <c r="U554" s="1">
        <f t="shared" si="307"/>
        <v>17883.730018568185</v>
      </c>
      <c r="V554" s="1">
        <f t="shared" si="307"/>
        <v>17883.730018568185</v>
      </c>
      <c r="W554" s="7">
        <v>2018</v>
      </c>
      <c r="X554" s="173" t="s">
        <v>1394</v>
      </c>
      <c r="Y554" s="11">
        <f>+P554-'[1]Приложение №1'!$P457</f>
        <v>0</v>
      </c>
      <c r="AA554" s="24">
        <f t="shared" si="305"/>
        <v>8668243.9399999995</v>
      </c>
      <c r="AB554" s="26">
        <v>1454071.7178241799</v>
      </c>
      <c r="AC554" s="26">
        <v>520039.87479695992</v>
      </c>
      <c r="AD554" s="26">
        <v>199584.74417238001</v>
      </c>
      <c r="AE554" s="26">
        <v>784478.07454632001</v>
      </c>
      <c r="AF554" s="26">
        <v>0</v>
      </c>
      <c r="AG554" s="26"/>
      <c r="AH554" s="26">
        <v>0</v>
      </c>
      <c r="AI554" s="26">
        <v>0</v>
      </c>
      <c r="AJ554" s="26">
        <v>1777491.2542968001</v>
      </c>
      <c r="AK554" s="26">
        <v>0</v>
      </c>
      <c r="AL554" s="26">
        <v>0</v>
      </c>
      <c r="AM554" s="26">
        <v>2838318.0756512401</v>
      </c>
      <c r="AN554" s="26">
        <v>841950.07480000006</v>
      </c>
      <c r="AO554" s="1">
        <v>86682.439400000003</v>
      </c>
      <c r="AP554" s="112">
        <v>165627.68451212003</v>
      </c>
      <c r="AQ554" s="172"/>
    </row>
    <row r="555" spans="1:43" ht="15" customHeight="1" x14ac:dyDescent="0.25">
      <c r="A555" s="4">
        <f t="shared" si="308"/>
        <v>529</v>
      </c>
      <c r="B555" s="22">
        <f t="shared" si="309"/>
        <v>93</v>
      </c>
      <c r="C555" s="2" t="s">
        <v>196</v>
      </c>
      <c r="D555" s="2" t="s">
        <v>198</v>
      </c>
      <c r="E555" s="5">
        <v>1979</v>
      </c>
      <c r="F555" s="5">
        <v>1979</v>
      </c>
      <c r="G555" s="5" t="s">
        <v>63</v>
      </c>
      <c r="H555" s="5">
        <v>2</v>
      </c>
      <c r="I555" s="5">
        <v>2</v>
      </c>
      <c r="J555" s="26">
        <v>548.6</v>
      </c>
      <c r="K555" s="26">
        <v>501.2</v>
      </c>
      <c r="L555" s="26">
        <v>0</v>
      </c>
      <c r="M555" s="6">
        <v>28</v>
      </c>
      <c r="N555" s="24">
        <f t="shared" si="304"/>
        <v>8963325.4799999986</v>
      </c>
      <c r="O555" s="20"/>
      <c r="P555" s="1">
        <f t="shared" si="306"/>
        <v>8882534.1551745422</v>
      </c>
      <c r="Q555" s="1"/>
      <c r="R555" s="1">
        <v>80791.324825457297</v>
      </c>
      <c r="S555" s="1">
        <v>0</v>
      </c>
      <c r="T555" s="26">
        <v>0</v>
      </c>
      <c r="U555" s="1">
        <f t="shared" si="307"/>
        <v>17883.730007980845</v>
      </c>
      <c r="V555" s="1">
        <f t="shared" si="307"/>
        <v>17883.730007980845</v>
      </c>
      <c r="W555" s="7">
        <v>2018</v>
      </c>
      <c r="X555" s="173" t="s">
        <v>1394</v>
      </c>
      <c r="Y555" s="11">
        <f>+P555-'[1]Приложение №1'!$P458</f>
        <v>0</v>
      </c>
      <c r="AA555" s="24">
        <f t="shared" si="305"/>
        <v>8963325.4799999986</v>
      </c>
      <c r="AB555" s="26">
        <v>1503570.7595344798</v>
      </c>
      <c r="AC555" s="26">
        <v>537742.90322003991</v>
      </c>
      <c r="AD555" s="26">
        <v>206378.94310236</v>
      </c>
      <c r="AE555" s="26">
        <v>811183.01811707998</v>
      </c>
      <c r="AF555" s="26">
        <v>0</v>
      </c>
      <c r="AG555" s="26"/>
      <c r="AH555" s="26">
        <v>0</v>
      </c>
      <c r="AI555" s="26">
        <v>0</v>
      </c>
      <c r="AJ555" s="26">
        <v>1838000.0299247999</v>
      </c>
      <c r="AK555" s="26">
        <v>0</v>
      </c>
      <c r="AL555" s="26">
        <v>0</v>
      </c>
      <c r="AM555" s="26">
        <v>2934939.1779350997</v>
      </c>
      <c r="AN555" s="26">
        <v>870611.46509999991</v>
      </c>
      <c r="AO555" s="1">
        <v>89633.25480000001</v>
      </c>
      <c r="AP555" s="112">
        <v>171265.92826614005</v>
      </c>
      <c r="AQ555" s="172"/>
    </row>
    <row r="556" spans="1:43" ht="15" customHeight="1" x14ac:dyDescent="0.25">
      <c r="A556" s="4">
        <f t="shared" si="308"/>
        <v>530</v>
      </c>
      <c r="B556" s="22">
        <f t="shared" si="309"/>
        <v>94</v>
      </c>
      <c r="C556" s="2" t="s">
        <v>196</v>
      </c>
      <c r="D556" s="2" t="s">
        <v>199</v>
      </c>
      <c r="E556" s="5">
        <v>1979</v>
      </c>
      <c r="F556" s="5">
        <v>1979</v>
      </c>
      <c r="G556" s="5" t="s">
        <v>63</v>
      </c>
      <c r="H556" s="5">
        <v>2</v>
      </c>
      <c r="I556" s="5">
        <v>2</v>
      </c>
      <c r="J556" s="26">
        <v>399.23</v>
      </c>
      <c r="K556" s="26">
        <v>379.49</v>
      </c>
      <c r="L556" s="26">
        <v>0</v>
      </c>
      <c r="M556" s="6">
        <v>15</v>
      </c>
      <c r="N556" s="24">
        <f t="shared" si="304"/>
        <v>6786696.7000000011</v>
      </c>
      <c r="O556" s="20"/>
      <c r="P556" s="1">
        <f t="shared" si="306"/>
        <v>6724718.1072130194</v>
      </c>
      <c r="Q556" s="1"/>
      <c r="R556" s="1">
        <v>61978.592786981724</v>
      </c>
      <c r="S556" s="1">
        <v>0</v>
      </c>
      <c r="T556" s="26">
        <v>0</v>
      </c>
      <c r="U556" s="1">
        <f t="shared" ref="U556:V575" si="310">$N556/($K556+$L556)</f>
        <v>17883.730006060767</v>
      </c>
      <c r="V556" s="1">
        <f t="shared" si="310"/>
        <v>17883.730006060767</v>
      </c>
      <c r="W556" s="7">
        <v>2018</v>
      </c>
      <c r="X556" s="173" t="s">
        <v>1394</v>
      </c>
      <c r="Y556" s="11">
        <f>+P556-'[1]Приложение №1'!$P459</f>
        <v>0</v>
      </c>
      <c r="AA556" s="24">
        <f t="shared" si="305"/>
        <v>6786696.7000000011</v>
      </c>
      <c r="AB556" s="26">
        <v>1138447.8595580999</v>
      </c>
      <c r="AC556" s="26">
        <v>407158.92357756</v>
      </c>
      <c r="AD556" s="26">
        <v>156262.45577711999</v>
      </c>
      <c r="AE556" s="26">
        <v>614197.61081196007</v>
      </c>
      <c r="AF556" s="26">
        <v>0</v>
      </c>
      <c r="AG556" s="26"/>
      <c r="AH556" s="26">
        <v>0</v>
      </c>
      <c r="AI556" s="26">
        <v>0</v>
      </c>
      <c r="AJ556" s="26">
        <v>1391665.2711192002</v>
      </c>
      <c r="AK556" s="26">
        <v>0</v>
      </c>
      <c r="AL556" s="26">
        <v>0</v>
      </c>
      <c r="AM556" s="26">
        <v>2222226.79829136</v>
      </c>
      <c r="AN556" s="26">
        <v>659194.62250000006</v>
      </c>
      <c r="AO556" s="1">
        <v>67866.967000000004</v>
      </c>
      <c r="AP556" s="112">
        <v>129676.19136470002</v>
      </c>
      <c r="AQ556" s="172"/>
    </row>
    <row r="557" spans="1:43" ht="15" customHeight="1" x14ac:dyDescent="0.25">
      <c r="A557" s="4">
        <f t="shared" si="308"/>
        <v>531</v>
      </c>
      <c r="B557" s="22">
        <f t="shared" si="309"/>
        <v>95</v>
      </c>
      <c r="C557" s="2" t="s">
        <v>202</v>
      </c>
      <c r="D557" s="2" t="s">
        <v>203</v>
      </c>
      <c r="E557" s="5">
        <v>1987</v>
      </c>
      <c r="F557" s="5">
        <v>2012</v>
      </c>
      <c r="G557" s="5" t="s">
        <v>48</v>
      </c>
      <c r="H557" s="5">
        <v>5</v>
      </c>
      <c r="I557" s="5">
        <v>2</v>
      </c>
      <c r="J557" s="26">
        <v>1665.4</v>
      </c>
      <c r="K557" s="26">
        <v>1290.9000000000001</v>
      </c>
      <c r="L557" s="26">
        <v>0</v>
      </c>
      <c r="M557" s="6">
        <v>31</v>
      </c>
      <c r="N557" s="24">
        <f t="shared" si="304"/>
        <v>5871064.8399999999</v>
      </c>
      <c r="O557" s="20"/>
      <c r="P557" s="1">
        <f t="shared" si="306"/>
        <v>5226694.2896482255</v>
      </c>
      <c r="Q557" s="1"/>
      <c r="R557" s="1">
        <v>177727.16380000004</v>
      </c>
      <c r="S557" s="1">
        <v>466643.38655177428</v>
      </c>
      <c r="T557" s="1"/>
      <c r="U557" s="1">
        <f t="shared" si="310"/>
        <v>4548.0400030986129</v>
      </c>
      <c r="V557" s="1">
        <f t="shared" si="310"/>
        <v>4548.0400030986129</v>
      </c>
      <c r="W557" s="7">
        <v>2018</v>
      </c>
      <c r="X557" s="173" t="s">
        <v>1394</v>
      </c>
      <c r="Y557" s="11">
        <f>+P557-'[1]Приложение №1'!$P463</f>
        <v>0</v>
      </c>
      <c r="AA557" s="24">
        <f t="shared" si="305"/>
        <v>5871064.8399999999</v>
      </c>
      <c r="AB557" s="26">
        <v>0</v>
      </c>
      <c r="AC557" s="26">
        <v>0</v>
      </c>
      <c r="AD557" s="26">
        <v>0</v>
      </c>
      <c r="AE557" s="26">
        <v>0</v>
      </c>
      <c r="AF557" s="26">
        <v>0</v>
      </c>
      <c r="AG557" s="26"/>
      <c r="AH557" s="26">
        <v>0</v>
      </c>
      <c r="AI557" s="26">
        <v>0</v>
      </c>
      <c r="AJ557" s="26">
        <v>0</v>
      </c>
      <c r="AK557" s="26">
        <v>0</v>
      </c>
      <c r="AL557" s="26">
        <v>5113427.4066573596</v>
      </c>
      <c r="AM557" s="26">
        <v>0</v>
      </c>
      <c r="AN557" s="26">
        <v>587106.48400000005</v>
      </c>
      <c r="AO557" s="1">
        <v>58710.648399999998</v>
      </c>
      <c r="AP557" s="112">
        <v>111820.30094263999</v>
      </c>
      <c r="AQ557" s="172"/>
    </row>
    <row r="558" spans="1:43" ht="15" customHeight="1" x14ac:dyDescent="0.25">
      <c r="A558" s="4">
        <f t="shared" si="308"/>
        <v>532</v>
      </c>
      <c r="B558" s="22">
        <f t="shared" si="309"/>
        <v>96</v>
      </c>
      <c r="C558" s="2" t="s">
        <v>202</v>
      </c>
      <c r="D558" s="2" t="s">
        <v>204</v>
      </c>
      <c r="E558" s="5">
        <v>1985</v>
      </c>
      <c r="F558" s="5">
        <v>2012</v>
      </c>
      <c r="G558" s="5" t="s">
        <v>48</v>
      </c>
      <c r="H558" s="5">
        <v>5</v>
      </c>
      <c r="I558" s="5">
        <v>4</v>
      </c>
      <c r="J558" s="26">
        <v>3410</v>
      </c>
      <c r="K558" s="26">
        <v>2517.1</v>
      </c>
      <c r="L558" s="26">
        <v>0</v>
      </c>
      <c r="M558" s="6">
        <v>80</v>
      </c>
      <c r="N558" s="24">
        <f t="shared" si="304"/>
        <v>11447871.48</v>
      </c>
      <c r="O558" s="20"/>
      <c r="P558" s="1">
        <f t="shared" si="306"/>
        <v>7778680.0099999998</v>
      </c>
      <c r="Q558" s="1"/>
      <c r="R558" s="1">
        <v>285262.46220000018</v>
      </c>
      <c r="S558" s="1">
        <v>3383929.0077999998</v>
      </c>
      <c r="T558" s="1"/>
      <c r="U558" s="1">
        <f t="shared" si="310"/>
        <v>4548.0399984108699</v>
      </c>
      <c r="V558" s="1">
        <f t="shared" si="310"/>
        <v>4548.0399984108699</v>
      </c>
      <c r="W558" s="7">
        <v>2018</v>
      </c>
      <c r="X558" s="173" t="s">
        <v>1394</v>
      </c>
      <c r="Y558" s="11">
        <f>+P558-'[1]Приложение №1'!$P464</f>
        <v>0</v>
      </c>
      <c r="AA558" s="24">
        <f t="shared" si="305"/>
        <v>11447871.48</v>
      </c>
      <c r="AB558" s="26">
        <v>0</v>
      </c>
      <c r="AC558" s="26">
        <v>0</v>
      </c>
      <c r="AD558" s="26">
        <v>0</v>
      </c>
      <c r="AE558" s="26">
        <v>0</v>
      </c>
      <c r="AF558" s="26">
        <v>0</v>
      </c>
      <c r="AG558" s="26"/>
      <c r="AH558" s="26">
        <v>0</v>
      </c>
      <c r="AI558" s="26">
        <v>0</v>
      </c>
      <c r="AJ558" s="26">
        <v>0</v>
      </c>
      <c r="AK558" s="26">
        <v>0</v>
      </c>
      <c r="AL558" s="26">
        <v>9970569.4569919202</v>
      </c>
      <c r="AM558" s="26">
        <v>0</v>
      </c>
      <c r="AN558" s="26">
        <v>1144787.148</v>
      </c>
      <c r="AO558" s="1">
        <v>114478.7148</v>
      </c>
      <c r="AP558" s="112">
        <v>218036.16020807999</v>
      </c>
      <c r="AQ558" s="172"/>
    </row>
    <row r="559" spans="1:43" ht="15" customHeight="1" x14ac:dyDescent="0.25">
      <c r="A559" s="4">
        <f t="shared" si="308"/>
        <v>533</v>
      </c>
      <c r="B559" s="22">
        <f t="shared" si="309"/>
        <v>97</v>
      </c>
      <c r="C559" s="2" t="s">
        <v>202</v>
      </c>
      <c r="D559" s="2" t="s">
        <v>205</v>
      </c>
      <c r="E559" s="5">
        <v>1982</v>
      </c>
      <c r="F559" s="5">
        <v>1982</v>
      </c>
      <c r="G559" s="5" t="s">
        <v>63</v>
      </c>
      <c r="H559" s="5">
        <v>2</v>
      </c>
      <c r="I559" s="5">
        <v>1</v>
      </c>
      <c r="J559" s="26">
        <v>279.10000000000002</v>
      </c>
      <c r="K559" s="26">
        <v>249.7</v>
      </c>
      <c r="L559" s="26">
        <v>0</v>
      </c>
      <c r="M559" s="6">
        <v>11</v>
      </c>
      <c r="N559" s="24">
        <f t="shared" si="304"/>
        <v>1579072.47364854</v>
      </c>
      <c r="O559" s="20"/>
      <c r="P559" s="1">
        <f t="shared" si="306"/>
        <v>1579072.47364854</v>
      </c>
      <c r="Q559" s="1"/>
      <c r="R559" s="1"/>
      <c r="S559" s="1"/>
      <c r="T559" s="26">
        <v>0</v>
      </c>
      <c r="U559" s="1">
        <f t="shared" si="310"/>
        <v>6323.8785488527838</v>
      </c>
      <c r="V559" s="1">
        <f t="shared" si="310"/>
        <v>6323.8785488527838</v>
      </c>
      <c r="W559" s="7">
        <v>2018</v>
      </c>
      <c r="X559" s="173" t="s">
        <v>1394</v>
      </c>
      <c r="Y559" s="11">
        <f>+P559-'[1]Приложение №1'!$P465</f>
        <v>-1052357.1063514596</v>
      </c>
      <c r="AA559" s="24">
        <f t="shared" si="305"/>
        <v>1579072.47364854</v>
      </c>
      <c r="AB559" s="26"/>
      <c r="AC559" s="26"/>
      <c r="AD559" s="26">
        <v>0</v>
      </c>
      <c r="AE559" s="26">
        <v>0</v>
      </c>
      <c r="AF559" s="26">
        <v>0</v>
      </c>
      <c r="AG559" s="26"/>
      <c r="AH559" s="26">
        <v>0</v>
      </c>
      <c r="AI559" s="26">
        <v>0</v>
      </c>
      <c r="AJ559" s="26">
        <v>0</v>
      </c>
      <c r="AK559" s="26">
        <v>0</v>
      </c>
      <c r="AL559" s="26">
        <v>0</v>
      </c>
      <c r="AM559" s="26">
        <v>1380686.71774614</v>
      </c>
      <c r="AN559" s="26">
        <v>136932.54999999999</v>
      </c>
      <c r="AO559" s="1">
        <v>10000</v>
      </c>
      <c r="AP559" s="112">
        <v>51453.205902400005</v>
      </c>
      <c r="AQ559" s="172"/>
    </row>
    <row r="560" spans="1:43" ht="15" customHeight="1" x14ac:dyDescent="0.25">
      <c r="A560" s="4">
        <f t="shared" si="308"/>
        <v>534</v>
      </c>
      <c r="B560" s="22">
        <f t="shared" si="309"/>
        <v>98</v>
      </c>
      <c r="C560" s="2" t="s">
        <v>202</v>
      </c>
      <c r="D560" s="2" t="s">
        <v>206</v>
      </c>
      <c r="E560" s="5">
        <v>1976</v>
      </c>
      <c r="F560" s="5">
        <v>1976</v>
      </c>
      <c r="G560" s="5" t="s">
        <v>48</v>
      </c>
      <c r="H560" s="5">
        <v>3</v>
      </c>
      <c r="I560" s="5">
        <v>4</v>
      </c>
      <c r="J560" s="26">
        <v>2192.3000000000002</v>
      </c>
      <c r="K560" s="26">
        <v>2028.5</v>
      </c>
      <c r="L560" s="26">
        <v>0</v>
      </c>
      <c r="M560" s="6">
        <v>85</v>
      </c>
      <c r="N560" s="24">
        <f t="shared" si="304"/>
        <v>31013862.251715004</v>
      </c>
      <c r="O560" s="20"/>
      <c r="P560" s="1">
        <f t="shared" si="306"/>
        <v>25282067.144715004</v>
      </c>
      <c r="Q560" s="1"/>
      <c r="R560" s="1">
        <v>259535.147</v>
      </c>
      <c r="S560" s="1">
        <v>5472259.96</v>
      </c>
      <c r="T560" s="1"/>
      <c r="U560" s="1">
        <f t="shared" si="310"/>
        <v>15289.061992464878</v>
      </c>
      <c r="V560" s="1">
        <f t="shared" si="310"/>
        <v>15289.061992464878</v>
      </c>
      <c r="W560" s="7">
        <v>2018</v>
      </c>
      <c r="X560" s="173" t="s">
        <v>1394</v>
      </c>
      <c r="Y560" s="11">
        <f>+P560-'[1]Приложение №1'!$P466</f>
        <v>-31203006.438285001</v>
      </c>
      <c r="AA560" s="24">
        <f t="shared" si="305"/>
        <v>31013862.251715004</v>
      </c>
      <c r="AB560" s="26">
        <v>0</v>
      </c>
      <c r="AC560" s="26">
        <v>0</v>
      </c>
      <c r="AD560" s="26">
        <v>0</v>
      </c>
      <c r="AE560" s="26">
        <v>0</v>
      </c>
      <c r="AF560" s="26">
        <v>0</v>
      </c>
      <c r="AG560" s="26"/>
      <c r="AH560" s="26">
        <v>0</v>
      </c>
      <c r="AI560" s="26">
        <v>0</v>
      </c>
      <c r="AJ560" s="26"/>
      <c r="AK560" s="26">
        <v>0</v>
      </c>
      <c r="AL560" s="26">
        <v>0</v>
      </c>
      <c r="AM560" s="26">
        <v>23285097.547431301</v>
      </c>
      <c r="AN560" s="26">
        <v>5902452.2175000003</v>
      </c>
      <c r="AO560" s="1">
        <v>626122.28700000001</v>
      </c>
      <c r="AP560" s="112">
        <v>1200190.1997837001</v>
      </c>
      <c r="AQ560" s="172"/>
    </row>
    <row r="561" spans="1:43" ht="15" customHeight="1" x14ac:dyDescent="0.25">
      <c r="A561" s="4">
        <f t="shared" si="308"/>
        <v>535</v>
      </c>
      <c r="B561" s="22">
        <f t="shared" si="309"/>
        <v>99</v>
      </c>
      <c r="C561" s="2" t="s">
        <v>207</v>
      </c>
      <c r="D561" s="2" t="s">
        <v>208</v>
      </c>
      <c r="E561" s="5">
        <v>1972</v>
      </c>
      <c r="F561" s="5">
        <v>1972</v>
      </c>
      <c r="G561" s="5" t="s">
        <v>63</v>
      </c>
      <c r="H561" s="5">
        <v>2</v>
      </c>
      <c r="I561" s="5">
        <v>2</v>
      </c>
      <c r="J561" s="26">
        <v>575.70000000000005</v>
      </c>
      <c r="K561" s="26">
        <v>514.79999999999995</v>
      </c>
      <c r="L561" s="26">
        <v>0</v>
      </c>
      <c r="M561" s="6">
        <v>26</v>
      </c>
      <c r="N561" s="24">
        <f t="shared" si="304"/>
        <v>621492.30000000005</v>
      </c>
      <c r="O561" s="20"/>
      <c r="P561" s="1">
        <f t="shared" si="306"/>
        <v>434979.11440000008</v>
      </c>
      <c r="Q561" s="1">
        <v>62149.23000000001</v>
      </c>
      <c r="R561" s="1">
        <v>124363.9556</v>
      </c>
      <c r="S561" s="1"/>
      <c r="T561" s="26">
        <v>0</v>
      </c>
      <c r="U561" s="1">
        <f t="shared" si="310"/>
        <v>1207.2500000000002</v>
      </c>
      <c r="V561" s="1">
        <f t="shared" si="310"/>
        <v>1207.2500000000002</v>
      </c>
      <c r="W561" s="7">
        <v>2018</v>
      </c>
      <c r="X561" s="173" t="s">
        <v>1394</v>
      </c>
      <c r="Y561" s="11">
        <f>+P561-'[1]Приложение №1'!$P467</f>
        <v>0</v>
      </c>
      <c r="AA561" s="24">
        <f t="shared" si="305"/>
        <v>621492.30000000005</v>
      </c>
      <c r="AB561" s="26">
        <v>0</v>
      </c>
      <c r="AC561" s="26">
        <v>541291.20465420012</v>
      </c>
      <c r="AD561" s="26">
        <v>0</v>
      </c>
      <c r="AE561" s="26">
        <v>0</v>
      </c>
      <c r="AF561" s="26">
        <v>0</v>
      </c>
      <c r="AG561" s="26"/>
      <c r="AH561" s="26">
        <v>0</v>
      </c>
      <c r="AI561" s="26">
        <v>0</v>
      </c>
      <c r="AJ561" s="26">
        <v>0</v>
      </c>
      <c r="AK561" s="26">
        <v>0</v>
      </c>
      <c r="AL561" s="26">
        <v>0</v>
      </c>
      <c r="AM561" s="26">
        <v>0</v>
      </c>
      <c r="AN561" s="26">
        <v>62149.23000000001</v>
      </c>
      <c r="AO561" s="1">
        <v>6214.9230000000007</v>
      </c>
      <c r="AP561" s="112">
        <v>11836.942345800004</v>
      </c>
      <c r="AQ561" s="172"/>
    </row>
    <row r="562" spans="1:43" ht="15" customHeight="1" x14ac:dyDescent="0.25">
      <c r="A562" s="4">
        <f t="shared" si="308"/>
        <v>536</v>
      </c>
      <c r="B562" s="22">
        <f t="shared" si="309"/>
        <v>100</v>
      </c>
      <c r="C562" s="2" t="s">
        <v>207</v>
      </c>
      <c r="D562" s="2" t="s">
        <v>209</v>
      </c>
      <c r="E562" s="5">
        <v>1969</v>
      </c>
      <c r="F562" s="5">
        <v>1969</v>
      </c>
      <c r="G562" s="5" t="s">
        <v>63</v>
      </c>
      <c r="H562" s="5">
        <v>2</v>
      </c>
      <c r="I562" s="5">
        <v>1</v>
      </c>
      <c r="J562" s="26">
        <v>360.1</v>
      </c>
      <c r="K562" s="26">
        <v>334.9</v>
      </c>
      <c r="L562" s="26">
        <v>0</v>
      </c>
      <c r="M562" s="6">
        <v>19</v>
      </c>
      <c r="N562" s="24">
        <f t="shared" si="304"/>
        <v>404308.03</v>
      </c>
      <c r="O562" s="20"/>
      <c r="P562" s="1">
        <f t="shared" si="306"/>
        <v>283680.10920000001</v>
      </c>
      <c r="Q562" s="1">
        <v>40430.803000000007</v>
      </c>
      <c r="R562" s="1">
        <v>80197.117800000007</v>
      </c>
      <c r="S562" s="1"/>
      <c r="T562" s="26"/>
      <c r="U562" s="1">
        <f t="shared" si="310"/>
        <v>1207.2500149298301</v>
      </c>
      <c r="V562" s="1">
        <f t="shared" si="310"/>
        <v>1207.2500149298301</v>
      </c>
      <c r="W562" s="7">
        <v>2018</v>
      </c>
      <c r="X562" s="173" t="s">
        <v>1394</v>
      </c>
      <c r="Y562" s="11">
        <f>+P562-'[1]Приложение №1'!$P468</f>
        <v>0</v>
      </c>
      <c r="AA562" s="24">
        <f t="shared" si="305"/>
        <v>404308.03</v>
      </c>
      <c r="AB562" s="26">
        <v>0</v>
      </c>
      <c r="AC562" s="26">
        <v>352133.69596062007</v>
      </c>
      <c r="AD562" s="26">
        <v>0</v>
      </c>
      <c r="AE562" s="26">
        <v>0</v>
      </c>
      <c r="AF562" s="26">
        <v>0</v>
      </c>
      <c r="AG562" s="26"/>
      <c r="AH562" s="26">
        <v>0</v>
      </c>
      <c r="AI562" s="26">
        <v>0</v>
      </c>
      <c r="AJ562" s="26">
        <v>0</v>
      </c>
      <c r="AK562" s="26">
        <v>0</v>
      </c>
      <c r="AL562" s="26">
        <v>0</v>
      </c>
      <c r="AM562" s="26">
        <v>0</v>
      </c>
      <c r="AN562" s="26">
        <v>40430.803000000007</v>
      </c>
      <c r="AO562" s="1">
        <v>4043.0803000000005</v>
      </c>
      <c r="AP562" s="112">
        <v>7700.4507393800013</v>
      </c>
      <c r="AQ562" s="172"/>
    </row>
    <row r="563" spans="1:43" ht="15" customHeight="1" x14ac:dyDescent="0.25">
      <c r="A563" s="4">
        <f t="shared" si="308"/>
        <v>537</v>
      </c>
      <c r="B563" s="22">
        <f t="shared" si="309"/>
        <v>101</v>
      </c>
      <c r="C563" s="2" t="s">
        <v>210</v>
      </c>
      <c r="D563" s="2" t="s">
        <v>212</v>
      </c>
      <c r="E563" s="5">
        <v>1979</v>
      </c>
      <c r="F563" s="5">
        <v>1979</v>
      </c>
      <c r="G563" s="5" t="s">
        <v>63</v>
      </c>
      <c r="H563" s="5">
        <v>2</v>
      </c>
      <c r="I563" s="5">
        <v>2</v>
      </c>
      <c r="J563" s="26">
        <v>546</v>
      </c>
      <c r="K563" s="26">
        <v>500</v>
      </c>
      <c r="L563" s="26">
        <v>0</v>
      </c>
      <c r="M563" s="6">
        <v>35</v>
      </c>
      <c r="N563" s="24">
        <f t="shared" si="304"/>
        <v>1554070</v>
      </c>
      <c r="O563" s="20"/>
      <c r="P563" s="1">
        <f t="shared" si="306"/>
        <v>1140247.8500000001</v>
      </c>
      <c r="Q563" s="1"/>
      <c r="R563" s="1">
        <v>114711.25</v>
      </c>
      <c r="S563" s="1">
        <v>299110.90000000002</v>
      </c>
      <c r="T563" s="26">
        <v>0</v>
      </c>
      <c r="U563" s="1">
        <f t="shared" si="310"/>
        <v>3108.14</v>
      </c>
      <c r="V563" s="1">
        <f t="shared" si="310"/>
        <v>3108.14</v>
      </c>
      <c r="W563" s="7">
        <v>2018</v>
      </c>
      <c r="X563" s="173" t="s">
        <v>1394</v>
      </c>
      <c r="Y563" s="11">
        <f>+P563-'[1]Приложение №1'!$P469</f>
        <v>0</v>
      </c>
      <c r="AA563" s="24">
        <f t="shared" si="305"/>
        <v>1554070</v>
      </c>
      <c r="AB563" s="26">
        <v>0</v>
      </c>
      <c r="AC563" s="26">
        <v>0</v>
      </c>
      <c r="AD563" s="26">
        <v>0</v>
      </c>
      <c r="AE563" s="26">
        <v>0</v>
      </c>
      <c r="AF563" s="26">
        <v>0</v>
      </c>
      <c r="AG563" s="26"/>
      <c r="AH563" s="26">
        <v>0</v>
      </c>
      <c r="AI563" s="26">
        <v>0</v>
      </c>
      <c r="AJ563" s="26">
        <v>1368731.6118000001</v>
      </c>
      <c r="AK563" s="26">
        <v>0</v>
      </c>
      <c r="AL563" s="26">
        <v>0</v>
      </c>
      <c r="AM563" s="26">
        <v>0</v>
      </c>
      <c r="AN563" s="26">
        <v>139866.29999999999</v>
      </c>
      <c r="AO563" s="1">
        <v>15540.7</v>
      </c>
      <c r="AP563" s="112">
        <v>29931.388200000001</v>
      </c>
      <c r="AQ563" s="172"/>
    </row>
    <row r="564" spans="1:43" ht="15" customHeight="1" x14ac:dyDescent="0.25">
      <c r="A564" s="4">
        <f t="shared" si="308"/>
        <v>538</v>
      </c>
      <c r="B564" s="22">
        <f t="shared" si="309"/>
        <v>102</v>
      </c>
      <c r="C564" s="2" t="s">
        <v>213</v>
      </c>
      <c r="D564" s="2" t="s">
        <v>214</v>
      </c>
      <c r="E564" s="5">
        <v>1975</v>
      </c>
      <c r="F564" s="5">
        <v>1975</v>
      </c>
      <c r="G564" s="5" t="s">
        <v>63</v>
      </c>
      <c r="H564" s="5">
        <v>2</v>
      </c>
      <c r="I564" s="5">
        <v>2</v>
      </c>
      <c r="J564" s="26">
        <v>518</v>
      </c>
      <c r="K564" s="26">
        <v>496.2</v>
      </c>
      <c r="L564" s="26">
        <v>0</v>
      </c>
      <c r="M564" s="6">
        <v>35</v>
      </c>
      <c r="N564" s="24">
        <f t="shared" si="304"/>
        <v>177068.97</v>
      </c>
      <c r="O564" s="20"/>
      <c r="P564" s="1">
        <f t="shared" si="306"/>
        <v>6812.3099999999977</v>
      </c>
      <c r="Q564" s="1"/>
      <c r="R564" s="1">
        <v>28393.556400000001</v>
      </c>
      <c r="S564" s="1">
        <v>141863.1036</v>
      </c>
      <c r="T564" s="26">
        <v>0</v>
      </c>
      <c r="U564" s="1">
        <f t="shared" si="310"/>
        <v>356.85</v>
      </c>
      <c r="V564" s="1">
        <f t="shared" si="310"/>
        <v>356.85</v>
      </c>
      <c r="W564" s="7">
        <v>2018</v>
      </c>
      <c r="X564" s="173" t="s">
        <v>1394</v>
      </c>
      <c r="Y564" s="11">
        <f>+P564-'[1]Приложение №1'!$P470</f>
        <v>0</v>
      </c>
      <c r="AA564" s="24">
        <f t="shared" si="305"/>
        <v>177068.97</v>
      </c>
      <c r="AB564" s="26">
        <v>0</v>
      </c>
      <c r="AC564" s="26">
        <v>0</v>
      </c>
      <c r="AD564" s="26">
        <v>154218.92769738002</v>
      </c>
      <c r="AE564" s="26">
        <v>0</v>
      </c>
      <c r="AF564" s="26">
        <v>0</v>
      </c>
      <c r="AG564" s="26"/>
      <c r="AH564" s="26">
        <v>0</v>
      </c>
      <c r="AI564" s="26">
        <v>0</v>
      </c>
      <c r="AJ564" s="26">
        <v>0</v>
      </c>
      <c r="AK564" s="26">
        <v>0</v>
      </c>
      <c r="AL564" s="26">
        <v>0</v>
      </c>
      <c r="AM564" s="26">
        <v>0</v>
      </c>
      <c r="AN564" s="26">
        <v>17706.897000000001</v>
      </c>
      <c r="AO564" s="1">
        <v>1770.6897000000001</v>
      </c>
      <c r="AP564" s="112">
        <v>3372.4556026200007</v>
      </c>
      <c r="AQ564" s="172"/>
    </row>
    <row r="565" spans="1:43" ht="15" customHeight="1" x14ac:dyDescent="0.25">
      <c r="A565" s="4">
        <f t="shared" si="308"/>
        <v>539</v>
      </c>
      <c r="B565" s="22">
        <f t="shared" si="309"/>
        <v>103</v>
      </c>
      <c r="C565" s="2" t="s">
        <v>215</v>
      </c>
      <c r="D565" s="2" t="s">
        <v>216</v>
      </c>
      <c r="E565" s="5">
        <v>1971</v>
      </c>
      <c r="F565" s="5">
        <v>1971</v>
      </c>
      <c r="G565" s="5" t="s">
        <v>63</v>
      </c>
      <c r="H565" s="5">
        <v>2</v>
      </c>
      <c r="I565" s="5">
        <v>1</v>
      </c>
      <c r="J565" s="26">
        <v>528</v>
      </c>
      <c r="K565" s="26">
        <v>486.3</v>
      </c>
      <c r="L565" s="26">
        <v>0</v>
      </c>
      <c r="M565" s="6">
        <v>41</v>
      </c>
      <c r="N565" s="24">
        <f t="shared" si="304"/>
        <v>9684484.5734125413</v>
      </c>
      <c r="O565" s="20"/>
      <c r="P565" s="1">
        <f t="shared" si="306"/>
        <v>9229212.2699253745</v>
      </c>
      <c r="Q565" s="1"/>
      <c r="R565" s="1">
        <v>127895.13860000001</v>
      </c>
      <c r="S565" s="1">
        <v>327377.16488716676</v>
      </c>
      <c r="T565" s="26">
        <v>0</v>
      </c>
      <c r="U565" s="1">
        <f t="shared" si="310"/>
        <v>19914.630009073702</v>
      </c>
      <c r="V565" s="1">
        <f t="shared" si="310"/>
        <v>19914.630009073702</v>
      </c>
      <c r="W565" s="7">
        <v>2018</v>
      </c>
      <c r="X565" s="173" t="s">
        <v>1394</v>
      </c>
      <c r="Y565" s="11">
        <f>+P565-'[1]Приложение №1'!$P471</f>
        <v>0</v>
      </c>
      <c r="AA565" s="24">
        <f t="shared" si="305"/>
        <v>9684484.5734125413</v>
      </c>
      <c r="AB565" s="26">
        <v>1435353.4374060002</v>
      </c>
      <c r="AC565" s="26">
        <v>0</v>
      </c>
      <c r="AD565" s="26">
        <v>188257.06918200001</v>
      </c>
      <c r="AE565" s="26">
        <v>0</v>
      </c>
      <c r="AF565" s="26">
        <v>0</v>
      </c>
      <c r="AG565" s="26"/>
      <c r="AH565" s="26">
        <v>0</v>
      </c>
      <c r="AI565" s="26">
        <v>0</v>
      </c>
      <c r="AJ565" s="26">
        <v>1746855.9679620001</v>
      </c>
      <c r="AK565" s="26">
        <v>0</v>
      </c>
      <c r="AL565" s="26">
        <v>3058218.0159299993</v>
      </c>
      <c r="AM565" s="26">
        <v>2830056.9268439999</v>
      </c>
      <c r="AN565" s="26">
        <v>178783.82348716733</v>
      </c>
      <c r="AO565" s="1">
        <v>44489.41</v>
      </c>
      <c r="AP565" s="112">
        <v>202469.92260137462</v>
      </c>
      <c r="AQ565" s="172"/>
    </row>
    <row r="566" spans="1:43" ht="15" customHeight="1" x14ac:dyDescent="0.25">
      <c r="A566" s="4">
        <f t="shared" si="308"/>
        <v>540</v>
      </c>
      <c r="B566" s="22">
        <f t="shared" si="309"/>
        <v>104</v>
      </c>
      <c r="C566" s="2" t="s">
        <v>54</v>
      </c>
      <c r="D566" s="2" t="s">
        <v>55</v>
      </c>
      <c r="E566" s="5">
        <v>1964</v>
      </c>
      <c r="F566" s="5">
        <v>1964</v>
      </c>
      <c r="G566" s="5" t="s">
        <v>48</v>
      </c>
      <c r="H566" s="5">
        <v>3</v>
      </c>
      <c r="I566" s="5">
        <v>3</v>
      </c>
      <c r="J566" s="26">
        <v>977.7</v>
      </c>
      <c r="K566" s="26">
        <v>821.5</v>
      </c>
      <c r="L566" s="26">
        <v>156.19999999999999</v>
      </c>
      <c r="M566" s="6">
        <v>40</v>
      </c>
      <c r="N566" s="24">
        <f t="shared" si="304"/>
        <v>5946586.4900000012</v>
      </c>
      <c r="O566" s="20"/>
      <c r="P566" s="1">
        <f t="shared" si="306"/>
        <v>4701668.0996000012</v>
      </c>
      <c r="Q566" s="1"/>
      <c r="R566" s="1"/>
      <c r="S566" s="1">
        <v>1244918.3903999999</v>
      </c>
      <c r="T566" s="1"/>
      <c r="U566" s="1">
        <f t="shared" si="310"/>
        <v>6082.2199959087666</v>
      </c>
      <c r="V566" s="1">
        <f t="shared" si="310"/>
        <v>6082.2199959087666</v>
      </c>
      <c r="W566" s="7">
        <v>2018</v>
      </c>
      <c r="X566" s="173" t="s">
        <v>1394</v>
      </c>
      <c r="Y566" s="11">
        <f>+P566-'[1]Приложение №1'!$P472</f>
        <v>-1244918.3903999999</v>
      </c>
      <c r="AA566" s="24">
        <f t="shared" si="305"/>
        <v>5946586.4900000012</v>
      </c>
      <c r="AB566" s="26">
        <v>3264532.1011430402</v>
      </c>
      <c r="AC566" s="26">
        <v>1986419.1469353002</v>
      </c>
      <c r="AD566" s="26">
        <v>0</v>
      </c>
      <c r="AE566" s="26">
        <v>0</v>
      </c>
      <c r="AF566" s="26">
        <v>0</v>
      </c>
      <c r="AG566" s="26"/>
      <c r="AH566" s="26">
        <v>0</v>
      </c>
      <c r="AI566" s="26">
        <v>0</v>
      </c>
      <c r="AJ566" s="26">
        <v>0</v>
      </c>
      <c r="AK566" s="26">
        <v>0</v>
      </c>
      <c r="AL566" s="26">
        <v>0</v>
      </c>
      <c r="AM566" s="26">
        <v>0</v>
      </c>
      <c r="AN566" s="26">
        <v>521341.70819999999</v>
      </c>
      <c r="AO566" s="1">
        <v>59465.8649</v>
      </c>
      <c r="AP566" s="112">
        <v>114827.66882166</v>
      </c>
      <c r="AQ566" s="172"/>
    </row>
    <row r="567" spans="1:43" ht="15" customHeight="1" x14ac:dyDescent="0.25">
      <c r="A567" s="4">
        <f t="shared" si="308"/>
        <v>541</v>
      </c>
      <c r="B567" s="22">
        <f t="shared" si="309"/>
        <v>105</v>
      </c>
      <c r="C567" s="2" t="s">
        <v>54</v>
      </c>
      <c r="D567" s="2" t="s">
        <v>218</v>
      </c>
      <c r="E567" s="5">
        <v>1966</v>
      </c>
      <c r="F567" s="5">
        <v>1966</v>
      </c>
      <c r="G567" s="5" t="s">
        <v>48</v>
      </c>
      <c r="H567" s="5">
        <v>3</v>
      </c>
      <c r="I567" s="5">
        <v>3</v>
      </c>
      <c r="J567" s="26">
        <v>964</v>
      </c>
      <c r="K567" s="26">
        <v>808.3</v>
      </c>
      <c r="L567" s="26">
        <v>155.69999999999999</v>
      </c>
      <c r="M567" s="6">
        <v>45</v>
      </c>
      <c r="N567" s="24">
        <f t="shared" si="304"/>
        <v>5863260.0800000001</v>
      </c>
      <c r="O567" s="20"/>
      <c r="P567" s="1">
        <f t="shared" si="306"/>
        <v>3214039.2920000004</v>
      </c>
      <c r="Q567" s="1"/>
      <c r="R567" s="1">
        <v>90339.635399999999</v>
      </c>
      <c r="S567" s="1">
        <v>2558881.1525999997</v>
      </c>
      <c r="T567" s="1"/>
      <c r="U567" s="1">
        <f t="shared" si="310"/>
        <v>6082.22</v>
      </c>
      <c r="V567" s="1">
        <f t="shared" si="310"/>
        <v>6082.22</v>
      </c>
      <c r="W567" s="7">
        <v>2018</v>
      </c>
      <c r="X567" s="173" t="s">
        <v>1394</v>
      </c>
      <c r="Y567" s="11">
        <f>+P567-'[1]Приложение №1'!$P473</f>
        <v>0</v>
      </c>
      <c r="AA567" s="24">
        <f t="shared" si="305"/>
        <v>5863260.0800000001</v>
      </c>
      <c r="AB567" s="26">
        <v>3218787.9177854396</v>
      </c>
      <c r="AC567" s="26">
        <v>1958584.4935305603</v>
      </c>
      <c r="AD567" s="26">
        <v>0</v>
      </c>
      <c r="AE567" s="26">
        <v>0</v>
      </c>
      <c r="AF567" s="26">
        <v>0</v>
      </c>
      <c r="AG567" s="26"/>
      <c r="AH567" s="26">
        <v>0</v>
      </c>
      <c r="AI567" s="26">
        <v>0</v>
      </c>
      <c r="AJ567" s="26">
        <v>0</v>
      </c>
      <c r="AK567" s="26">
        <v>0</v>
      </c>
      <c r="AL567" s="26">
        <v>0</v>
      </c>
      <c r="AM567" s="26">
        <v>0</v>
      </c>
      <c r="AN567" s="26">
        <v>514036.4192</v>
      </c>
      <c r="AO567" s="1">
        <v>58632.6008</v>
      </c>
      <c r="AP567" s="112">
        <v>113218.648684</v>
      </c>
      <c r="AQ567" s="172"/>
    </row>
    <row r="568" spans="1:43" ht="15" customHeight="1" x14ac:dyDescent="0.25">
      <c r="A568" s="4">
        <f t="shared" si="308"/>
        <v>542</v>
      </c>
      <c r="B568" s="22">
        <f t="shared" si="309"/>
        <v>106</v>
      </c>
      <c r="C568" s="2" t="s">
        <v>54</v>
      </c>
      <c r="D568" s="2" t="s">
        <v>56</v>
      </c>
      <c r="E568" s="5">
        <v>1973</v>
      </c>
      <c r="F568" s="5">
        <v>1973</v>
      </c>
      <c r="G568" s="5" t="s">
        <v>48</v>
      </c>
      <c r="H568" s="5">
        <v>4</v>
      </c>
      <c r="I568" s="5">
        <v>3</v>
      </c>
      <c r="J568" s="26">
        <v>1399</v>
      </c>
      <c r="K568" s="26">
        <v>1081.3</v>
      </c>
      <c r="L568" s="26">
        <v>317.7</v>
      </c>
      <c r="M568" s="6">
        <v>41</v>
      </c>
      <c r="N568" s="24">
        <f t="shared" si="304"/>
        <v>7079219.7999999998</v>
      </c>
      <c r="O568" s="20"/>
      <c r="P568" s="1">
        <f t="shared" si="306"/>
        <v>3230114.3299999996</v>
      </c>
      <c r="Q568" s="1"/>
      <c r="R568" s="1"/>
      <c r="S568" s="1">
        <v>3849105.47</v>
      </c>
      <c r="T568" s="1"/>
      <c r="U568" s="1">
        <f t="shared" si="310"/>
        <v>5060.2</v>
      </c>
      <c r="V568" s="1">
        <f t="shared" si="310"/>
        <v>5060.2</v>
      </c>
      <c r="W568" s="7">
        <v>2018</v>
      </c>
      <c r="X568" s="173" t="s">
        <v>1394</v>
      </c>
      <c r="Y568" s="11">
        <f>+P568-'[1]Приложение №1'!$P474</f>
        <v>0</v>
      </c>
      <c r="AA568" s="24">
        <f t="shared" si="305"/>
        <v>7079219.7999999998</v>
      </c>
      <c r="AB568" s="26">
        <v>3593692.2573879599</v>
      </c>
      <c r="AC568" s="26">
        <v>1296470.75263692</v>
      </c>
      <c r="AD568" s="26">
        <v>1354494.0390794401</v>
      </c>
      <c r="AE568" s="26">
        <v>0</v>
      </c>
      <c r="AF568" s="26">
        <v>0</v>
      </c>
      <c r="AG568" s="26"/>
      <c r="AH568" s="26">
        <v>0</v>
      </c>
      <c r="AI568" s="26">
        <v>0</v>
      </c>
      <c r="AJ568" s="26">
        <v>0</v>
      </c>
      <c r="AK568" s="26">
        <v>0</v>
      </c>
      <c r="AL568" s="26">
        <v>0</v>
      </c>
      <c r="AM568" s="26">
        <v>0</v>
      </c>
      <c r="AN568" s="26">
        <v>627212.55079999997</v>
      </c>
      <c r="AO568" s="1">
        <v>70792.198000000004</v>
      </c>
      <c r="AP568" s="112">
        <v>136558.00209567999</v>
      </c>
      <c r="AQ568" s="172"/>
    </row>
    <row r="569" spans="1:43" ht="15" customHeight="1" x14ac:dyDescent="0.25">
      <c r="A569" s="4">
        <f t="shared" si="308"/>
        <v>543</v>
      </c>
      <c r="B569" s="22">
        <f t="shared" si="309"/>
        <v>107</v>
      </c>
      <c r="C569" s="2" t="s">
        <v>219</v>
      </c>
      <c r="D569" s="2" t="s">
        <v>220</v>
      </c>
      <c r="E569" s="5">
        <v>1972</v>
      </c>
      <c r="F569" s="5">
        <v>2013</v>
      </c>
      <c r="G569" s="5" t="s">
        <v>63</v>
      </c>
      <c r="H569" s="5">
        <v>2</v>
      </c>
      <c r="I569" s="5">
        <v>2</v>
      </c>
      <c r="J569" s="26">
        <v>590.70000000000005</v>
      </c>
      <c r="K569" s="26">
        <v>356</v>
      </c>
      <c r="L569" s="26">
        <v>171.9</v>
      </c>
      <c r="M569" s="6">
        <v>36</v>
      </c>
      <c r="N569" s="24">
        <f t="shared" si="304"/>
        <v>9485766.4699999988</v>
      </c>
      <c r="O569" s="20"/>
      <c r="P569" s="1">
        <f t="shared" si="306"/>
        <v>8764952.4619999975</v>
      </c>
      <c r="Q569" s="1"/>
      <c r="R569" s="1">
        <v>163071.05160000001</v>
      </c>
      <c r="S569" s="1">
        <v>557742.95640000131</v>
      </c>
      <c r="T569" s="26">
        <v>0</v>
      </c>
      <c r="U569" s="1">
        <f t="shared" si="310"/>
        <v>17968.869994317105</v>
      </c>
      <c r="V569" s="1">
        <f t="shared" si="310"/>
        <v>17968.869994317105</v>
      </c>
      <c r="W569" s="7">
        <v>2018</v>
      </c>
      <c r="X569" s="173" t="s">
        <v>1394</v>
      </c>
      <c r="Y569" s="11">
        <f>+P569-'[1]Приложение №1'!$P475</f>
        <v>0</v>
      </c>
      <c r="AA569" s="24">
        <f t="shared" si="305"/>
        <v>9485766.4699999988</v>
      </c>
      <c r="AB569" s="26">
        <v>1163330.9281448403</v>
      </c>
      <c r="AC569" s="26">
        <v>415927.72328772</v>
      </c>
      <c r="AD569" s="26">
        <v>0</v>
      </c>
      <c r="AE569" s="26">
        <v>621039.18034284003</v>
      </c>
      <c r="AF569" s="26">
        <v>0</v>
      </c>
      <c r="AG569" s="26"/>
      <c r="AH569" s="26">
        <v>0</v>
      </c>
      <c r="AI569" s="26">
        <v>0</v>
      </c>
      <c r="AJ569" s="26">
        <v>1418135.5154861999</v>
      </c>
      <c r="AK569" s="26">
        <v>0</v>
      </c>
      <c r="AL569" s="26">
        <v>2420116.9795231796</v>
      </c>
      <c r="AM569" s="26">
        <v>2242776.5398634397</v>
      </c>
      <c r="AN569" s="26">
        <v>928486.09259999997</v>
      </c>
      <c r="AO569" s="1">
        <v>94857.664699999994</v>
      </c>
      <c r="AP569" s="112">
        <v>181095.84605178001</v>
      </c>
      <c r="AQ569" s="172"/>
    </row>
    <row r="570" spans="1:43" ht="15" customHeight="1" x14ac:dyDescent="0.25">
      <c r="A570" s="4">
        <f t="shared" si="308"/>
        <v>544</v>
      </c>
      <c r="B570" s="22">
        <f t="shared" si="309"/>
        <v>108</v>
      </c>
      <c r="C570" s="2" t="s">
        <v>219</v>
      </c>
      <c r="D570" s="2" t="s">
        <v>221</v>
      </c>
      <c r="E570" s="5">
        <v>1973</v>
      </c>
      <c r="F570" s="5">
        <v>2013</v>
      </c>
      <c r="G570" s="5" t="s">
        <v>63</v>
      </c>
      <c r="H570" s="5">
        <v>2</v>
      </c>
      <c r="I570" s="5">
        <v>2</v>
      </c>
      <c r="J570" s="26">
        <v>535.1</v>
      </c>
      <c r="K570" s="26">
        <v>290.89999999999998</v>
      </c>
      <c r="L570" s="26">
        <v>203.9</v>
      </c>
      <c r="M570" s="6">
        <v>25</v>
      </c>
      <c r="N570" s="24">
        <f t="shared" si="304"/>
        <v>7381792.5500000007</v>
      </c>
      <c r="O570" s="20"/>
      <c r="P570" s="1">
        <f t="shared" si="306"/>
        <v>6686766.8270000005</v>
      </c>
      <c r="Q570" s="1"/>
      <c r="R570" s="1">
        <v>121895.2874</v>
      </c>
      <c r="S570" s="1">
        <v>573130.4356000002</v>
      </c>
      <c r="T570" s="26">
        <v>0</v>
      </c>
      <c r="U570" s="1">
        <f t="shared" si="310"/>
        <v>14918.739995957965</v>
      </c>
      <c r="V570" s="1">
        <f t="shared" si="310"/>
        <v>14918.739995957965</v>
      </c>
      <c r="W570" s="7">
        <v>2018</v>
      </c>
      <c r="X570" s="173" t="s">
        <v>1394</v>
      </c>
      <c r="Y570" s="11">
        <f>+P570-'[1]Приложение №1'!$P476</f>
        <v>0</v>
      </c>
      <c r="AA570" s="24">
        <f t="shared" si="305"/>
        <v>7381792.5500000007</v>
      </c>
      <c r="AB570" s="26">
        <v>1090388.6024740802</v>
      </c>
      <c r="AC570" s="26">
        <v>389848.52121767995</v>
      </c>
      <c r="AD570" s="26">
        <v>0</v>
      </c>
      <c r="AE570" s="26">
        <v>582099.24036348006</v>
      </c>
      <c r="AF570" s="26">
        <v>0</v>
      </c>
      <c r="AG570" s="26"/>
      <c r="AH570" s="26">
        <v>0</v>
      </c>
      <c r="AI570" s="26">
        <v>0</v>
      </c>
      <c r="AJ570" s="26">
        <v>0</v>
      </c>
      <c r="AK570" s="26">
        <v>0</v>
      </c>
      <c r="AL570" s="26">
        <v>2268372.5714924401</v>
      </c>
      <c r="AM570" s="26">
        <v>2102151.6102602403</v>
      </c>
      <c r="AN570" s="26">
        <v>734440.4473</v>
      </c>
      <c r="AO570" s="1">
        <v>73817.925500000012</v>
      </c>
      <c r="AP570" s="112">
        <v>140673.63139208002</v>
      </c>
      <c r="AQ570" s="172"/>
    </row>
    <row r="571" spans="1:43" ht="15" customHeight="1" x14ac:dyDescent="0.25">
      <c r="A571" s="4">
        <f t="shared" si="308"/>
        <v>545</v>
      </c>
      <c r="B571" s="22">
        <f t="shared" si="309"/>
        <v>109</v>
      </c>
      <c r="C571" s="2" t="s">
        <v>222</v>
      </c>
      <c r="D571" s="2" t="s">
        <v>223</v>
      </c>
      <c r="E571" s="5">
        <v>1969</v>
      </c>
      <c r="F571" s="5">
        <v>2014</v>
      </c>
      <c r="G571" s="5" t="s">
        <v>63</v>
      </c>
      <c r="H571" s="5">
        <v>2</v>
      </c>
      <c r="I571" s="5">
        <v>3</v>
      </c>
      <c r="J571" s="26">
        <v>559.1</v>
      </c>
      <c r="K571" s="26">
        <v>332</v>
      </c>
      <c r="L571" s="26">
        <v>165.4</v>
      </c>
      <c r="M571" s="6">
        <v>26</v>
      </c>
      <c r="N571" s="24">
        <f t="shared" si="304"/>
        <v>4116969.8499999996</v>
      </c>
      <c r="O571" s="20"/>
      <c r="P571" s="1">
        <f t="shared" si="306"/>
        <v>3481811.5109999999</v>
      </c>
      <c r="Q571" s="1"/>
      <c r="R571" s="1">
        <v>105599.7776</v>
      </c>
      <c r="S571" s="1">
        <v>529558.56139999966</v>
      </c>
      <c r="T571" s="26">
        <v>0</v>
      </c>
      <c r="U571" s="1">
        <f t="shared" si="310"/>
        <v>8276.9799959790907</v>
      </c>
      <c r="V571" s="1">
        <f t="shared" si="310"/>
        <v>8276.9799959790907</v>
      </c>
      <c r="W571" s="7">
        <v>2018</v>
      </c>
      <c r="X571" s="173" t="s">
        <v>1394</v>
      </c>
      <c r="Y571" s="11">
        <f>+P571-'[1]Приложение №1'!$P477</f>
        <v>0</v>
      </c>
      <c r="AA571" s="24">
        <f t="shared" si="305"/>
        <v>4116969.8499999996</v>
      </c>
      <c r="AB571" s="26">
        <v>0</v>
      </c>
      <c r="AC571" s="26">
        <v>0</v>
      </c>
      <c r="AD571" s="26">
        <v>151139.18209613999</v>
      </c>
      <c r="AE571" s="26">
        <v>0</v>
      </c>
      <c r="AF571" s="26">
        <v>0</v>
      </c>
      <c r="AG571" s="26"/>
      <c r="AH571" s="26">
        <v>0</v>
      </c>
      <c r="AI571" s="26">
        <v>0</v>
      </c>
      <c r="AJ571" s="26">
        <v>1336201.1804483999</v>
      </c>
      <c r="AK571" s="26">
        <v>0</v>
      </c>
      <c r="AL571" s="26">
        <v>0</v>
      </c>
      <c r="AM571" s="26">
        <v>2113197.6759751197</v>
      </c>
      <c r="AN571" s="26">
        <v>396525.6384</v>
      </c>
      <c r="AO571" s="1">
        <v>41169.698499999999</v>
      </c>
      <c r="AP571" s="112">
        <v>78736.47458034</v>
      </c>
      <c r="AQ571" s="172"/>
    </row>
    <row r="572" spans="1:43" ht="15" customHeight="1" x14ac:dyDescent="0.25">
      <c r="A572" s="4">
        <f t="shared" si="308"/>
        <v>546</v>
      </c>
      <c r="B572" s="22">
        <f t="shared" si="309"/>
        <v>110</v>
      </c>
      <c r="C572" s="2" t="s">
        <v>222</v>
      </c>
      <c r="D572" s="2" t="s">
        <v>224</v>
      </c>
      <c r="E572" s="5">
        <v>1971</v>
      </c>
      <c r="F572" s="5">
        <v>2013</v>
      </c>
      <c r="G572" s="5" t="s">
        <v>63</v>
      </c>
      <c r="H572" s="5">
        <v>2</v>
      </c>
      <c r="I572" s="5">
        <v>3</v>
      </c>
      <c r="J572" s="26">
        <v>561.29999999999995</v>
      </c>
      <c r="K572" s="26">
        <v>334.2</v>
      </c>
      <c r="L572" s="26">
        <v>166</v>
      </c>
      <c r="M572" s="6">
        <v>32</v>
      </c>
      <c r="N572" s="24">
        <f t="shared" si="304"/>
        <v>4140145.3999999994</v>
      </c>
      <c r="O572" s="20"/>
      <c r="P572" s="1">
        <f t="shared" si="306"/>
        <v>3480415.7184999995</v>
      </c>
      <c r="Q572" s="1"/>
      <c r="R572" s="1">
        <v>127579.84640000001</v>
      </c>
      <c r="S572" s="1">
        <v>532149.83509999991</v>
      </c>
      <c r="T572" s="26">
        <v>0</v>
      </c>
      <c r="U572" s="1">
        <f t="shared" si="310"/>
        <v>8276.9800079968009</v>
      </c>
      <c r="V572" s="1">
        <f t="shared" si="310"/>
        <v>8276.9800079968009</v>
      </c>
      <c r="W572" s="7">
        <v>2018</v>
      </c>
      <c r="X572" s="173" t="s">
        <v>1394</v>
      </c>
      <c r="Y572" s="11">
        <f>+P572-'[1]Приложение №1'!$P478</f>
        <v>0</v>
      </c>
      <c r="AA572" s="24">
        <f t="shared" si="305"/>
        <v>4140145.3999999994</v>
      </c>
      <c r="AB572" s="26">
        <v>0</v>
      </c>
      <c r="AC572" s="26">
        <v>0</v>
      </c>
      <c r="AD572" s="26">
        <v>151989.99093012</v>
      </c>
      <c r="AE572" s="26">
        <v>0</v>
      </c>
      <c r="AF572" s="26">
        <v>0</v>
      </c>
      <c r="AG572" s="26"/>
      <c r="AH572" s="26">
        <v>0</v>
      </c>
      <c r="AI572" s="26">
        <v>0</v>
      </c>
      <c r="AJ572" s="26">
        <v>1343723.0259221999</v>
      </c>
      <c r="AK572" s="26">
        <v>0</v>
      </c>
      <c r="AL572" s="26">
        <v>0</v>
      </c>
      <c r="AM572" s="26">
        <v>2125093.4357028599</v>
      </c>
      <c r="AN572" s="26">
        <v>398757.78970000002</v>
      </c>
      <c r="AO572" s="1">
        <v>41401.453999999998</v>
      </c>
      <c r="AP572" s="112">
        <v>79179.703744819999</v>
      </c>
      <c r="AQ572" s="172"/>
    </row>
    <row r="573" spans="1:43" ht="15" customHeight="1" x14ac:dyDescent="0.25">
      <c r="A573" s="4">
        <f t="shared" si="308"/>
        <v>547</v>
      </c>
      <c r="B573" s="22">
        <f t="shared" si="309"/>
        <v>111</v>
      </c>
      <c r="C573" s="2" t="s">
        <v>222</v>
      </c>
      <c r="D573" s="2" t="s">
        <v>225</v>
      </c>
      <c r="E573" s="5">
        <v>1969</v>
      </c>
      <c r="F573" s="5">
        <v>2014</v>
      </c>
      <c r="G573" s="5" t="s">
        <v>63</v>
      </c>
      <c r="H573" s="5">
        <v>2</v>
      </c>
      <c r="I573" s="5">
        <v>3</v>
      </c>
      <c r="J573" s="26">
        <v>560.9</v>
      </c>
      <c r="K573" s="26">
        <v>331.3</v>
      </c>
      <c r="L573" s="26">
        <v>167.2</v>
      </c>
      <c r="M573" s="6">
        <v>31</v>
      </c>
      <c r="N573" s="24">
        <f t="shared" si="304"/>
        <v>2431668.0499999998</v>
      </c>
      <c r="O573" s="20"/>
      <c r="P573" s="1">
        <f t="shared" si="306"/>
        <v>1809432.4881999998</v>
      </c>
      <c r="Q573" s="1"/>
      <c r="R573" s="1">
        <v>89817.523400000005</v>
      </c>
      <c r="S573" s="1">
        <v>532418.03840000019</v>
      </c>
      <c r="T573" s="26">
        <v>0</v>
      </c>
      <c r="U573" s="1">
        <f t="shared" si="310"/>
        <v>4877.9700100300897</v>
      </c>
      <c r="V573" s="1">
        <f t="shared" si="310"/>
        <v>4877.9700100300897</v>
      </c>
      <c r="W573" s="7">
        <v>2018</v>
      </c>
      <c r="X573" s="173" t="s">
        <v>1394</v>
      </c>
      <c r="Y573" s="11">
        <f>+P573-'[1]Приложение №1'!$P479</f>
        <v>0</v>
      </c>
      <c r="AA573" s="24">
        <f t="shared" si="305"/>
        <v>2431668.0499999998</v>
      </c>
      <c r="AB573" s="26">
        <v>0</v>
      </c>
      <c r="AC573" s="26">
        <v>0</v>
      </c>
      <c r="AD573" s="26">
        <v>0</v>
      </c>
      <c r="AE573" s="26">
        <v>0</v>
      </c>
      <c r="AF573" s="26">
        <v>0</v>
      </c>
      <c r="AG573" s="26"/>
      <c r="AH573" s="26">
        <v>0</v>
      </c>
      <c r="AI573" s="26">
        <v>0</v>
      </c>
      <c r="AJ573" s="26">
        <v>0</v>
      </c>
      <c r="AK573" s="26">
        <v>0</v>
      </c>
      <c r="AL573" s="26">
        <v>0</v>
      </c>
      <c r="AM573" s="26">
        <v>2117871.0148196998</v>
      </c>
      <c r="AN573" s="26">
        <v>243166.80499999999</v>
      </c>
      <c r="AO573" s="1">
        <v>24316.680499999999</v>
      </c>
      <c r="AP573" s="112">
        <v>46313.549680299999</v>
      </c>
      <c r="AQ573" s="172"/>
    </row>
    <row r="574" spans="1:43" ht="15" customHeight="1" x14ac:dyDescent="0.25">
      <c r="A574" s="4">
        <f t="shared" si="308"/>
        <v>548</v>
      </c>
      <c r="B574" s="22">
        <f t="shared" si="309"/>
        <v>112</v>
      </c>
      <c r="C574" s="2" t="s">
        <v>222</v>
      </c>
      <c r="D574" s="2" t="s">
        <v>226</v>
      </c>
      <c r="E574" s="5">
        <v>1969</v>
      </c>
      <c r="F574" s="5">
        <v>2013</v>
      </c>
      <c r="G574" s="5" t="s">
        <v>63</v>
      </c>
      <c r="H574" s="5">
        <v>2</v>
      </c>
      <c r="I574" s="5">
        <v>3</v>
      </c>
      <c r="J574" s="26">
        <v>566.29999999999995</v>
      </c>
      <c r="K574" s="26">
        <v>336.4</v>
      </c>
      <c r="L574" s="26">
        <v>169.1</v>
      </c>
      <c r="M574" s="6">
        <v>29</v>
      </c>
      <c r="N574" s="24">
        <f t="shared" si="304"/>
        <v>4184013.4</v>
      </c>
      <c r="O574" s="20"/>
      <c r="P574" s="1">
        <f t="shared" si="306"/>
        <v>3540618.4304999998</v>
      </c>
      <c r="Q574" s="1"/>
      <c r="R574" s="1">
        <v>104027.8452</v>
      </c>
      <c r="S574" s="1">
        <v>539367.12430000014</v>
      </c>
      <c r="T574" s="26">
        <v>0</v>
      </c>
      <c r="U574" s="1">
        <f t="shared" si="310"/>
        <v>8276.9800197823934</v>
      </c>
      <c r="V574" s="1">
        <f t="shared" si="310"/>
        <v>8276.9800197823934</v>
      </c>
      <c r="W574" s="7">
        <v>2018</v>
      </c>
      <c r="X574" s="173" t="s">
        <v>1394</v>
      </c>
      <c r="Y574" s="11">
        <f>+P574-'[1]Приложение №1'!$P480</f>
        <v>0</v>
      </c>
      <c r="AA574" s="24">
        <f t="shared" si="305"/>
        <v>4184013.4</v>
      </c>
      <c r="AB574" s="26">
        <v>0</v>
      </c>
      <c r="AC574" s="26">
        <v>0</v>
      </c>
      <c r="AD574" s="26">
        <v>153600.43713335998</v>
      </c>
      <c r="AE574" s="26">
        <v>0</v>
      </c>
      <c r="AF574" s="26">
        <v>0</v>
      </c>
      <c r="AG574" s="26"/>
      <c r="AH574" s="26">
        <v>0</v>
      </c>
      <c r="AI574" s="26">
        <v>0</v>
      </c>
      <c r="AJ574" s="26">
        <v>1357960.7957328002</v>
      </c>
      <c r="AK574" s="26">
        <v>0</v>
      </c>
      <c r="AL574" s="26">
        <v>0</v>
      </c>
      <c r="AM574" s="26">
        <v>2147610.4272033595</v>
      </c>
      <c r="AN574" s="26">
        <v>402982.93279999995</v>
      </c>
      <c r="AO574" s="1">
        <v>41840.133999999998</v>
      </c>
      <c r="AP574" s="112">
        <v>80018.673130479991</v>
      </c>
      <c r="AQ574" s="172"/>
    </row>
    <row r="575" spans="1:43" ht="15" customHeight="1" x14ac:dyDescent="0.25">
      <c r="A575" s="4">
        <f t="shared" si="308"/>
        <v>549</v>
      </c>
      <c r="B575" s="22">
        <f t="shared" si="309"/>
        <v>113</v>
      </c>
      <c r="C575" s="2" t="s">
        <v>222</v>
      </c>
      <c r="D575" s="2" t="s">
        <v>227</v>
      </c>
      <c r="E575" s="5">
        <v>1963</v>
      </c>
      <c r="F575" s="5">
        <v>2013</v>
      </c>
      <c r="G575" s="5" t="s">
        <v>63</v>
      </c>
      <c r="H575" s="5">
        <v>2</v>
      </c>
      <c r="I575" s="5">
        <v>2</v>
      </c>
      <c r="J575" s="26">
        <v>549.5</v>
      </c>
      <c r="K575" s="26">
        <v>343.2</v>
      </c>
      <c r="L575" s="26">
        <v>163.9</v>
      </c>
      <c r="M575" s="6">
        <v>32</v>
      </c>
      <c r="N575" s="24">
        <f t="shared" si="304"/>
        <v>4020339.5099999988</v>
      </c>
      <c r="O575" s="20"/>
      <c r="P575" s="1">
        <f t="shared" si="306"/>
        <v>3355252.7054999983</v>
      </c>
      <c r="Q575" s="1"/>
      <c r="R575" s="1">
        <v>130764.008</v>
      </c>
      <c r="S575" s="1">
        <v>534322.79650000052</v>
      </c>
      <c r="T575" s="26">
        <v>0</v>
      </c>
      <c r="U575" s="1">
        <f t="shared" si="310"/>
        <v>7928.0999999999976</v>
      </c>
      <c r="V575" s="1">
        <f t="shared" si="310"/>
        <v>7928.0999999999976</v>
      </c>
      <c r="W575" s="7">
        <v>2018</v>
      </c>
      <c r="X575" s="173" t="s">
        <v>1394</v>
      </c>
      <c r="Y575" s="11">
        <f>+P575-'[1]Приложение №1'!$P481</f>
        <v>0</v>
      </c>
      <c r="AA575" s="24">
        <f t="shared" si="305"/>
        <v>4020339.5099999988</v>
      </c>
      <c r="AB575" s="26">
        <v>0</v>
      </c>
      <c r="AC575" s="26">
        <v>0</v>
      </c>
      <c r="AD575" s="26">
        <v>0</v>
      </c>
      <c r="AE575" s="26">
        <v>0</v>
      </c>
      <c r="AF575" s="26">
        <v>0</v>
      </c>
      <c r="AG575" s="26"/>
      <c r="AH575" s="26">
        <v>0</v>
      </c>
      <c r="AI575" s="26">
        <v>0</v>
      </c>
      <c r="AJ575" s="26">
        <v>1362258.9830807999</v>
      </c>
      <c r="AK575" s="26">
        <v>0</v>
      </c>
      <c r="AL575" s="26">
        <v>0</v>
      </c>
      <c r="AM575" s="26">
        <v>2154408.0054348595</v>
      </c>
      <c r="AN575" s="26">
        <v>386566.74179999996</v>
      </c>
      <c r="AO575" s="1">
        <v>40203.395100000002</v>
      </c>
      <c r="AP575" s="112">
        <v>76902.384584340005</v>
      </c>
      <c r="AQ575" s="172"/>
    </row>
    <row r="576" spans="1:43" ht="15" customHeight="1" x14ac:dyDescent="0.25">
      <c r="A576" s="4">
        <f t="shared" si="308"/>
        <v>550</v>
      </c>
      <c r="B576" s="22">
        <f t="shared" si="309"/>
        <v>114</v>
      </c>
      <c r="C576" s="2" t="s">
        <v>222</v>
      </c>
      <c r="D576" s="2" t="s">
        <v>228</v>
      </c>
      <c r="E576" s="5">
        <v>1974</v>
      </c>
      <c r="F576" s="5">
        <v>2014</v>
      </c>
      <c r="G576" s="5" t="s">
        <v>63</v>
      </c>
      <c r="H576" s="5">
        <v>2</v>
      </c>
      <c r="I576" s="5">
        <v>3</v>
      </c>
      <c r="J576" s="26">
        <v>573.4</v>
      </c>
      <c r="K576" s="26">
        <v>336.9</v>
      </c>
      <c r="L576" s="26">
        <v>176.6</v>
      </c>
      <c r="M576" s="6">
        <v>24</v>
      </c>
      <c r="N576" s="24">
        <f t="shared" si="304"/>
        <v>4250229.2399999993</v>
      </c>
      <c r="O576" s="20"/>
      <c r="P576" s="1">
        <f t="shared" si="306"/>
        <v>3554888.7264999989</v>
      </c>
      <c r="Q576" s="1"/>
      <c r="R576" s="1">
        <v>141758.79620000001</v>
      </c>
      <c r="S576" s="1">
        <v>553581.7172999999</v>
      </c>
      <c r="T576" s="26">
        <v>0</v>
      </c>
      <c r="U576" s="1">
        <f t="shared" ref="U576:V592" si="311">$N576/($K576+$L576)</f>
        <v>8276.9800194741947</v>
      </c>
      <c r="V576" s="1">
        <f t="shared" si="311"/>
        <v>8276.9800194741947</v>
      </c>
      <c r="W576" s="7">
        <v>2018</v>
      </c>
      <c r="X576" s="173" t="s">
        <v>1394</v>
      </c>
      <c r="Y576" s="11">
        <f>+P576-'[1]Приложение №1'!$P482</f>
        <v>0</v>
      </c>
      <c r="AA576" s="24">
        <f t="shared" si="305"/>
        <v>4250229.2399999993</v>
      </c>
      <c r="AB576" s="26">
        <v>0</v>
      </c>
      <c r="AC576" s="26">
        <v>0</v>
      </c>
      <c r="AD576" s="26">
        <v>156031.30458552</v>
      </c>
      <c r="AE576" s="26">
        <v>0</v>
      </c>
      <c r="AF576" s="26">
        <v>0</v>
      </c>
      <c r="AG576" s="26"/>
      <c r="AH576" s="26">
        <v>0</v>
      </c>
      <c r="AI576" s="26">
        <v>0</v>
      </c>
      <c r="AJ576" s="26">
        <v>1379451.7677024</v>
      </c>
      <c r="AK576" s="26">
        <v>0</v>
      </c>
      <c r="AL576" s="26">
        <v>0</v>
      </c>
      <c r="AM576" s="26">
        <v>2181598.3270703997</v>
      </c>
      <c r="AN576" s="26">
        <v>409360.50640000001</v>
      </c>
      <c r="AO576" s="1">
        <v>42502.292400000006</v>
      </c>
      <c r="AP576" s="112">
        <v>81285.041841680009</v>
      </c>
      <c r="AQ576" s="172"/>
    </row>
    <row r="577" spans="1:43" ht="15" customHeight="1" x14ac:dyDescent="0.25">
      <c r="A577" s="4">
        <f t="shared" si="308"/>
        <v>551</v>
      </c>
      <c r="B577" s="22">
        <f t="shared" si="309"/>
        <v>115</v>
      </c>
      <c r="C577" s="2" t="s">
        <v>222</v>
      </c>
      <c r="D577" s="2" t="s">
        <v>229</v>
      </c>
      <c r="E577" s="5">
        <v>1974</v>
      </c>
      <c r="F577" s="5">
        <v>2013</v>
      </c>
      <c r="G577" s="5" t="s">
        <v>63</v>
      </c>
      <c r="H577" s="5">
        <v>2</v>
      </c>
      <c r="I577" s="5">
        <v>2</v>
      </c>
      <c r="J577" s="26">
        <v>913.4</v>
      </c>
      <c r="K577" s="26">
        <v>422.3</v>
      </c>
      <c r="L577" s="26">
        <v>284.89999999999998</v>
      </c>
      <c r="M577" s="6">
        <v>32</v>
      </c>
      <c r="N577" s="24">
        <f t="shared" si="304"/>
        <v>2403779.8799999994</v>
      </c>
      <c r="O577" s="20"/>
      <c r="P577" s="1">
        <f t="shared" si="306"/>
        <v>1686725.6969999992</v>
      </c>
      <c r="Q577" s="1"/>
      <c r="R577" s="1">
        <v>68975.0622</v>
      </c>
      <c r="S577" s="1">
        <v>648079.12080000015</v>
      </c>
      <c r="T577" s="26">
        <v>0</v>
      </c>
      <c r="U577" s="1">
        <f t="shared" si="311"/>
        <v>3399.0100113122162</v>
      </c>
      <c r="V577" s="1">
        <f t="shared" si="311"/>
        <v>3399.0100113122162</v>
      </c>
      <c r="W577" s="7">
        <v>2018</v>
      </c>
      <c r="X577" s="173" t="s">
        <v>1394</v>
      </c>
      <c r="Y577" s="11">
        <f>+P577-'[1]Приложение №1'!$P483</f>
        <v>0</v>
      </c>
      <c r="AA577" s="24">
        <f t="shared" si="305"/>
        <v>2403779.8799999994</v>
      </c>
      <c r="AB577" s="26">
        <v>0</v>
      </c>
      <c r="AC577" s="26">
        <v>0</v>
      </c>
      <c r="AD577" s="26">
        <v>214888.68625476002</v>
      </c>
      <c r="AE577" s="26">
        <v>0</v>
      </c>
      <c r="AF577" s="26">
        <v>0</v>
      </c>
      <c r="AG577" s="26"/>
      <c r="AH577" s="26">
        <v>0</v>
      </c>
      <c r="AI577" s="26">
        <v>0</v>
      </c>
      <c r="AJ577" s="26">
        <v>1899801.9256355998</v>
      </c>
      <c r="AK577" s="26">
        <v>0</v>
      </c>
      <c r="AL577" s="26">
        <v>0</v>
      </c>
      <c r="AM577" s="26">
        <v>0</v>
      </c>
      <c r="AN577" s="26">
        <v>218807.46859999999</v>
      </c>
      <c r="AO577" s="1">
        <v>24037.7988</v>
      </c>
      <c r="AP577" s="112">
        <v>46244.00070964</v>
      </c>
      <c r="AQ577" s="172"/>
    </row>
    <row r="578" spans="1:43" ht="15" customHeight="1" x14ac:dyDescent="0.25">
      <c r="A578" s="4">
        <f t="shared" si="308"/>
        <v>552</v>
      </c>
      <c r="B578" s="22">
        <f t="shared" si="309"/>
        <v>116</v>
      </c>
      <c r="C578" s="2" t="s">
        <v>57</v>
      </c>
      <c r="D578" s="2" t="s">
        <v>231</v>
      </c>
      <c r="E578" s="5">
        <v>1978</v>
      </c>
      <c r="F578" s="5">
        <v>2017</v>
      </c>
      <c r="G578" s="5" t="s">
        <v>63</v>
      </c>
      <c r="H578" s="5">
        <v>2</v>
      </c>
      <c r="I578" s="5">
        <v>2</v>
      </c>
      <c r="J578" s="26">
        <v>547.70000000000005</v>
      </c>
      <c r="K578" s="26">
        <v>506.4</v>
      </c>
      <c r="L578" s="26">
        <v>0</v>
      </c>
      <c r="M578" s="6">
        <v>32</v>
      </c>
      <c r="N578" s="24">
        <f t="shared" si="304"/>
        <v>6021921.4399999995</v>
      </c>
      <c r="O578" s="20"/>
      <c r="P578" s="1">
        <f t="shared" si="306"/>
        <v>5561749.7033592574</v>
      </c>
      <c r="Q578" s="1"/>
      <c r="R578" s="1">
        <v>119263.26079999999</v>
      </c>
      <c r="S578" s="1">
        <v>340908.47584074206</v>
      </c>
      <c r="T578" s="26">
        <v>0</v>
      </c>
      <c r="U578" s="1">
        <f t="shared" si="311"/>
        <v>11891.630015797788</v>
      </c>
      <c r="V578" s="1">
        <f t="shared" si="311"/>
        <v>11891.630015797788</v>
      </c>
      <c r="W578" s="7">
        <v>2018</v>
      </c>
      <c r="X578" s="173" t="s">
        <v>1394</v>
      </c>
      <c r="Y578" s="11">
        <f>+P578-'[1]Приложение №1'!$P484</f>
        <v>0</v>
      </c>
      <c r="AA578" s="24">
        <f t="shared" si="305"/>
        <v>6021921.4399999995</v>
      </c>
      <c r="AB578" s="26">
        <v>1277278.7524114801</v>
      </c>
      <c r="AC578" s="26">
        <v>456668.72176548</v>
      </c>
      <c r="AD578" s="26">
        <v>176120.52923009999</v>
      </c>
      <c r="AE578" s="26">
        <v>681869.17535351997</v>
      </c>
      <c r="AF578" s="26">
        <v>0</v>
      </c>
      <c r="AG578" s="26"/>
      <c r="AH578" s="26">
        <v>0</v>
      </c>
      <c r="AI578" s="26">
        <v>0</v>
      </c>
      <c r="AJ578" s="26">
        <v>0</v>
      </c>
      <c r="AK578" s="26">
        <v>0</v>
      </c>
      <c r="AL578" s="26">
        <v>2657165.3135617799</v>
      </c>
      <c r="AM578" s="26">
        <v>0</v>
      </c>
      <c r="AN578" s="26">
        <v>597812.49300000002</v>
      </c>
      <c r="AO578" s="1">
        <v>60219.214399999997</v>
      </c>
      <c r="AP578" s="112">
        <v>114787.24027764</v>
      </c>
      <c r="AQ578" s="172"/>
    </row>
    <row r="579" spans="1:43" ht="15" customHeight="1" x14ac:dyDescent="0.25">
      <c r="A579" s="4">
        <f t="shared" si="308"/>
        <v>553</v>
      </c>
      <c r="B579" s="22">
        <f t="shared" si="309"/>
        <v>117</v>
      </c>
      <c r="C579" s="2" t="s">
        <v>57</v>
      </c>
      <c r="D579" s="2" t="s">
        <v>58</v>
      </c>
      <c r="E579" s="5">
        <v>1966</v>
      </c>
      <c r="F579" s="5">
        <v>2016</v>
      </c>
      <c r="G579" s="5" t="s">
        <v>48</v>
      </c>
      <c r="H579" s="5">
        <v>4</v>
      </c>
      <c r="I579" s="5">
        <v>6</v>
      </c>
      <c r="J579" s="26">
        <v>4167.3</v>
      </c>
      <c r="K579" s="26">
        <v>3119.4</v>
      </c>
      <c r="L579" s="26">
        <v>810.7</v>
      </c>
      <c r="M579" s="6">
        <v>158</v>
      </c>
      <c r="N579" s="24">
        <f t="shared" si="304"/>
        <v>4732940.83</v>
      </c>
      <c r="O579" s="20"/>
      <c r="P579" s="1">
        <f t="shared" si="306"/>
        <v>971862.47999999952</v>
      </c>
      <c r="Q579" s="1"/>
      <c r="R579" s="1">
        <v>382497.22560000001</v>
      </c>
      <c r="S579" s="1">
        <v>3378581.1244000001</v>
      </c>
      <c r="T579" s="1"/>
      <c r="U579" s="1">
        <f t="shared" si="311"/>
        <v>1204.2800005088927</v>
      </c>
      <c r="V579" s="1">
        <f t="shared" si="311"/>
        <v>1204.2800005088927</v>
      </c>
      <c r="W579" s="7">
        <v>2018</v>
      </c>
      <c r="X579" s="173" t="s">
        <v>1394</v>
      </c>
      <c r="Y579" s="11">
        <f>+P579-'[1]Приложение №1'!$P485</f>
        <v>0</v>
      </c>
      <c r="AA579" s="24">
        <f t="shared" si="305"/>
        <v>4732940.83</v>
      </c>
      <c r="AB579" s="26">
        <v>0</v>
      </c>
      <c r="AC579" s="26">
        <v>4122173.7476518201</v>
      </c>
      <c r="AD579" s="26">
        <v>0</v>
      </c>
      <c r="AE579" s="26">
        <v>0</v>
      </c>
      <c r="AF579" s="26">
        <v>0</v>
      </c>
      <c r="AG579" s="26"/>
      <c r="AH579" s="26">
        <v>0</v>
      </c>
      <c r="AI579" s="26">
        <v>0</v>
      </c>
      <c r="AJ579" s="26">
        <v>0</v>
      </c>
      <c r="AK579" s="26">
        <v>0</v>
      </c>
      <c r="AL579" s="26">
        <v>0</v>
      </c>
      <c r="AM579" s="26">
        <v>0</v>
      </c>
      <c r="AN579" s="26">
        <v>473294.08300000004</v>
      </c>
      <c r="AO579" s="1">
        <v>47329.408300000003</v>
      </c>
      <c r="AP579" s="112">
        <v>90143.591048180009</v>
      </c>
      <c r="AQ579" s="172"/>
    </row>
    <row r="580" spans="1:43" ht="15" customHeight="1" x14ac:dyDescent="0.25">
      <c r="A580" s="4">
        <f t="shared" si="308"/>
        <v>554</v>
      </c>
      <c r="B580" s="22">
        <f t="shared" si="309"/>
        <v>118</v>
      </c>
      <c r="C580" s="2" t="s">
        <v>57</v>
      </c>
      <c r="D580" s="2" t="s">
        <v>62</v>
      </c>
      <c r="E580" s="5">
        <v>1968</v>
      </c>
      <c r="F580" s="5">
        <v>2017</v>
      </c>
      <c r="G580" s="5" t="s">
        <v>48</v>
      </c>
      <c r="H580" s="5">
        <v>4</v>
      </c>
      <c r="I580" s="5">
        <v>2</v>
      </c>
      <c r="J580" s="26">
        <v>1370.5</v>
      </c>
      <c r="K580" s="26">
        <v>1183.27</v>
      </c>
      <c r="L580" s="26">
        <v>91.3</v>
      </c>
      <c r="M580" s="6">
        <v>63</v>
      </c>
      <c r="N580" s="24">
        <f t="shared" si="304"/>
        <v>4088654.87</v>
      </c>
      <c r="O580" s="20"/>
      <c r="P580" s="1">
        <f t="shared" si="306"/>
        <v>2778189.77</v>
      </c>
      <c r="Q580" s="1"/>
      <c r="R580" s="1">
        <v>110201.12333999999</v>
      </c>
      <c r="S580" s="1">
        <v>1200263.9766600002</v>
      </c>
      <c r="T580" s="1"/>
      <c r="U580" s="1">
        <f t="shared" si="311"/>
        <v>3207.8700032167712</v>
      </c>
      <c r="V580" s="1">
        <f t="shared" si="311"/>
        <v>3207.8700032167712</v>
      </c>
      <c r="W580" s="7">
        <v>2018</v>
      </c>
      <c r="X580" s="173" t="s">
        <v>1394</v>
      </c>
      <c r="Y580" s="11">
        <f>+P580-'[1]Приложение №1'!$P486</f>
        <v>0</v>
      </c>
      <c r="AA580" s="24">
        <f t="shared" si="305"/>
        <v>4088654.87</v>
      </c>
      <c r="AB580" s="26">
        <v>0</v>
      </c>
      <c r="AC580" s="26">
        <v>0</v>
      </c>
      <c r="AD580" s="26">
        <v>0</v>
      </c>
      <c r="AE580" s="26">
        <v>0</v>
      </c>
      <c r="AF580" s="26">
        <v>0</v>
      </c>
      <c r="AG580" s="26"/>
      <c r="AH580" s="26">
        <v>0</v>
      </c>
      <c r="AI580" s="26">
        <v>0</v>
      </c>
      <c r="AJ580" s="26">
        <v>0</v>
      </c>
      <c r="AK580" s="26">
        <v>0</v>
      </c>
      <c r="AL580" s="26">
        <v>3561030.3136459799</v>
      </c>
      <c r="AM580" s="26">
        <v>0</v>
      </c>
      <c r="AN580" s="26">
        <v>408865.48700000002</v>
      </c>
      <c r="AO580" s="1">
        <v>40886.548699999999</v>
      </c>
      <c r="AP580" s="112">
        <v>77872.520654020002</v>
      </c>
      <c r="AQ580" s="172"/>
    </row>
    <row r="581" spans="1:43" ht="15" customHeight="1" x14ac:dyDescent="0.25">
      <c r="A581" s="4">
        <f t="shared" ref="A581:A592" si="312">+A580+1</f>
        <v>555</v>
      </c>
      <c r="B581" s="22">
        <f t="shared" ref="B581:B592" si="313">+B580+1</f>
        <v>119</v>
      </c>
      <c r="C581" s="2" t="s">
        <v>57</v>
      </c>
      <c r="D581" s="2" t="s">
        <v>232</v>
      </c>
      <c r="E581" s="5">
        <v>1971</v>
      </c>
      <c r="F581" s="5">
        <v>2011</v>
      </c>
      <c r="G581" s="5" t="s">
        <v>63</v>
      </c>
      <c r="H581" s="5">
        <v>2</v>
      </c>
      <c r="I581" s="5">
        <v>3</v>
      </c>
      <c r="J581" s="26">
        <v>524.5</v>
      </c>
      <c r="K581" s="26">
        <v>485.8</v>
      </c>
      <c r="L581" s="26">
        <v>0</v>
      </c>
      <c r="M581" s="6">
        <v>28</v>
      </c>
      <c r="N581" s="24">
        <f t="shared" si="304"/>
        <v>1375950.77</v>
      </c>
      <c r="O581" s="20"/>
      <c r="P581" s="1">
        <f t="shared" si="306"/>
        <v>928059.57</v>
      </c>
      <c r="Q581" s="1"/>
      <c r="R581" s="1">
        <v>120850.6376</v>
      </c>
      <c r="S581" s="1">
        <v>327040.56240000005</v>
      </c>
      <c r="T581" s="26">
        <v>0</v>
      </c>
      <c r="U581" s="1">
        <f t="shared" si="311"/>
        <v>2832.3399958830796</v>
      </c>
      <c r="V581" s="1">
        <f t="shared" si="311"/>
        <v>2832.3399958830796</v>
      </c>
      <c r="W581" s="7">
        <v>2018</v>
      </c>
      <c r="X581" s="173" t="s">
        <v>1394</v>
      </c>
      <c r="Y581" s="11">
        <f>+P581-'[1]Приложение №1'!$P488</f>
        <v>0</v>
      </c>
      <c r="AA581" s="24">
        <f t="shared" si="305"/>
        <v>1375950.77</v>
      </c>
      <c r="AB581" s="26">
        <v>1225319.9354050201</v>
      </c>
      <c r="AC581" s="26">
        <v>0</v>
      </c>
      <c r="AD581" s="26">
        <v>0</v>
      </c>
      <c r="AE581" s="26">
        <v>0</v>
      </c>
      <c r="AF581" s="26">
        <v>0</v>
      </c>
      <c r="AG581" s="26"/>
      <c r="AH581" s="26">
        <v>0</v>
      </c>
      <c r="AI581" s="26">
        <v>0</v>
      </c>
      <c r="AJ581" s="26">
        <v>0</v>
      </c>
      <c r="AK581" s="26">
        <v>0</v>
      </c>
      <c r="AL581" s="26">
        <v>0</v>
      </c>
      <c r="AM581" s="26">
        <v>0</v>
      </c>
      <c r="AN581" s="26">
        <v>110076.0616</v>
      </c>
      <c r="AO581" s="1">
        <v>13759.5077</v>
      </c>
      <c r="AP581" s="112">
        <v>26795.265294980007</v>
      </c>
      <c r="AQ581" s="172"/>
    </row>
    <row r="582" spans="1:43" ht="15" customHeight="1" x14ac:dyDescent="0.25">
      <c r="A582" s="4">
        <f t="shared" si="312"/>
        <v>556</v>
      </c>
      <c r="B582" s="22">
        <f t="shared" si="313"/>
        <v>120</v>
      </c>
      <c r="C582" s="2" t="s">
        <v>57</v>
      </c>
      <c r="D582" s="2" t="s">
        <v>233</v>
      </c>
      <c r="E582" s="5">
        <v>1975</v>
      </c>
      <c r="F582" s="5">
        <v>2011</v>
      </c>
      <c r="G582" s="5" t="s">
        <v>63</v>
      </c>
      <c r="H582" s="5">
        <v>2</v>
      </c>
      <c r="I582" s="5">
        <v>3</v>
      </c>
      <c r="J582" s="26">
        <v>520</v>
      </c>
      <c r="K582" s="26">
        <v>482.9</v>
      </c>
      <c r="L582" s="26">
        <v>0</v>
      </c>
      <c r="M582" s="6">
        <v>31</v>
      </c>
      <c r="N582" s="24">
        <f t="shared" si="304"/>
        <v>1367736.99</v>
      </c>
      <c r="O582" s="20"/>
      <c r="P582" s="1">
        <f t="shared" si="306"/>
        <v>943015.69</v>
      </c>
      <c r="Q582" s="1"/>
      <c r="R582" s="1">
        <v>99633.02380000001</v>
      </c>
      <c r="S582" s="1">
        <v>325088.27620000002</v>
      </c>
      <c r="T582" s="26">
        <v>0</v>
      </c>
      <c r="U582" s="1">
        <f t="shared" si="311"/>
        <v>2832.3400082832886</v>
      </c>
      <c r="V582" s="1">
        <f t="shared" si="311"/>
        <v>2832.3400082832886</v>
      </c>
      <c r="W582" s="7">
        <v>2018</v>
      </c>
      <c r="X582" s="173" t="s">
        <v>1394</v>
      </c>
      <c r="Y582" s="11">
        <f>+P582-'[1]Приложение №1'!$P489</f>
        <v>0</v>
      </c>
      <c r="AA582" s="24">
        <f t="shared" si="305"/>
        <v>1367736.99</v>
      </c>
      <c r="AB582" s="26">
        <v>1218005.35075674</v>
      </c>
      <c r="AC582" s="26">
        <v>0</v>
      </c>
      <c r="AD582" s="26">
        <v>0</v>
      </c>
      <c r="AE582" s="26">
        <v>0</v>
      </c>
      <c r="AF582" s="26">
        <v>0</v>
      </c>
      <c r="AG582" s="26"/>
      <c r="AH582" s="26">
        <v>0</v>
      </c>
      <c r="AI582" s="26">
        <v>0</v>
      </c>
      <c r="AJ582" s="26">
        <v>0</v>
      </c>
      <c r="AK582" s="26">
        <v>0</v>
      </c>
      <c r="AL582" s="26">
        <v>0</v>
      </c>
      <c r="AM582" s="26">
        <v>0</v>
      </c>
      <c r="AN582" s="26">
        <v>109418.9592</v>
      </c>
      <c r="AO582" s="1">
        <v>13677.3699</v>
      </c>
      <c r="AP582" s="112">
        <v>26635.310143260001</v>
      </c>
      <c r="AQ582" s="172"/>
    </row>
    <row r="583" spans="1:43" ht="15" customHeight="1" x14ac:dyDescent="0.25">
      <c r="A583" s="4">
        <f t="shared" si="312"/>
        <v>557</v>
      </c>
      <c r="B583" s="22">
        <f t="shared" si="313"/>
        <v>121</v>
      </c>
      <c r="C583" s="2" t="s">
        <v>57</v>
      </c>
      <c r="D583" s="2" t="s">
        <v>235</v>
      </c>
      <c r="E583" s="5">
        <v>1968</v>
      </c>
      <c r="F583" s="5">
        <v>2013</v>
      </c>
      <c r="G583" s="5" t="s">
        <v>48</v>
      </c>
      <c r="H583" s="5">
        <v>4</v>
      </c>
      <c r="I583" s="5">
        <v>2</v>
      </c>
      <c r="J583" s="26">
        <v>1382.8</v>
      </c>
      <c r="K583" s="26">
        <v>1214.3</v>
      </c>
      <c r="L583" s="26">
        <v>42.7</v>
      </c>
      <c r="M583" s="6">
        <v>60</v>
      </c>
      <c r="N583" s="24">
        <f t="shared" si="304"/>
        <v>9963069.9900000002</v>
      </c>
      <c r="O583" s="20"/>
      <c r="P583" s="1">
        <f t="shared" si="306"/>
        <v>9418399.1846000012</v>
      </c>
      <c r="Q583" s="1"/>
      <c r="R583" s="1">
        <v>429845.68539999996</v>
      </c>
      <c r="S583" s="1">
        <v>114825.12</v>
      </c>
      <c r="T583" s="1"/>
      <c r="U583" s="1">
        <f t="shared" si="311"/>
        <v>7926.0700000000006</v>
      </c>
      <c r="V583" s="1">
        <f t="shared" si="311"/>
        <v>7926.0700000000006</v>
      </c>
      <c r="W583" s="7">
        <v>2018</v>
      </c>
      <c r="X583" s="173" t="s">
        <v>1394</v>
      </c>
      <c r="Y583" s="11">
        <f>+P583-'[1]Приложение №1'!$P497</f>
        <v>0</v>
      </c>
      <c r="AA583" s="24">
        <f t="shared" si="305"/>
        <v>9963069.9900000002</v>
      </c>
      <c r="AB583" s="26">
        <v>0</v>
      </c>
      <c r="AC583" s="26">
        <v>0</v>
      </c>
      <c r="AD583" s="26">
        <v>1377452.79586782</v>
      </c>
      <c r="AE583" s="26">
        <v>0</v>
      </c>
      <c r="AF583" s="26">
        <v>0</v>
      </c>
      <c r="AG583" s="26"/>
      <c r="AH583" s="26">
        <v>0</v>
      </c>
      <c r="AI583" s="26">
        <v>0</v>
      </c>
      <c r="AJ583" s="26">
        <v>0</v>
      </c>
      <c r="AK583" s="26">
        <v>0</v>
      </c>
      <c r="AL583" s="26">
        <v>3511941.3604308595</v>
      </c>
      <c r="AM583" s="26">
        <v>3787981.5037717801</v>
      </c>
      <c r="AN583" s="26">
        <v>996306.99900000007</v>
      </c>
      <c r="AO583" s="1">
        <v>99630.699900000007</v>
      </c>
      <c r="AP583" s="112">
        <v>189756.63102954003</v>
      </c>
      <c r="AQ583" s="172"/>
    </row>
    <row r="584" spans="1:43" s="81" customFormat="1" ht="15" customHeight="1" x14ac:dyDescent="0.25">
      <c r="A584" s="4">
        <f t="shared" si="312"/>
        <v>558</v>
      </c>
      <c r="B584" s="22">
        <f t="shared" si="313"/>
        <v>122</v>
      </c>
      <c r="C584" s="2" t="s">
        <v>57</v>
      </c>
      <c r="D584" s="2" t="s">
        <v>236</v>
      </c>
      <c r="E584" s="5">
        <v>1988</v>
      </c>
      <c r="F584" s="5">
        <v>2015</v>
      </c>
      <c r="G584" s="5" t="s">
        <v>48</v>
      </c>
      <c r="H584" s="5">
        <v>9</v>
      </c>
      <c r="I584" s="5">
        <v>1</v>
      </c>
      <c r="J584" s="26">
        <v>2265.4</v>
      </c>
      <c r="K584" s="26">
        <v>1951.5</v>
      </c>
      <c r="L584" s="26">
        <v>53.4</v>
      </c>
      <c r="M584" s="6">
        <v>74</v>
      </c>
      <c r="N584" s="24">
        <f t="shared" si="304"/>
        <v>10700284.288371582</v>
      </c>
      <c r="O584" s="20"/>
      <c r="P584" s="1">
        <f t="shared" si="306"/>
        <v>9698962.9943715818</v>
      </c>
      <c r="Q584" s="1"/>
      <c r="R584" s="1">
        <v>118863.944</v>
      </c>
      <c r="S584" s="1">
        <v>882457.35000000009</v>
      </c>
      <c r="T584" s="26">
        <v>0</v>
      </c>
      <c r="U584" s="1">
        <f t="shared" si="311"/>
        <v>5337.0663316731916</v>
      </c>
      <c r="V584" s="1">
        <f t="shared" si="311"/>
        <v>5337.0663316731916</v>
      </c>
      <c r="W584" s="7">
        <v>2018</v>
      </c>
      <c r="X584" s="173" t="s">
        <v>1394</v>
      </c>
      <c r="Y584" s="11">
        <f>+P584-'[1]Приложение №1'!$P498</f>
        <v>-1745147.8216284178</v>
      </c>
      <c r="AA584" s="24">
        <f t="shared" si="305"/>
        <v>10700284.288371582</v>
      </c>
      <c r="AB584" s="26">
        <v>0</v>
      </c>
      <c r="AC584" s="26"/>
      <c r="AD584" s="26">
        <v>1936858.0582663203</v>
      </c>
      <c r="AE584" s="26">
        <v>1747502.37318888</v>
      </c>
      <c r="AF584" s="26">
        <v>0</v>
      </c>
      <c r="AG584" s="26"/>
      <c r="AH584" s="26">
        <v>0</v>
      </c>
      <c r="AI584" s="26">
        <v>0</v>
      </c>
      <c r="AJ584" s="26">
        <v>0</v>
      </c>
      <c r="AK584" s="26">
        <v>0</v>
      </c>
      <c r="AL584" s="26">
        <v>0</v>
      </c>
      <c r="AM584" s="26">
        <v>5163528.7829307001</v>
      </c>
      <c r="AN584" s="26">
        <v>1450507.2574</v>
      </c>
      <c r="AO584" s="1">
        <v>138821.48140000002</v>
      </c>
      <c r="AP584" s="112">
        <v>263066.33518568001</v>
      </c>
      <c r="AQ584" s="172"/>
    </row>
    <row r="585" spans="1:43" ht="15" customHeight="1" x14ac:dyDescent="0.25">
      <c r="A585" s="4">
        <f t="shared" si="312"/>
        <v>559</v>
      </c>
      <c r="B585" s="22">
        <f t="shared" si="313"/>
        <v>123</v>
      </c>
      <c r="C585" s="2" t="s">
        <v>57</v>
      </c>
      <c r="D585" s="2" t="s">
        <v>237</v>
      </c>
      <c r="E585" s="5">
        <v>1986</v>
      </c>
      <c r="F585" s="5">
        <v>2015</v>
      </c>
      <c r="G585" s="5" t="s">
        <v>48</v>
      </c>
      <c r="H585" s="5">
        <v>9</v>
      </c>
      <c r="I585" s="5">
        <v>1</v>
      </c>
      <c r="J585" s="26">
        <v>2267.6999999999998</v>
      </c>
      <c r="K585" s="26">
        <v>1885.78</v>
      </c>
      <c r="L585" s="26">
        <v>114.8</v>
      </c>
      <c r="M585" s="6">
        <v>71</v>
      </c>
      <c r="N585" s="24">
        <f t="shared" si="304"/>
        <v>4290984.03</v>
      </c>
      <c r="O585" s="20"/>
      <c r="P585" s="1">
        <f t="shared" si="306"/>
        <v>2417299.0020772759</v>
      </c>
      <c r="Q585" s="1"/>
      <c r="R585" s="1">
        <v>222810.12599999996</v>
      </c>
      <c r="S585" s="1">
        <v>1650874.901922724</v>
      </c>
      <c r="T585" s="26">
        <v>0</v>
      </c>
      <c r="U585" s="1">
        <f t="shared" si="311"/>
        <v>2144.8700026992174</v>
      </c>
      <c r="V585" s="1">
        <f t="shared" si="311"/>
        <v>2144.8700026992174</v>
      </c>
      <c r="W585" s="7">
        <v>2018</v>
      </c>
      <c r="X585" s="173" t="s">
        <v>1394</v>
      </c>
      <c r="Y585" s="11">
        <f>+P585-'[1]Приложение №1'!$P499</f>
        <v>0</v>
      </c>
      <c r="AA585" s="24">
        <f t="shared" si="305"/>
        <v>4290984.03</v>
      </c>
      <c r="AB585" s="26">
        <v>0</v>
      </c>
      <c r="AC585" s="26">
        <v>0</v>
      </c>
      <c r="AD585" s="26">
        <v>1932684.6731463599</v>
      </c>
      <c r="AE585" s="26">
        <v>1743736.9969412398</v>
      </c>
      <c r="AF585" s="26">
        <v>0</v>
      </c>
      <c r="AG585" s="26"/>
      <c r="AH585" s="26">
        <v>0</v>
      </c>
      <c r="AI585" s="26">
        <v>0</v>
      </c>
      <c r="AJ585" s="26">
        <v>0</v>
      </c>
      <c r="AK585" s="26">
        <v>0</v>
      </c>
      <c r="AL585" s="26">
        <v>0</v>
      </c>
      <c r="AM585" s="26">
        <v>0</v>
      </c>
      <c r="AN585" s="26">
        <v>491256.6237</v>
      </c>
      <c r="AO585" s="1">
        <v>42909.840299999996</v>
      </c>
      <c r="AP585" s="112">
        <v>80395.895912399996</v>
      </c>
      <c r="AQ585" s="172"/>
    </row>
    <row r="586" spans="1:43" ht="15" customHeight="1" x14ac:dyDescent="0.25">
      <c r="A586" s="4">
        <f t="shared" si="312"/>
        <v>560</v>
      </c>
      <c r="B586" s="22">
        <f t="shared" si="313"/>
        <v>124</v>
      </c>
      <c r="C586" s="2" t="s">
        <v>57</v>
      </c>
      <c r="D586" s="2" t="s">
        <v>238</v>
      </c>
      <c r="E586" s="5">
        <v>1985</v>
      </c>
      <c r="F586" s="5">
        <v>2015</v>
      </c>
      <c r="G586" s="5" t="s">
        <v>48</v>
      </c>
      <c r="H586" s="5">
        <v>9</v>
      </c>
      <c r="I586" s="5">
        <v>1</v>
      </c>
      <c r="J586" s="26">
        <v>2259.4</v>
      </c>
      <c r="K586" s="26">
        <v>1786</v>
      </c>
      <c r="L586" s="26">
        <v>206.5</v>
      </c>
      <c r="M586" s="6">
        <v>82</v>
      </c>
      <c r="N586" s="24">
        <f t="shared" si="304"/>
        <v>43926874.18999999</v>
      </c>
      <c r="O586" s="20"/>
      <c r="P586" s="1">
        <f t="shared" si="306"/>
        <v>34900687.931176558</v>
      </c>
      <c r="Q586" s="1"/>
      <c r="R586" s="1">
        <v>951854.26</v>
      </c>
      <c r="S586" s="1">
        <v>8074331.9988234341</v>
      </c>
      <c r="T586" s="26">
        <v>0</v>
      </c>
      <c r="U586" s="1">
        <f t="shared" si="311"/>
        <v>22046.110007528227</v>
      </c>
      <c r="V586" s="1">
        <f t="shared" si="311"/>
        <v>22046.110007528227</v>
      </c>
      <c r="W586" s="7">
        <v>2018</v>
      </c>
      <c r="X586" s="173" t="s">
        <v>1394</v>
      </c>
      <c r="Y586" s="11">
        <f>+P586-'[1]Приложение №1'!$P500</f>
        <v>0</v>
      </c>
      <c r="AA586" s="24">
        <f t="shared" si="305"/>
        <v>43926874.18999999</v>
      </c>
      <c r="AB586" s="26">
        <v>4607549.9993796004</v>
      </c>
      <c r="AC586" s="26">
        <v>3162184.5153553202</v>
      </c>
      <c r="AD586" s="26">
        <v>1924878.8872739999</v>
      </c>
      <c r="AE586" s="26">
        <v>1736694.3448780801</v>
      </c>
      <c r="AF586" s="26">
        <v>0</v>
      </c>
      <c r="AG586" s="26"/>
      <c r="AH586" s="26">
        <v>0</v>
      </c>
      <c r="AI586" s="26">
        <v>0</v>
      </c>
      <c r="AJ586" s="26">
        <v>2247678.2930489997</v>
      </c>
      <c r="AK586" s="26">
        <v>0</v>
      </c>
      <c r="AL586" s="26">
        <v>19513364.274068698</v>
      </c>
      <c r="AM586" s="26">
        <v>5131593.1468120189</v>
      </c>
      <c r="AN586" s="26">
        <v>4325594.9628999997</v>
      </c>
      <c r="AO586" s="1">
        <v>439268.74190000008</v>
      </c>
      <c r="AP586" s="112">
        <v>838067.02438328031</v>
      </c>
      <c r="AQ586" s="172"/>
    </row>
    <row r="587" spans="1:43" ht="15" customHeight="1" x14ac:dyDescent="0.25">
      <c r="A587" s="4">
        <f t="shared" si="312"/>
        <v>561</v>
      </c>
      <c r="B587" s="22">
        <f t="shared" si="313"/>
        <v>125</v>
      </c>
      <c r="C587" s="2" t="s">
        <v>57</v>
      </c>
      <c r="D587" s="2" t="s">
        <v>239</v>
      </c>
      <c r="E587" s="5">
        <v>1975</v>
      </c>
      <c r="F587" s="5">
        <v>2013</v>
      </c>
      <c r="G587" s="5" t="s">
        <v>48</v>
      </c>
      <c r="H587" s="5">
        <v>4</v>
      </c>
      <c r="I587" s="5">
        <v>3</v>
      </c>
      <c r="J587" s="26">
        <v>2231.4</v>
      </c>
      <c r="K587" s="26">
        <v>1996</v>
      </c>
      <c r="L587" s="26">
        <v>57.4</v>
      </c>
      <c r="M587" s="6">
        <v>91</v>
      </c>
      <c r="N587" s="24">
        <f t="shared" si="304"/>
        <v>31294041.869999997</v>
      </c>
      <c r="O587" s="20"/>
      <c r="P587" s="1">
        <f t="shared" si="306"/>
        <v>28044838.289283924</v>
      </c>
      <c r="Q587" s="1"/>
      <c r="R587" s="1">
        <v>170303.5656</v>
      </c>
      <c r="S587" s="1">
        <v>3078900.0151160741</v>
      </c>
      <c r="T587" s="1"/>
      <c r="U587" s="1">
        <f t="shared" si="311"/>
        <v>15240.109998052008</v>
      </c>
      <c r="V587" s="1">
        <f t="shared" si="311"/>
        <v>15240.109998052008</v>
      </c>
      <c r="W587" s="7">
        <v>2018</v>
      </c>
      <c r="X587" s="173" t="s">
        <v>1394</v>
      </c>
      <c r="Y587" s="11">
        <f>+P587-'[1]Приложение №1'!$P501</f>
        <v>0</v>
      </c>
      <c r="AA587" s="24">
        <f t="shared" si="305"/>
        <v>31294041.869999997</v>
      </c>
      <c r="AB587" s="26">
        <v>0</v>
      </c>
      <c r="AC587" s="26">
        <v>2153754.7550966996</v>
      </c>
      <c r="AD587" s="26">
        <v>2250168.3177519003</v>
      </c>
      <c r="AE587" s="26">
        <v>0</v>
      </c>
      <c r="AF587" s="26">
        <v>0</v>
      </c>
      <c r="AG587" s="26"/>
      <c r="AH587" s="26">
        <v>0</v>
      </c>
      <c r="AI587" s="26">
        <v>0</v>
      </c>
      <c r="AJ587" s="26">
        <v>11049571.316473201</v>
      </c>
      <c r="AK587" s="26">
        <v>0</v>
      </c>
      <c r="AL587" s="26">
        <v>5737009.0626080399</v>
      </c>
      <c r="AM587" s="26">
        <v>6187940.5055416208</v>
      </c>
      <c r="AN587" s="26">
        <v>3003946.3752000001</v>
      </c>
      <c r="AO587" s="1">
        <v>312940.41869999998</v>
      </c>
      <c r="AP587" s="112">
        <v>598711.11862854008</v>
      </c>
      <c r="AQ587" s="172"/>
    </row>
    <row r="588" spans="1:43" ht="15" customHeight="1" x14ac:dyDescent="0.25">
      <c r="A588" s="4">
        <f t="shared" si="312"/>
        <v>562</v>
      </c>
      <c r="B588" s="22">
        <f t="shared" si="313"/>
        <v>126</v>
      </c>
      <c r="C588" s="2" t="s">
        <v>57</v>
      </c>
      <c r="D588" s="2" t="s">
        <v>240</v>
      </c>
      <c r="E588" s="5">
        <v>1976</v>
      </c>
      <c r="F588" s="5">
        <v>2013</v>
      </c>
      <c r="G588" s="5" t="s">
        <v>48</v>
      </c>
      <c r="H588" s="5">
        <v>4</v>
      </c>
      <c r="I588" s="5">
        <v>6</v>
      </c>
      <c r="J588" s="26">
        <v>4690.7</v>
      </c>
      <c r="K588" s="26">
        <v>4111.3999999999996</v>
      </c>
      <c r="L588" s="26">
        <v>202.5</v>
      </c>
      <c r="M588" s="6">
        <v>191</v>
      </c>
      <c r="N588" s="24">
        <f t="shared" si="304"/>
        <v>46137074.220000006</v>
      </c>
      <c r="O588" s="20"/>
      <c r="P588" s="1">
        <f t="shared" si="306"/>
        <v>39607141.985200003</v>
      </c>
      <c r="Q588" s="1"/>
      <c r="R588" s="1">
        <v>1569681.2548</v>
      </c>
      <c r="S588" s="1">
        <v>4960250.9800000004</v>
      </c>
      <c r="T588" s="1"/>
      <c r="U588" s="1">
        <f t="shared" si="311"/>
        <v>10694.979999536385</v>
      </c>
      <c r="V588" s="1">
        <f t="shared" si="311"/>
        <v>10694.979999536385</v>
      </c>
      <c r="W588" s="7">
        <v>2018</v>
      </c>
      <c r="X588" s="173" t="s">
        <v>1394</v>
      </c>
      <c r="Y588" s="11">
        <f>+P588-'[1]Приложение №1'!$P502</f>
        <v>0</v>
      </c>
      <c r="AA588" s="24">
        <f t="shared" si="305"/>
        <v>46137074.220000006</v>
      </c>
      <c r="AB588" s="26">
        <v>12338963.873805661</v>
      </c>
      <c r="AC588" s="26">
        <v>0</v>
      </c>
      <c r="AD588" s="26">
        <v>0</v>
      </c>
      <c r="AE588" s="26">
        <v>2959633.3144828794</v>
      </c>
      <c r="AF588" s="26">
        <v>0</v>
      </c>
      <c r="AG588" s="26"/>
      <c r="AH588" s="26">
        <v>0</v>
      </c>
      <c r="AI588" s="26">
        <v>0</v>
      </c>
      <c r="AJ588" s="26">
        <v>0</v>
      </c>
      <c r="AK588" s="26">
        <v>0</v>
      </c>
      <c r="AL588" s="26">
        <v>12052636.301892061</v>
      </c>
      <c r="AM588" s="26">
        <v>12999978.84663156</v>
      </c>
      <c r="AN588" s="26">
        <v>4442091.8521999996</v>
      </c>
      <c r="AO588" s="1">
        <v>461370.74219999998</v>
      </c>
      <c r="AP588" s="112">
        <v>882399.28878784005</v>
      </c>
      <c r="AQ588" s="172"/>
    </row>
    <row r="589" spans="1:43" ht="15" customHeight="1" x14ac:dyDescent="0.25">
      <c r="A589" s="4">
        <f t="shared" si="312"/>
        <v>563</v>
      </c>
      <c r="B589" s="22">
        <f t="shared" si="313"/>
        <v>127</v>
      </c>
      <c r="C589" s="2" t="s">
        <v>57</v>
      </c>
      <c r="D589" s="2" t="s">
        <v>241</v>
      </c>
      <c r="E589" s="5">
        <v>1979</v>
      </c>
      <c r="F589" s="5">
        <v>2012</v>
      </c>
      <c r="G589" s="5" t="s">
        <v>48</v>
      </c>
      <c r="H589" s="5">
        <v>5</v>
      </c>
      <c r="I589" s="5">
        <v>3</v>
      </c>
      <c r="J589" s="26">
        <v>2768.7</v>
      </c>
      <c r="K589" s="26">
        <v>2481.9</v>
      </c>
      <c r="L589" s="26">
        <v>45.36</v>
      </c>
      <c r="M589" s="6">
        <v>130</v>
      </c>
      <c r="N589" s="24">
        <f t="shared" si="304"/>
        <v>19404201.189999998</v>
      </c>
      <c r="O589" s="20"/>
      <c r="P589" s="1">
        <f t="shared" si="306"/>
        <v>17528796.353159998</v>
      </c>
      <c r="Q589" s="1"/>
      <c r="R589" s="1">
        <v>889593.52684000006</v>
      </c>
      <c r="S589" s="1">
        <v>985811.30999999808</v>
      </c>
      <c r="T589" s="1"/>
      <c r="U589" s="1">
        <f t="shared" si="311"/>
        <v>7677.9600001582721</v>
      </c>
      <c r="V589" s="1">
        <f t="shared" si="311"/>
        <v>7677.9600001582721</v>
      </c>
      <c r="W589" s="7">
        <v>2018</v>
      </c>
      <c r="X589" s="173" t="s">
        <v>1394</v>
      </c>
      <c r="Y589" s="11">
        <f>+P589-'[1]Приложение №1'!$P503</f>
        <v>0</v>
      </c>
      <c r="AA589" s="24">
        <f t="shared" si="305"/>
        <v>19404201.189999998</v>
      </c>
      <c r="AB589" s="26">
        <v>7228672.3902611397</v>
      </c>
      <c r="AC589" s="26">
        <v>0</v>
      </c>
      <c r="AD589" s="26">
        <v>2769436.2398900399</v>
      </c>
      <c r="AE589" s="26">
        <v>0</v>
      </c>
      <c r="AF589" s="26">
        <v>0</v>
      </c>
      <c r="AG589" s="26"/>
      <c r="AH589" s="26">
        <v>0</v>
      </c>
      <c r="AI589" s="26">
        <v>0</v>
      </c>
      <c r="AJ589" s="26">
        <v>0</v>
      </c>
      <c r="AK589" s="26">
        <v>0</v>
      </c>
      <c r="AL589" s="26">
        <v>7060929.9337491598</v>
      </c>
      <c r="AM589" s="26">
        <v>0</v>
      </c>
      <c r="AN589" s="26">
        <v>1778073.9912</v>
      </c>
      <c r="AO589" s="1">
        <v>194042.01189999998</v>
      </c>
      <c r="AP589" s="112">
        <v>373046.62299965997</v>
      </c>
      <c r="AQ589" s="172"/>
    </row>
    <row r="590" spans="1:43" ht="15" customHeight="1" x14ac:dyDescent="0.25">
      <c r="A590" s="4">
        <f t="shared" si="312"/>
        <v>564</v>
      </c>
      <c r="B590" s="22">
        <f t="shared" si="313"/>
        <v>128</v>
      </c>
      <c r="C590" s="2" t="s">
        <v>57</v>
      </c>
      <c r="D590" s="2" t="s">
        <v>243</v>
      </c>
      <c r="E590" s="5">
        <v>1988</v>
      </c>
      <c r="F590" s="5">
        <v>2015</v>
      </c>
      <c r="G590" s="5" t="s">
        <v>48</v>
      </c>
      <c r="H590" s="5">
        <v>9</v>
      </c>
      <c r="I590" s="5">
        <v>1</v>
      </c>
      <c r="J590" s="26">
        <v>2266</v>
      </c>
      <c r="K590" s="26">
        <v>2000.3</v>
      </c>
      <c r="L590" s="26">
        <v>0</v>
      </c>
      <c r="M590" s="6">
        <v>99</v>
      </c>
      <c r="N590" s="24">
        <f t="shared" si="304"/>
        <v>2071650.7</v>
      </c>
      <c r="O590" s="20"/>
      <c r="P590" s="1">
        <f t="shared" si="306"/>
        <v>824519.47653266473</v>
      </c>
      <c r="Q590" s="1"/>
      <c r="R590" s="1">
        <v>214232.12999999998</v>
      </c>
      <c r="S590" s="1">
        <v>1032899.0934673353</v>
      </c>
      <c r="T590" s="26">
        <v>0</v>
      </c>
      <c r="U590" s="1">
        <f t="shared" si="311"/>
        <v>1035.6699995000749</v>
      </c>
      <c r="V590" s="1">
        <f t="shared" si="311"/>
        <v>1035.6699995000749</v>
      </c>
      <c r="W590" s="7">
        <v>2018</v>
      </c>
      <c r="X590" s="173" t="s">
        <v>1394</v>
      </c>
      <c r="Y590" s="11">
        <f>+P590-'[1]Приложение №1'!$P504</f>
        <v>0</v>
      </c>
      <c r="AA590" s="24">
        <f t="shared" si="305"/>
        <v>2071650.7</v>
      </c>
      <c r="AB590" s="26">
        <v>0</v>
      </c>
      <c r="AC590" s="26">
        <v>0</v>
      </c>
      <c r="AD590" s="26">
        <v>0</v>
      </c>
      <c r="AE590" s="26">
        <v>1743492.9425172</v>
      </c>
      <c r="AF590" s="26">
        <v>0</v>
      </c>
      <c r="AG590" s="26"/>
      <c r="AH590" s="26">
        <v>0</v>
      </c>
      <c r="AI590" s="26">
        <v>0</v>
      </c>
      <c r="AJ590" s="26">
        <v>0</v>
      </c>
      <c r="AK590" s="26">
        <v>0</v>
      </c>
      <c r="AL590" s="26">
        <v>0</v>
      </c>
      <c r="AM590" s="26">
        <v>0</v>
      </c>
      <c r="AN590" s="26">
        <v>269314.59100000001</v>
      </c>
      <c r="AO590" s="1">
        <v>20716.507000000001</v>
      </c>
      <c r="AP590" s="112">
        <v>38126.659482800002</v>
      </c>
      <c r="AQ590" s="172"/>
    </row>
    <row r="591" spans="1:43" ht="15" customHeight="1" x14ac:dyDescent="0.25">
      <c r="A591" s="4">
        <f t="shared" si="312"/>
        <v>565</v>
      </c>
      <c r="B591" s="22">
        <f t="shared" si="313"/>
        <v>129</v>
      </c>
      <c r="C591" s="2" t="s">
        <v>57</v>
      </c>
      <c r="D591" s="2" t="s">
        <v>244</v>
      </c>
      <c r="E591" s="5">
        <v>1977</v>
      </c>
      <c r="F591" s="5">
        <v>1977</v>
      </c>
      <c r="G591" s="5" t="s">
        <v>48</v>
      </c>
      <c r="H591" s="5">
        <v>5</v>
      </c>
      <c r="I591" s="5">
        <v>6</v>
      </c>
      <c r="J591" s="26">
        <v>5523.8</v>
      </c>
      <c r="K591" s="26">
        <v>4991</v>
      </c>
      <c r="L591" s="26">
        <v>80.099999999999994</v>
      </c>
      <c r="M591" s="6">
        <v>210</v>
      </c>
      <c r="N591" s="24">
        <f t="shared" ref="N591:N635" si="314">AA591</f>
        <v>33378661.691726256</v>
      </c>
      <c r="O591" s="20"/>
      <c r="P591" s="1">
        <f t="shared" si="306"/>
        <v>19549000.493326254</v>
      </c>
      <c r="Q591" s="1"/>
      <c r="R591" s="1">
        <v>207804.55839999998</v>
      </c>
      <c r="S591" s="1">
        <v>13621856.639999999</v>
      </c>
      <c r="T591" s="1"/>
      <c r="U591" s="1">
        <f t="shared" si="311"/>
        <v>6582.134387357034</v>
      </c>
      <c r="V591" s="1">
        <f t="shared" si="311"/>
        <v>6582.134387357034</v>
      </c>
      <c r="W591" s="7">
        <v>2018</v>
      </c>
      <c r="X591" s="173" t="s">
        <v>1394</v>
      </c>
      <c r="Y591" s="11">
        <f>+P591-'[1]Приложение №1'!$P505</f>
        <v>-4302536.2282737568</v>
      </c>
      <c r="AA591" s="24">
        <f t="shared" ref="AA591:AA635" si="315">SUM(AB591:AP591)</f>
        <v>33378661.691726256</v>
      </c>
      <c r="AB591" s="26">
        <v>14504768.23766334</v>
      </c>
      <c r="AC591" s="26">
        <v>0</v>
      </c>
      <c r="AD591" s="26"/>
      <c r="AE591" s="26">
        <v>0</v>
      </c>
      <c r="AF591" s="26">
        <v>0</v>
      </c>
      <c r="AG591" s="26"/>
      <c r="AH591" s="26">
        <v>0</v>
      </c>
      <c r="AI591" s="26">
        <v>0</v>
      </c>
      <c r="AJ591" s="26">
        <v>0</v>
      </c>
      <c r="AK591" s="26">
        <v>0</v>
      </c>
      <c r="AL591" s="26">
        <v>14168182.845000239</v>
      </c>
      <c r="AM591" s="26">
        <v>0</v>
      </c>
      <c r="AN591" s="26">
        <v>3567812.9742000001</v>
      </c>
      <c r="AO591" s="1">
        <v>389357.02960000001</v>
      </c>
      <c r="AP591" s="112">
        <v>748540.60526267986</v>
      </c>
      <c r="AQ591" s="172"/>
    </row>
    <row r="592" spans="1:43" ht="15" customHeight="1" x14ac:dyDescent="0.25">
      <c r="A592" s="4">
        <f t="shared" si="312"/>
        <v>566</v>
      </c>
      <c r="B592" s="22">
        <f t="shared" si="313"/>
        <v>130</v>
      </c>
      <c r="C592" s="2" t="s">
        <v>57</v>
      </c>
      <c r="D592" s="2" t="s">
        <v>245</v>
      </c>
      <c r="E592" s="5">
        <v>1982</v>
      </c>
      <c r="F592" s="5">
        <v>2008</v>
      </c>
      <c r="G592" s="5" t="s">
        <v>48</v>
      </c>
      <c r="H592" s="5">
        <v>9</v>
      </c>
      <c r="I592" s="5">
        <v>1</v>
      </c>
      <c r="J592" s="26">
        <v>3174.5</v>
      </c>
      <c r="K592" s="26">
        <v>2191.14</v>
      </c>
      <c r="L592" s="26">
        <v>319</v>
      </c>
      <c r="M592" s="6">
        <v>124</v>
      </c>
      <c r="N592" s="24">
        <f t="shared" si="314"/>
        <v>16611821.191082463</v>
      </c>
      <c r="O592" s="20"/>
      <c r="P592" s="1">
        <f t="shared" si="306"/>
        <v>11569666.927082464</v>
      </c>
      <c r="Q592" s="1"/>
      <c r="R592" s="1">
        <v>156229.90400000001</v>
      </c>
      <c r="S592" s="1">
        <v>4885924.3599999994</v>
      </c>
      <c r="T592" s="26">
        <v>0</v>
      </c>
      <c r="U592" s="1">
        <f t="shared" si="311"/>
        <v>6617.8863294806124</v>
      </c>
      <c r="V592" s="1">
        <f t="shared" si="311"/>
        <v>6617.8863294806124</v>
      </c>
      <c r="W592" s="7">
        <v>2018</v>
      </c>
      <c r="X592" s="173" t="s">
        <v>1394</v>
      </c>
      <c r="Y592" s="11">
        <f>+P592-'[1]Приложение №1'!$P506</f>
        <v>-3643915.6489175353</v>
      </c>
      <c r="AA592" s="24">
        <f t="shared" si="315"/>
        <v>16611821.191082463</v>
      </c>
      <c r="AB592" s="26">
        <v>0</v>
      </c>
      <c r="AC592" s="26"/>
      <c r="AD592" s="26">
        <v>2424951.3142146603</v>
      </c>
      <c r="AE592" s="26">
        <v>2187877.50359724</v>
      </c>
      <c r="AF592" s="26">
        <v>0</v>
      </c>
      <c r="AG592" s="26"/>
      <c r="AH592" s="26">
        <v>0</v>
      </c>
      <c r="AI592" s="26">
        <v>0</v>
      </c>
      <c r="AJ592" s="26">
        <v>2831612.1365574002</v>
      </c>
      <c r="AK592" s="26">
        <v>0</v>
      </c>
      <c r="AL592" s="26">
        <v>0</v>
      </c>
      <c r="AM592" s="26">
        <v>6464751.4257534603</v>
      </c>
      <c r="AN592" s="26">
        <v>2105392.2245999998</v>
      </c>
      <c r="AO592" s="1">
        <v>205955.22990000003</v>
      </c>
      <c r="AP592" s="112">
        <v>391281.3564597001</v>
      </c>
      <c r="AQ592" s="172"/>
    </row>
    <row r="593" spans="1:43" ht="15" customHeight="1" x14ac:dyDescent="0.25">
      <c r="A593" s="4">
        <f t="shared" ref="A593:A613" si="316">+A592+1</f>
        <v>567</v>
      </c>
      <c r="B593" s="22">
        <f t="shared" ref="B593:B613" si="317">+B592+1</f>
        <v>131</v>
      </c>
      <c r="C593" s="2" t="s">
        <v>57</v>
      </c>
      <c r="D593" s="2" t="s">
        <v>246</v>
      </c>
      <c r="E593" s="5">
        <v>1982</v>
      </c>
      <c r="F593" s="5">
        <v>2013</v>
      </c>
      <c r="G593" s="5" t="s">
        <v>48</v>
      </c>
      <c r="H593" s="5">
        <v>9</v>
      </c>
      <c r="I593" s="5">
        <v>1</v>
      </c>
      <c r="J593" s="26">
        <v>5253.9</v>
      </c>
      <c r="K593" s="26">
        <v>4300.45</v>
      </c>
      <c r="L593" s="26">
        <v>3.4</v>
      </c>
      <c r="M593" s="6">
        <v>225</v>
      </c>
      <c r="N593" s="24">
        <f t="shared" si="314"/>
        <v>81528260.929999992</v>
      </c>
      <c r="O593" s="20"/>
      <c r="P593" s="1">
        <f t="shared" si="306"/>
        <v>63412037.698659018</v>
      </c>
      <c r="Q593" s="1"/>
      <c r="R593" s="1">
        <v>1838735.0290000001</v>
      </c>
      <c r="S593" s="1">
        <v>16277488.202340972</v>
      </c>
      <c r="T593" s="26">
        <v>0</v>
      </c>
      <c r="U593" s="1">
        <f t="shared" ref="U593:V612" si="318">$N593/($K593+$L593)</f>
        <v>18943.09999883825</v>
      </c>
      <c r="V593" s="1">
        <f t="shared" si="318"/>
        <v>18943.09999883825</v>
      </c>
      <c r="W593" s="7">
        <v>2018</v>
      </c>
      <c r="X593" s="173" t="s">
        <v>1394</v>
      </c>
      <c r="Y593" s="11">
        <f>+P593-'[1]Приложение №1'!$P507</f>
        <v>0</v>
      </c>
      <c r="AA593" s="24">
        <f t="shared" si="315"/>
        <v>81528260.929999992</v>
      </c>
      <c r="AB593" s="26">
        <v>9952423.6192126181</v>
      </c>
      <c r="AC593" s="26">
        <v>0</v>
      </c>
      <c r="AD593" s="26">
        <v>4157786.6996206795</v>
      </c>
      <c r="AE593" s="26">
        <v>3751303.3570546797</v>
      </c>
      <c r="AF593" s="26">
        <v>0</v>
      </c>
      <c r="AG593" s="26"/>
      <c r="AH593" s="26">
        <v>0</v>
      </c>
      <c r="AI593" s="26">
        <v>0</v>
      </c>
      <c r="AJ593" s="26">
        <v>0</v>
      </c>
      <c r="AK593" s="26">
        <v>0</v>
      </c>
      <c r="AL593" s="26">
        <v>42149356.501488179</v>
      </c>
      <c r="AM593" s="26">
        <v>11084369.958256561</v>
      </c>
      <c r="AN593" s="26">
        <v>8063029.2754999995</v>
      </c>
      <c r="AO593" s="1">
        <v>815282.60929999989</v>
      </c>
      <c r="AP593" s="112">
        <v>1554708.9095672797</v>
      </c>
      <c r="AQ593" s="172"/>
    </row>
    <row r="594" spans="1:43" ht="15" customHeight="1" x14ac:dyDescent="0.25">
      <c r="A594" s="4">
        <f t="shared" si="316"/>
        <v>568</v>
      </c>
      <c r="B594" s="22">
        <f t="shared" si="317"/>
        <v>132</v>
      </c>
      <c r="C594" s="2" t="s">
        <v>57</v>
      </c>
      <c r="D594" s="2" t="s">
        <v>247</v>
      </c>
      <c r="E594" s="5">
        <v>1971</v>
      </c>
      <c r="F594" s="5">
        <v>2015</v>
      </c>
      <c r="G594" s="5" t="s">
        <v>48</v>
      </c>
      <c r="H594" s="5">
        <v>4</v>
      </c>
      <c r="I594" s="5">
        <v>3</v>
      </c>
      <c r="J594" s="26">
        <v>2186.1</v>
      </c>
      <c r="K594" s="26">
        <v>2015.6</v>
      </c>
      <c r="L594" s="26">
        <v>31.5</v>
      </c>
      <c r="M594" s="6">
        <v>100</v>
      </c>
      <c r="N594" s="24">
        <f t="shared" si="314"/>
        <v>6575080.4900000002</v>
      </c>
      <c r="O594" s="20"/>
      <c r="P594" s="1">
        <f t="shared" ref="P594:P635" si="319">N594-Q594-R594-S594-O594-T594</f>
        <v>3043125.2616376872</v>
      </c>
      <c r="Q594" s="1"/>
      <c r="R594" s="1">
        <v>728068.91520000005</v>
      </c>
      <c r="S594" s="1">
        <v>2803886.3131623133</v>
      </c>
      <c r="T594" s="1"/>
      <c r="U594" s="1">
        <f t="shared" si="318"/>
        <v>3211.9</v>
      </c>
      <c r="V594" s="1">
        <f t="shared" si="318"/>
        <v>3211.9</v>
      </c>
      <c r="W594" s="7">
        <v>2018</v>
      </c>
      <c r="X594" s="173" t="s">
        <v>1394</v>
      </c>
      <c r="Y594" s="11">
        <f>+P594-'[1]Приложение №1'!$P508</f>
        <v>0</v>
      </c>
      <c r="AA594" s="24">
        <f t="shared" si="315"/>
        <v>6575080.4900000002</v>
      </c>
      <c r="AB594" s="26">
        <v>5855280.1284377407</v>
      </c>
      <c r="AC594" s="26">
        <v>0</v>
      </c>
      <c r="AD594" s="26">
        <v>0</v>
      </c>
      <c r="AE594" s="26">
        <v>0</v>
      </c>
      <c r="AF594" s="26">
        <v>0</v>
      </c>
      <c r="AG594" s="26"/>
      <c r="AH594" s="26">
        <v>0</v>
      </c>
      <c r="AI594" s="26">
        <v>0</v>
      </c>
      <c r="AJ594" s="26">
        <v>0</v>
      </c>
      <c r="AK594" s="26">
        <v>0</v>
      </c>
      <c r="AL594" s="26">
        <v>0</v>
      </c>
      <c r="AM594" s="26">
        <v>0</v>
      </c>
      <c r="AN594" s="26">
        <v>526006.43920000002</v>
      </c>
      <c r="AO594" s="1">
        <v>65750.804900000003</v>
      </c>
      <c r="AP594" s="112">
        <v>128043.11746226001</v>
      </c>
      <c r="AQ594" s="172"/>
    </row>
    <row r="595" spans="1:43" ht="15" customHeight="1" x14ac:dyDescent="0.25">
      <c r="A595" s="4">
        <f t="shared" si="316"/>
        <v>569</v>
      </c>
      <c r="B595" s="22">
        <f t="shared" si="317"/>
        <v>133</v>
      </c>
      <c r="C595" s="2" t="s">
        <v>57</v>
      </c>
      <c r="D595" s="2" t="s">
        <v>248</v>
      </c>
      <c r="E595" s="5">
        <v>1983</v>
      </c>
      <c r="F595" s="5">
        <v>2015</v>
      </c>
      <c r="G595" s="5" t="s">
        <v>63</v>
      </c>
      <c r="H595" s="5">
        <v>2</v>
      </c>
      <c r="I595" s="5">
        <v>3</v>
      </c>
      <c r="J595" s="26">
        <v>611.4</v>
      </c>
      <c r="K595" s="26">
        <v>493.9</v>
      </c>
      <c r="L595" s="26">
        <v>0</v>
      </c>
      <c r="M595" s="6">
        <v>31</v>
      </c>
      <c r="N595" s="24">
        <f t="shared" si="314"/>
        <v>8630793.8599999975</v>
      </c>
      <c r="O595" s="20"/>
      <c r="P595" s="1">
        <f t="shared" si="319"/>
        <v>8425475.339999998</v>
      </c>
      <c r="Q595" s="1"/>
      <c r="R595" s="1">
        <v>92773.4758</v>
      </c>
      <c r="S595" s="1">
        <v>112545.04419999955</v>
      </c>
      <c r="T595" s="26">
        <v>0</v>
      </c>
      <c r="U595" s="1">
        <f t="shared" si="318"/>
        <v>17474.780036444619</v>
      </c>
      <c r="V595" s="1">
        <f t="shared" si="318"/>
        <v>17474.780036444619</v>
      </c>
      <c r="W595" s="7">
        <v>2018</v>
      </c>
      <c r="X595" s="173" t="s">
        <v>1394</v>
      </c>
      <c r="Y595" s="11">
        <f>+P595-'[1]Приложение №1'!$P509</f>
        <v>2899.9700000006706</v>
      </c>
      <c r="AA595" s="24">
        <f t="shared" si="315"/>
        <v>8630793.8599999975</v>
      </c>
      <c r="AB595" s="26">
        <v>1245750.3472759798</v>
      </c>
      <c r="AC595" s="26">
        <v>445396.29510599998</v>
      </c>
      <c r="AD595" s="26">
        <v>171773.16233909997</v>
      </c>
      <c r="AE595" s="26">
        <v>665037.88655052008</v>
      </c>
      <c r="AF595" s="26">
        <v>0</v>
      </c>
      <c r="AG595" s="26"/>
      <c r="AH595" s="26">
        <v>0</v>
      </c>
      <c r="AI595" s="26">
        <v>0</v>
      </c>
      <c r="AJ595" s="26">
        <v>0</v>
      </c>
      <c r="AK595" s="26">
        <v>0</v>
      </c>
      <c r="AL595" s="26">
        <v>2591575.7274682801</v>
      </c>
      <c r="AM595" s="26">
        <v>2401671.14927166</v>
      </c>
      <c r="AN595" s="26">
        <v>858807.84250000003</v>
      </c>
      <c r="AO595" s="1">
        <v>86307.938599999994</v>
      </c>
      <c r="AP595" s="112">
        <v>164473.51088846</v>
      </c>
      <c r="AQ595" s="172"/>
    </row>
    <row r="596" spans="1:43" ht="15" customHeight="1" x14ac:dyDescent="0.25">
      <c r="A596" s="4">
        <f t="shared" si="316"/>
        <v>570</v>
      </c>
      <c r="B596" s="22">
        <f t="shared" si="317"/>
        <v>134</v>
      </c>
      <c r="C596" s="2" t="s">
        <v>249</v>
      </c>
      <c r="D596" s="2" t="s">
        <v>250</v>
      </c>
      <c r="E596" s="5">
        <v>1983</v>
      </c>
      <c r="F596" s="5">
        <v>2013</v>
      </c>
      <c r="G596" s="5" t="s">
        <v>63</v>
      </c>
      <c r="H596" s="5">
        <v>2</v>
      </c>
      <c r="I596" s="5">
        <v>3</v>
      </c>
      <c r="J596" s="26">
        <v>582.29999999999995</v>
      </c>
      <c r="K596" s="26">
        <v>507.6</v>
      </c>
      <c r="L596" s="26">
        <v>0</v>
      </c>
      <c r="M596" s="6">
        <v>26</v>
      </c>
      <c r="N596" s="24">
        <f t="shared" si="314"/>
        <v>2978094.27</v>
      </c>
      <c r="O596" s="20"/>
      <c r="P596" s="1">
        <f t="shared" si="319"/>
        <v>2547563.125</v>
      </c>
      <c r="Q596" s="1"/>
      <c r="R596" s="1">
        <v>88814.8272</v>
      </c>
      <c r="S596" s="1">
        <v>341716.31780000002</v>
      </c>
      <c r="T596" s="26">
        <v>0</v>
      </c>
      <c r="U596" s="1">
        <f t="shared" si="318"/>
        <v>5867.0099881796687</v>
      </c>
      <c r="V596" s="1">
        <f t="shared" si="318"/>
        <v>5867.0099881796687</v>
      </c>
      <c r="W596" s="7">
        <v>2018</v>
      </c>
      <c r="X596" s="173" t="s">
        <v>1394</v>
      </c>
      <c r="Y596" s="11">
        <f>+P596-'[1]Приложение №1'!$P510</f>
        <v>0</v>
      </c>
      <c r="AA596" s="24">
        <f t="shared" si="315"/>
        <v>2978094.27</v>
      </c>
      <c r="AB596" s="26">
        <v>1280305.4721802799</v>
      </c>
      <c r="AC596" s="26">
        <v>457750.88211047999</v>
      </c>
      <c r="AD596" s="26">
        <v>176537.87296782</v>
      </c>
      <c r="AE596" s="26">
        <v>683484.97234584007</v>
      </c>
      <c r="AF596" s="26">
        <v>0</v>
      </c>
      <c r="AG596" s="26"/>
      <c r="AH596" s="26">
        <v>0</v>
      </c>
      <c r="AI596" s="26">
        <v>0</v>
      </c>
      <c r="AJ596" s="26">
        <v>0</v>
      </c>
      <c r="AK596" s="26">
        <v>0</v>
      </c>
      <c r="AL596" s="26">
        <v>0</v>
      </c>
      <c r="AM596" s="26">
        <v>0</v>
      </c>
      <c r="AN596" s="26">
        <v>293419.39760000003</v>
      </c>
      <c r="AO596" s="1">
        <v>29780.9427</v>
      </c>
      <c r="AP596" s="112">
        <v>56814.730095579995</v>
      </c>
      <c r="AQ596" s="172"/>
    </row>
    <row r="597" spans="1:43" ht="15" customHeight="1" x14ac:dyDescent="0.25">
      <c r="A597" s="4">
        <f t="shared" si="316"/>
        <v>571</v>
      </c>
      <c r="B597" s="22">
        <f t="shared" si="317"/>
        <v>135</v>
      </c>
      <c r="C597" s="2" t="s">
        <v>249</v>
      </c>
      <c r="D597" s="2" t="s">
        <v>251</v>
      </c>
      <c r="E597" s="5">
        <v>1982</v>
      </c>
      <c r="F597" s="5">
        <v>2013</v>
      </c>
      <c r="G597" s="5" t="s">
        <v>63</v>
      </c>
      <c r="H597" s="5">
        <v>2</v>
      </c>
      <c r="I597" s="5">
        <v>3</v>
      </c>
      <c r="J597" s="26">
        <v>563.70000000000005</v>
      </c>
      <c r="K597" s="26">
        <v>495.9</v>
      </c>
      <c r="L597" s="26">
        <v>0</v>
      </c>
      <c r="M597" s="6">
        <v>28</v>
      </c>
      <c r="N597" s="24">
        <f t="shared" si="314"/>
        <v>8665743.4199999999</v>
      </c>
      <c r="O597" s="20"/>
      <c r="P597" s="1">
        <f t="shared" si="319"/>
        <v>8218277.8819999993</v>
      </c>
      <c r="Q597" s="1"/>
      <c r="R597" s="1">
        <v>113625.65980000001</v>
      </c>
      <c r="S597" s="1">
        <v>333839.87820000062</v>
      </c>
      <c r="T597" s="26">
        <v>0</v>
      </c>
      <c r="U597" s="1">
        <f t="shared" si="318"/>
        <v>17474.780036297641</v>
      </c>
      <c r="V597" s="1">
        <f t="shared" si="318"/>
        <v>17474.780036297641</v>
      </c>
      <c r="W597" s="7">
        <v>2018</v>
      </c>
      <c r="X597" s="173" t="s">
        <v>1394</v>
      </c>
      <c r="Y597" s="11">
        <f>+P597-'[1]Приложение №1'!$P511</f>
        <v>0</v>
      </c>
      <c r="AA597" s="24">
        <f t="shared" si="315"/>
        <v>8665743.4199999999</v>
      </c>
      <c r="AB597" s="26">
        <v>1250794.8920976599</v>
      </c>
      <c r="AC597" s="26">
        <v>447199.88406827999</v>
      </c>
      <c r="AD597" s="26">
        <v>172468.74104165999</v>
      </c>
      <c r="AE597" s="26">
        <v>667730.89275899995</v>
      </c>
      <c r="AF597" s="26">
        <v>0</v>
      </c>
      <c r="AG597" s="26"/>
      <c r="AH597" s="26">
        <v>0</v>
      </c>
      <c r="AI597" s="26">
        <v>0</v>
      </c>
      <c r="AJ597" s="26">
        <v>0</v>
      </c>
      <c r="AK597" s="26">
        <v>0</v>
      </c>
      <c r="AL597" s="26">
        <v>2602070.0612432398</v>
      </c>
      <c r="AM597" s="26">
        <v>2411396.4829218597</v>
      </c>
      <c r="AN597" s="26">
        <v>862285.5013</v>
      </c>
      <c r="AO597" s="1">
        <v>86657.434200000003</v>
      </c>
      <c r="AP597" s="112">
        <v>165139.53036830001</v>
      </c>
      <c r="AQ597" s="172"/>
    </row>
    <row r="598" spans="1:43" ht="15" customHeight="1" x14ac:dyDescent="0.25">
      <c r="A598" s="4">
        <f t="shared" si="316"/>
        <v>572</v>
      </c>
      <c r="B598" s="22">
        <f t="shared" si="317"/>
        <v>136</v>
      </c>
      <c r="C598" s="2" t="s">
        <v>249</v>
      </c>
      <c r="D598" s="2" t="s">
        <v>252</v>
      </c>
      <c r="E598" s="5">
        <v>1982</v>
      </c>
      <c r="F598" s="5">
        <v>1982</v>
      </c>
      <c r="G598" s="5" t="s">
        <v>63</v>
      </c>
      <c r="H598" s="5">
        <v>2</v>
      </c>
      <c r="I598" s="5">
        <v>3</v>
      </c>
      <c r="J598" s="26">
        <v>817.8</v>
      </c>
      <c r="K598" s="26">
        <v>727.9</v>
      </c>
      <c r="L598" s="26">
        <v>0</v>
      </c>
      <c r="M598" s="6">
        <v>29</v>
      </c>
      <c r="N598" s="24">
        <f t="shared" si="314"/>
        <v>15261042.23</v>
      </c>
      <c r="O598" s="20"/>
      <c r="P598" s="1">
        <f t="shared" si="319"/>
        <v>14632444.093</v>
      </c>
      <c r="Q598" s="1"/>
      <c r="R598" s="1">
        <v>138575.85380000001</v>
      </c>
      <c r="S598" s="1">
        <v>490022.28320000006</v>
      </c>
      <c r="T598" s="26">
        <v>0</v>
      </c>
      <c r="U598" s="1">
        <f t="shared" si="318"/>
        <v>20965.850020607228</v>
      </c>
      <c r="V598" s="1">
        <f t="shared" si="318"/>
        <v>20965.850020607228</v>
      </c>
      <c r="W598" s="7">
        <v>2018</v>
      </c>
      <c r="X598" s="173" t="s">
        <v>1394</v>
      </c>
      <c r="Y598" s="11">
        <f>+P598-'[1]Приложение №1'!$P512</f>
        <v>0</v>
      </c>
      <c r="AA598" s="24">
        <f t="shared" si="315"/>
        <v>15261042.23</v>
      </c>
      <c r="AB598" s="26">
        <v>1835962.0914125401</v>
      </c>
      <c r="AC598" s="26">
        <v>656416.20369275997</v>
      </c>
      <c r="AD598" s="26">
        <v>253155.87053862002</v>
      </c>
      <c r="AE598" s="26">
        <v>980119.61294268013</v>
      </c>
      <c r="AF598" s="26">
        <v>0</v>
      </c>
      <c r="AG598" s="26"/>
      <c r="AH598" s="26">
        <v>0</v>
      </c>
      <c r="AI598" s="26">
        <v>0</v>
      </c>
      <c r="AJ598" s="26">
        <v>2238092.318889</v>
      </c>
      <c r="AK598" s="26">
        <v>0</v>
      </c>
      <c r="AL598" s="26">
        <v>3819412.7791386009</v>
      </c>
      <c r="AM598" s="26">
        <v>3539535.1863450599</v>
      </c>
      <c r="AN598" s="26">
        <v>1494397.4086000002</v>
      </c>
      <c r="AO598" s="1">
        <v>152610.42230000001</v>
      </c>
      <c r="AP598" s="112">
        <v>291340.33614074002</v>
      </c>
      <c r="AQ598" s="172"/>
    </row>
    <row r="599" spans="1:43" ht="15" customHeight="1" x14ac:dyDescent="0.25">
      <c r="A599" s="4">
        <f t="shared" si="316"/>
        <v>573</v>
      </c>
      <c r="B599" s="22">
        <f t="shared" si="317"/>
        <v>137</v>
      </c>
      <c r="C599" s="2" t="s">
        <v>254</v>
      </c>
      <c r="D599" s="2" t="s">
        <v>255</v>
      </c>
      <c r="E599" s="5">
        <v>1982</v>
      </c>
      <c r="F599" s="5">
        <v>1982</v>
      </c>
      <c r="G599" s="5" t="s">
        <v>63</v>
      </c>
      <c r="H599" s="5">
        <v>2</v>
      </c>
      <c r="I599" s="5">
        <v>3</v>
      </c>
      <c r="J599" s="26">
        <v>561.79999999999995</v>
      </c>
      <c r="K599" s="26">
        <v>492.5</v>
      </c>
      <c r="L599" s="26">
        <v>0</v>
      </c>
      <c r="M599" s="6">
        <v>23</v>
      </c>
      <c r="N599" s="24">
        <f t="shared" si="314"/>
        <v>2692837.33</v>
      </c>
      <c r="O599" s="20"/>
      <c r="P599" s="1">
        <f t="shared" si="319"/>
        <v>2318524.06</v>
      </c>
      <c r="Q599" s="1"/>
      <c r="R599" s="1">
        <v>86461.315000000002</v>
      </c>
      <c r="S599" s="1">
        <v>287851.95500000002</v>
      </c>
      <c r="T599" s="26">
        <v>0</v>
      </c>
      <c r="U599" s="1">
        <f t="shared" si="318"/>
        <v>5467.6900101522842</v>
      </c>
      <c r="V599" s="1">
        <f t="shared" si="318"/>
        <v>5467.6900101522842</v>
      </c>
      <c r="W599" s="7">
        <v>2018</v>
      </c>
      <c r="X599" s="173" t="s">
        <v>1394</v>
      </c>
      <c r="Y599" s="11">
        <f>+P599-'[1]Приложение №1'!$P513</f>
        <v>0</v>
      </c>
      <c r="AA599" s="24">
        <f t="shared" si="315"/>
        <v>2692837.33</v>
      </c>
      <c r="AB599" s="26">
        <v>1242219.1623386999</v>
      </c>
      <c r="AC599" s="26">
        <v>444133.78631621995</v>
      </c>
      <c r="AD599" s="26">
        <v>0</v>
      </c>
      <c r="AE599" s="26">
        <v>663152.77883819991</v>
      </c>
      <c r="AF599" s="26">
        <v>0</v>
      </c>
      <c r="AG599" s="26"/>
      <c r="AH599" s="26">
        <v>0</v>
      </c>
      <c r="AI599" s="26">
        <v>0</v>
      </c>
      <c r="AJ599" s="26">
        <v>0</v>
      </c>
      <c r="AK599" s="26">
        <v>0</v>
      </c>
      <c r="AL599" s="26">
        <v>0</v>
      </c>
      <c r="AM599" s="26">
        <v>0</v>
      </c>
      <c r="AN599" s="26">
        <v>265024.29749999999</v>
      </c>
      <c r="AO599" s="1">
        <v>26928.373300000003</v>
      </c>
      <c r="AP599" s="112">
        <v>51378.931706880008</v>
      </c>
      <c r="AQ599" s="172"/>
    </row>
    <row r="600" spans="1:43" ht="15" customHeight="1" x14ac:dyDescent="0.25">
      <c r="A600" s="4">
        <f t="shared" si="316"/>
        <v>574</v>
      </c>
      <c r="B600" s="22">
        <f t="shared" si="317"/>
        <v>138</v>
      </c>
      <c r="C600" s="2" t="s">
        <v>254</v>
      </c>
      <c r="D600" s="2" t="s">
        <v>256</v>
      </c>
      <c r="E600" s="5">
        <v>1983</v>
      </c>
      <c r="F600" s="5">
        <v>1983</v>
      </c>
      <c r="G600" s="5" t="s">
        <v>63</v>
      </c>
      <c r="H600" s="5">
        <v>2</v>
      </c>
      <c r="I600" s="5">
        <v>3</v>
      </c>
      <c r="J600" s="26">
        <v>557.70000000000005</v>
      </c>
      <c r="K600" s="26">
        <v>488.4</v>
      </c>
      <c r="L600" s="26">
        <v>0</v>
      </c>
      <c r="M600" s="6">
        <v>18</v>
      </c>
      <c r="N600" s="24">
        <f t="shared" si="314"/>
        <v>2670419.7999999998</v>
      </c>
      <c r="O600" s="20"/>
      <c r="P600" s="1">
        <f t="shared" si="319"/>
        <v>2243991.7999999998</v>
      </c>
      <c r="Q600" s="1"/>
      <c r="R600" s="1">
        <v>140729.02480000001</v>
      </c>
      <c r="S600" s="1">
        <v>285698.97519999999</v>
      </c>
      <c r="T600" s="26">
        <v>0</v>
      </c>
      <c r="U600" s="1">
        <f t="shared" si="318"/>
        <v>5467.6900081900085</v>
      </c>
      <c r="V600" s="1">
        <f t="shared" si="318"/>
        <v>5467.6900081900085</v>
      </c>
      <c r="W600" s="7">
        <v>2018</v>
      </c>
      <c r="X600" s="173" t="s">
        <v>1394</v>
      </c>
      <c r="Y600" s="11">
        <f>+P600-'[1]Приложение №1'!$P514</f>
        <v>0</v>
      </c>
      <c r="AA600" s="24">
        <f t="shared" si="315"/>
        <v>2670419.7999999998</v>
      </c>
      <c r="AB600" s="26">
        <v>1231877.8490163602</v>
      </c>
      <c r="AC600" s="26">
        <v>440436.42110495997</v>
      </c>
      <c r="AD600" s="26">
        <v>0</v>
      </c>
      <c r="AE600" s="26">
        <v>657632.11947719997</v>
      </c>
      <c r="AF600" s="26">
        <v>0</v>
      </c>
      <c r="AG600" s="26"/>
      <c r="AH600" s="26">
        <v>0</v>
      </c>
      <c r="AI600" s="26">
        <v>0</v>
      </c>
      <c r="AJ600" s="26">
        <v>0</v>
      </c>
      <c r="AK600" s="26">
        <v>0</v>
      </c>
      <c r="AL600" s="26">
        <v>0</v>
      </c>
      <c r="AM600" s="26">
        <v>0</v>
      </c>
      <c r="AN600" s="26">
        <v>262818.00380000001</v>
      </c>
      <c r="AO600" s="1">
        <v>26704.198</v>
      </c>
      <c r="AP600" s="112">
        <v>50951.208601479993</v>
      </c>
      <c r="AQ600" s="172"/>
    </row>
    <row r="601" spans="1:43" ht="15" customHeight="1" x14ac:dyDescent="0.25">
      <c r="A601" s="4">
        <f t="shared" si="316"/>
        <v>575</v>
      </c>
      <c r="B601" s="22">
        <f t="shared" si="317"/>
        <v>139</v>
      </c>
      <c r="C601" s="2" t="s">
        <v>254</v>
      </c>
      <c r="D601" s="2" t="s">
        <v>257</v>
      </c>
      <c r="E601" s="5">
        <v>1981</v>
      </c>
      <c r="F601" s="5">
        <v>1981</v>
      </c>
      <c r="G601" s="5" t="s">
        <v>63</v>
      </c>
      <c r="H601" s="5">
        <v>2</v>
      </c>
      <c r="I601" s="5">
        <v>3</v>
      </c>
      <c r="J601" s="26">
        <v>558.29999999999995</v>
      </c>
      <c r="K601" s="26">
        <v>489</v>
      </c>
      <c r="L601" s="26">
        <v>0</v>
      </c>
      <c r="M601" s="6">
        <v>17</v>
      </c>
      <c r="N601" s="24">
        <f t="shared" si="314"/>
        <v>2673700.41</v>
      </c>
      <c r="O601" s="20"/>
      <c r="P601" s="1">
        <f t="shared" si="319"/>
        <v>2273625.4200000004</v>
      </c>
      <c r="Q601" s="1"/>
      <c r="R601" s="1">
        <v>114057.01800000001</v>
      </c>
      <c r="S601" s="1">
        <v>286017.97199999972</v>
      </c>
      <c r="T601" s="26">
        <v>0</v>
      </c>
      <c r="U601" s="1">
        <f t="shared" si="318"/>
        <v>5467.6900000000005</v>
      </c>
      <c r="V601" s="1">
        <f t="shared" si="318"/>
        <v>5467.6900000000005</v>
      </c>
      <c r="W601" s="7">
        <v>2018</v>
      </c>
      <c r="X601" s="173" t="s">
        <v>1394</v>
      </c>
      <c r="Y601" s="11">
        <f>+P601-'[1]Приложение №1'!$P515</f>
        <v>0</v>
      </c>
      <c r="AA601" s="24">
        <f t="shared" si="315"/>
        <v>2673700.41</v>
      </c>
      <c r="AB601" s="26">
        <v>1233391.2089007602</v>
      </c>
      <c r="AC601" s="26">
        <v>440977.50127745996</v>
      </c>
      <c r="AD601" s="26">
        <v>0</v>
      </c>
      <c r="AE601" s="26">
        <v>658440.01797336002</v>
      </c>
      <c r="AF601" s="26">
        <v>0</v>
      </c>
      <c r="AG601" s="26"/>
      <c r="AH601" s="26">
        <v>0</v>
      </c>
      <c r="AI601" s="26">
        <v>0</v>
      </c>
      <c r="AJ601" s="26">
        <v>0</v>
      </c>
      <c r="AK601" s="26">
        <v>0</v>
      </c>
      <c r="AL601" s="26">
        <v>0</v>
      </c>
      <c r="AM601" s="26">
        <v>0</v>
      </c>
      <c r="AN601" s="26">
        <v>263140.87560000003</v>
      </c>
      <c r="AO601" s="1">
        <v>26737.004100000002</v>
      </c>
      <c r="AP601" s="112">
        <v>51013.802148420007</v>
      </c>
      <c r="AQ601" s="172"/>
    </row>
    <row r="602" spans="1:43" ht="15" customHeight="1" x14ac:dyDescent="0.25">
      <c r="A602" s="4">
        <f t="shared" si="316"/>
        <v>576</v>
      </c>
      <c r="B602" s="22">
        <f t="shared" si="317"/>
        <v>140</v>
      </c>
      <c r="C602" s="2" t="s">
        <v>254</v>
      </c>
      <c r="D602" s="2" t="s">
        <v>258</v>
      </c>
      <c r="E602" s="5">
        <v>1983</v>
      </c>
      <c r="F602" s="5">
        <v>1983</v>
      </c>
      <c r="G602" s="5" t="s">
        <v>63</v>
      </c>
      <c r="H602" s="5">
        <v>2</v>
      </c>
      <c r="I602" s="5">
        <v>3</v>
      </c>
      <c r="J602" s="26">
        <v>559.79999999999995</v>
      </c>
      <c r="K602" s="26">
        <v>490.5</v>
      </c>
      <c r="L602" s="26">
        <v>0</v>
      </c>
      <c r="M602" s="6">
        <v>24</v>
      </c>
      <c r="N602" s="24">
        <f t="shared" si="314"/>
        <v>2681901.9499999997</v>
      </c>
      <c r="O602" s="20"/>
      <c r="P602" s="1">
        <f t="shared" si="319"/>
        <v>2267232.5499999998</v>
      </c>
      <c r="Q602" s="1"/>
      <c r="R602" s="1">
        <v>127773.621</v>
      </c>
      <c r="S602" s="1">
        <v>286895.77899999992</v>
      </c>
      <c r="T602" s="26">
        <v>0</v>
      </c>
      <c r="U602" s="1">
        <f t="shared" si="318"/>
        <v>5467.690010193679</v>
      </c>
      <c r="V602" s="1">
        <f t="shared" si="318"/>
        <v>5467.690010193679</v>
      </c>
      <c r="W602" s="7">
        <v>2018</v>
      </c>
      <c r="X602" s="173" t="s">
        <v>1394</v>
      </c>
      <c r="Y602" s="11">
        <f>+P602-'[1]Приложение №1'!$P516</f>
        <v>0</v>
      </c>
      <c r="AA602" s="24">
        <f t="shared" si="315"/>
        <v>2681901.9499999997</v>
      </c>
      <c r="AB602" s="26">
        <v>1237174.6175170199</v>
      </c>
      <c r="AC602" s="26">
        <v>442330.19735393993</v>
      </c>
      <c r="AD602" s="26">
        <v>0</v>
      </c>
      <c r="AE602" s="26">
        <v>660459.77262971981</v>
      </c>
      <c r="AF602" s="26">
        <v>0</v>
      </c>
      <c r="AG602" s="26"/>
      <c r="AH602" s="26">
        <v>0</v>
      </c>
      <c r="AI602" s="26">
        <v>0</v>
      </c>
      <c r="AJ602" s="26">
        <v>0</v>
      </c>
      <c r="AK602" s="26">
        <v>0</v>
      </c>
      <c r="AL602" s="26">
        <v>0</v>
      </c>
      <c r="AM602" s="26">
        <v>0</v>
      </c>
      <c r="AN602" s="26">
        <v>263948.05670000002</v>
      </c>
      <c r="AO602" s="1">
        <v>26819.019499999999</v>
      </c>
      <c r="AP602" s="112">
        <v>51170.286299319996</v>
      </c>
      <c r="AQ602" s="172"/>
    </row>
    <row r="603" spans="1:43" ht="15" customHeight="1" x14ac:dyDescent="0.25">
      <c r="A603" s="4">
        <f t="shared" si="316"/>
        <v>577</v>
      </c>
      <c r="B603" s="22">
        <f t="shared" si="317"/>
        <v>141</v>
      </c>
      <c r="C603" s="2" t="s">
        <v>254</v>
      </c>
      <c r="D603" s="2" t="s">
        <v>259</v>
      </c>
      <c r="E603" s="5">
        <v>1984</v>
      </c>
      <c r="F603" s="5">
        <v>1984</v>
      </c>
      <c r="G603" s="5" t="s">
        <v>63</v>
      </c>
      <c r="H603" s="5">
        <v>2</v>
      </c>
      <c r="I603" s="5">
        <v>3</v>
      </c>
      <c r="J603" s="26">
        <v>562.20000000000005</v>
      </c>
      <c r="K603" s="26">
        <v>492.9</v>
      </c>
      <c r="L603" s="26">
        <v>0</v>
      </c>
      <c r="M603" s="6">
        <v>13</v>
      </c>
      <c r="N603" s="24">
        <f t="shared" si="314"/>
        <v>2695024.4099999997</v>
      </c>
      <c r="O603" s="20"/>
      <c r="P603" s="1">
        <f t="shared" si="319"/>
        <v>2278146.9</v>
      </c>
      <c r="Q603" s="1"/>
      <c r="R603" s="1">
        <v>128705.7738</v>
      </c>
      <c r="S603" s="1">
        <v>288171.73619999981</v>
      </c>
      <c r="T603" s="26">
        <v>0</v>
      </c>
      <c r="U603" s="1">
        <f t="shared" si="318"/>
        <v>5467.6900182592817</v>
      </c>
      <c r="V603" s="1">
        <f t="shared" si="318"/>
        <v>5467.6900182592817</v>
      </c>
      <c r="W603" s="7">
        <v>2018</v>
      </c>
      <c r="X603" s="173" t="s">
        <v>1394</v>
      </c>
      <c r="Y603" s="11">
        <f>+P603-'[1]Приложение №1'!$P517</f>
        <v>0</v>
      </c>
      <c r="AA603" s="24">
        <f t="shared" si="315"/>
        <v>2695024.4099999997</v>
      </c>
      <c r="AB603" s="26">
        <v>1243228.07486514</v>
      </c>
      <c r="AC603" s="26">
        <v>444494.50062486</v>
      </c>
      <c r="AD603" s="26">
        <v>0</v>
      </c>
      <c r="AE603" s="26">
        <v>663691.38344628003</v>
      </c>
      <c r="AF603" s="26">
        <v>0</v>
      </c>
      <c r="AG603" s="26"/>
      <c r="AH603" s="26">
        <v>0</v>
      </c>
      <c r="AI603" s="26">
        <v>0</v>
      </c>
      <c r="AJ603" s="26">
        <v>0</v>
      </c>
      <c r="AK603" s="26">
        <v>0</v>
      </c>
      <c r="AL603" s="26">
        <v>0</v>
      </c>
      <c r="AM603" s="26">
        <v>0</v>
      </c>
      <c r="AN603" s="26">
        <v>265239.54610000004</v>
      </c>
      <c r="AO603" s="1">
        <v>26950.244100000004</v>
      </c>
      <c r="AP603" s="112">
        <v>51420.660863720012</v>
      </c>
      <c r="AQ603" s="172"/>
    </row>
    <row r="604" spans="1:43" ht="15" customHeight="1" x14ac:dyDescent="0.25">
      <c r="A604" s="4">
        <f t="shared" si="316"/>
        <v>578</v>
      </c>
      <c r="B604" s="22">
        <f t="shared" si="317"/>
        <v>142</v>
      </c>
      <c r="C604" s="2" t="s">
        <v>261</v>
      </c>
      <c r="D604" s="2" t="s">
        <v>262</v>
      </c>
      <c r="E604" s="5">
        <v>1983</v>
      </c>
      <c r="F604" s="5">
        <v>1983</v>
      </c>
      <c r="G604" s="5" t="s">
        <v>63</v>
      </c>
      <c r="H604" s="5">
        <v>2</v>
      </c>
      <c r="I604" s="5">
        <v>3</v>
      </c>
      <c r="J604" s="26">
        <v>898</v>
      </c>
      <c r="K604" s="26">
        <v>823</v>
      </c>
      <c r="L604" s="26">
        <v>0</v>
      </c>
      <c r="M604" s="6">
        <v>28</v>
      </c>
      <c r="N604" s="24">
        <f t="shared" si="314"/>
        <v>4594932.45</v>
      </c>
      <c r="O604" s="20"/>
      <c r="P604" s="1">
        <f t="shared" si="319"/>
        <v>3893821.6996000009</v>
      </c>
      <c r="Q604" s="1"/>
      <c r="R604" s="1">
        <v>147067.14600000001</v>
      </c>
      <c r="S604" s="1">
        <v>554043.60439999984</v>
      </c>
      <c r="T604" s="26">
        <v>0</v>
      </c>
      <c r="U604" s="1">
        <f t="shared" si="318"/>
        <v>5583.1500000000005</v>
      </c>
      <c r="V604" s="1">
        <f t="shared" si="318"/>
        <v>5583.1500000000005</v>
      </c>
      <c r="W604" s="7">
        <v>2018</v>
      </c>
      <c r="X604" s="173" t="s">
        <v>1394</v>
      </c>
      <c r="Y604" s="11">
        <f>+P604-'[1]Приложение №1'!$P518</f>
        <v>27123.64000000013</v>
      </c>
      <c r="AA604" s="24">
        <f t="shared" si="315"/>
        <v>4594932.45</v>
      </c>
      <c r="AB604" s="26">
        <v>0</v>
      </c>
      <c r="AC604" s="26">
        <v>0</v>
      </c>
      <c r="AD604" s="26">
        <v>0</v>
      </c>
      <c r="AE604" s="26">
        <v>0</v>
      </c>
      <c r="AF604" s="26">
        <v>0</v>
      </c>
      <c r="AG604" s="26"/>
      <c r="AH604" s="26">
        <v>0</v>
      </c>
      <c r="AI604" s="26">
        <v>0</v>
      </c>
      <c r="AJ604" s="26">
        <v>0</v>
      </c>
      <c r="AK604" s="26">
        <v>0</v>
      </c>
      <c r="AL604" s="26">
        <v>0</v>
      </c>
      <c r="AM604" s="26">
        <v>4001974.7970572999</v>
      </c>
      <c r="AN604" s="26">
        <v>459493.24500000005</v>
      </c>
      <c r="AO604" s="1">
        <v>45949.324500000002</v>
      </c>
      <c r="AP604" s="112">
        <v>87515.083442700008</v>
      </c>
      <c r="AQ604" s="172"/>
    </row>
    <row r="605" spans="1:43" ht="15" customHeight="1" x14ac:dyDescent="0.25">
      <c r="A605" s="4">
        <f t="shared" si="316"/>
        <v>579</v>
      </c>
      <c r="B605" s="22">
        <f t="shared" si="317"/>
        <v>143</v>
      </c>
      <c r="C605" s="2" t="s">
        <v>261</v>
      </c>
      <c r="D605" s="2" t="s">
        <v>263</v>
      </c>
      <c r="E605" s="5">
        <v>1984</v>
      </c>
      <c r="F605" s="5">
        <v>1984</v>
      </c>
      <c r="G605" s="5" t="s">
        <v>63</v>
      </c>
      <c r="H605" s="5">
        <v>2</v>
      </c>
      <c r="I605" s="5">
        <v>3</v>
      </c>
      <c r="J605" s="26">
        <v>1124.3</v>
      </c>
      <c r="K605" s="26">
        <v>1035.5999999999999</v>
      </c>
      <c r="L605" s="26">
        <v>0</v>
      </c>
      <c r="M605" s="6">
        <v>41</v>
      </c>
      <c r="N605" s="24">
        <f t="shared" si="314"/>
        <v>3615352.09</v>
      </c>
      <c r="O605" s="20"/>
      <c r="P605" s="1">
        <f t="shared" si="319"/>
        <v>2676799.25</v>
      </c>
      <c r="Q605" s="1"/>
      <c r="R605" s="1">
        <v>241386.92319999999</v>
      </c>
      <c r="S605" s="1">
        <v>697165.91679999989</v>
      </c>
      <c r="T605" s="26">
        <v>0</v>
      </c>
      <c r="U605" s="1">
        <f t="shared" si="318"/>
        <v>3491.0699980687527</v>
      </c>
      <c r="V605" s="1">
        <f t="shared" si="318"/>
        <v>3491.0699980687527</v>
      </c>
      <c r="W605" s="7">
        <v>2018</v>
      </c>
      <c r="X605" s="173" t="s">
        <v>1394</v>
      </c>
      <c r="Y605" s="11">
        <f>+P605-'[1]Приложение №1'!$P519</f>
        <v>0</v>
      </c>
      <c r="AA605" s="24">
        <f t="shared" si="315"/>
        <v>3615352.09</v>
      </c>
      <c r="AB605" s="26">
        <v>0</v>
      </c>
      <c r="AC605" s="26">
        <v>0</v>
      </c>
      <c r="AD605" s="26">
        <v>0</v>
      </c>
      <c r="AE605" s="26">
        <v>0</v>
      </c>
      <c r="AF605" s="26">
        <v>0</v>
      </c>
      <c r="AG605" s="26"/>
      <c r="AH605" s="26">
        <v>0</v>
      </c>
      <c r="AI605" s="26">
        <v>0</v>
      </c>
      <c r="AJ605" s="26">
        <v>3184185.1997465999</v>
      </c>
      <c r="AK605" s="26">
        <v>0</v>
      </c>
      <c r="AL605" s="26">
        <v>0</v>
      </c>
      <c r="AM605" s="26">
        <v>0</v>
      </c>
      <c r="AN605" s="26">
        <v>325381.68809999997</v>
      </c>
      <c r="AO605" s="1">
        <v>36153.520899999996</v>
      </c>
      <c r="AP605" s="112">
        <v>69631.681253400006</v>
      </c>
      <c r="AQ605" s="172"/>
    </row>
    <row r="606" spans="1:43" ht="15" customHeight="1" x14ac:dyDescent="0.25">
      <c r="A606" s="4">
        <f t="shared" si="316"/>
        <v>580</v>
      </c>
      <c r="B606" s="22">
        <f t="shared" si="317"/>
        <v>144</v>
      </c>
      <c r="C606" s="2" t="s">
        <v>261</v>
      </c>
      <c r="D606" s="2" t="s">
        <v>264</v>
      </c>
      <c r="E606" s="5">
        <v>1964</v>
      </c>
      <c r="F606" s="5">
        <v>2004</v>
      </c>
      <c r="G606" s="5" t="s">
        <v>63</v>
      </c>
      <c r="H606" s="5">
        <v>2</v>
      </c>
      <c r="I606" s="5">
        <v>3</v>
      </c>
      <c r="J606" s="26">
        <v>539.5</v>
      </c>
      <c r="K606" s="26">
        <v>478.1</v>
      </c>
      <c r="L606" s="26">
        <v>0</v>
      </c>
      <c r="M606" s="6">
        <v>24</v>
      </c>
      <c r="N606" s="24">
        <f t="shared" si="314"/>
        <v>2669304.0199999996</v>
      </c>
      <c r="O606" s="20"/>
      <c r="P606" s="1">
        <f t="shared" si="319"/>
        <v>2223876.8275999995</v>
      </c>
      <c r="Q606" s="1"/>
      <c r="R606" s="1">
        <v>123570.26819999999</v>
      </c>
      <c r="S606" s="1">
        <v>321856.92420000007</v>
      </c>
      <c r="T606" s="26">
        <v>0</v>
      </c>
      <c r="U606" s="1">
        <f t="shared" si="318"/>
        <v>5583.1500104580618</v>
      </c>
      <c r="V606" s="1">
        <f t="shared" si="318"/>
        <v>5583.1500104580618</v>
      </c>
      <c r="W606" s="7">
        <v>2018</v>
      </c>
      <c r="X606" s="173" t="s">
        <v>1394</v>
      </c>
      <c r="Y606" s="11">
        <f>+P606-'[1]Приложение №1'!$P520</f>
        <v>0</v>
      </c>
      <c r="AA606" s="24">
        <f t="shared" si="315"/>
        <v>2669304.0199999996</v>
      </c>
      <c r="AB606" s="26">
        <v>0</v>
      </c>
      <c r="AC606" s="26">
        <v>0</v>
      </c>
      <c r="AD606" s="26">
        <v>0</v>
      </c>
      <c r="AE606" s="26">
        <v>0</v>
      </c>
      <c r="AF606" s="26">
        <v>0</v>
      </c>
      <c r="AG606" s="26"/>
      <c r="AH606" s="26">
        <v>0</v>
      </c>
      <c r="AI606" s="26">
        <v>0</v>
      </c>
      <c r="AJ606" s="26">
        <v>0</v>
      </c>
      <c r="AK606" s="26">
        <v>0</v>
      </c>
      <c r="AL606" s="26">
        <v>0</v>
      </c>
      <c r="AM606" s="26">
        <v>2324841.0134350797</v>
      </c>
      <c r="AN606" s="26">
        <v>266930.402</v>
      </c>
      <c r="AO606" s="1">
        <v>26693.040199999999</v>
      </c>
      <c r="AP606" s="112">
        <v>50839.564364919999</v>
      </c>
      <c r="AQ606" s="172"/>
    </row>
    <row r="607" spans="1:43" ht="15" customHeight="1" x14ac:dyDescent="0.25">
      <c r="A607" s="4">
        <f t="shared" si="316"/>
        <v>581</v>
      </c>
      <c r="B607" s="22">
        <f t="shared" si="317"/>
        <v>145</v>
      </c>
      <c r="C607" s="2" t="s">
        <v>261</v>
      </c>
      <c r="D607" s="2" t="s">
        <v>265</v>
      </c>
      <c r="E607" s="5">
        <v>1968</v>
      </c>
      <c r="F607" s="5">
        <v>1968</v>
      </c>
      <c r="G607" s="5" t="s">
        <v>63</v>
      </c>
      <c r="H607" s="5">
        <v>2</v>
      </c>
      <c r="I607" s="5">
        <v>2</v>
      </c>
      <c r="J607" s="26">
        <v>504.2</v>
      </c>
      <c r="K607" s="26">
        <v>464.4</v>
      </c>
      <c r="L607" s="26">
        <v>0</v>
      </c>
      <c r="M607" s="6">
        <v>18</v>
      </c>
      <c r="N607" s="24">
        <f t="shared" si="314"/>
        <v>5390648.3899999997</v>
      </c>
      <c r="O607" s="20"/>
      <c r="P607" s="1">
        <f t="shared" si="319"/>
        <v>4995752.2664999999</v>
      </c>
      <c r="Q607" s="1"/>
      <c r="R607" s="1">
        <v>82262.046800000011</v>
      </c>
      <c r="S607" s="1">
        <v>312634.07669999974</v>
      </c>
      <c r="T607" s="26">
        <v>0</v>
      </c>
      <c r="U607" s="1">
        <f t="shared" si="318"/>
        <v>11607.770004306632</v>
      </c>
      <c r="V607" s="1">
        <f t="shared" si="318"/>
        <v>11607.770004306632</v>
      </c>
      <c r="W607" s="7">
        <v>2018</v>
      </c>
      <c r="X607" s="173" t="s">
        <v>1394</v>
      </c>
      <c r="Y607" s="11">
        <f>+P607-'[1]Приложение №1'!$P521</f>
        <v>0</v>
      </c>
      <c r="AA607" s="24">
        <f t="shared" si="315"/>
        <v>5390648.3899999997</v>
      </c>
      <c r="AB607" s="26">
        <v>0</v>
      </c>
      <c r="AC607" s="26">
        <v>0</v>
      </c>
      <c r="AD607" s="26">
        <v>0</v>
      </c>
      <c r="AE607" s="26">
        <v>0</v>
      </c>
      <c r="AF607" s="26">
        <v>0</v>
      </c>
      <c r="AG607" s="26"/>
      <c r="AH607" s="26">
        <v>0</v>
      </c>
      <c r="AI607" s="26">
        <v>0</v>
      </c>
      <c r="AJ607" s="26">
        <v>0</v>
      </c>
      <c r="AK607" s="26">
        <v>0</v>
      </c>
      <c r="AL607" s="26">
        <v>2436784.3042876199</v>
      </c>
      <c r="AM607" s="26">
        <v>2258222.47357644</v>
      </c>
      <c r="AN607" s="26">
        <v>539064.83900000004</v>
      </c>
      <c r="AO607" s="1">
        <v>53906.483899999999</v>
      </c>
      <c r="AP607" s="112">
        <v>102670.28923594</v>
      </c>
      <c r="AQ607" s="172"/>
    </row>
    <row r="608" spans="1:43" ht="15" customHeight="1" x14ac:dyDescent="0.25">
      <c r="A608" s="4">
        <f t="shared" si="316"/>
        <v>582</v>
      </c>
      <c r="B608" s="22">
        <f t="shared" si="317"/>
        <v>146</v>
      </c>
      <c r="C608" s="2" t="s">
        <v>261</v>
      </c>
      <c r="D608" s="2" t="s">
        <v>266</v>
      </c>
      <c r="E608" s="5">
        <v>1982</v>
      </c>
      <c r="F608" s="5">
        <v>1982</v>
      </c>
      <c r="G608" s="5" t="s">
        <v>63</v>
      </c>
      <c r="H608" s="5">
        <v>2</v>
      </c>
      <c r="I608" s="5">
        <v>3</v>
      </c>
      <c r="J608" s="26">
        <v>805.8</v>
      </c>
      <c r="K608" s="26">
        <v>717.7</v>
      </c>
      <c r="L608" s="26">
        <v>0</v>
      </c>
      <c r="M608" s="6">
        <v>31</v>
      </c>
      <c r="N608" s="24">
        <f t="shared" si="314"/>
        <v>2505540.94</v>
      </c>
      <c r="O608" s="20"/>
      <c r="P608" s="1">
        <f t="shared" si="319"/>
        <v>1823429.5620000004</v>
      </c>
      <c r="Q608" s="1"/>
      <c r="R608" s="1">
        <v>198955.73940000002</v>
      </c>
      <c r="S608" s="1">
        <v>483155.63859999977</v>
      </c>
      <c r="T608" s="26">
        <v>0</v>
      </c>
      <c r="U608" s="1">
        <f t="shared" si="318"/>
        <v>3491.0700013933397</v>
      </c>
      <c r="V608" s="1">
        <f t="shared" si="318"/>
        <v>3491.0700013933397</v>
      </c>
      <c r="W608" s="7">
        <v>2018</v>
      </c>
      <c r="X608" s="173" t="s">
        <v>1394</v>
      </c>
      <c r="Y608" s="11">
        <f>+P608-'[1]Приложение №1'!$P522</f>
        <v>0</v>
      </c>
      <c r="AA608" s="24">
        <f t="shared" si="315"/>
        <v>2505540.94</v>
      </c>
      <c r="AB608" s="26">
        <v>0</v>
      </c>
      <c r="AC608" s="26">
        <v>0</v>
      </c>
      <c r="AD608" s="26">
        <v>0</v>
      </c>
      <c r="AE608" s="26">
        <v>0</v>
      </c>
      <c r="AF608" s="26">
        <v>0</v>
      </c>
      <c r="AG608" s="26"/>
      <c r="AH608" s="26">
        <v>0</v>
      </c>
      <c r="AI608" s="26">
        <v>0</v>
      </c>
      <c r="AJ608" s="26">
        <v>2206730.1274956004</v>
      </c>
      <c r="AK608" s="26">
        <v>0</v>
      </c>
      <c r="AL608" s="26">
        <v>0</v>
      </c>
      <c r="AM608" s="26">
        <v>0</v>
      </c>
      <c r="AN608" s="26">
        <v>225498.68459999998</v>
      </c>
      <c r="AO608" s="1">
        <v>25055.4094</v>
      </c>
      <c r="AP608" s="112">
        <v>48256.718504400014</v>
      </c>
      <c r="AQ608" s="172"/>
    </row>
    <row r="609" spans="1:43" ht="15" customHeight="1" x14ac:dyDescent="0.25">
      <c r="A609" s="4">
        <f t="shared" si="316"/>
        <v>583</v>
      </c>
      <c r="B609" s="22">
        <f t="shared" si="317"/>
        <v>147</v>
      </c>
      <c r="C609" s="2" t="s">
        <v>261</v>
      </c>
      <c r="D609" s="2" t="s">
        <v>267</v>
      </c>
      <c r="E609" s="5">
        <v>1982</v>
      </c>
      <c r="F609" s="5">
        <v>1982</v>
      </c>
      <c r="G609" s="5" t="s">
        <v>63</v>
      </c>
      <c r="H609" s="5">
        <v>2</v>
      </c>
      <c r="I609" s="5">
        <v>3</v>
      </c>
      <c r="J609" s="26">
        <v>805.8</v>
      </c>
      <c r="K609" s="26">
        <v>720.4</v>
      </c>
      <c r="L609" s="26">
        <v>0</v>
      </c>
      <c r="M609" s="6">
        <v>30</v>
      </c>
      <c r="N609" s="24">
        <f t="shared" si="314"/>
        <v>2514966.83</v>
      </c>
      <c r="O609" s="20"/>
      <c r="P609" s="1">
        <f t="shared" si="319"/>
        <v>1853670.0399999998</v>
      </c>
      <c r="Q609" s="1"/>
      <c r="R609" s="1">
        <v>176323.50880000001</v>
      </c>
      <c r="S609" s="1">
        <v>484973.28120000026</v>
      </c>
      <c r="T609" s="26">
        <v>0</v>
      </c>
      <c r="U609" s="1">
        <f t="shared" si="318"/>
        <v>3491.0700027762355</v>
      </c>
      <c r="V609" s="1">
        <f t="shared" si="318"/>
        <v>3491.0700027762355</v>
      </c>
      <c r="W609" s="7">
        <v>2018</v>
      </c>
      <c r="X609" s="173" t="s">
        <v>1394</v>
      </c>
      <c r="Y609" s="11">
        <f>+P609-'[1]Приложение №1'!$P523</f>
        <v>0</v>
      </c>
      <c r="AA609" s="24">
        <f t="shared" si="315"/>
        <v>2514966.83</v>
      </c>
      <c r="AB609" s="26">
        <v>0</v>
      </c>
      <c r="AC609" s="26">
        <v>0</v>
      </c>
      <c r="AD609" s="26">
        <v>0</v>
      </c>
      <c r="AE609" s="26">
        <v>0</v>
      </c>
      <c r="AF609" s="26">
        <v>0</v>
      </c>
      <c r="AG609" s="26"/>
      <c r="AH609" s="26">
        <v>0</v>
      </c>
      <c r="AI609" s="26">
        <v>0</v>
      </c>
      <c r="AJ609" s="26">
        <v>2215031.8858542</v>
      </c>
      <c r="AK609" s="26">
        <v>0</v>
      </c>
      <c r="AL609" s="26">
        <v>0</v>
      </c>
      <c r="AM609" s="26">
        <v>0</v>
      </c>
      <c r="AN609" s="26">
        <v>226347.0147</v>
      </c>
      <c r="AO609" s="1">
        <v>25149.668300000001</v>
      </c>
      <c r="AP609" s="112">
        <v>48438.261145799996</v>
      </c>
      <c r="AQ609" s="172"/>
    </row>
    <row r="610" spans="1:43" ht="15" customHeight="1" x14ac:dyDescent="0.25">
      <c r="A610" s="4">
        <f t="shared" si="316"/>
        <v>584</v>
      </c>
      <c r="B610" s="22">
        <f t="shared" si="317"/>
        <v>148</v>
      </c>
      <c r="C610" s="2" t="s">
        <v>1338</v>
      </c>
      <c r="D610" s="2" t="s">
        <v>268</v>
      </c>
      <c r="E610" s="5">
        <v>1989</v>
      </c>
      <c r="F610" s="5">
        <v>2005</v>
      </c>
      <c r="G610" s="5" t="s">
        <v>48</v>
      </c>
      <c r="H610" s="5">
        <v>5</v>
      </c>
      <c r="I610" s="5">
        <v>1</v>
      </c>
      <c r="J610" s="26">
        <v>1284.9000000000001</v>
      </c>
      <c r="K610" s="26">
        <v>1135</v>
      </c>
      <c r="L610" s="26">
        <v>0</v>
      </c>
      <c r="M610" s="6">
        <v>49</v>
      </c>
      <c r="N610" s="24">
        <f t="shared" si="314"/>
        <v>6934577.5999999996</v>
      </c>
      <c r="O610" s="20"/>
      <c r="P610" s="1">
        <f t="shared" si="319"/>
        <v>6547019.5455</v>
      </c>
      <c r="Q610" s="1"/>
      <c r="R610" s="1">
        <v>387558.05449999962</v>
      </c>
      <c r="S610" s="1"/>
      <c r="T610" s="1"/>
      <c r="U610" s="1">
        <f t="shared" si="318"/>
        <v>6109.7599999999993</v>
      </c>
      <c r="V610" s="1">
        <f t="shared" si="318"/>
        <v>6109.7599999999993</v>
      </c>
      <c r="W610" s="7">
        <v>2018</v>
      </c>
      <c r="X610" s="173" t="s">
        <v>1394</v>
      </c>
      <c r="Y610" s="11">
        <f>+P610-'[1]Приложение №1'!$P524</f>
        <v>0</v>
      </c>
      <c r="AA610" s="24">
        <f t="shared" si="315"/>
        <v>6934577.5999999996</v>
      </c>
      <c r="AB610" s="26">
        <v>0</v>
      </c>
      <c r="AC610" s="26">
        <v>0</v>
      </c>
      <c r="AD610" s="26">
        <v>0</v>
      </c>
      <c r="AE610" s="26">
        <v>0</v>
      </c>
      <c r="AF610" s="26">
        <v>0</v>
      </c>
      <c r="AG610" s="26"/>
      <c r="AH610" s="26">
        <v>0</v>
      </c>
      <c r="AI610" s="26">
        <v>0</v>
      </c>
      <c r="AJ610" s="26">
        <v>6107559.8754239995</v>
      </c>
      <c r="AK610" s="26">
        <v>0</v>
      </c>
      <c r="AL610" s="26">
        <v>0</v>
      </c>
      <c r="AM610" s="26">
        <v>0</v>
      </c>
      <c r="AN610" s="26">
        <v>624111.98399999994</v>
      </c>
      <c r="AO610" s="1">
        <v>69345.775999999998</v>
      </c>
      <c r="AP610" s="112">
        <v>133559.964576</v>
      </c>
      <c r="AQ610" s="172"/>
    </row>
    <row r="611" spans="1:43" ht="15" customHeight="1" x14ac:dyDescent="0.25">
      <c r="A611" s="4">
        <f t="shared" si="316"/>
        <v>585</v>
      </c>
      <c r="B611" s="22">
        <f t="shared" si="317"/>
        <v>149</v>
      </c>
      <c r="C611" s="2" t="s">
        <v>1338</v>
      </c>
      <c r="D611" s="2" t="s">
        <v>269</v>
      </c>
      <c r="E611" s="5">
        <v>1984</v>
      </c>
      <c r="F611" s="5">
        <v>1984</v>
      </c>
      <c r="G611" s="5" t="s">
        <v>48</v>
      </c>
      <c r="H611" s="5">
        <v>5</v>
      </c>
      <c r="I611" s="5">
        <v>4</v>
      </c>
      <c r="J611" s="26">
        <v>4737.1000000000004</v>
      </c>
      <c r="K611" s="26">
        <v>4348.5</v>
      </c>
      <c r="L611" s="26">
        <v>0</v>
      </c>
      <c r="M611" s="6">
        <v>162</v>
      </c>
      <c r="N611" s="24">
        <f t="shared" si="314"/>
        <v>26568291.359999999</v>
      </c>
      <c r="O611" s="20"/>
      <c r="P611" s="1">
        <f t="shared" si="319"/>
        <v>24530188.936499998</v>
      </c>
      <c r="Q611" s="1"/>
      <c r="R611" s="1">
        <v>2038102.4235000014</v>
      </c>
      <c r="S611" s="1"/>
      <c r="T611" s="1"/>
      <c r="U611" s="1">
        <f t="shared" si="318"/>
        <v>6109.76</v>
      </c>
      <c r="V611" s="1">
        <f t="shared" si="318"/>
        <v>6109.76</v>
      </c>
      <c r="W611" s="7">
        <v>2018</v>
      </c>
      <c r="X611" s="173" t="s">
        <v>1394</v>
      </c>
      <c r="Y611" s="11">
        <f>+P611-'[1]Приложение №1'!$P525</f>
        <v>0</v>
      </c>
      <c r="AA611" s="24">
        <f t="shared" si="315"/>
        <v>26568291.359999999</v>
      </c>
      <c r="AB611" s="26">
        <v>0</v>
      </c>
      <c r="AC611" s="26">
        <v>0</v>
      </c>
      <c r="AD611" s="26">
        <v>0</v>
      </c>
      <c r="AE611" s="26">
        <v>0</v>
      </c>
      <c r="AF611" s="26">
        <v>0</v>
      </c>
      <c r="AG611" s="26"/>
      <c r="AH611" s="26">
        <v>0</v>
      </c>
      <c r="AI611" s="26">
        <v>0</v>
      </c>
      <c r="AJ611" s="26">
        <v>23399756.932406399</v>
      </c>
      <c r="AK611" s="26">
        <v>0</v>
      </c>
      <c r="AL611" s="26">
        <v>0</v>
      </c>
      <c r="AM611" s="26">
        <v>0</v>
      </c>
      <c r="AN611" s="26">
        <v>2391146.2223999999</v>
      </c>
      <c r="AO611" s="1">
        <v>265682.91359999997</v>
      </c>
      <c r="AP611" s="112">
        <v>511705.29159360001</v>
      </c>
      <c r="AQ611" s="172"/>
    </row>
    <row r="612" spans="1:43" ht="15" customHeight="1" x14ac:dyDescent="0.25">
      <c r="A612" s="4">
        <f t="shared" si="316"/>
        <v>586</v>
      </c>
      <c r="B612" s="22">
        <f t="shared" si="317"/>
        <v>150</v>
      </c>
      <c r="C612" s="2" t="s">
        <v>270</v>
      </c>
      <c r="D612" s="2" t="s">
        <v>271</v>
      </c>
      <c r="E612" s="5">
        <v>1972</v>
      </c>
      <c r="F612" s="5">
        <v>2015</v>
      </c>
      <c r="G612" s="5" t="s">
        <v>63</v>
      </c>
      <c r="H612" s="5">
        <v>2</v>
      </c>
      <c r="I612" s="5">
        <v>3</v>
      </c>
      <c r="J612" s="26">
        <v>509.2</v>
      </c>
      <c r="K612" s="26">
        <v>509.2</v>
      </c>
      <c r="L612" s="26">
        <v>0</v>
      </c>
      <c r="M612" s="6">
        <v>28</v>
      </c>
      <c r="N612" s="24">
        <f t="shared" si="314"/>
        <v>203333.74</v>
      </c>
      <c r="O612" s="20"/>
      <c r="P612" s="1">
        <f t="shared" si="319"/>
        <v>7820.1254999999946</v>
      </c>
      <c r="Q612" s="1"/>
      <c r="R612" s="1">
        <v>108968.8624</v>
      </c>
      <c r="S612" s="1">
        <v>86544.752099999998</v>
      </c>
      <c r="T612" s="26">
        <v>0</v>
      </c>
      <c r="U612" s="1">
        <f t="shared" si="318"/>
        <v>399.31999214454044</v>
      </c>
      <c r="V612" s="1">
        <f t="shared" si="318"/>
        <v>399.31999214454044</v>
      </c>
      <c r="W612" s="7">
        <v>2018</v>
      </c>
      <c r="X612" s="173" t="s">
        <v>1394</v>
      </c>
      <c r="Y612" s="11">
        <f>+P612-'[1]Приложение №1'!$P526</f>
        <v>0</v>
      </c>
      <c r="AA612" s="24">
        <f t="shared" si="315"/>
        <v>203333.74</v>
      </c>
      <c r="AB612" s="26">
        <v>0</v>
      </c>
      <c r="AC612" s="26">
        <v>0</v>
      </c>
      <c r="AD612" s="26">
        <v>177094.33418795999</v>
      </c>
      <c r="AE612" s="26">
        <v>0</v>
      </c>
      <c r="AF612" s="26">
        <v>0</v>
      </c>
      <c r="AG612" s="26"/>
      <c r="AH612" s="26">
        <v>0</v>
      </c>
      <c r="AI612" s="26">
        <v>0</v>
      </c>
      <c r="AJ612" s="26">
        <v>0</v>
      </c>
      <c r="AK612" s="26">
        <v>0</v>
      </c>
      <c r="AL612" s="26">
        <v>0</v>
      </c>
      <c r="AM612" s="26">
        <v>0</v>
      </c>
      <c r="AN612" s="26">
        <v>20333.374</v>
      </c>
      <c r="AO612" s="1">
        <v>2033.3373999999999</v>
      </c>
      <c r="AP612" s="112">
        <v>3872.6944120399999</v>
      </c>
      <c r="AQ612" s="172"/>
    </row>
    <row r="613" spans="1:43" ht="15" customHeight="1" x14ac:dyDescent="0.25">
      <c r="A613" s="4">
        <f t="shared" si="316"/>
        <v>587</v>
      </c>
      <c r="B613" s="22">
        <f t="shared" si="317"/>
        <v>151</v>
      </c>
      <c r="C613" s="2" t="s">
        <v>272</v>
      </c>
      <c r="D613" s="2" t="s">
        <v>273</v>
      </c>
      <c r="E613" s="5">
        <v>1973</v>
      </c>
      <c r="F613" s="5">
        <v>2012</v>
      </c>
      <c r="G613" s="5" t="s">
        <v>63</v>
      </c>
      <c r="H613" s="5">
        <v>2</v>
      </c>
      <c r="I613" s="5">
        <v>2</v>
      </c>
      <c r="J613" s="26">
        <v>530.9</v>
      </c>
      <c r="K613" s="26">
        <v>341.1</v>
      </c>
      <c r="L613" s="26">
        <v>126.8</v>
      </c>
      <c r="M613" s="6">
        <v>26</v>
      </c>
      <c r="N613" s="24">
        <f t="shared" si="314"/>
        <v>7678000.379999999</v>
      </c>
      <c r="O613" s="23"/>
      <c r="P613" s="1">
        <f t="shared" si="319"/>
        <v>7537267.8545999993</v>
      </c>
      <c r="Q613" s="1"/>
      <c r="R613" s="1">
        <v>140732.52540000001</v>
      </c>
      <c r="S613" s="1"/>
      <c r="T613" s="1">
        <v>0</v>
      </c>
      <c r="U613" s="1">
        <f t="shared" ref="U613:V635" si="320">$N613/($K613+$L613)</f>
        <v>16409.490019234876</v>
      </c>
      <c r="V613" s="1">
        <f t="shared" si="320"/>
        <v>16409.490019234876</v>
      </c>
      <c r="W613" s="7">
        <v>2018</v>
      </c>
      <c r="X613" s="173" t="s">
        <v>1394</v>
      </c>
      <c r="Y613" s="11">
        <f>+P613-'[1]Приложение №1'!$P527</f>
        <v>691551.05310000014</v>
      </c>
      <c r="AA613" s="24">
        <f t="shared" si="315"/>
        <v>7678000.379999999</v>
      </c>
      <c r="AB613" s="26">
        <v>1030125.8353386</v>
      </c>
      <c r="AC613" s="26">
        <v>0</v>
      </c>
      <c r="AD613" s="26">
        <v>142040.8830687</v>
      </c>
      <c r="AE613" s="26">
        <v>0</v>
      </c>
      <c r="AF613" s="26">
        <v>129365.60395121998</v>
      </c>
      <c r="AG613" s="26"/>
      <c r="AH613" s="26">
        <v>0</v>
      </c>
      <c r="AI613" s="26">
        <v>0</v>
      </c>
      <c r="AJ613" s="26">
        <v>1255758.1408007999</v>
      </c>
      <c r="AK613" s="26">
        <v>0</v>
      </c>
      <c r="AL613" s="26">
        <v>2143009.9175322596</v>
      </c>
      <c r="AM613" s="26">
        <v>1985980.4822436601</v>
      </c>
      <c r="AN613" s="26">
        <v>768724.09279999998</v>
      </c>
      <c r="AO613" s="1">
        <v>76780.003800000006</v>
      </c>
      <c r="AP613" s="112">
        <v>146215.42046476001</v>
      </c>
      <c r="AQ613" s="172"/>
    </row>
    <row r="614" spans="1:43" ht="15" customHeight="1" x14ac:dyDescent="0.25">
      <c r="A614" s="4">
        <f t="shared" ref="A614:A635" si="321">+A613+1</f>
        <v>588</v>
      </c>
      <c r="B614" s="22">
        <f t="shared" ref="B614:B635" si="322">+B613+1</f>
        <v>152</v>
      </c>
      <c r="C614" s="2" t="s">
        <v>274</v>
      </c>
      <c r="D614" s="2" t="s">
        <v>275</v>
      </c>
      <c r="E614" s="5">
        <v>1967</v>
      </c>
      <c r="F614" s="5">
        <v>2013</v>
      </c>
      <c r="G614" s="5" t="s">
        <v>63</v>
      </c>
      <c r="H614" s="5">
        <v>2</v>
      </c>
      <c r="I614" s="5">
        <v>1</v>
      </c>
      <c r="J614" s="26">
        <v>379.2</v>
      </c>
      <c r="K614" s="26">
        <v>367.2</v>
      </c>
      <c r="L614" s="26">
        <v>0</v>
      </c>
      <c r="M614" s="6">
        <v>12</v>
      </c>
      <c r="N614" s="24">
        <f t="shared" si="314"/>
        <v>2825284.5400000005</v>
      </c>
      <c r="O614" s="23"/>
      <c r="P614" s="1">
        <f t="shared" si="319"/>
        <v>2756427.0216000006</v>
      </c>
      <c r="Q614" s="1"/>
      <c r="R614" s="1">
        <v>68857.518400000001</v>
      </c>
      <c r="S614" s="1"/>
      <c r="T614" s="1">
        <v>0</v>
      </c>
      <c r="U614" s="1">
        <f t="shared" si="320"/>
        <v>7694.1300108932473</v>
      </c>
      <c r="V614" s="1">
        <f t="shared" si="320"/>
        <v>7694.1300108932473</v>
      </c>
      <c r="W614" s="7">
        <v>2018</v>
      </c>
      <c r="X614" s="173" t="s">
        <v>1394</v>
      </c>
      <c r="Y614" s="11">
        <f>+P614-'[1]Приложение №1'!$P528</f>
        <v>247967.22239999985</v>
      </c>
      <c r="AA614" s="24">
        <f t="shared" si="315"/>
        <v>2825284.5400000005</v>
      </c>
      <c r="AB614" s="26">
        <v>808425.31793478003</v>
      </c>
      <c r="AC614" s="26">
        <v>0</v>
      </c>
      <c r="AD614" s="26">
        <v>111471.27733224</v>
      </c>
      <c r="AE614" s="26">
        <v>0</v>
      </c>
      <c r="AF614" s="26">
        <v>0</v>
      </c>
      <c r="AG614" s="26"/>
      <c r="AH614" s="26">
        <v>0</v>
      </c>
      <c r="AI614" s="26">
        <v>0</v>
      </c>
      <c r="AJ614" s="26">
        <v>0</v>
      </c>
      <c r="AK614" s="26">
        <v>0</v>
      </c>
      <c r="AL614" s="26">
        <v>0</v>
      </c>
      <c r="AM614" s="26">
        <v>1558563.8653893</v>
      </c>
      <c r="AN614" s="26">
        <v>264372.32339999999</v>
      </c>
      <c r="AO614" s="1">
        <v>28252.845400000002</v>
      </c>
      <c r="AP614" s="112">
        <v>54198.910543680002</v>
      </c>
      <c r="AQ614" s="172"/>
    </row>
    <row r="615" spans="1:43" ht="15" customHeight="1" x14ac:dyDescent="0.25">
      <c r="A615" s="4">
        <f t="shared" si="321"/>
        <v>589</v>
      </c>
      <c r="B615" s="22">
        <f t="shared" si="322"/>
        <v>153</v>
      </c>
      <c r="C615" s="2" t="s">
        <v>276</v>
      </c>
      <c r="D615" s="2" t="s">
        <v>277</v>
      </c>
      <c r="E615" s="5">
        <v>1974</v>
      </c>
      <c r="F615" s="5">
        <v>1974</v>
      </c>
      <c r="G615" s="5" t="s">
        <v>63</v>
      </c>
      <c r="H615" s="5">
        <v>2</v>
      </c>
      <c r="I615" s="5">
        <v>2</v>
      </c>
      <c r="J615" s="26">
        <v>498.2</v>
      </c>
      <c r="K615" s="26">
        <v>484.2</v>
      </c>
      <c r="L615" s="26">
        <v>0</v>
      </c>
      <c r="M615" s="6">
        <v>34</v>
      </c>
      <c r="N615" s="24">
        <f t="shared" si="314"/>
        <v>8184824.8100000005</v>
      </c>
      <c r="O615" s="23"/>
      <c r="P615" s="1">
        <f t="shared" si="319"/>
        <v>7773865.4785000011</v>
      </c>
      <c r="Q615" s="1"/>
      <c r="R615" s="1">
        <v>84995.892399999997</v>
      </c>
      <c r="S615" s="1">
        <v>325963.43909999938</v>
      </c>
      <c r="T615" s="1">
        <v>0</v>
      </c>
      <c r="U615" s="1">
        <f t="shared" si="320"/>
        <v>16903.8100165221</v>
      </c>
      <c r="V615" s="1">
        <f t="shared" si="320"/>
        <v>16903.8100165221</v>
      </c>
      <c r="W615" s="7">
        <v>2018</v>
      </c>
      <c r="X615" s="173" t="s">
        <v>1394</v>
      </c>
      <c r="Y615" s="11">
        <f>+P615-'[1]Приложение №1'!$P529</f>
        <v>0</v>
      </c>
      <c r="AA615" s="24">
        <f t="shared" si="315"/>
        <v>8184824.8100000005</v>
      </c>
      <c r="AB615" s="26">
        <v>1066011.8157288602</v>
      </c>
      <c r="AC615" s="26">
        <v>381138.42380712007</v>
      </c>
      <c r="AD615" s="26">
        <v>146989.08628613999</v>
      </c>
      <c r="AE615" s="26">
        <v>0</v>
      </c>
      <c r="AF615" s="26">
        <v>0</v>
      </c>
      <c r="AG615" s="26"/>
      <c r="AH615" s="26">
        <v>0</v>
      </c>
      <c r="AI615" s="26">
        <v>0</v>
      </c>
      <c r="AJ615" s="26">
        <v>1299504.3644898001</v>
      </c>
      <c r="AK615" s="26">
        <v>0</v>
      </c>
      <c r="AL615" s="26">
        <v>2217664.8893015399</v>
      </c>
      <c r="AM615" s="26">
        <v>2055165.0964534201</v>
      </c>
      <c r="AN615" s="26">
        <v>779786.62109999999</v>
      </c>
      <c r="AO615" s="1">
        <v>81848.248100000012</v>
      </c>
      <c r="AP615" s="112">
        <v>156716.26473312001</v>
      </c>
      <c r="AQ615" s="172"/>
    </row>
    <row r="616" spans="1:43" ht="15" customHeight="1" x14ac:dyDescent="0.25">
      <c r="A616" s="4">
        <f t="shared" si="321"/>
        <v>590</v>
      </c>
      <c r="B616" s="22">
        <f t="shared" si="322"/>
        <v>154</v>
      </c>
      <c r="C616" s="2" t="s">
        <v>278</v>
      </c>
      <c r="D616" s="2" t="s">
        <v>279</v>
      </c>
      <c r="E616" s="5">
        <v>1973</v>
      </c>
      <c r="F616" s="5">
        <v>2013</v>
      </c>
      <c r="G616" s="5" t="s">
        <v>63</v>
      </c>
      <c r="H616" s="5">
        <v>2</v>
      </c>
      <c r="I616" s="5">
        <v>3</v>
      </c>
      <c r="J616" s="26">
        <v>555.34</v>
      </c>
      <c r="K616" s="26">
        <v>325.5</v>
      </c>
      <c r="L616" s="26">
        <v>171.1</v>
      </c>
      <c r="M616" s="6">
        <v>54</v>
      </c>
      <c r="N616" s="24">
        <f t="shared" si="314"/>
        <v>2075797.93</v>
      </c>
      <c r="O616" s="20"/>
      <c r="P616" s="1">
        <f t="shared" si="319"/>
        <v>1532713.7310000001</v>
      </c>
      <c r="Q616" s="1"/>
      <c r="R616" s="1">
        <v>156509.5534</v>
      </c>
      <c r="S616" s="1">
        <v>386574.64559999981</v>
      </c>
      <c r="T616" s="26">
        <v>0</v>
      </c>
      <c r="U616" s="1">
        <f t="shared" si="320"/>
        <v>4180.0199959726133</v>
      </c>
      <c r="V616" s="1">
        <f t="shared" si="320"/>
        <v>4180.0199959726133</v>
      </c>
      <c r="W616" s="7">
        <v>2018</v>
      </c>
      <c r="X616" s="173" t="s">
        <v>1394</v>
      </c>
      <c r="Y616" s="11">
        <f>+P616-'[1]Приложение №1'!$P530</f>
        <v>149155.39100000006</v>
      </c>
      <c r="AA616" s="24">
        <f t="shared" si="315"/>
        <v>2075797.93</v>
      </c>
      <c r="AB616" s="26">
        <v>0</v>
      </c>
      <c r="AC616" s="26">
        <v>0</v>
      </c>
      <c r="AD616" s="26">
        <v>0</v>
      </c>
      <c r="AE616" s="26">
        <v>0</v>
      </c>
      <c r="AF616" s="26">
        <v>0</v>
      </c>
      <c r="AG616" s="26"/>
      <c r="AH616" s="26">
        <v>0</v>
      </c>
      <c r="AI616" s="26">
        <v>0</v>
      </c>
      <c r="AJ616" s="26">
        <v>1828238.2688681998</v>
      </c>
      <c r="AK616" s="26">
        <v>0</v>
      </c>
      <c r="AL616" s="26">
        <v>0</v>
      </c>
      <c r="AM616" s="26">
        <v>0</v>
      </c>
      <c r="AN616" s="26">
        <v>186821.8137</v>
      </c>
      <c r="AO616" s="1">
        <v>20757.979299999999</v>
      </c>
      <c r="AP616" s="112">
        <v>39979.868131800002</v>
      </c>
      <c r="AQ616" s="172"/>
    </row>
    <row r="617" spans="1:43" ht="15" customHeight="1" x14ac:dyDescent="0.25">
      <c r="A617" s="4">
        <f t="shared" si="321"/>
        <v>591</v>
      </c>
      <c r="B617" s="22">
        <f t="shared" si="322"/>
        <v>155</v>
      </c>
      <c r="C617" s="2" t="s">
        <v>278</v>
      </c>
      <c r="D617" s="2" t="s">
        <v>280</v>
      </c>
      <c r="E617" s="5">
        <v>1984</v>
      </c>
      <c r="F617" s="5">
        <v>1984</v>
      </c>
      <c r="G617" s="5" t="s">
        <v>63</v>
      </c>
      <c r="H617" s="5">
        <v>2</v>
      </c>
      <c r="I617" s="5">
        <v>2</v>
      </c>
      <c r="J617" s="26">
        <v>1195.4000000000001</v>
      </c>
      <c r="K617" s="26">
        <v>651.70000000000005</v>
      </c>
      <c r="L617" s="26">
        <v>400.9</v>
      </c>
      <c r="M617" s="6">
        <v>54</v>
      </c>
      <c r="N617" s="24">
        <f t="shared" si="314"/>
        <v>4399889.05</v>
      </c>
      <c r="O617" s="20"/>
      <c r="P617" s="1">
        <f t="shared" si="319"/>
        <v>3141721.1860000002</v>
      </c>
      <c r="Q617" s="1"/>
      <c r="R617" s="1">
        <v>289841.82299999997</v>
      </c>
      <c r="S617" s="1">
        <v>968326.04099999962</v>
      </c>
      <c r="T617" s="26">
        <v>0</v>
      </c>
      <c r="U617" s="1">
        <f t="shared" si="320"/>
        <v>4180.0199980999432</v>
      </c>
      <c r="V617" s="1">
        <f t="shared" si="320"/>
        <v>4180.0199980999432</v>
      </c>
      <c r="W617" s="7">
        <v>2018</v>
      </c>
      <c r="X617" s="173" t="s">
        <v>1394</v>
      </c>
      <c r="Y617" s="11">
        <f>+P617-'[1]Приложение №1'!$P531</f>
        <v>212223.75600000005</v>
      </c>
      <c r="AA617" s="24">
        <f t="shared" si="315"/>
        <v>4399889.05</v>
      </c>
      <c r="AB617" s="26">
        <v>0</v>
      </c>
      <c r="AC617" s="26">
        <v>0</v>
      </c>
      <c r="AD617" s="26">
        <v>0</v>
      </c>
      <c r="AE617" s="26">
        <v>0</v>
      </c>
      <c r="AF617" s="26">
        <v>0</v>
      </c>
      <c r="AG617" s="26"/>
      <c r="AH617" s="26">
        <v>0</v>
      </c>
      <c r="AI617" s="26">
        <v>0</v>
      </c>
      <c r="AJ617" s="26">
        <v>3875158.2818969996</v>
      </c>
      <c r="AK617" s="26">
        <v>0</v>
      </c>
      <c r="AL617" s="26">
        <v>0</v>
      </c>
      <c r="AM617" s="26">
        <v>0</v>
      </c>
      <c r="AN617" s="26">
        <v>395990.01449999999</v>
      </c>
      <c r="AO617" s="1">
        <v>43998.890500000001</v>
      </c>
      <c r="AP617" s="112">
        <v>84741.863102999996</v>
      </c>
      <c r="AQ617" s="172"/>
    </row>
    <row r="618" spans="1:43" ht="15" customHeight="1" x14ac:dyDescent="0.25">
      <c r="A618" s="4">
        <f t="shared" si="321"/>
        <v>592</v>
      </c>
      <c r="B618" s="22">
        <f t="shared" si="322"/>
        <v>156</v>
      </c>
      <c r="C618" s="2" t="s">
        <v>282</v>
      </c>
      <c r="D618" s="2" t="s">
        <v>283</v>
      </c>
      <c r="E618" s="5">
        <v>1976</v>
      </c>
      <c r="F618" s="5">
        <v>1976</v>
      </c>
      <c r="G618" s="5" t="s">
        <v>63</v>
      </c>
      <c r="H618" s="5">
        <v>2</v>
      </c>
      <c r="I618" s="5">
        <v>2</v>
      </c>
      <c r="J618" s="26">
        <v>552.5</v>
      </c>
      <c r="K618" s="26">
        <v>511.9</v>
      </c>
      <c r="L618" s="26">
        <v>40.6</v>
      </c>
      <c r="M618" s="6">
        <v>41</v>
      </c>
      <c r="N618" s="24">
        <f t="shared" si="314"/>
        <v>5816427.1799999997</v>
      </c>
      <c r="O618" s="23"/>
      <c r="P618" s="1">
        <f t="shared" si="319"/>
        <v>5229912.1280000005</v>
      </c>
      <c r="Q618" s="1"/>
      <c r="R618" s="1">
        <v>166777.7322</v>
      </c>
      <c r="S618" s="1">
        <v>419737.31979999924</v>
      </c>
      <c r="T618" s="1"/>
      <c r="U618" s="1">
        <f t="shared" si="320"/>
        <v>10527.470009049774</v>
      </c>
      <c r="V618" s="1">
        <f t="shared" si="320"/>
        <v>10527.470009049774</v>
      </c>
      <c r="W618" s="7">
        <v>2018</v>
      </c>
      <c r="X618" s="173" t="s">
        <v>1394</v>
      </c>
      <c r="Y618" s="11">
        <f>+P618-'[1]Приложение №1'!$P533</f>
        <v>12938.560000000522</v>
      </c>
      <c r="AA618" s="24">
        <f t="shared" si="315"/>
        <v>5816427.1799999997</v>
      </c>
      <c r="AB618" s="26">
        <v>0</v>
      </c>
      <c r="AC618" s="26">
        <v>0</v>
      </c>
      <c r="AD618" s="26">
        <v>0</v>
      </c>
      <c r="AE618" s="26">
        <v>0</v>
      </c>
      <c r="AF618" s="26">
        <v>0</v>
      </c>
      <c r="AG618" s="26"/>
      <c r="AH618" s="26">
        <v>0</v>
      </c>
      <c r="AI618" s="26">
        <v>0</v>
      </c>
      <c r="AJ618" s="26">
        <v>0</v>
      </c>
      <c r="AK618" s="26">
        <v>0</v>
      </c>
      <c r="AL618" s="26">
        <v>2629249.6962731997</v>
      </c>
      <c r="AM618" s="26">
        <v>2436590.8218565201</v>
      </c>
      <c r="AN618" s="26">
        <v>581642.71799999999</v>
      </c>
      <c r="AO618" s="1">
        <v>58164.271799999995</v>
      </c>
      <c r="AP618" s="112">
        <v>110779.67207027999</v>
      </c>
      <c r="AQ618" s="172"/>
    </row>
    <row r="619" spans="1:43" ht="15" customHeight="1" x14ac:dyDescent="0.25">
      <c r="A619" s="4">
        <f t="shared" si="321"/>
        <v>593</v>
      </c>
      <c r="B619" s="22">
        <f t="shared" si="322"/>
        <v>157</v>
      </c>
      <c r="C619" s="2" t="s">
        <v>284</v>
      </c>
      <c r="D619" s="2" t="s">
        <v>285</v>
      </c>
      <c r="E619" s="5">
        <v>1970</v>
      </c>
      <c r="F619" s="5">
        <v>1970</v>
      </c>
      <c r="G619" s="5" t="s">
        <v>48</v>
      </c>
      <c r="H619" s="5">
        <v>2</v>
      </c>
      <c r="I619" s="5">
        <v>1</v>
      </c>
      <c r="J619" s="26">
        <v>396.5</v>
      </c>
      <c r="K619" s="26">
        <v>369.1</v>
      </c>
      <c r="L619" s="26">
        <v>0</v>
      </c>
      <c r="M619" s="6">
        <v>5</v>
      </c>
      <c r="N619" s="24">
        <f t="shared" si="314"/>
        <v>3662125.31</v>
      </c>
      <c r="O619" s="20"/>
      <c r="P619" s="1">
        <f t="shared" si="319"/>
        <v>2546819.9736000001</v>
      </c>
      <c r="Q619" s="1"/>
      <c r="R619" s="1">
        <v>64256.176200000002</v>
      </c>
      <c r="S619" s="1">
        <v>1051049.1601999998</v>
      </c>
      <c r="T619" s="1"/>
      <c r="U619" s="1">
        <f t="shared" si="320"/>
        <v>9921.7700081278781</v>
      </c>
      <c r="V619" s="1">
        <f t="shared" si="320"/>
        <v>9921.7700081278781</v>
      </c>
      <c r="W619" s="7">
        <v>2018</v>
      </c>
      <c r="X619" s="173" t="s">
        <v>1394</v>
      </c>
      <c r="Y619" s="11">
        <f>+P619-'[1]Приложение №1'!$P534</f>
        <v>0</v>
      </c>
      <c r="AA619" s="24">
        <f t="shared" si="315"/>
        <v>3662125.31</v>
      </c>
      <c r="AB619" s="26">
        <v>0</v>
      </c>
      <c r="AC619" s="26">
        <v>0</v>
      </c>
      <c r="AD619" s="26">
        <v>0</v>
      </c>
      <c r="AE619" s="26">
        <v>0</v>
      </c>
      <c r="AF619" s="26">
        <v>0</v>
      </c>
      <c r="AG619" s="26"/>
      <c r="AH619" s="26">
        <v>0</v>
      </c>
      <c r="AI619" s="26">
        <v>0</v>
      </c>
      <c r="AJ619" s="26">
        <v>0</v>
      </c>
      <c r="AK619" s="26">
        <v>0</v>
      </c>
      <c r="AL619" s="26">
        <v>0</v>
      </c>
      <c r="AM619" s="26">
        <v>3189542.6872457401</v>
      </c>
      <c r="AN619" s="26">
        <v>366212.53100000002</v>
      </c>
      <c r="AO619" s="1">
        <v>36621.253100000002</v>
      </c>
      <c r="AP619" s="112">
        <v>69748.838654260006</v>
      </c>
      <c r="AQ619" s="172"/>
    </row>
    <row r="620" spans="1:43" ht="15" customHeight="1" x14ac:dyDescent="0.25">
      <c r="A620" s="4">
        <f t="shared" si="321"/>
        <v>594</v>
      </c>
      <c r="B620" s="22">
        <f t="shared" si="322"/>
        <v>158</v>
      </c>
      <c r="C620" s="2" t="s">
        <v>288</v>
      </c>
      <c r="D620" s="2" t="s">
        <v>289</v>
      </c>
      <c r="E620" s="5">
        <v>1973</v>
      </c>
      <c r="F620" s="5">
        <v>1973</v>
      </c>
      <c r="G620" s="5" t="s">
        <v>63</v>
      </c>
      <c r="H620" s="5">
        <v>2</v>
      </c>
      <c r="I620" s="5">
        <v>2</v>
      </c>
      <c r="J620" s="26">
        <v>542.4</v>
      </c>
      <c r="K620" s="26">
        <v>497.7</v>
      </c>
      <c r="L620" s="26">
        <v>0</v>
      </c>
      <c r="M620" s="6">
        <v>34</v>
      </c>
      <c r="N620" s="24">
        <f t="shared" si="314"/>
        <v>3294953.17</v>
      </c>
      <c r="O620" s="20"/>
      <c r="P620" s="1">
        <f t="shared" si="319"/>
        <v>2859189.2719999994</v>
      </c>
      <c r="Q620" s="1"/>
      <c r="R620" s="1">
        <v>100712.2594</v>
      </c>
      <c r="S620" s="1">
        <v>335051.63860000053</v>
      </c>
      <c r="T620" s="26">
        <v>0</v>
      </c>
      <c r="U620" s="1">
        <f t="shared" si="320"/>
        <v>6620.3599959815147</v>
      </c>
      <c r="V620" s="1">
        <f t="shared" si="320"/>
        <v>6620.3599959815147</v>
      </c>
      <c r="W620" s="7">
        <v>2018</v>
      </c>
      <c r="X620" s="173" t="s">
        <v>1394</v>
      </c>
      <c r="Y620" s="11">
        <f>+P620-'[1]Приложение №1'!$P535</f>
        <v>0</v>
      </c>
      <c r="AA620" s="24">
        <f t="shared" si="315"/>
        <v>3294953.17</v>
      </c>
      <c r="AB620" s="26">
        <v>0</v>
      </c>
      <c r="AC620" s="26">
        <v>0</v>
      </c>
      <c r="AD620" s="26">
        <v>0</v>
      </c>
      <c r="AE620" s="26">
        <v>0</v>
      </c>
      <c r="AF620" s="26">
        <v>0</v>
      </c>
      <c r="AG620" s="26"/>
      <c r="AH620" s="26">
        <v>0</v>
      </c>
      <c r="AI620" s="26">
        <v>0</v>
      </c>
      <c r="AJ620" s="26">
        <v>0</v>
      </c>
      <c r="AK620" s="26">
        <v>0</v>
      </c>
      <c r="AL620" s="26">
        <v>2869752.6432241797</v>
      </c>
      <c r="AM620" s="26">
        <v>0</v>
      </c>
      <c r="AN620" s="26">
        <v>329495.31700000004</v>
      </c>
      <c r="AO620" s="1">
        <v>32949.5317</v>
      </c>
      <c r="AP620" s="112">
        <v>62755.678075820004</v>
      </c>
      <c r="AQ620" s="172"/>
    </row>
    <row r="621" spans="1:43" ht="15" customHeight="1" x14ac:dyDescent="0.25">
      <c r="A621" s="4">
        <f t="shared" si="321"/>
        <v>595</v>
      </c>
      <c r="B621" s="22">
        <f t="shared" si="322"/>
        <v>159</v>
      </c>
      <c r="C621" s="2" t="s">
        <v>290</v>
      </c>
      <c r="D621" s="2" t="s">
        <v>291</v>
      </c>
      <c r="E621" s="5">
        <v>1994</v>
      </c>
      <c r="F621" s="5">
        <v>1994</v>
      </c>
      <c r="G621" s="5" t="s">
        <v>63</v>
      </c>
      <c r="H621" s="5">
        <v>2</v>
      </c>
      <c r="I621" s="5">
        <v>1</v>
      </c>
      <c r="J621" s="26">
        <v>580.9</v>
      </c>
      <c r="K621" s="26">
        <v>418.9</v>
      </c>
      <c r="L621" s="26">
        <v>0</v>
      </c>
      <c r="M621" s="6">
        <v>34</v>
      </c>
      <c r="N621" s="24">
        <f t="shared" si="314"/>
        <v>9444984.379999999</v>
      </c>
      <c r="O621" s="20"/>
      <c r="P621" s="1">
        <f t="shared" si="319"/>
        <v>9040711.203993801</v>
      </c>
      <c r="Q621" s="1"/>
      <c r="R621" s="1">
        <v>113234.63579999999</v>
      </c>
      <c r="S621" s="1">
        <v>291038.54020619794</v>
      </c>
      <c r="T621" s="26">
        <v>0</v>
      </c>
      <c r="U621" s="1">
        <f t="shared" si="320"/>
        <v>22547.110002387202</v>
      </c>
      <c r="V621" s="1">
        <f t="shared" si="320"/>
        <v>22547.110002387202</v>
      </c>
      <c r="W621" s="7">
        <v>2018</v>
      </c>
      <c r="X621" s="173" t="s">
        <v>1394</v>
      </c>
      <c r="Y621" s="11">
        <f>+P621-'[1]Приложение №1'!$P536</f>
        <v>0</v>
      </c>
      <c r="AA621" s="24">
        <f t="shared" si="315"/>
        <v>9444984.379999999</v>
      </c>
      <c r="AB621" s="26">
        <v>1195299.0661138799</v>
      </c>
      <c r="AC621" s="26">
        <v>0</v>
      </c>
      <c r="AD621" s="26">
        <v>164814.01343106001</v>
      </c>
      <c r="AE621" s="26">
        <v>638102.13527676009</v>
      </c>
      <c r="AF621" s="26">
        <v>0</v>
      </c>
      <c r="AG621" s="26"/>
      <c r="AH621" s="26">
        <v>0</v>
      </c>
      <c r="AI621" s="26">
        <v>0</v>
      </c>
      <c r="AJ621" s="26">
        <v>1457103.1698089999</v>
      </c>
      <c r="AK621" s="26">
        <v>0</v>
      </c>
      <c r="AL621" s="26">
        <v>2486621.4331173594</v>
      </c>
      <c r="AM621" s="26">
        <v>2304408.0755039398</v>
      </c>
      <c r="AN621" s="26">
        <v>923855.71620000014</v>
      </c>
      <c r="AO621" s="1">
        <v>94449.843799999988</v>
      </c>
      <c r="AP621" s="112">
        <v>180330.92674799997</v>
      </c>
      <c r="AQ621" s="172"/>
    </row>
    <row r="622" spans="1:43" ht="15" customHeight="1" x14ac:dyDescent="0.25">
      <c r="A622" s="4">
        <f t="shared" si="321"/>
        <v>596</v>
      </c>
      <c r="B622" s="22">
        <f t="shared" si="322"/>
        <v>160</v>
      </c>
      <c r="C622" s="2" t="s">
        <v>294</v>
      </c>
      <c r="D622" s="2" t="s">
        <v>295</v>
      </c>
      <c r="E622" s="5">
        <v>1964</v>
      </c>
      <c r="F622" s="5">
        <v>1964</v>
      </c>
      <c r="G622" s="5" t="s">
        <v>63</v>
      </c>
      <c r="H622" s="5">
        <v>2</v>
      </c>
      <c r="I622" s="5">
        <v>1</v>
      </c>
      <c r="J622" s="26">
        <v>358.74</v>
      </c>
      <c r="K622" s="26">
        <v>345.6</v>
      </c>
      <c r="L622" s="26">
        <v>0</v>
      </c>
      <c r="M622" s="6">
        <v>19</v>
      </c>
      <c r="N622" s="24">
        <f t="shared" si="314"/>
        <v>5465795.3200000003</v>
      </c>
      <c r="O622" s="20"/>
      <c r="P622" s="1">
        <f t="shared" si="319"/>
        <v>5132155.919999999</v>
      </c>
      <c r="Q622" s="1"/>
      <c r="R622" s="1">
        <v>100981.4832</v>
      </c>
      <c r="S622" s="1">
        <v>232657.91680000129</v>
      </c>
      <c r="T622" s="26">
        <v>0</v>
      </c>
      <c r="U622" s="1">
        <f t="shared" si="320"/>
        <v>15815.379976851851</v>
      </c>
      <c r="V622" s="1">
        <f t="shared" si="320"/>
        <v>15815.379976851851</v>
      </c>
      <c r="W622" s="7">
        <v>2018</v>
      </c>
      <c r="X622" s="173" t="s">
        <v>1394</v>
      </c>
      <c r="Y622" s="11">
        <f>+P622-'[1]Приложение №1'!$P537</f>
        <v>0</v>
      </c>
      <c r="AA622" s="24">
        <f t="shared" si="315"/>
        <v>5465795.3200000003</v>
      </c>
      <c r="AB622" s="26">
        <v>814090.60723199986</v>
      </c>
      <c r="AC622" s="26">
        <v>0</v>
      </c>
      <c r="AD622" s="26">
        <v>0</v>
      </c>
      <c r="AE622" s="26">
        <v>0</v>
      </c>
      <c r="AF622" s="26">
        <v>0</v>
      </c>
      <c r="AG622" s="26"/>
      <c r="AH622" s="26">
        <v>0</v>
      </c>
      <c r="AI622" s="26">
        <v>0</v>
      </c>
      <c r="AJ622" s="26">
        <v>989609.95459199999</v>
      </c>
      <c r="AK622" s="26">
        <v>0</v>
      </c>
      <c r="AL622" s="26">
        <v>1747649.0547600002</v>
      </c>
      <c r="AM622" s="26">
        <v>1616344.8713160001</v>
      </c>
      <c r="AN622" s="26">
        <v>141471.34</v>
      </c>
      <c r="AO622" s="1">
        <v>43622.479999999996</v>
      </c>
      <c r="AP622" s="112">
        <v>113007.01210000001</v>
      </c>
      <c r="AQ622" s="172"/>
    </row>
    <row r="623" spans="1:43" ht="15" customHeight="1" x14ac:dyDescent="0.25">
      <c r="A623" s="4">
        <f t="shared" si="321"/>
        <v>597</v>
      </c>
      <c r="B623" s="22">
        <f t="shared" si="322"/>
        <v>161</v>
      </c>
      <c r="C623" s="2" t="s">
        <v>296</v>
      </c>
      <c r="D623" s="2" t="s">
        <v>297</v>
      </c>
      <c r="E623" s="5">
        <v>1975</v>
      </c>
      <c r="F623" s="5">
        <v>2009</v>
      </c>
      <c r="G623" s="5" t="s">
        <v>63</v>
      </c>
      <c r="H623" s="5">
        <v>2</v>
      </c>
      <c r="I623" s="5">
        <v>3</v>
      </c>
      <c r="J623" s="26">
        <v>588.92999999999995</v>
      </c>
      <c r="K623" s="26">
        <v>526.89</v>
      </c>
      <c r="L623" s="26">
        <v>0</v>
      </c>
      <c r="M623" s="6">
        <v>25</v>
      </c>
      <c r="N623" s="24">
        <f t="shared" si="314"/>
        <v>6793335.0199999996</v>
      </c>
      <c r="O623" s="20"/>
      <c r="P623" s="1">
        <f t="shared" si="319"/>
        <v>6290464.209999999</v>
      </c>
      <c r="Q623" s="1"/>
      <c r="R623" s="1">
        <v>148168.45958</v>
      </c>
      <c r="S623" s="1">
        <v>354702.3504200005</v>
      </c>
      <c r="T623" s="26">
        <v>0</v>
      </c>
      <c r="U623" s="1">
        <f t="shared" si="320"/>
        <v>12893.269980451327</v>
      </c>
      <c r="V623" s="1">
        <f t="shared" si="320"/>
        <v>12893.269980451327</v>
      </c>
      <c r="W623" s="7">
        <v>2018</v>
      </c>
      <c r="X623" s="173" t="s">
        <v>1394</v>
      </c>
      <c r="Y623" s="11">
        <f>+P623-'[1]Приложение №1'!$P538</f>
        <v>0</v>
      </c>
      <c r="AA623" s="24">
        <f t="shared" si="315"/>
        <v>6793335.0199999996</v>
      </c>
      <c r="AB623" s="26">
        <v>1320658.3173839999</v>
      </c>
      <c r="AC623" s="26">
        <v>0</v>
      </c>
      <c r="AD623" s="26">
        <v>0</v>
      </c>
      <c r="AE623" s="26">
        <v>737257.57992599998</v>
      </c>
      <c r="AF623" s="26">
        <v>0</v>
      </c>
      <c r="AG623" s="26"/>
      <c r="AH623" s="26">
        <v>0</v>
      </c>
      <c r="AI623" s="26">
        <v>0</v>
      </c>
      <c r="AJ623" s="26">
        <v>1613252.1332339998</v>
      </c>
      <c r="AK623" s="26">
        <v>0</v>
      </c>
      <c r="AL623" s="26">
        <v>2823485.5104120001</v>
      </c>
      <c r="AM623" s="26">
        <v>0</v>
      </c>
      <c r="AN623" s="26">
        <v>126656.56</v>
      </c>
      <c r="AO623" s="1">
        <v>30000</v>
      </c>
      <c r="AP623" s="112">
        <v>142024.91904400001</v>
      </c>
      <c r="AQ623" s="172"/>
    </row>
    <row r="624" spans="1:43" ht="15" customHeight="1" x14ac:dyDescent="0.25">
      <c r="A624" s="4">
        <f t="shared" si="321"/>
        <v>598</v>
      </c>
      <c r="B624" s="22">
        <f t="shared" si="322"/>
        <v>162</v>
      </c>
      <c r="C624" s="2" t="s">
        <v>296</v>
      </c>
      <c r="D624" s="2" t="s">
        <v>298</v>
      </c>
      <c r="E624" s="5">
        <v>1977</v>
      </c>
      <c r="F624" s="5">
        <v>2009</v>
      </c>
      <c r="G624" s="5" t="s">
        <v>63</v>
      </c>
      <c r="H624" s="5">
        <v>2</v>
      </c>
      <c r="I624" s="5">
        <v>2</v>
      </c>
      <c r="J624" s="26">
        <v>513.5</v>
      </c>
      <c r="K624" s="26">
        <v>482.7</v>
      </c>
      <c r="L624" s="26">
        <v>0</v>
      </c>
      <c r="M624" s="6">
        <v>23</v>
      </c>
      <c r="N624" s="24">
        <f t="shared" si="314"/>
        <v>8714786.4700000007</v>
      </c>
      <c r="O624" s="20"/>
      <c r="P624" s="1">
        <f t="shared" si="319"/>
        <v>8257059.5300000012</v>
      </c>
      <c r="Q624" s="1"/>
      <c r="R624" s="1">
        <v>132773.29940000002</v>
      </c>
      <c r="S624" s="1">
        <v>324953.64059999946</v>
      </c>
      <c r="T624" s="26">
        <v>0</v>
      </c>
      <c r="U624" s="1">
        <f t="shared" si="320"/>
        <v>18054.249989641601</v>
      </c>
      <c r="V624" s="1">
        <f t="shared" si="320"/>
        <v>18054.249989641601</v>
      </c>
      <c r="W624" s="7">
        <v>2018</v>
      </c>
      <c r="X624" s="173" t="s">
        <v>1394</v>
      </c>
      <c r="Y624" s="11">
        <f>+P624-'[1]Приложение №1'!$P539</f>
        <v>0</v>
      </c>
      <c r="AA624" s="24">
        <f t="shared" si="315"/>
        <v>8714786.4700000007</v>
      </c>
      <c r="AB624" s="26">
        <v>1207621.7677859999</v>
      </c>
      <c r="AC624" s="26">
        <v>0</v>
      </c>
      <c r="AD624" s="26">
        <v>0</v>
      </c>
      <c r="AE624" s="26">
        <v>674481.81868200004</v>
      </c>
      <c r="AF624" s="26">
        <v>0</v>
      </c>
      <c r="AG624" s="26"/>
      <c r="AH624" s="26">
        <v>0</v>
      </c>
      <c r="AI624" s="26">
        <v>0</v>
      </c>
      <c r="AJ624" s="26">
        <v>1465015.4884260001</v>
      </c>
      <c r="AK624" s="26">
        <v>0</v>
      </c>
      <c r="AL624" s="26">
        <v>2572639.0445699999</v>
      </c>
      <c r="AM624" s="26">
        <v>2380773.3781019999</v>
      </c>
      <c r="AN624" s="26">
        <v>188635.93</v>
      </c>
      <c r="AO624" s="1">
        <v>44103.229999999996</v>
      </c>
      <c r="AP624" s="112">
        <v>181515.81243399999</v>
      </c>
      <c r="AQ624" s="172"/>
    </row>
    <row r="625" spans="1:43" ht="15" customHeight="1" x14ac:dyDescent="0.25">
      <c r="A625" s="4">
        <f t="shared" si="321"/>
        <v>599</v>
      </c>
      <c r="B625" s="22">
        <f t="shared" si="322"/>
        <v>163</v>
      </c>
      <c r="C625" s="2" t="s">
        <v>299</v>
      </c>
      <c r="D625" s="2" t="s">
        <v>300</v>
      </c>
      <c r="E625" s="5">
        <v>1987</v>
      </c>
      <c r="F625" s="5">
        <v>2012</v>
      </c>
      <c r="G625" s="5" t="s">
        <v>63</v>
      </c>
      <c r="H625" s="5">
        <v>2</v>
      </c>
      <c r="I625" s="5">
        <v>3</v>
      </c>
      <c r="J625" s="26">
        <v>823.17</v>
      </c>
      <c r="K625" s="26">
        <v>734.5</v>
      </c>
      <c r="L625" s="26">
        <v>88.67</v>
      </c>
      <c r="M625" s="6">
        <v>25</v>
      </c>
      <c r="N625" s="24">
        <f t="shared" si="314"/>
        <v>6230409.0999999996</v>
      </c>
      <c r="O625" s="20"/>
      <c r="P625" s="1">
        <f t="shared" si="319"/>
        <v>5376754.1685714284</v>
      </c>
      <c r="Q625" s="1"/>
      <c r="R625" s="1">
        <v>195114.56127999999</v>
      </c>
      <c r="S625" s="1">
        <v>658540.37014857121</v>
      </c>
      <c r="T625" s="26">
        <v>0</v>
      </c>
      <c r="U625" s="1">
        <f t="shared" si="320"/>
        <v>7568.8000048592639</v>
      </c>
      <c r="V625" s="1">
        <f t="shared" si="320"/>
        <v>7568.8000048592639</v>
      </c>
      <c r="W625" s="7">
        <v>2018</v>
      </c>
      <c r="X625" s="173" t="s">
        <v>1394</v>
      </c>
      <c r="Y625" s="11">
        <f>+P625-'[1]Приложение №1'!$P540</f>
        <v>0</v>
      </c>
      <c r="AA625" s="24">
        <f t="shared" si="315"/>
        <v>6230409.0999999996</v>
      </c>
      <c r="AB625" s="26">
        <v>0</v>
      </c>
      <c r="AC625" s="26">
        <v>0</v>
      </c>
      <c r="AD625" s="26">
        <v>0</v>
      </c>
      <c r="AE625" s="26">
        <v>0</v>
      </c>
      <c r="AF625" s="26">
        <v>0</v>
      </c>
      <c r="AG625" s="26"/>
      <c r="AH625" s="26">
        <v>0</v>
      </c>
      <c r="AI625" s="26">
        <v>0</v>
      </c>
      <c r="AJ625" s="26">
        <v>0</v>
      </c>
      <c r="AK625" s="26">
        <v>0</v>
      </c>
      <c r="AL625" s="26">
        <v>0</v>
      </c>
      <c r="AM625" s="26">
        <v>5426399.7272813991</v>
      </c>
      <c r="AN625" s="26">
        <v>623040.91</v>
      </c>
      <c r="AO625" s="1">
        <v>62304.091</v>
      </c>
      <c r="AP625" s="112">
        <v>118664.3717186</v>
      </c>
      <c r="AQ625" s="172"/>
    </row>
    <row r="626" spans="1:43" ht="15" customHeight="1" x14ac:dyDescent="0.25">
      <c r="A626" s="4">
        <f t="shared" si="321"/>
        <v>600</v>
      </c>
      <c r="B626" s="22">
        <f t="shared" si="322"/>
        <v>164</v>
      </c>
      <c r="C626" s="2" t="s">
        <v>301</v>
      </c>
      <c r="D626" s="2" t="s">
        <v>302</v>
      </c>
      <c r="E626" s="5">
        <v>1980</v>
      </c>
      <c r="F626" s="5">
        <v>2016</v>
      </c>
      <c r="G626" s="5" t="s">
        <v>63</v>
      </c>
      <c r="H626" s="48">
        <f>+('Приложение №1'!K626+'Приложение №1'!L626)</f>
        <v>535.4</v>
      </c>
      <c r="I626" s="5">
        <v>3</v>
      </c>
      <c r="J626" s="26">
        <v>599</v>
      </c>
      <c r="K626" s="26">
        <v>535.4</v>
      </c>
      <c r="L626" s="26">
        <v>0</v>
      </c>
      <c r="M626" s="6">
        <v>33</v>
      </c>
      <c r="N626" s="24">
        <f t="shared" si="314"/>
        <v>11248780.76</v>
      </c>
      <c r="O626" s="23"/>
      <c r="P626" s="1">
        <f t="shared" si="319"/>
        <v>10796682.568536241</v>
      </c>
      <c r="Q626" s="1"/>
      <c r="R626" s="1">
        <v>91666.908800000005</v>
      </c>
      <c r="S626" s="1">
        <v>360431.28266375919</v>
      </c>
      <c r="T626" s="1">
        <v>0</v>
      </c>
      <c r="U626" s="1">
        <f t="shared" si="320"/>
        <v>21010.049981322376</v>
      </c>
      <c r="V626" s="1">
        <f t="shared" si="320"/>
        <v>21010.049981322376</v>
      </c>
      <c r="W626" s="7">
        <v>2018</v>
      </c>
      <c r="X626" s="173" t="s">
        <v>1394</v>
      </c>
      <c r="Y626" s="11">
        <f>+P626-'[1]Приложение №1'!$P541</f>
        <v>0</v>
      </c>
      <c r="AA626" s="24">
        <f t="shared" si="315"/>
        <v>11248780.76</v>
      </c>
      <c r="AB626" s="26">
        <v>0</v>
      </c>
      <c r="AC626" s="26">
        <v>0</v>
      </c>
      <c r="AD626" s="26">
        <v>262594.48055400001</v>
      </c>
      <c r="AE626" s="26">
        <v>0</v>
      </c>
      <c r="AF626" s="26">
        <v>0</v>
      </c>
      <c r="AG626" s="26"/>
      <c r="AH626" s="26">
        <v>0</v>
      </c>
      <c r="AI626" s="26">
        <v>0</v>
      </c>
      <c r="AJ626" s="26">
        <v>2426349.4125360004</v>
      </c>
      <c r="AK626" s="26">
        <v>0</v>
      </c>
      <c r="AL626" s="26">
        <v>4228548.8215319999</v>
      </c>
      <c r="AM626" s="26">
        <v>3912247.6867319997</v>
      </c>
      <c r="AN626" s="26">
        <v>135760.37</v>
      </c>
      <c r="AO626" s="1">
        <v>46455.5</v>
      </c>
      <c r="AP626" s="112">
        <v>236824.48864600004</v>
      </c>
      <c r="AQ626" s="172"/>
    </row>
    <row r="627" spans="1:43" ht="15" customHeight="1" x14ac:dyDescent="0.25">
      <c r="A627" s="4">
        <f t="shared" si="321"/>
        <v>601</v>
      </c>
      <c r="B627" s="22">
        <f t="shared" si="322"/>
        <v>165</v>
      </c>
      <c r="C627" s="2" t="s">
        <v>303</v>
      </c>
      <c r="D627" s="2" t="s">
        <v>304</v>
      </c>
      <c r="E627" s="5">
        <v>1975</v>
      </c>
      <c r="F627" s="5">
        <v>1975</v>
      </c>
      <c r="G627" s="5" t="s">
        <v>63</v>
      </c>
      <c r="H627" s="5">
        <v>1</v>
      </c>
      <c r="I627" s="5">
        <v>2</v>
      </c>
      <c r="J627" s="26">
        <v>369.8</v>
      </c>
      <c r="K627" s="26">
        <v>307.7</v>
      </c>
      <c r="L627" s="26">
        <v>23.4</v>
      </c>
      <c r="M627" s="6">
        <v>18</v>
      </c>
      <c r="N627" s="24">
        <f t="shared" si="314"/>
        <v>982042.59999999986</v>
      </c>
      <c r="O627" s="20"/>
      <c r="P627" s="1">
        <f t="shared" si="319"/>
        <v>627909.50393551635</v>
      </c>
      <c r="Q627" s="1"/>
      <c r="R627" s="1">
        <v>103690.095</v>
      </c>
      <c r="S627" s="1">
        <v>250443.00106448351</v>
      </c>
      <c r="T627" s="26">
        <v>0</v>
      </c>
      <c r="U627" s="1">
        <f t="shared" si="320"/>
        <v>2966</v>
      </c>
      <c r="V627" s="1">
        <f t="shared" si="320"/>
        <v>2966</v>
      </c>
      <c r="W627" s="7">
        <v>2018</v>
      </c>
      <c r="X627" s="173" t="s">
        <v>1394</v>
      </c>
      <c r="Y627" s="11">
        <f>+P627-'[1]Приложение №1'!$P542</f>
        <v>0</v>
      </c>
      <c r="AA627" s="24">
        <f t="shared" si="315"/>
        <v>982042.59999999986</v>
      </c>
      <c r="AB627" s="26">
        <v>591602.22033822001</v>
      </c>
      <c r="AC627" s="26">
        <v>0</v>
      </c>
      <c r="AD627" s="26">
        <v>95330.304908160004</v>
      </c>
      <c r="AE627" s="26">
        <v>0</v>
      </c>
      <c r="AF627" s="26">
        <v>140623.28076006001</v>
      </c>
      <c r="AG627" s="26"/>
      <c r="AH627" s="26">
        <v>0</v>
      </c>
      <c r="AI627" s="26">
        <v>0</v>
      </c>
      <c r="AJ627" s="26">
        <v>0</v>
      </c>
      <c r="AK627" s="26">
        <v>0</v>
      </c>
      <c r="AL627" s="26">
        <v>0</v>
      </c>
      <c r="AM627" s="26">
        <v>0</v>
      </c>
      <c r="AN627" s="26">
        <v>126569.3986</v>
      </c>
      <c r="AO627" s="1">
        <v>9820.4259999999995</v>
      </c>
      <c r="AP627" s="112">
        <v>18096.969393560001</v>
      </c>
      <c r="AQ627" s="172"/>
    </row>
    <row r="628" spans="1:43" ht="15" customHeight="1" x14ac:dyDescent="0.25">
      <c r="A628" s="4">
        <f t="shared" si="321"/>
        <v>602</v>
      </c>
      <c r="B628" s="22">
        <f t="shared" si="322"/>
        <v>166</v>
      </c>
      <c r="C628" s="2" t="s">
        <v>303</v>
      </c>
      <c r="D628" s="2" t="s">
        <v>305</v>
      </c>
      <c r="E628" s="5">
        <v>1988</v>
      </c>
      <c r="F628" s="5">
        <v>2009</v>
      </c>
      <c r="G628" s="5" t="s">
        <v>48</v>
      </c>
      <c r="H628" s="5">
        <v>2</v>
      </c>
      <c r="I628" s="5">
        <v>2</v>
      </c>
      <c r="J628" s="26">
        <v>870.6</v>
      </c>
      <c r="K628" s="26">
        <v>0</v>
      </c>
      <c r="L628" s="26">
        <v>789.1</v>
      </c>
      <c r="M628" s="6">
        <v>27</v>
      </c>
      <c r="N628" s="24">
        <f t="shared" si="314"/>
        <v>686280.27</v>
      </c>
      <c r="O628" s="20"/>
      <c r="P628" s="1">
        <f t="shared" si="319"/>
        <v>283909.91121265979</v>
      </c>
      <c r="Q628" s="1"/>
      <c r="R628" s="1">
        <v>402370.35878734023</v>
      </c>
      <c r="S628" s="1">
        <v>0</v>
      </c>
      <c r="T628" s="1"/>
      <c r="U628" s="1">
        <f t="shared" si="320"/>
        <v>869.7</v>
      </c>
      <c r="V628" s="1">
        <f t="shared" si="320"/>
        <v>869.7</v>
      </c>
      <c r="W628" s="7">
        <v>2018</v>
      </c>
      <c r="X628" s="173" t="s">
        <v>1394</v>
      </c>
      <c r="Y628" s="11">
        <f>+P628-'[1]Приложение №1'!$P543</f>
        <v>0</v>
      </c>
      <c r="AA628" s="24">
        <f t="shared" si="315"/>
        <v>686280.27</v>
      </c>
      <c r="AB628" s="26">
        <v>0</v>
      </c>
      <c r="AC628" s="26">
        <v>0</v>
      </c>
      <c r="AD628" s="26">
        <v>0</v>
      </c>
      <c r="AE628" s="26">
        <v>577570.73011092003</v>
      </c>
      <c r="AF628" s="26">
        <v>0</v>
      </c>
      <c r="AG628" s="26"/>
      <c r="AH628" s="26">
        <v>0</v>
      </c>
      <c r="AI628" s="26">
        <v>0</v>
      </c>
      <c r="AJ628" s="26">
        <v>0</v>
      </c>
      <c r="AK628" s="26">
        <v>0</v>
      </c>
      <c r="AL628" s="26">
        <v>0</v>
      </c>
      <c r="AM628" s="26">
        <v>0</v>
      </c>
      <c r="AN628" s="26">
        <v>89216.435100000002</v>
      </c>
      <c r="AO628" s="1">
        <v>6862.8027000000002</v>
      </c>
      <c r="AP628" s="112">
        <v>12630.30208908</v>
      </c>
      <c r="AQ628" s="172"/>
    </row>
    <row r="629" spans="1:43" ht="15" customHeight="1" x14ac:dyDescent="0.25">
      <c r="A629" s="4">
        <f t="shared" si="321"/>
        <v>603</v>
      </c>
      <c r="B629" s="22">
        <f t="shared" si="322"/>
        <v>167</v>
      </c>
      <c r="C629" s="2" t="s">
        <v>306</v>
      </c>
      <c r="D629" s="2" t="s">
        <v>309</v>
      </c>
      <c r="E629" s="5">
        <v>1974</v>
      </c>
      <c r="F629" s="5">
        <v>1974</v>
      </c>
      <c r="G629" s="5" t="s">
        <v>48</v>
      </c>
      <c r="H629" s="5">
        <v>2</v>
      </c>
      <c r="I629" s="5">
        <v>3</v>
      </c>
      <c r="J629" s="26">
        <v>1039.5</v>
      </c>
      <c r="K629" s="26">
        <v>915.4</v>
      </c>
      <c r="L629" s="26">
        <v>0</v>
      </c>
      <c r="M629" s="6">
        <v>39</v>
      </c>
      <c r="N629" s="24">
        <f t="shared" si="314"/>
        <v>3610896</v>
      </c>
      <c r="O629" s="20"/>
      <c r="P629" s="1">
        <f t="shared" si="319"/>
        <v>2771426.102</v>
      </c>
      <c r="Q629" s="1"/>
      <c r="R629" s="1"/>
      <c r="S629" s="1">
        <v>839469.89800000016</v>
      </c>
      <c r="T629" s="1"/>
      <c r="U629" s="1">
        <f t="shared" si="320"/>
        <v>3944.610006554512</v>
      </c>
      <c r="V629" s="1">
        <f t="shared" si="320"/>
        <v>3944.610006554512</v>
      </c>
      <c r="W629" s="7">
        <v>2018</v>
      </c>
      <c r="X629" s="173" t="s">
        <v>1394</v>
      </c>
      <c r="Y629" s="11">
        <f>+P629-'[1]Приложение №1'!$P545</f>
        <v>0</v>
      </c>
      <c r="AA629" s="24">
        <f t="shared" si="315"/>
        <v>3610896</v>
      </c>
      <c r="AB629" s="26">
        <v>2740937.5436570398</v>
      </c>
      <c r="AC629" s="26">
        <v>0</v>
      </c>
      <c r="AD629" s="26">
        <v>0</v>
      </c>
      <c r="AE629" s="26">
        <v>0</v>
      </c>
      <c r="AF629" s="26">
        <v>359906.44733063993</v>
      </c>
      <c r="AG629" s="26"/>
      <c r="AH629" s="26">
        <v>0</v>
      </c>
      <c r="AI629" s="26">
        <v>0</v>
      </c>
      <c r="AJ629" s="26">
        <v>0</v>
      </c>
      <c r="AK629" s="26">
        <v>0</v>
      </c>
      <c r="AL629" s="26">
        <v>0</v>
      </c>
      <c r="AM629" s="26">
        <v>0</v>
      </c>
      <c r="AN629" s="26">
        <v>406133.87119999999</v>
      </c>
      <c r="AO629" s="1">
        <v>36108.959999999999</v>
      </c>
      <c r="AP629" s="112">
        <v>67809.177812320006</v>
      </c>
      <c r="AQ629" s="172"/>
    </row>
    <row r="630" spans="1:43" ht="15" customHeight="1" x14ac:dyDescent="0.25">
      <c r="A630" s="4">
        <f t="shared" si="321"/>
        <v>604</v>
      </c>
      <c r="B630" s="22">
        <f t="shared" si="322"/>
        <v>168</v>
      </c>
      <c r="C630" s="2" t="s">
        <v>306</v>
      </c>
      <c r="D630" s="2" t="s">
        <v>312</v>
      </c>
      <c r="E630" s="5">
        <v>1977</v>
      </c>
      <c r="F630" s="5">
        <v>2010</v>
      </c>
      <c r="G630" s="5" t="s">
        <v>60</v>
      </c>
      <c r="H630" s="5">
        <v>4</v>
      </c>
      <c r="I630" s="5">
        <v>4</v>
      </c>
      <c r="J630" s="26">
        <v>4061.6</v>
      </c>
      <c r="K630" s="26">
        <v>3488.9</v>
      </c>
      <c r="L630" s="26">
        <v>0</v>
      </c>
      <c r="M630" s="6">
        <v>135</v>
      </c>
      <c r="N630" s="24">
        <f t="shared" si="314"/>
        <v>1579948.37</v>
      </c>
      <c r="O630" s="20"/>
      <c r="P630" s="1">
        <f t="shared" si="319"/>
        <v>1000112.8675000001</v>
      </c>
      <c r="Q630" s="1"/>
      <c r="R630" s="1">
        <v>579835.50250000006</v>
      </c>
      <c r="S630" s="1">
        <v>0</v>
      </c>
      <c r="T630" s="1"/>
      <c r="U630" s="1">
        <f t="shared" si="320"/>
        <v>452.85000143311646</v>
      </c>
      <c r="V630" s="1">
        <f t="shared" si="320"/>
        <v>452.85000143311646</v>
      </c>
      <c r="W630" s="7">
        <v>2018</v>
      </c>
      <c r="X630" s="173" t="s">
        <v>1394</v>
      </c>
      <c r="Y630" s="11">
        <f>+P630-'[1]Приложение №1'!$P546</f>
        <v>0</v>
      </c>
      <c r="AA630" s="24">
        <f t="shared" si="315"/>
        <v>1579948.37</v>
      </c>
      <c r="AB630" s="26">
        <v>0</v>
      </c>
      <c r="AC630" s="26">
        <v>0</v>
      </c>
      <c r="AD630" s="26">
        <v>0</v>
      </c>
      <c r="AE630" s="26">
        <v>0</v>
      </c>
      <c r="AF630" s="26">
        <v>1066834.8576685803</v>
      </c>
      <c r="AG630" s="26"/>
      <c r="AH630" s="26">
        <v>0</v>
      </c>
      <c r="AI630" s="26">
        <v>0</v>
      </c>
      <c r="AJ630" s="26">
        <v>0</v>
      </c>
      <c r="AK630" s="26">
        <v>0</v>
      </c>
      <c r="AL630" s="26">
        <v>0</v>
      </c>
      <c r="AM630" s="26">
        <v>0</v>
      </c>
      <c r="AN630" s="26">
        <v>473984.511</v>
      </c>
      <c r="AO630" s="1">
        <v>15799.483700000001</v>
      </c>
      <c r="AP630" s="112">
        <v>23329.517631420003</v>
      </c>
      <c r="AQ630" s="172"/>
    </row>
    <row r="631" spans="1:43" ht="15" customHeight="1" x14ac:dyDescent="0.25">
      <c r="A631" s="4">
        <f t="shared" si="321"/>
        <v>605</v>
      </c>
      <c r="B631" s="22">
        <f t="shared" si="322"/>
        <v>169</v>
      </c>
      <c r="C631" s="2" t="s">
        <v>306</v>
      </c>
      <c r="D631" s="2" t="s">
        <v>315</v>
      </c>
      <c r="E631" s="5">
        <v>1977</v>
      </c>
      <c r="F631" s="5">
        <v>2011</v>
      </c>
      <c r="G631" s="5" t="s">
        <v>48</v>
      </c>
      <c r="H631" s="5">
        <v>5</v>
      </c>
      <c r="I631" s="5">
        <v>2</v>
      </c>
      <c r="J631" s="26">
        <v>1732.6</v>
      </c>
      <c r="K631" s="26">
        <v>1559.6</v>
      </c>
      <c r="L631" s="26">
        <v>0</v>
      </c>
      <c r="M631" s="6">
        <v>59</v>
      </c>
      <c r="N631" s="24">
        <f t="shared" si="314"/>
        <v>2487328.0600000005</v>
      </c>
      <c r="O631" s="20"/>
      <c r="P631" s="1">
        <f t="shared" si="319"/>
        <v>1278030.9990000008</v>
      </c>
      <c r="Q631" s="1"/>
      <c r="R631" s="1">
        <v>470011.61719999998</v>
      </c>
      <c r="S631" s="1">
        <v>739285.44379999978</v>
      </c>
      <c r="T631" s="1"/>
      <c r="U631" s="1">
        <f t="shared" si="320"/>
        <v>1594.8500000000004</v>
      </c>
      <c r="V631" s="1">
        <f t="shared" si="320"/>
        <v>1594.8500000000004</v>
      </c>
      <c r="W631" s="7">
        <v>2018</v>
      </c>
      <c r="X631" s="173" t="s">
        <v>1394</v>
      </c>
      <c r="Y631" s="11">
        <f>+P631-'[1]Приложение №1'!$P547</f>
        <v>0</v>
      </c>
      <c r="AA631" s="24">
        <f t="shared" si="315"/>
        <v>2487328.0600000005</v>
      </c>
      <c r="AB631" s="26">
        <v>0</v>
      </c>
      <c r="AC631" s="26">
        <v>0</v>
      </c>
      <c r="AD631" s="26">
        <v>1298369.1536516401</v>
      </c>
      <c r="AE631" s="26">
        <v>838721.44470240001</v>
      </c>
      <c r="AF631" s="26">
        <v>0</v>
      </c>
      <c r="AG631" s="26"/>
      <c r="AH631" s="26">
        <v>0</v>
      </c>
      <c r="AI631" s="26">
        <v>0</v>
      </c>
      <c r="AJ631" s="26">
        <v>0</v>
      </c>
      <c r="AK631" s="26">
        <v>0</v>
      </c>
      <c r="AL631" s="26">
        <v>0</v>
      </c>
      <c r="AM631" s="26">
        <v>0</v>
      </c>
      <c r="AN631" s="26">
        <v>278630.33799999999</v>
      </c>
      <c r="AO631" s="1">
        <v>24873.280600000002</v>
      </c>
      <c r="AP631" s="112">
        <v>46733.843045960006</v>
      </c>
      <c r="AQ631" s="172"/>
    </row>
    <row r="632" spans="1:43" ht="15" customHeight="1" x14ac:dyDescent="0.25">
      <c r="A632" s="4">
        <f t="shared" si="321"/>
        <v>606</v>
      </c>
      <c r="B632" s="22">
        <f t="shared" si="322"/>
        <v>170</v>
      </c>
      <c r="C632" s="2" t="s">
        <v>306</v>
      </c>
      <c r="D632" s="2" t="s">
        <v>317</v>
      </c>
      <c r="E632" s="5">
        <v>1970</v>
      </c>
      <c r="F632" s="5">
        <v>2010</v>
      </c>
      <c r="G632" s="5" t="s">
        <v>48</v>
      </c>
      <c r="H632" s="5">
        <v>5</v>
      </c>
      <c r="I632" s="5">
        <v>4</v>
      </c>
      <c r="J632" s="26">
        <v>3258</v>
      </c>
      <c r="K632" s="26">
        <v>3019.8</v>
      </c>
      <c r="L632" s="26">
        <v>0</v>
      </c>
      <c r="M632" s="6">
        <v>132</v>
      </c>
      <c r="N632" s="24">
        <f t="shared" si="314"/>
        <v>1485500.0199999998</v>
      </c>
      <c r="O632" s="20"/>
      <c r="P632" s="1">
        <f t="shared" si="319"/>
        <v>1024737.1234999999</v>
      </c>
      <c r="Q632" s="1"/>
      <c r="R632" s="1">
        <v>243643.50360000003</v>
      </c>
      <c r="S632" s="1">
        <v>217119.39290000001</v>
      </c>
      <c r="T632" s="1"/>
      <c r="U632" s="1">
        <f t="shared" si="320"/>
        <v>491.92000132459094</v>
      </c>
      <c r="V632" s="1">
        <f t="shared" si="320"/>
        <v>491.92000132459094</v>
      </c>
      <c r="W632" s="7">
        <v>2018</v>
      </c>
      <c r="X632" s="173" t="s">
        <v>1394</v>
      </c>
      <c r="Y632" s="11">
        <f>+P632-'[1]Приложение №1'!$P548</f>
        <v>0</v>
      </c>
      <c r="AA632" s="24">
        <f t="shared" si="315"/>
        <v>1485500.0199999998</v>
      </c>
      <c r="AB632" s="26">
        <v>0</v>
      </c>
      <c r="AC632" s="26">
        <v>0</v>
      </c>
      <c r="AD632" s="26">
        <v>0</v>
      </c>
      <c r="AE632" s="26">
        <v>0</v>
      </c>
      <c r="AF632" s="26">
        <v>1003060.12050468</v>
      </c>
      <c r="AG632" s="26"/>
      <c r="AH632" s="26">
        <v>0</v>
      </c>
      <c r="AI632" s="26">
        <v>0</v>
      </c>
      <c r="AJ632" s="26">
        <v>0</v>
      </c>
      <c r="AK632" s="26">
        <v>0</v>
      </c>
      <c r="AL632" s="26">
        <v>0</v>
      </c>
      <c r="AM632" s="26">
        <v>0</v>
      </c>
      <c r="AN632" s="26">
        <v>445650.00599999999</v>
      </c>
      <c r="AO632" s="1">
        <v>14855.0002</v>
      </c>
      <c r="AP632" s="112">
        <v>21934.893295320002</v>
      </c>
      <c r="AQ632" s="172"/>
    </row>
    <row r="633" spans="1:43" ht="15" customHeight="1" x14ac:dyDescent="0.25">
      <c r="A633" s="4">
        <f t="shared" si="321"/>
        <v>607</v>
      </c>
      <c r="B633" s="22">
        <f t="shared" si="322"/>
        <v>171</v>
      </c>
      <c r="C633" s="2" t="s">
        <v>318</v>
      </c>
      <c r="D633" s="2" t="s">
        <v>320</v>
      </c>
      <c r="E633" s="5">
        <v>1988</v>
      </c>
      <c r="F633" s="5">
        <v>1988</v>
      </c>
      <c r="G633" s="5" t="s">
        <v>63</v>
      </c>
      <c r="H633" s="5">
        <v>2</v>
      </c>
      <c r="I633" s="5">
        <v>1</v>
      </c>
      <c r="J633" s="26">
        <v>516.4</v>
      </c>
      <c r="K633" s="26">
        <v>286.39999999999998</v>
      </c>
      <c r="L633" s="26">
        <v>230</v>
      </c>
      <c r="M633" s="6">
        <v>30</v>
      </c>
      <c r="N633" s="24">
        <f t="shared" si="314"/>
        <v>2868002.97</v>
      </c>
      <c r="O633" s="20"/>
      <c r="P633" s="1">
        <f t="shared" si="319"/>
        <v>2126690.5499999998</v>
      </c>
      <c r="Q633" s="1"/>
      <c r="R633" s="1">
        <v>168026.0208</v>
      </c>
      <c r="S633" s="1">
        <v>573286.3992000001</v>
      </c>
      <c r="T633" s="26">
        <v>0</v>
      </c>
      <c r="U633" s="1">
        <f t="shared" si="320"/>
        <v>5553.8399883811007</v>
      </c>
      <c r="V633" s="1">
        <f t="shared" si="320"/>
        <v>5553.8399883811007</v>
      </c>
      <c r="W633" s="7">
        <v>2018</v>
      </c>
      <c r="X633" s="173" t="s">
        <v>1394</v>
      </c>
      <c r="Y633" s="11">
        <f>+P633-'[1]Приложение №1'!$P549</f>
        <v>9070</v>
      </c>
      <c r="AA633" s="24">
        <f t="shared" si="315"/>
        <v>2868002.97</v>
      </c>
      <c r="AB633" s="26">
        <v>0</v>
      </c>
      <c r="AC633" s="26">
        <v>0</v>
      </c>
      <c r="AD633" s="26">
        <v>155270.86593857998</v>
      </c>
      <c r="AE633" s="26">
        <v>0</v>
      </c>
      <c r="AF633" s="26">
        <v>0</v>
      </c>
      <c r="AG633" s="26"/>
      <c r="AH633" s="26">
        <v>0</v>
      </c>
      <c r="AI633" s="26">
        <v>0</v>
      </c>
      <c r="AJ633" s="26">
        <v>0</v>
      </c>
      <c r="AK633" s="26">
        <v>0</v>
      </c>
      <c r="AL633" s="26">
        <v>2342627.7927947999</v>
      </c>
      <c r="AM633" s="26">
        <v>0</v>
      </c>
      <c r="AN633" s="26">
        <v>286800.29700000008</v>
      </c>
      <c r="AO633" s="1">
        <v>28680.029700000003</v>
      </c>
      <c r="AP633" s="112">
        <v>54623.984566619998</v>
      </c>
      <c r="AQ633" s="172"/>
    </row>
    <row r="634" spans="1:43" ht="15" customHeight="1" x14ac:dyDescent="0.25">
      <c r="A634" s="4">
        <f t="shared" si="321"/>
        <v>608</v>
      </c>
      <c r="B634" s="22">
        <f t="shared" si="322"/>
        <v>172</v>
      </c>
      <c r="C634" s="2" t="s">
        <v>318</v>
      </c>
      <c r="D634" s="2" t="s">
        <v>321</v>
      </c>
      <c r="E634" s="5">
        <v>1985</v>
      </c>
      <c r="F634" s="5">
        <v>1985</v>
      </c>
      <c r="G634" s="5" t="s">
        <v>63</v>
      </c>
      <c r="H634" s="5">
        <v>2</v>
      </c>
      <c r="I634" s="5">
        <v>1</v>
      </c>
      <c r="J634" s="26">
        <v>516.4</v>
      </c>
      <c r="K634" s="26">
        <v>286.39999999999998</v>
      </c>
      <c r="L634" s="26">
        <v>230</v>
      </c>
      <c r="M634" s="6">
        <v>23</v>
      </c>
      <c r="N634" s="24">
        <f t="shared" si="314"/>
        <v>5360634.79</v>
      </c>
      <c r="O634" s="20"/>
      <c r="P634" s="1">
        <f t="shared" si="319"/>
        <v>4603652.1717611942</v>
      </c>
      <c r="Q634" s="1"/>
      <c r="R634" s="1">
        <v>138586.14079999999</v>
      </c>
      <c r="S634" s="1">
        <v>618396.47743880586</v>
      </c>
      <c r="T634" s="26">
        <v>0</v>
      </c>
      <c r="U634" s="1">
        <f t="shared" si="320"/>
        <v>10380.779996127034</v>
      </c>
      <c r="V634" s="1">
        <f t="shared" si="320"/>
        <v>10380.779996127034</v>
      </c>
      <c r="W634" s="7">
        <v>2018</v>
      </c>
      <c r="X634" s="173" t="s">
        <v>1394</v>
      </c>
      <c r="Y634" s="11">
        <f>+P634-'[1]Приложение №1'!$P550</f>
        <v>0</v>
      </c>
      <c r="AA634" s="24">
        <f t="shared" si="315"/>
        <v>5360634.79</v>
      </c>
      <c r="AB634" s="26">
        <v>0</v>
      </c>
      <c r="AC634" s="26">
        <v>0</v>
      </c>
      <c r="AD634" s="26">
        <v>155270.86593857998</v>
      </c>
      <c r="AE634" s="26">
        <v>0</v>
      </c>
      <c r="AF634" s="26">
        <v>0</v>
      </c>
      <c r="AG634" s="26"/>
      <c r="AH634" s="26">
        <v>0</v>
      </c>
      <c r="AI634" s="26">
        <v>0</v>
      </c>
      <c r="AJ634" s="26">
        <v>0</v>
      </c>
      <c r="AK634" s="26">
        <v>0</v>
      </c>
      <c r="AL634" s="26">
        <v>2342627.7927947999</v>
      </c>
      <c r="AM634" s="26">
        <v>2170967.6541562798</v>
      </c>
      <c r="AN634" s="26">
        <v>536063.47900000005</v>
      </c>
      <c r="AO634" s="1">
        <v>53606.347900000001</v>
      </c>
      <c r="AP634" s="112">
        <v>102098.65021033998</v>
      </c>
      <c r="AQ634" s="172"/>
    </row>
    <row r="635" spans="1:43" ht="15" customHeight="1" x14ac:dyDescent="0.25">
      <c r="A635" s="4">
        <f t="shared" si="321"/>
        <v>609</v>
      </c>
      <c r="B635" s="22">
        <f t="shared" si="322"/>
        <v>173</v>
      </c>
      <c r="C635" s="2" t="s">
        <v>322</v>
      </c>
      <c r="D635" s="2" t="s">
        <v>323</v>
      </c>
      <c r="E635" s="5">
        <v>1986</v>
      </c>
      <c r="F635" s="5">
        <v>1986</v>
      </c>
      <c r="G635" s="5" t="s">
        <v>63</v>
      </c>
      <c r="H635" s="5">
        <v>2</v>
      </c>
      <c r="I635" s="5">
        <v>1</v>
      </c>
      <c r="J635" s="26">
        <v>703.3</v>
      </c>
      <c r="K635" s="26">
        <v>624.4</v>
      </c>
      <c r="L635" s="26">
        <v>0</v>
      </c>
      <c r="M635" s="6">
        <v>35</v>
      </c>
      <c r="N635" s="24">
        <f t="shared" si="314"/>
        <v>1884576.57</v>
      </c>
      <c r="O635" s="20"/>
      <c r="P635" s="1">
        <f t="shared" si="319"/>
        <v>1383201.4759313371</v>
      </c>
      <c r="Q635" s="1"/>
      <c r="R635" s="1">
        <v>81029.016799999998</v>
      </c>
      <c r="S635" s="1">
        <v>420346.07726866298</v>
      </c>
      <c r="T635" s="26">
        <v>0</v>
      </c>
      <c r="U635" s="1">
        <f t="shared" si="320"/>
        <v>3018.2200032030751</v>
      </c>
      <c r="V635" s="1">
        <f t="shared" si="320"/>
        <v>3018.2200032030751</v>
      </c>
      <c r="W635" s="7">
        <v>2018</v>
      </c>
      <c r="X635" s="173" t="s">
        <v>1394</v>
      </c>
      <c r="Y635" s="11">
        <f>+P635-'[1]Приложение №1'!$P551</f>
        <v>0</v>
      </c>
      <c r="AA635" s="24">
        <f t="shared" si="315"/>
        <v>1884576.57</v>
      </c>
      <c r="AB635" s="26">
        <v>0</v>
      </c>
      <c r="AC635" s="26">
        <v>0</v>
      </c>
      <c r="AD635" s="26">
        <v>0</v>
      </c>
      <c r="AE635" s="26">
        <v>0</v>
      </c>
      <c r="AF635" s="26">
        <v>0</v>
      </c>
      <c r="AG635" s="26"/>
      <c r="AH635" s="26">
        <v>0</v>
      </c>
      <c r="AI635" s="26">
        <v>0</v>
      </c>
      <c r="AJ635" s="26">
        <v>1659821.9682618</v>
      </c>
      <c r="AK635" s="26">
        <v>0</v>
      </c>
      <c r="AL635" s="26">
        <v>0</v>
      </c>
      <c r="AM635" s="26">
        <v>0</v>
      </c>
      <c r="AN635" s="26">
        <v>169611.89129999999</v>
      </c>
      <c r="AO635" s="1">
        <v>18845.7657</v>
      </c>
      <c r="AP635" s="112">
        <v>36296.9447382</v>
      </c>
      <c r="AQ635" s="172"/>
    </row>
    <row r="636" spans="1:43" s="64" customFormat="1" x14ac:dyDescent="0.25">
      <c r="A636" s="54"/>
      <c r="B636" s="55"/>
      <c r="C636" s="144"/>
      <c r="D636" s="60" t="s">
        <v>1267</v>
      </c>
      <c r="E636" s="61"/>
      <c r="F636" s="61"/>
      <c r="G636" s="61"/>
      <c r="H636" s="61"/>
      <c r="I636" s="61"/>
      <c r="J636" s="62">
        <f>SUM(J637:J971)</f>
        <v>767547.62</v>
      </c>
      <c r="K636" s="62">
        <f>SUM(K637:K971)</f>
        <v>624922.65000000026</v>
      </c>
      <c r="L636" s="62">
        <f>SUM(L637:L971)</f>
        <v>23829.53</v>
      </c>
      <c r="M636" s="62">
        <f>SUM(M637:M971)</f>
        <v>28209</v>
      </c>
      <c r="N636" s="62">
        <f>SUM(N637:N971)</f>
        <v>3529742331.7263198</v>
      </c>
      <c r="O636" s="62">
        <f t="shared" ref="O636:AP636" si="323">SUM(O637:O971)</f>
        <v>0</v>
      </c>
      <c r="P636" s="62">
        <f t="shared" si="323"/>
        <v>2702596102.3131709</v>
      </c>
      <c r="Q636" s="62">
        <f t="shared" si="323"/>
        <v>3153931.8279999997</v>
      </c>
      <c r="R636" s="62">
        <f t="shared" si="323"/>
        <v>126822182.37823352</v>
      </c>
      <c r="S636" s="62">
        <f t="shared" si="323"/>
        <v>697170115.20691252</v>
      </c>
      <c r="T636" s="62">
        <f t="shared" si="323"/>
        <v>0</v>
      </c>
      <c r="U636" s="62"/>
      <c r="V636" s="62"/>
      <c r="W636" s="62"/>
      <c r="X636" s="62">
        <f t="shared" si="323"/>
        <v>0</v>
      </c>
      <c r="Y636" s="62" t="e">
        <f t="shared" si="323"/>
        <v>#REF!</v>
      </c>
      <c r="Z636" s="62">
        <f t="shared" si="323"/>
        <v>380498.4</v>
      </c>
      <c r="AA636" s="62">
        <f t="shared" si="323"/>
        <v>3529742331.7263198</v>
      </c>
      <c r="AB636" s="62">
        <f t="shared" si="323"/>
        <v>530313262.77095556</v>
      </c>
      <c r="AC636" s="62">
        <f t="shared" si="323"/>
        <v>198377501.28922802</v>
      </c>
      <c r="AD636" s="62">
        <f t="shared" si="323"/>
        <v>226136891.73182061</v>
      </c>
      <c r="AE636" s="62">
        <f t="shared" si="323"/>
        <v>136682944.55779815</v>
      </c>
      <c r="AF636" s="62">
        <f t="shared" si="323"/>
        <v>59646211.026619531</v>
      </c>
      <c r="AG636" s="62">
        <f t="shared" si="323"/>
        <v>0</v>
      </c>
      <c r="AH636" s="62">
        <f t="shared" si="323"/>
        <v>47401371.913091362</v>
      </c>
      <c r="AI636" s="62">
        <f t="shared" si="323"/>
        <v>0</v>
      </c>
      <c r="AJ636" s="62">
        <f t="shared" si="323"/>
        <v>433950306.87947559</v>
      </c>
      <c r="AK636" s="62">
        <f t="shared" si="323"/>
        <v>131026814.47870223</v>
      </c>
      <c r="AL636" s="62">
        <f t="shared" si="323"/>
        <v>876266230.78521395</v>
      </c>
      <c r="AM636" s="62">
        <f t="shared" si="323"/>
        <v>449735705.50564945</v>
      </c>
      <c r="AN636" s="62">
        <f t="shared" si="323"/>
        <v>338396113.27557033</v>
      </c>
      <c r="AO636" s="62">
        <f t="shared" si="323"/>
        <v>34599948.791227296</v>
      </c>
      <c r="AP636" s="62">
        <f t="shared" si="323"/>
        <v>67209028.720964953</v>
      </c>
      <c r="AQ636" s="172"/>
    </row>
    <row r="637" spans="1:43" ht="15" customHeight="1" x14ac:dyDescent="0.25">
      <c r="A637" s="4">
        <f>A635+1</f>
        <v>610</v>
      </c>
      <c r="B637" s="22">
        <v>1</v>
      </c>
      <c r="C637" s="2" t="s">
        <v>73</v>
      </c>
      <c r="D637" s="2" t="s">
        <v>325</v>
      </c>
      <c r="E637" s="5">
        <v>1981</v>
      </c>
      <c r="F637" s="5">
        <v>2011</v>
      </c>
      <c r="G637" s="5" t="s">
        <v>48</v>
      </c>
      <c r="H637" s="5">
        <v>5</v>
      </c>
      <c r="I637" s="5">
        <v>6</v>
      </c>
      <c r="J637" s="26">
        <v>5474.4</v>
      </c>
      <c r="K637" s="26">
        <v>4655.8999999999996</v>
      </c>
      <c r="L637" s="26">
        <v>0</v>
      </c>
      <c r="M637" s="6">
        <v>142</v>
      </c>
      <c r="N637" s="24">
        <f t="shared" ref="N637:N700" si="324">AA637</f>
        <v>55434949.75906302</v>
      </c>
      <c r="O637" s="20"/>
      <c r="P637" s="1">
        <f t="shared" ref="P637:P661" si="325">N637-Q637-R637-S637-O637-T637</f>
        <v>39584000.112783112</v>
      </c>
      <c r="Q637" s="1">
        <v>1000000</v>
      </c>
      <c r="R637" s="1">
        <v>1592808.8037999999</v>
      </c>
      <c r="S637" s="1">
        <v>13258140.842479909</v>
      </c>
      <c r="T637" s="1"/>
      <c r="U637" s="1">
        <f t="shared" ref="U637:V655" si="326">$N637/($K637+$L637)</f>
        <v>11906.387542486527</v>
      </c>
      <c r="V637" s="1">
        <f t="shared" si="326"/>
        <v>11906.387542486527</v>
      </c>
      <c r="W637" s="7">
        <v>2019</v>
      </c>
      <c r="X637" s="173" t="s">
        <v>1394</v>
      </c>
      <c r="Y637" s="11">
        <f>+P637-'[1]Приложение №1'!$P553</f>
        <v>-515220.24846280366</v>
      </c>
      <c r="AA637" s="24">
        <f t="shared" ref="AA637:AA700" si="327">SUM(AB637:AP637)</f>
        <v>55434949.75906302</v>
      </c>
      <c r="AB637" s="26">
        <v>13084371.274765186</v>
      </c>
      <c r="AC637" s="26">
        <v>6792071.8799999999</v>
      </c>
      <c r="AD637" s="26"/>
      <c r="AE637" s="26">
        <v>2807007.18</v>
      </c>
      <c r="AF637" s="26">
        <v>0</v>
      </c>
      <c r="AG637" s="26"/>
      <c r="AH637" s="26">
        <v>422606.15206366888</v>
      </c>
      <c r="AI637" s="26">
        <v>0</v>
      </c>
      <c r="AJ637" s="26">
        <v>18902393.048395503</v>
      </c>
      <c r="AK637" s="26">
        <v>8467593.2400000002</v>
      </c>
      <c r="AL637" s="26">
        <v>0</v>
      </c>
      <c r="AM637" s="26">
        <v>0</v>
      </c>
      <c r="AN637" s="26">
        <v>3733539.2883253875</v>
      </c>
      <c r="AO637" s="1">
        <v>375954.61581589025</v>
      </c>
      <c r="AP637" s="112">
        <v>849413.07969738182</v>
      </c>
      <c r="AQ637" s="172"/>
    </row>
    <row r="638" spans="1:43" ht="15" customHeight="1" x14ac:dyDescent="0.25">
      <c r="A638" s="4">
        <f t="shared" ref="A638:A700" si="328">+A637+1</f>
        <v>611</v>
      </c>
      <c r="B638" s="22">
        <f t="shared" ref="B638:B700" si="329">+B637+1</f>
        <v>2</v>
      </c>
      <c r="C638" s="2" t="s">
        <v>73</v>
      </c>
      <c r="D638" s="2" t="s">
        <v>326</v>
      </c>
      <c r="E638" s="5">
        <v>1982</v>
      </c>
      <c r="F638" s="5">
        <v>2011</v>
      </c>
      <c r="G638" s="5" t="s">
        <v>48</v>
      </c>
      <c r="H638" s="5">
        <v>5</v>
      </c>
      <c r="I638" s="5">
        <v>6</v>
      </c>
      <c r="J638" s="26">
        <v>5457.2</v>
      </c>
      <c r="K638" s="26">
        <v>4656.8999999999996</v>
      </c>
      <c r="L638" s="26">
        <v>0</v>
      </c>
      <c r="M638" s="6">
        <v>172</v>
      </c>
      <c r="N638" s="24">
        <f t="shared" si="324"/>
        <v>55631222.155761994</v>
      </c>
      <c r="O638" s="20"/>
      <c r="P638" s="1">
        <f t="shared" si="325"/>
        <v>39718243.534608573</v>
      </c>
      <c r="Q638" s="1">
        <v>1000000</v>
      </c>
      <c r="R638" s="1">
        <v>1651990.1857999999</v>
      </c>
      <c r="S638" s="1">
        <v>13260988.435353419</v>
      </c>
      <c r="T638" s="1"/>
      <c r="U638" s="1">
        <f t="shared" si="326"/>
        <v>11945.977400365478</v>
      </c>
      <c r="V638" s="1">
        <f t="shared" si="326"/>
        <v>11945.977400365478</v>
      </c>
      <c r="W638" s="7">
        <v>2019</v>
      </c>
      <c r="X638" s="173" t="s">
        <v>1394</v>
      </c>
      <c r="Y638" s="11">
        <f>+P638-'[1]Приложение №1'!$P554</f>
        <v>-330964.89895289391</v>
      </c>
      <c r="AA638" s="24">
        <f t="shared" si="327"/>
        <v>55631222.155761994</v>
      </c>
      <c r="AB638" s="26">
        <v>13087181.552321568</v>
      </c>
      <c r="AC638" s="26">
        <v>6304509.4247438349</v>
      </c>
      <c r="AD638" s="26"/>
      <c r="AE638" s="26">
        <v>2789523</v>
      </c>
      <c r="AF638" s="26">
        <v>0</v>
      </c>
      <c r="AG638" s="26"/>
      <c r="AH638" s="26">
        <v>422696.91993928124</v>
      </c>
      <c r="AI638" s="26">
        <v>0</v>
      </c>
      <c r="AJ638" s="26">
        <v>18906452.927913617</v>
      </c>
      <c r="AK638" s="26">
        <v>8471863.8000000007</v>
      </c>
      <c r="AL638" s="26">
        <v>0</v>
      </c>
      <c r="AM638" s="26">
        <v>0</v>
      </c>
      <c r="AN638" s="26">
        <v>4266399.7839222131</v>
      </c>
      <c r="AO638" s="1">
        <v>445086.13631034014</v>
      </c>
      <c r="AP638" s="112">
        <v>937508.61061115132</v>
      </c>
      <c r="AQ638" s="172"/>
    </row>
    <row r="639" spans="1:43" ht="15" customHeight="1" x14ac:dyDescent="0.25">
      <c r="A639" s="4">
        <f t="shared" si="328"/>
        <v>612</v>
      </c>
      <c r="B639" s="22">
        <f t="shared" si="329"/>
        <v>3</v>
      </c>
      <c r="C639" s="2" t="s">
        <v>73</v>
      </c>
      <c r="D639" s="2" t="s">
        <v>327</v>
      </c>
      <c r="E639" s="5">
        <v>1983</v>
      </c>
      <c r="F639" s="5">
        <v>2011</v>
      </c>
      <c r="G639" s="5" t="s">
        <v>48</v>
      </c>
      <c r="H639" s="5">
        <v>5</v>
      </c>
      <c r="I639" s="5">
        <v>4</v>
      </c>
      <c r="J639" s="26">
        <v>3725.7</v>
      </c>
      <c r="K639" s="26">
        <v>3170.6</v>
      </c>
      <c r="L639" s="26">
        <v>0</v>
      </c>
      <c r="M639" s="6">
        <v>120</v>
      </c>
      <c r="N639" s="24">
        <f t="shared" si="324"/>
        <v>17332985.384287372</v>
      </c>
      <c r="O639" s="20"/>
      <c r="P639" s="1">
        <f t="shared" si="325"/>
        <v>7221589.5544595309</v>
      </c>
      <c r="Q639" s="1">
        <v>0</v>
      </c>
      <c r="R639" s="1">
        <v>1082795.2692</v>
      </c>
      <c r="S639" s="1">
        <v>9028600.5606278405</v>
      </c>
      <c r="T639" s="1"/>
      <c r="U639" s="1">
        <f t="shared" si="326"/>
        <v>5466.7840106880003</v>
      </c>
      <c r="V639" s="1">
        <f t="shared" si="326"/>
        <v>5466.7840106880003</v>
      </c>
      <c r="W639" s="7">
        <v>2019</v>
      </c>
      <c r="X639" s="173" t="s">
        <v>1394</v>
      </c>
      <c r="Y639" s="11">
        <f>+P639-'[1]Приложение №1'!$P555</f>
        <v>0</v>
      </c>
      <c r="AA639" s="24">
        <f t="shared" si="327"/>
        <v>17332985.384287372</v>
      </c>
      <c r="AB639" s="26">
        <v>8910266.0202690158</v>
      </c>
      <c r="AC639" s="26">
        <v>4292357.0577192558</v>
      </c>
      <c r="AD639" s="26"/>
      <c r="AE639" s="26">
        <v>1766460.1357282575</v>
      </c>
      <c r="AF639" s="26">
        <v>0</v>
      </c>
      <c r="AG639" s="26"/>
      <c r="AH639" s="26">
        <v>287788.6264166045</v>
      </c>
      <c r="AI639" s="26">
        <v>0</v>
      </c>
      <c r="AJ639" s="26">
        <v>0</v>
      </c>
      <c r="AK639" s="26"/>
      <c r="AL639" s="26">
        <v>0</v>
      </c>
      <c r="AM639" s="26">
        <v>0</v>
      </c>
      <c r="AN639" s="26">
        <v>1569146.8035559531</v>
      </c>
      <c r="AO639" s="1">
        <v>173329.85384287377</v>
      </c>
      <c r="AP639" s="112">
        <v>333636.88675541501</v>
      </c>
      <c r="AQ639" s="172"/>
    </row>
    <row r="640" spans="1:43" ht="15" customHeight="1" x14ac:dyDescent="0.25">
      <c r="A640" s="4">
        <f t="shared" si="328"/>
        <v>613</v>
      </c>
      <c r="B640" s="22">
        <f t="shared" si="329"/>
        <v>4</v>
      </c>
      <c r="C640" s="2" t="s">
        <v>74</v>
      </c>
      <c r="D640" s="2" t="s">
        <v>329</v>
      </c>
      <c r="E640" s="5">
        <v>1993</v>
      </c>
      <c r="F640" s="5">
        <v>2012</v>
      </c>
      <c r="G640" s="5" t="s">
        <v>48</v>
      </c>
      <c r="H640" s="5">
        <v>3</v>
      </c>
      <c r="I640" s="5">
        <v>1</v>
      </c>
      <c r="J640" s="26">
        <v>1090</v>
      </c>
      <c r="K640" s="26">
        <v>938</v>
      </c>
      <c r="L640" s="26">
        <v>0</v>
      </c>
      <c r="M640" s="6">
        <v>33</v>
      </c>
      <c r="N640" s="24">
        <f t="shared" si="324"/>
        <v>1353938.3335296002</v>
      </c>
      <c r="O640" s="20"/>
      <c r="P640" s="1">
        <f t="shared" si="325"/>
        <v>816731.98752960016</v>
      </c>
      <c r="Q640" s="1"/>
      <c r="R640" s="1">
        <v>394246.71600000001</v>
      </c>
      <c r="S640" s="1">
        <v>142959.63</v>
      </c>
      <c r="T640" s="1"/>
      <c r="U640" s="1">
        <f t="shared" si="326"/>
        <v>1443.4310592000002</v>
      </c>
      <c r="V640" s="1">
        <f t="shared" si="326"/>
        <v>1443.4310592000002</v>
      </c>
      <c r="W640" s="7">
        <v>2019</v>
      </c>
      <c r="X640" s="173" t="s">
        <v>1394</v>
      </c>
      <c r="Y640" s="11">
        <f>+P640-'[1]Приложение №1'!$P556</f>
        <v>0</v>
      </c>
      <c r="AA640" s="24">
        <f t="shared" si="327"/>
        <v>1353938.3335296002</v>
      </c>
      <c r="AB640" s="26">
        <v>0</v>
      </c>
      <c r="AC640" s="26">
        <v>0</v>
      </c>
      <c r="AD640" s="26">
        <v>766834.98031195218</v>
      </c>
      <c r="AE640" s="26">
        <v>398482.47555609996</v>
      </c>
      <c r="AF640" s="26">
        <v>0</v>
      </c>
      <c r="AG640" s="26"/>
      <c r="AH640" s="26">
        <v>0</v>
      </c>
      <c r="AI640" s="26">
        <v>0</v>
      </c>
      <c r="AJ640" s="26">
        <v>0</v>
      </c>
      <c r="AK640" s="26">
        <v>0</v>
      </c>
      <c r="AL640" s="26">
        <v>0</v>
      </c>
      <c r="AM640" s="26">
        <v>0</v>
      </c>
      <c r="AN640" s="26">
        <v>149598.36173318402</v>
      </c>
      <c r="AO640" s="1">
        <v>13539.383335296003</v>
      </c>
      <c r="AP640" s="112">
        <v>25483.132593067974</v>
      </c>
      <c r="AQ640" s="172"/>
    </row>
    <row r="641" spans="1:43" ht="15" customHeight="1" x14ac:dyDescent="0.25">
      <c r="A641" s="4">
        <f t="shared" si="328"/>
        <v>614</v>
      </c>
      <c r="B641" s="22">
        <f t="shared" si="329"/>
        <v>5</v>
      </c>
      <c r="C641" s="2" t="s">
        <v>74</v>
      </c>
      <c r="D641" s="2" t="s">
        <v>330</v>
      </c>
      <c r="E641" s="5">
        <v>1985</v>
      </c>
      <c r="F641" s="5">
        <v>1985</v>
      </c>
      <c r="G641" s="5" t="s">
        <v>48</v>
      </c>
      <c r="H641" s="5">
        <v>4</v>
      </c>
      <c r="I641" s="5">
        <v>2</v>
      </c>
      <c r="J641" s="26">
        <v>1511.1</v>
      </c>
      <c r="K641" s="26">
        <v>1367.1</v>
      </c>
      <c r="L641" s="26">
        <v>0</v>
      </c>
      <c r="M641" s="6">
        <v>62</v>
      </c>
      <c r="N641" s="24">
        <f t="shared" si="324"/>
        <v>7089248.6021132804</v>
      </c>
      <c r="O641" s="20"/>
      <c r="P641" s="1">
        <f t="shared" si="325"/>
        <v>5279086.4899132801</v>
      </c>
      <c r="Q641" s="1"/>
      <c r="R641" s="1">
        <v>500650.2022</v>
      </c>
      <c r="S641" s="1">
        <v>1309511.9099999999</v>
      </c>
      <c r="T641" s="1"/>
      <c r="U641" s="1">
        <f t="shared" si="326"/>
        <v>5185.6108566405392</v>
      </c>
      <c r="V641" s="1">
        <f t="shared" si="326"/>
        <v>5185.6108566405392</v>
      </c>
      <c r="W641" s="7">
        <v>2019</v>
      </c>
      <c r="X641" s="173" t="s">
        <v>1394</v>
      </c>
      <c r="Y641" s="11">
        <f>+P641-'[1]Приложение №1'!$P557</f>
        <v>-62085.432589758188</v>
      </c>
      <c r="AA641" s="24">
        <f t="shared" si="327"/>
        <v>7089248.6021132804</v>
      </c>
      <c r="AB641" s="26">
        <v>0</v>
      </c>
      <c r="AC641" s="26">
        <v>0</v>
      </c>
      <c r="AD641" s="26">
        <v>0</v>
      </c>
      <c r="AE641" s="26">
        <v>0</v>
      </c>
      <c r="AF641" s="26">
        <v>0</v>
      </c>
      <c r="AG641" s="26"/>
      <c r="AH641" s="26">
        <v>0</v>
      </c>
      <c r="AI641" s="26">
        <v>0</v>
      </c>
      <c r="AJ641" s="26">
        <v>0</v>
      </c>
      <c r="AK641" s="26">
        <v>2448913.4700000002</v>
      </c>
      <c r="AL641" s="26">
        <v>3110879.85</v>
      </c>
      <c r="AM641" s="26">
        <v>1036083.9228779406</v>
      </c>
      <c r="AN641" s="26">
        <v>392917.04065692797</v>
      </c>
      <c r="AO641" s="1">
        <v>18562.626065692799</v>
      </c>
      <c r="AP641" s="112">
        <v>81891.69251271851</v>
      </c>
      <c r="AQ641" s="172"/>
    </row>
    <row r="642" spans="1:43" ht="15" customHeight="1" x14ac:dyDescent="0.25">
      <c r="A642" s="4">
        <f t="shared" si="328"/>
        <v>615</v>
      </c>
      <c r="B642" s="22">
        <f t="shared" si="329"/>
        <v>6</v>
      </c>
      <c r="C642" s="2" t="s">
        <v>1365</v>
      </c>
      <c r="D642" s="2" t="s">
        <v>334</v>
      </c>
      <c r="E642" s="5">
        <v>1983</v>
      </c>
      <c r="F642" s="5">
        <v>2016</v>
      </c>
      <c r="G642" s="5" t="s">
        <v>1367</v>
      </c>
      <c r="H642" s="5">
        <v>4</v>
      </c>
      <c r="I642" s="5">
        <v>6</v>
      </c>
      <c r="J642" s="26">
        <v>4029.1</v>
      </c>
      <c r="K642" s="26">
        <v>3479.6</v>
      </c>
      <c r="L642" s="26">
        <v>106.1</v>
      </c>
      <c r="M642" s="6">
        <v>133</v>
      </c>
      <c r="N642" s="24">
        <f t="shared" si="324"/>
        <v>3117059.35976448</v>
      </c>
      <c r="O642" s="20"/>
      <c r="P642" s="1">
        <f t="shared" si="325"/>
        <v>2026099.6597644801</v>
      </c>
      <c r="Q642" s="1"/>
      <c r="R642" s="1">
        <v>1090959.7</v>
      </c>
      <c r="S642" s="1">
        <v>0</v>
      </c>
      <c r="T642" s="1"/>
      <c r="U642" s="1">
        <f t="shared" si="326"/>
        <v>869.30288640000003</v>
      </c>
      <c r="V642" s="1">
        <f t="shared" si="326"/>
        <v>869.30288640000003</v>
      </c>
      <c r="W642" s="7">
        <v>2019</v>
      </c>
      <c r="X642" s="173" t="s">
        <v>1394</v>
      </c>
      <c r="Y642" s="11">
        <f>+P642-'[1]Приложение №1'!$P558</f>
        <v>0</v>
      </c>
      <c r="AA642" s="24">
        <f t="shared" si="327"/>
        <v>3117059.35976448</v>
      </c>
      <c r="AB642" s="26">
        <v>0</v>
      </c>
      <c r="AC642" s="26">
        <v>0</v>
      </c>
      <c r="AD642" s="26">
        <v>2714815.3176243128</v>
      </c>
      <c r="AE642" s="26">
        <v>0</v>
      </c>
      <c r="AF642" s="26">
        <v>0</v>
      </c>
      <c r="AG642" s="26"/>
      <c r="AH642" s="26">
        <v>0</v>
      </c>
      <c r="AI642" s="26">
        <v>0</v>
      </c>
      <c r="AJ642" s="26">
        <v>0</v>
      </c>
      <c r="AK642" s="26">
        <v>0</v>
      </c>
      <c r="AL642" s="26">
        <v>0</v>
      </c>
      <c r="AM642" s="26">
        <v>0</v>
      </c>
      <c r="AN642" s="26">
        <v>311705.935976448</v>
      </c>
      <c r="AO642" s="1">
        <v>31170.593597644802</v>
      </c>
      <c r="AP642" s="112">
        <v>59367.512566074292</v>
      </c>
      <c r="AQ642" s="172"/>
    </row>
    <row r="643" spans="1:43" ht="15" customHeight="1" x14ac:dyDescent="0.25">
      <c r="A643" s="4">
        <f t="shared" si="328"/>
        <v>616</v>
      </c>
      <c r="B643" s="22">
        <f t="shared" si="329"/>
        <v>7</v>
      </c>
      <c r="C643" s="2" t="s">
        <v>1365</v>
      </c>
      <c r="D643" s="2" t="s">
        <v>335</v>
      </c>
      <c r="E643" s="5">
        <v>1986</v>
      </c>
      <c r="F643" s="5">
        <v>2017</v>
      </c>
      <c r="G643" s="5" t="s">
        <v>1367</v>
      </c>
      <c r="H643" s="5">
        <v>9</v>
      </c>
      <c r="I643" s="5">
        <v>1</v>
      </c>
      <c r="J643" s="26">
        <v>3148.9</v>
      </c>
      <c r="K643" s="26">
        <v>2682.6</v>
      </c>
      <c r="L643" s="26">
        <v>0</v>
      </c>
      <c r="M643" s="6">
        <v>112</v>
      </c>
      <c r="N643" s="24">
        <f t="shared" si="324"/>
        <v>18949193.038807955</v>
      </c>
      <c r="O643" s="20"/>
      <c r="P643" s="1">
        <f t="shared" si="325"/>
        <v>7671318.278807953</v>
      </c>
      <c r="Q643" s="1"/>
      <c r="R643" s="1">
        <v>1137646.76</v>
      </c>
      <c r="S643" s="1">
        <v>10140228</v>
      </c>
      <c r="T643" s="26"/>
      <c r="U643" s="1">
        <f t="shared" si="326"/>
        <v>7063.7415338880028</v>
      </c>
      <c r="V643" s="1">
        <f t="shared" si="326"/>
        <v>7063.7415338880028</v>
      </c>
      <c r="W643" s="7">
        <v>2019</v>
      </c>
      <c r="X643" s="173" t="s">
        <v>1394</v>
      </c>
      <c r="Y643" s="11">
        <f>+P643-'[1]Приложение №1'!$P559</f>
        <v>0</v>
      </c>
      <c r="AA643" s="24">
        <f t="shared" si="327"/>
        <v>18949193.038807955</v>
      </c>
      <c r="AB643" s="26">
        <v>0</v>
      </c>
      <c r="AC643" s="26">
        <v>0</v>
      </c>
      <c r="AD643" s="26">
        <v>0</v>
      </c>
      <c r="AE643" s="26">
        <v>0</v>
      </c>
      <c r="AF643" s="26">
        <v>0</v>
      </c>
      <c r="AG643" s="26"/>
      <c r="AH643" s="26">
        <v>0</v>
      </c>
      <c r="AI643" s="26">
        <v>0</v>
      </c>
      <c r="AJ643" s="26">
        <v>0</v>
      </c>
      <c r="AK643" s="26">
        <v>0</v>
      </c>
      <c r="AL643" s="26">
        <v>16503875.473921943</v>
      </c>
      <c r="AM643" s="26">
        <v>0</v>
      </c>
      <c r="AN643" s="26">
        <v>1894919.3038807956</v>
      </c>
      <c r="AO643" s="1">
        <v>189491.93038807955</v>
      </c>
      <c r="AP643" s="112">
        <v>360906.33061713638</v>
      </c>
      <c r="AQ643" s="172"/>
    </row>
    <row r="644" spans="1:43" ht="15" customHeight="1" x14ac:dyDescent="0.25">
      <c r="A644" s="4">
        <f t="shared" si="328"/>
        <v>617</v>
      </c>
      <c r="B644" s="22">
        <f t="shared" si="329"/>
        <v>8</v>
      </c>
      <c r="C644" s="2" t="s">
        <v>1365</v>
      </c>
      <c r="D644" s="2" t="s">
        <v>336</v>
      </c>
      <c r="E644" s="5">
        <v>1981</v>
      </c>
      <c r="F644" s="5">
        <v>2010</v>
      </c>
      <c r="G644" s="5" t="s">
        <v>48</v>
      </c>
      <c r="H644" s="5">
        <v>4</v>
      </c>
      <c r="I644" s="5">
        <v>6</v>
      </c>
      <c r="J644" s="26">
        <v>3966.4</v>
      </c>
      <c r="K644" s="26">
        <v>2644.6</v>
      </c>
      <c r="L644" s="26">
        <v>827.4</v>
      </c>
      <c r="M644" s="6">
        <v>128</v>
      </c>
      <c r="N644" s="24">
        <f t="shared" si="324"/>
        <v>3295862.3513088003</v>
      </c>
      <c r="O644" s="20"/>
      <c r="P644" s="1">
        <f t="shared" si="325"/>
        <v>2239496.2140982077</v>
      </c>
      <c r="Q644" s="1"/>
      <c r="R644" s="1">
        <v>1056366.1372105929</v>
      </c>
      <c r="S644" s="1">
        <v>0</v>
      </c>
      <c r="T644" s="1"/>
      <c r="U644" s="1">
        <f t="shared" si="326"/>
        <v>949.26911040000005</v>
      </c>
      <c r="V644" s="1">
        <f t="shared" si="326"/>
        <v>949.26911040000005</v>
      </c>
      <c r="W644" s="7">
        <v>2019</v>
      </c>
      <c r="X644" s="173" t="s">
        <v>1394</v>
      </c>
      <c r="Y644" s="11">
        <f>+P644-'[1]Приложение №1'!$P560</f>
        <v>0</v>
      </c>
      <c r="AA644" s="24">
        <f t="shared" si="327"/>
        <v>3295862.3513088003</v>
      </c>
      <c r="AB644" s="26">
        <v>0</v>
      </c>
      <c r="AC644" s="26">
        <v>0</v>
      </c>
      <c r="AD644" s="26">
        <v>2870544.4983218047</v>
      </c>
      <c r="AE644" s="26">
        <v>0</v>
      </c>
      <c r="AF644" s="26">
        <v>0</v>
      </c>
      <c r="AG644" s="26"/>
      <c r="AH644" s="26">
        <v>0</v>
      </c>
      <c r="AI644" s="26">
        <v>0</v>
      </c>
      <c r="AJ644" s="26">
        <v>0</v>
      </c>
      <c r="AK644" s="26">
        <v>0</v>
      </c>
      <c r="AL644" s="26">
        <v>0</v>
      </c>
      <c r="AM644" s="26">
        <v>0</v>
      </c>
      <c r="AN644" s="26">
        <v>329586.23513088003</v>
      </c>
      <c r="AO644" s="1">
        <v>32958.623513088001</v>
      </c>
      <c r="AP644" s="112">
        <v>62772.994343027407</v>
      </c>
      <c r="AQ644" s="172"/>
    </row>
    <row r="645" spans="1:43" ht="15" customHeight="1" x14ac:dyDescent="0.25">
      <c r="A645" s="4">
        <f t="shared" si="328"/>
        <v>618</v>
      </c>
      <c r="B645" s="22">
        <f t="shared" si="329"/>
        <v>9</v>
      </c>
      <c r="C645" s="2" t="s">
        <v>1365</v>
      </c>
      <c r="D645" s="2" t="s">
        <v>337</v>
      </c>
      <c r="E645" s="5">
        <v>1983</v>
      </c>
      <c r="F645" s="5">
        <v>2017</v>
      </c>
      <c r="G645" s="5" t="s">
        <v>48</v>
      </c>
      <c r="H645" s="5">
        <v>5</v>
      </c>
      <c r="I645" s="5">
        <v>4</v>
      </c>
      <c r="J645" s="26">
        <v>4591.7</v>
      </c>
      <c r="K645" s="26">
        <v>4210.8</v>
      </c>
      <c r="L645" s="26">
        <v>0</v>
      </c>
      <c r="M645" s="6">
        <v>177</v>
      </c>
      <c r="N645" s="24">
        <f t="shared" si="324"/>
        <v>10191080.000724481</v>
      </c>
      <c r="O645" s="20"/>
      <c r="P645" s="1">
        <f t="shared" si="325"/>
        <v>6924708.2074067444</v>
      </c>
      <c r="Q645" s="1"/>
      <c r="R645" s="1">
        <v>1547813.9356</v>
      </c>
      <c r="S645" s="1">
        <v>1718557.857717738</v>
      </c>
      <c r="T645" s="1"/>
      <c r="U645" s="1">
        <f t="shared" si="326"/>
        <v>2420.2241856000001</v>
      </c>
      <c r="V645" s="1">
        <f t="shared" si="326"/>
        <v>2420.2241856000001</v>
      </c>
      <c r="W645" s="7">
        <v>2019</v>
      </c>
      <c r="X645" s="173" t="s">
        <v>1394</v>
      </c>
      <c r="Y645" s="11">
        <f>+P645-'[1]Приложение №1'!$P561</f>
        <v>0</v>
      </c>
      <c r="AA645" s="24">
        <f t="shared" si="327"/>
        <v>10191080.000724481</v>
      </c>
      <c r="AB645" s="26">
        <v>0</v>
      </c>
      <c r="AC645" s="26">
        <v>0</v>
      </c>
      <c r="AD645" s="26">
        <v>0</v>
      </c>
      <c r="AE645" s="26">
        <v>0</v>
      </c>
      <c r="AF645" s="26">
        <v>0</v>
      </c>
      <c r="AG645" s="26"/>
      <c r="AH645" s="26">
        <v>0</v>
      </c>
      <c r="AI645" s="26">
        <v>0</v>
      </c>
      <c r="AJ645" s="26">
        <v>0</v>
      </c>
      <c r="AK645" s="26">
        <v>0</v>
      </c>
      <c r="AL645" s="26">
        <v>8875961.8909509908</v>
      </c>
      <c r="AM645" s="26">
        <v>0</v>
      </c>
      <c r="AN645" s="26">
        <v>1019108.0000724482</v>
      </c>
      <c r="AO645" s="1">
        <v>101910.80000724482</v>
      </c>
      <c r="AP645" s="112">
        <v>194099.30969379851</v>
      </c>
      <c r="AQ645" s="172"/>
    </row>
    <row r="646" spans="1:43" ht="15" customHeight="1" x14ac:dyDescent="0.25">
      <c r="A646" s="4">
        <f t="shared" si="328"/>
        <v>619</v>
      </c>
      <c r="B646" s="22">
        <f t="shared" si="329"/>
        <v>10</v>
      </c>
      <c r="C646" s="2" t="s">
        <v>1365</v>
      </c>
      <c r="D646" s="2" t="s">
        <v>338</v>
      </c>
      <c r="E646" s="5">
        <v>1980</v>
      </c>
      <c r="F646" s="5">
        <v>2010</v>
      </c>
      <c r="G646" s="5" t="s">
        <v>1367</v>
      </c>
      <c r="H646" s="5">
        <v>5</v>
      </c>
      <c r="I646" s="5">
        <v>3</v>
      </c>
      <c r="J646" s="26">
        <v>5185</v>
      </c>
      <c r="K646" s="26">
        <v>4409.6000000000004</v>
      </c>
      <c r="L646" s="26">
        <v>0</v>
      </c>
      <c r="M646" s="6">
        <v>182</v>
      </c>
      <c r="N646" s="24">
        <f t="shared" si="324"/>
        <v>37425881.19748608</v>
      </c>
      <c r="O646" s="20"/>
      <c r="P646" s="1">
        <f t="shared" si="325"/>
        <v>28665187.773628134</v>
      </c>
      <c r="Q646" s="1"/>
      <c r="R646" s="1">
        <v>1718710.1072</v>
      </c>
      <c r="S646" s="1">
        <v>7041983.3166579492</v>
      </c>
      <c r="T646" s="1"/>
      <c r="U646" s="1">
        <f t="shared" si="326"/>
        <v>8487.3642048000002</v>
      </c>
      <c r="V646" s="1">
        <f t="shared" si="326"/>
        <v>8487.3642048000002</v>
      </c>
      <c r="W646" s="7">
        <v>2019</v>
      </c>
      <c r="X646" s="173" t="s">
        <v>1394</v>
      </c>
      <c r="Y646" s="11">
        <f>+P646-'[1]Приложение №1'!$P562</f>
        <v>0</v>
      </c>
      <c r="AA646" s="24">
        <f t="shared" si="327"/>
        <v>37425881.19748608</v>
      </c>
      <c r="AB646" s="26">
        <v>0</v>
      </c>
      <c r="AC646" s="26">
        <v>0</v>
      </c>
      <c r="AD646" s="26">
        <v>0</v>
      </c>
      <c r="AE646" s="26">
        <v>0</v>
      </c>
      <c r="AF646" s="26">
        <v>0</v>
      </c>
      <c r="AG646" s="26"/>
      <c r="AH646" s="26">
        <v>0</v>
      </c>
      <c r="AI646" s="26">
        <v>0</v>
      </c>
      <c r="AJ646" s="26">
        <v>14455410.735332333</v>
      </c>
      <c r="AK646" s="26">
        <v>0</v>
      </c>
      <c r="AL646" s="26">
        <v>18301425.871979985</v>
      </c>
      <c r="AM646" s="26">
        <v>0</v>
      </c>
      <c r="AN646" s="26">
        <v>3578460.105404621</v>
      </c>
      <c r="AO646" s="1">
        <v>374258.81197486079</v>
      </c>
      <c r="AP646" s="112">
        <v>716325.67279428127</v>
      </c>
      <c r="AQ646" s="172"/>
    </row>
    <row r="647" spans="1:43" ht="15" customHeight="1" x14ac:dyDescent="0.25">
      <c r="A647" s="4">
        <f t="shared" si="328"/>
        <v>620</v>
      </c>
      <c r="B647" s="22">
        <f t="shared" si="329"/>
        <v>11</v>
      </c>
      <c r="C647" s="2" t="s">
        <v>1365</v>
      </c>
      <c r="D647" s="2" t="s">
        <v>339</v>
      </c>
      <c r="E647" s="5">
        <v>1981</v>
      </c>
      <c r="F647" s="5">
        <v>2012</v>
      </c>
      <c r="G647" s="5" t="s">
        <v>1367</v>
      </c>
      <c r="H647" s="5">
        <v>4</v>
      </c>
      <c r="I647" s="5">
        <v>6</v>
      </c>
      <c r="J647" s="26">
        <v>3985.3</v>
      </c>
      <c r="K647" s="26">
        <v>3515.3</v>
      </c>
      <c r="L647" s="26">
        <v>0</v>
      </c>
      <c r="M647" s="6">
        <v>151</v>
      </c>
      <c r="N647" s="24">
        <f t="shared" si="324"/>
        <v>6046330.0612000003</v>
      </c>
      <c r="O647" s="20"/>
      <c r="P647" s="1">
        <f t="shared" si="325"/>
        <v>3210722.953815599</v>
      </c>
      <c r="Q647" s="1"/>
      <c r="R647" s="1"/>
      <c r="S647" s="1">
        <v>2835607.1073844014</v>
      </c>
      <c r="T647" s="1"/>
      <c r="U647" s="1">
        <f t="shared" si="326"/>
        <v>1720.0039999999999</v>
      </c>
      <c r="V647" s="1">
        <f t="shared" si="326"/>
        <v>1720.0039999999999</v>
      </c>
      <c r="W647" s="7">
        <v>2019</v>
      </c>
      <c r="X647" s="173" t="s">
        <v>1394</v>
      </c>
      <c r="Y647" s="11">
        <f>+P647-'[1]Приложение №1'!$P563</f>
        <v>0</v>
      </c>
      <c r="AA647" s="24">
        <f t="shared" si="327"/>
        <v>6046330.0612000003</v>
      </c>
      <c r="AB647" s="26">
        <v>0</v>
      </c>
      <c r="AC647" s="26">
        <v>0</v>
      </c>
      <c r="AD647" s="26">
        <v>0</v>
      </c>
      <c r="AE647" s="26">
        <v>0</v>
      </c>
      <c r="AF647" s="26">
        <v>0</v>
      </c>
      <c r="AG647" s="26"/>
      <c r="AH647" s="26">
        <v>0</v>
      </c>
      <c r="AI647" s="26">
        <v>0</v>
      </c>
      <c r="AJ647" s="26">
        <v>0</v>
      </c>
      <c r="AK647" s="26">
        <v>5266075.3521223851</v>
      </c>
      <c r="AL647" s="26">
        <v>0</v>
      </c>
      <c r="AM647" s="26">
        <v>0</v>
      </c>
      <c r="AN647" s="26">
        <v>604633.00612000003</v>
      </c>
      <c r="AO647" s="1">
        <v>60463.300612000006</v>
      </c>
      <c r="AP647" s="112">
        <v>115158.40234561522</v>
      </c>
      <c r="AQ647" s="172"/>
    </row>
    <row r="648" spans="1:43" ht="15" customHeight="1" x14ac:dyDescent="0.25">
      <c r="A648" s="4">
        <f t="shared" si="328"/>
        <v>621</v>
      </c>
      <c r="B648" s="22">
        <f t="shared" si="329"/>
        <v>12</v>
      </c>
      <c r="C648" s="2" t="s">
        <v>1365</v>
      </c>
      <c r="D648" s="2" t="s">
        <v>341</v>
      </c>
      <c r="E648" s="5">
        <v>1986</v>
      </c>
      <c r="F648" s="5">
        <v>2017</v>
      </c>
      <c r="G648" s="5" t="s">
        <v>1367</v>
      </c>
      <c r="H648" s="5">
        <v>9</v>
      </c>
      <c r="I648" s="5">
        <v>1</v>
      </c>
      <c r="J648" s="26">
        <v>3140.1</v>
      </c>
      <c r="K648" s="26">
        <v>2658.6</v>
      </c>
      <c r="L648" s="26">
        <v>0</v>
      </c>
      <c r="M648" s="6">
        <v>96</v>
      </c>
      <c r="N648" s="24">
        <f t="shared" si="324"/>
        <v>5327005.7735923398</v>
      </c>
      <c r="O648" s="20"/>
      <c r="P648" s="1">
        <f t="shared" si="325"/>
        <v>2552562.5235923398</v>
      </c>
      <c r="Q648" s="1"/>
      <c r="R648" s="1"/>
      <c r="S648" s="1">
        <v>2774443.25</v>
      </c>
      <c r="T648" s="26"/>
      <c r="U648" s="1">
        <f t="shared" si="326"/>
        <v>2003.6883222720003</v>
      </c>
      <c r="V648" s="1">
        <f t="shared" si="326"/>
        <v>2003.6883222720003</v>
      </c>
      <c r="W648" s="7">
        <v>2019</v>
      </c>
      <c r="X648" s="173" t="s">
        <v>1394</v>
      </c>
      <c r="Y648" s="11">
        <f>+P648-'[1]Приложение №1'!$P564</f>
        <v>0</v>
      </c>
      <c r="AA648" s="24">
        <f t="shared" si="327"/>
        <v>5327005.7735923398</v>
      </c>
      <c r="AB648" s="26">
        <v>0</v>
      </c>
      <c r="AC648" s="26">
        <v>0</v>
      </c>
      <c r="AD648" s="26">
        <v>1882555.9490539858</v>
      </c>
      <c r="AE648" s="26">
        <v>0</v>
      </c>
      <c r="AF648" s="26">
        <v>0</v>
      </c>
      <c r="AG648" s="26"/>
      <c r="AH648" s="26">
        <v>0</v>
      </c>
      <c r="AI648" s="26">
        <v>0</v>
      </c>
      <c r="AJ648" s="26">
        <v>2787998.8019454167</v>
      </c>
      <c r="AK648" s="26">
        <v>0</v>
      </c>
      <c r="AL648" s="26">
        <v>0</v>
      </c>
      <c r="AM648" s="26">
        <v>0</v>
      </c>
      <c r="AN648" s="26">
        <v>501045.39192487852</v>
      </c>
      <c r="AO648" s="1">
        <v>53270.057735923401</v>
      </c>
      <c r="AP648" s="112">
        <v>102135.57293213491</v>
      </c>
      <c r="AQ648" s="172"/>
    </row>
    <row r="649" spans="1:43" ht="15" customHeight="1" x14ac:dyDescent="0.25">
      <c r="A649" s="4">
        <f t="shared" si="328"/>
        <v>622</v>
      </c>
      <c r="B649" s="22">
        <f t="shared" si="329"/>
        <v>13</v>
      </c>
      <c r="C649" s="2" t="s">
        <v>1365</v>
      </c>
      <c r="D649" s="2" t="s">
        <v>345</v>
      </c>
      <c r="E649" s="5">
        <v>1987</v>
      </c>
      <c r="F649" s="5">
        <v>2017</v>
      </c>
      <c r="G649" s="5" t="s">
        <v>1367</v>
      </c>
      <c r="H649" s="5">
        <v>9</v>
      </c>
      <c r="I649" s="5">
        <v>5</v>
      </c>
      <c r="J649" s="26">
        <v>12250.3</v>
      </c>
      <c r="K649" s="26">
        <v>9272.1</v>
      </c>
      <c r="L649" s="26">
        <v>330.7</v>
      </c>
      <c r="M649" s="6">
        <v>376</v>
      </c>
      <c r="N649" s="24">
        <f t="shared" si="324"/>
        <v>18369838.047974408</v>
      </c>
      <c r="O649" s="20"/>
      <c r="P649" s="1">
        <f t="shared" si="325"/>
        <v>16495252.352266515</v>
      </c>
      <c r="Q649" s="1"/>
      <c r="R649" s="1">
        <v>1874585.6957078928</v>
      </c>
      <c r="S649" s="1">
        <v>0</v>
      </c>
      <c r="T649" s="26"/>
      <c r="U649" s="1">
        <f t="shared" si="326"/>
        <v>1912.9668480000005</v>
      </c>
      <c r="V649" s="1">
        <f t="shared" si="326"/>
        <v>1912.9668480000005</v>
      </c>
      <c r="W649" s="7">
        <v>2019</v>
      </c>
      <c r="X649" s="173" t="s">
        <v>1394</v>
      </c>
      <c r="Y649" s="11">
        <f>+P649-'[1]Приложение №1'!$P565</f>
        <v>0</v>
      </c>
      <c r="AA649" s="24">
        <f t="shared" si="327"/>
        <v>18369838.047974408</v>
      </c>
      <c r="AB649" s="26">
        <v>0</v>
      </c>
      <c r="AC649" s="26">
        <v>0</v>
      </c>
      <c r="AD649" s="26">
        <v>0</v>
      </c>
      <c r="AE649" s="26">
        <v>0</v>
      </c>
      <c r="AF649" s="26">
        <v>0</v>
      </c>
      <c r="AG649" s="26"/>
      <c r="AH649" s="26">
        <v>0</v>
      </c>
      <c r="AI649" s="26">
        <v>0</v>
      </c>
      <c r="AJ649" s="26">
        <v>0</v>
      </c>
      <c r="AK649" s="26">
        <v>15999283.927235499</v>
      </c>
      <c r="AL649" s="26">
        <v>0</v>
      </c>
      <c r="AM649" s="26">
        <v>0</v>
      </c>
      <c r="AN649" s="26">
        <v>1836983.8047974405</v>
      </c>
      <c r="AO649" s="1">
        <v>183698.38047974405</v>
      </c>
      <c r="AP649" s="112">
        <v>349871.93546172051</v>
      </c>
      <c r="AQ649" s="172"/>
    </row>
    <row r="650" spans="1:43" ht="15" customHeight="1" x14ac:dyDescent="0.25">
      <c r="A650" s="4">
        <f t="shared" si="328"/>
        <v>623</v>
      </c>
      <c r="B650" s="22">
        <f t="shared" si="329"/>
        <v>14</v>
      </c>
      <c r="C650" s="2" t="s">
        <v>1365</v>
      </c>
      <c r="D650" s="2" t="s">
        <v>47</v>
      </c>
      <c r="E650" s="5">
        <v>1984</v>
      </c>
      <c r="F650" s="5">
        <v>2017</v>
      </c>
      <c r="G650" s="5" t="s">
        <v>1367</v>
      </c>
      <c r="H650" s="5">
        <v>5</v>
      </c>
      <c r="I650" s="5">
        <v>5</v>
      </c>
      <c r="J650" s="26">
        <v>5851.8</v>
      </c>
      <c r="K650" s="26">
        <v>5073.5</v>
      </c>
      <c r="L650" s="26">
        <v>0</v>
      </c>
      <c r="M650" s="6">
        <v>171</v>
      </c>
      <c r="N650" s="24">
        <f t="shared" si="324"/>
        <v>4410408.1941504003</v>
      </c>
      <c r="O650" s="20"/>
      <c r="P650" s="1">
        <f t="shared" si="325"/>
        <v>2866781.0066559846</v>
      </c>
      <c r="Q650" s="1"/>
      <c r="R650" s="1">
        <v>409340.12699999998</v>
      </c>
      <c r="S650" s="1">
        <v>1134287.0604944159</v>
      </c>
      <c r="T650" s="1"/>
      <c r="U650" s="1">
        <f t="shared" si="326"/>
        <v>869.30288640000003</v>
      </c>
      <c r="V650" s="1">
        <f t="shared" si="326"/>
        <v>869.30288640000003</v>
      </c>
      <c r="W650" s="7">
        <v>2019</v>
      </c>
      <c r="X650" s="173" t="s">
        <v>1394</v>
      </c>
      <c r="Y650" s="11">
        <f>+P650-'[1]Приложение №1'!$P566</f>
        <v>0</v>
      </c>
      <c r="AA650" s="24">
        <f t="shared" si="327"/>
        <v>4410408.1941504003</v>
      </c>
      <c r="AB650" s="26">
        <v>0</v>
      </c>
      <c r="AC650" s="26">
        <v>0</v>
      </c>
      <c r="AD650" s="26">
        <v>3841262.6583280675</v>
      </c>
      <c r="AE650" s="26">
        <v>0</v>
      </c>
      <c r="AF650" s="26">
        <v>0</v>
      </c>
      <c r="AG650" s="26"/>
      <c r="AH650" s="26">
        <v>0</v>
      </c>
      <c r="AI650" s="26">
        <v>0</v>
      </c>
      <c r="AJ650" s="26">
        <v>0</v>
      </c>
      <c r="AK650" s="26">
        <v>0</v>
      </c>
      <c r="AL650" s="26">
        <v>0</v>
      </c>
      <c r="AM650" s="26">
        <v>0</v>
      </c>
      <c r="AN650" s="26">
        <v>441040.81941504008</v>
      </c>
      <c r="AO650" s="1">
        <v>44104.081941504002</v>
      </c>
      <c r="AP650" s="112">
        <v>84000.634465788535</v>
      </c>
      <c r="AQ650" s="172"/>
    </row>
    <row r="651" spans="1:43" ht="15" customHeight="1" x14ac:dyDescent="0.25">
      <c r="A651" s="4">
        <f t="shared" si="328"/>
        <v>624</v>
      </c>
      <c r="B651" s="22">
        <f t="shared" si="329"/>
        <v>15</v>
      </c>
      <c r="C651" s="2" t="s">
        <v>1365</v>
      </c>
      <c r="D651" s="2" t="s">
        <v>353</v>
      </c>
      <c r="E651" s="5">
        <v>1985</v>
      </c>
      <c r="F651" s="5">
        <v>2017</v>
      </c>
      <c r="G651" s="5" t="s">
        <v>1367</v>
      </c>
      <c r="H651" s="5">
        <v>9</v>
      </c>
      <c r="I651" s="5">
        <v>5</v>
      </c>
      <c r="J651" s="26">
        <v>13256</v>
      </c>
      <c r="K651" s="26">
        <v>10214.9</v>
      </c>
      <c r="L651" s="26">
        <v>204.9</v>
      </c>
      <c r="M651" s="6">
        <v>409</v>
      </c>
      <c r="N651" s="24">
        <f t="shared" si="324"/>
        <v>37665450.361499503</v>
      </c>
      <c r="O651" s="20"/>
      <c r="P651" s="1">
        <f t="shared" si="325"/>
        <v>18473460.392044522</v>
      </c>
      <c r="Q651" s="1"/>
      <c r="R651" s="1">
        <v>5000058.3540000003</v>
      </c>
      <c r="S651" s="1">
        <v>14191931.615454981</v>
      </c>
      <c r="T651" s="26"/>
      <c r="U651" s="1">
        <f t="shared" si="326"/>
        <v>3614.7959040960004</v>
      </c>
      <c r="V651" s="1">
        <f t="shared" si="326"/>
        <v>3614.7959040960004</v>
      </c>
      <c r="W651" s="7">
        <v>2019</v>
      </c>
      <c r="X651" s="173" t="s">
        <v>1394</v>
      </c>
      <c r="Y651" s="11">
        <f>+P651-'[1]Приложение №1'!$P567</f>
        <v>0</v>
      </c>
      <c r="AA651" s="24">
        <f t="shared" si="327"/>
        <v>37665450.361499503</v>
      </c>
      <c r="AB651" s="26">
        <v>24967938.10343796</v>
      </c>
      <c r="AC651" s="26">
        <v>0</v>
      </c>
      <c r="AD651" s="26">
        <v>7378265.4321645685</v>
      </c>
      <c r="AE651" s="26">
        <v>0</v>
      </c>
      <c r="AF651" s="26">
        <v>0</v>
      </c>
      <c r="AG651" s="26"/>
      <c r="AH651" s="26">
        <v>1109290.6412489424</v>
      </c>
      <c r="AI651" s="26">
        <v>0</v>
      </c>
      <c r="AJ651" s="26">
        <v>0</v>
      </c>
      <c r="AK651" s="26">
        <v>0</v>
      </c>
      <c r="AL651" s="26">
        <v>0</v>
      </c>
      <c r="AM651" s="26">
        <v>0</v>
      </c>
      <c r="AN651" s="26">
        <v>3101697.7822136818</v>
      </c>
      <c r="AO651" s="1">
        <v>376654.50361499505</v>
      </c>
      <c r="AP651" s="112">
        <v>731603.89881935576</v>
      </c>
      <c r="AQ651" s="172"/>
    </row>
    <row r="652" spans="1:43" ht="15" customHeight="1" x14ac:dyDescent="0.25">
      <c r="A652" s="4">
        <f t="shared" si="328"/>
        <v>625</v>
      </c>
      <c r="B652" s="22">
        <f t="shared" si="329"/>
        <v>16</v>
      </c>
      <c r="C652" s="2" t="s">
        <v>1365</v>
      </c>
      <c r="D652" s="2" t="s">
        <v>357</v>
      </c>
      <c r="E652" s="5">
        <v>1987</v>
      </c>
      <c r="F652" s="5">
        <v>2017</v>
      </c>
      <c r="G652" s="5" t="s">
        <v>1367</v>
      </c>
      <c r="H652" s="5">
        <v>9</v>
      </c>
      <c r="I652" s="5">
        <v>5</v>
      </c>
      <c r="J652" s="26">
        <v>12266.2</v>
      </c>
      <c r="K652" s="26">
        <v>9499.7999999999993</v>
      </c>
      <c r="L652" s="26">
        <v>135</v>
      </c>
      <c r="M652" s="6">
        <v>406</v>
      </c>
      <c r="N652" s="24">
        <f t="shared" si="324"/>
        <v>34827835.576784134</v>
      </c>
      <c r="O652" s="20"/>
      <c r="P652" s="1">
        <f t="shared" si="325"/>
        <v>17081719.062643237</v>
      </c>
      <c r="Q652" s="1"/>
      <c r="R652" s="1">
        <v>4488743.91</v>
      </c>
      <c r="S652" s="1">
        <v>13257372.604140896</v>
      </c>
      <c r="T652" s="26"/>
      <c r="U652" s="1">
        <f t="shared" si="326"/>
        <v>3614.7959040959995</v>
      </c>
      <c r="V652" s="1">
        <f t="shared" si="326"/>
        <v>3614.7959040959995</v>
      </c>
      <c r="W652" s="7">
        <v>2019</v>
      </c>
      <c r="X652" s="173" t="s">
        <v>1394</v>
      </c>
      <c r="Y652" s="11">
        <f>+P652-'[1]Приложение №1'!$P568</f>
        <v>0</v>
      </c>
      <c r="AA652" s="24">
        <f t="shared" si="327"/>
        <v>34827835.576784134</v>
      </c>
      <c r="AB652" s="26">
        <v>23086920.098178856</v>
      </c>
      <c r="AC652" s="26">
        <v>0</v>
      </c>
      <c r="AD652" s="26">
        <v>6822406.5515479343</v>
      </c>
      <c r="AE652" s="26">
        <v>0</v>
      </c>
      <c r="AF652" s="26">
        <v>0</v>
      </c>
      <c r="AG652" s="26"/>
      <c r="AH652" s="26">
        <v>1025719.6366825957</v>
      </c>
      <c r="AI652" s="26">
        <v>0</v>
      </c>
      <c r="AJ652" s="26">
        <v>0</v>
      </c>
      <c r="AK652" s="26">
        <v>0</v>
      </c>
      <c r="AL652" s="26">
        <v>0</v>
      </c>
      <c r="AM652" s="26">
        <v>0</v>
      </c>
      <c r="AN652" s="26">
        <v>2868024.1263817325</v>
      </c>
      <c r="AO652" s="1">
        <v>348278.35576784139</v>
      </c>
      <c r="AP652" s="112">
        <v>676486.80822517979</v>
      </c>
      <c r="AQ652" s="172"/>
    </row>
    <row r="653" spans="1:43" ht="15" customHeight="1" x14ac:dyDescent="0.25">
      <c r="A653" s="4">
        <f t="shared" si="328"/>
        <v>626</v>
      </c>
      <c r="B653" s="22">
        <f t="shared" si="329"/>
        <v>17</v>
      </c>
      <c r="C653" s="2" t="s">
        <v>1365</v>
      </c>
      <c r="D653" s="2" t="s">
        <v>367</v>
      </c>
      <c r="E653" s="5">
        <v>1987</v>
      </c>
      <c r="F653" s="5">
        <v>2016</v>
      </c>
      <c r="G653" s="5" t="s">
        <v>1367</v>
      </c>
      <c r="H653" s="5">
        <v>5</v>
      </c>
      <c r="I653" s="5">
        <v>4</v>
      </c>
      <c r="J653" s="26">
        <v>5812.1</v>
      </c>
      <c r="K653" s="26">
        <v>4766.6000000000004</v>
      </c>
      <c r="L653" s="26">
        <v>87</v>
      </c>
      <c r="M653" s="6">
        <v>201</v>
      </c>
      <c r="N653" s="24">
        <f t="shared" si="324"/>
        <v>8348211.4144000001</v>
      </c>
      <c r="O653" s="20"/>
      <c r="P653" s="1">
        <f t="shared" si="325"/>
        <v>5098440.0444</v>
      </c>
      <c r="Q653" s="1"/>
      <c r="R653" s="1">
        <v>1902883.6591999999</v>
      </c>
      <c r="S653" s="1">
        <v>1346887.7108000002</v>
      </c>
      <c r="T653" s="1"/>
      <c r="U653" s="1">
        <f t="shared" si="326"/>
        <v>1720.0039999999999</v>
      </c>
      <c r="V653" s="1">
        <f t="shared" si="326"/>
        <v>1720.0039999999999</v>
      </c>
      <c r="W653" s="7">
        <v>2019</v>
      </c>
      <c r="X653" s="173" t="s">
        <v>1394</v>
      </c>
      <c r="Y653" s="11">
        <f>+P653-'[1]Приложение №1'!$P570</f>
        <v>0</v>
      </c>
      <c r="AA653" s="24">
        <f t="shared" si="327"/>
        <v>8348211.4144000001</v>
      </c>
      <c r="AB653" s="26">
        <v>0</v>
      </c>
      <c r="AC653" s="26">
        <v>0</v>
      </c>
      <c r="AD653" s="26">
        <v>0</v>
      </c>
      <c r="AE653" s="26">
        <v>0</v>
      </c>
      <c r="AF653" s="26">
        <v>0</v>
      </c>
      <c r="AG653" s="26"/>
      <c r="AH653" s="26">
        <v>0</v>
      </c>
      <c r="AI653" s="26">
        <v>0</v>
      </c>
      <c r="AJ653" s="26">
        <v>0</v>
      </c>
      <c r="AK653" s="26">
        <v>7270908.124217337</v>
      </c>
      <c r="AL653" s="26">
        <v>0</v>
      </c>
      <c r="AM653" s="26">
        <v>0</v>
      </c>
      <c r="AN653" s="26">
        <v>834821.14144000004</v>
      </c>
      <c r="AO653" s="1">
        <v>83482.114144000006</v>
      </c>
      <c r="AP653" s="112">
        <v>159000.0345986624</v>
      </c>
      <c r="AQ653" s="172"/>
    </row>
    <row r="654" spans="1:43" ht="15" customHeight="1" x14ac:dyDescent="0.25">
      <c r="A654" s="4">
        <f t="shared" si="328"/>
        <v>627</v>
      </c>
      <c r="B654" s="22">
        <f t="shared" si="329"/>
        <v>18</v>
      </c>
      <c r="C654" s="2" t="s">
        <v>1365</v>
      </c>
      <c r="D654" s="2" t="s">
        <v>369</v>
      </c>
      <c r="E654" s="5">
        <v>1981</v>
      </c>
      <c r="F654" s="5">
        <v>2016</v>
      </c>
      <c r="G654" s="5" t="s">
        <v>48</v>
      </c>
      <c r="H654" s="5">
        <v>4</v>
      </c>
      <c r="I654" s="5">
        <v>3</v>
      </c>
      <c r="J654" s="26">
        <v>3910.2</v>
      </c>
      <c r="K654" s="26">
        <v>2262.9</v>
      </c>
      <c r="L654" s="26">
        <v>997.9</v>
      </c>
      <c r="M654" s="6">
        <v>113</v>
      </c>
      <c r="N654" s="24">
        <f t="shared" si="324"/>
        <v>14126852.34367848</v>
      </c>
      <c r="O654" s="20"/>
      <c r="P654" s="1">
        <f t="shared" si="325"/>
        <v>9414109.9301299248</v>
      </c>
      <c r="Q654" s="1"/>
      <c r="R654" s="1">
        <v>904076.22340000002</v>
      </c>
      <c r="S654" s="1">
        <v>3808666.1901485552</v>
      </c>
      <c r="T654" s="1"/>
      <c r="U654" s="1">
        <f t="shared" si="326"/>
        <v>4332.32714170709</v>
      </c>
      <c r="V654" s="1">
        <f t="shared" si="326"/>
        <v>4332.32714170709</v>
      </c>
      <c r="W654" s="7">
        <v>2019</v>
      </c>
      <c r="X654" s="173" t="s">
        <v>1394</v>
      </c>
      <c r="Y654" s="11">
        <f>+P654-'[1]Приложение №1'!$P571</f>
        <v>-93053.592726001516</v>
      </c>
      <c r="AA654" s="24">
        <f t="shared" si="327"/>
        <v>14126852.34367848</v>
      </c>
      <c r="AB654" s="26">
        <v>0</v>
      </c>
      <c r="AC654" s="26">
        <v>0</v>
      </c>
      <c r="AD654" s="26">
        <v>0</v>
      </c>
      <c r="AE654" s="26">
        <v>0</v>
      </c>
      <c r="AF654" s="26">
        <v>0</v>
      </c>
      <c r="AG654" s="26"/>
      <c r="AH654" s="26">
        <v>0</v>
      </c>
      <c r="AI654" s="26">
        <v>0</v>
      </c>
      <c r="AJ654" s="26">
        <v>0</v>
      </c>
      <c r="AK654" s="26">
        <v>5931466.0199999996</v>
      </c>
      <c r="AL654" s="26">
        <v>6873453.1523731807</v>
      </c>
      <c r="AM654" s="26">
        <v>0</v>
      </c>
      <c r="AN654" s="26">
        <v>1059978.7924404482</v>
      </c>
      <c r="AO654" s="1">
        <v>88918.670244044813</v>
      </c>
      <c r="AP654" s="112">
        <v>173035.70862080777</v>
      </c>
      <c r="AQ654" s="172"/>
    </row>
    <row r="655" spans="1:43" ht="15" customHeight="1" x14ac:dyDescent="0.25">
      <c r="A655" s="4">
        <f t="shared" si="328"/>
        <v>628</v>
      </c>
      <c r="B655" s="22">
        <f t="shared" si="329"/>
        <v>19</v>
      </c>
      <c r="C655" s="2" t="s">
        <v>1365</v>
      </c>
      <c r="D655" s="2" t="s">
        <v>371</v>
      </c>
      <c r="E655" s="5">
        <v>1983</v>
      </c>
      <c r="F655" s="5">
        <v>2016</v>
      </c>
      <c r="G655" s="5" t="s">
        <v>1367</v>
      </c>
      <c r="H655" s="5">
        <v>5</v>
      </c>
      <c r="I655" s="5">
        <v>3</v>
      </c>
      <c r="J655" s="26">
        <v>5167.2</v>
      </c>
      <c r="K655" s="26">
        <v>4337.6000000000004</v>
      </c>
      <c r="L655" s="26">
        <v>52.4</v>
      </c>
      <c r="M655" s="6">
        <v>187</v>
      </c>
      <c r="N655" s="24">
        <f t="shared" si="324"/>
        <v>20919679.825823992</v>
      </c>
      <c r="O655" s="20"/>
      <c r="P655" s="1">
        <f t="shared" si="325"/>
        <v>17221969.875823993</v>
      </c>
      <c r="Q655" s="1"/>
      <c r="R655" s="1"/>
      <c r="S655" s="1">
        <v>3697709.95</v>
      </c>
      <c r="T655" s="1"/>
      <c r="U655" s="1">
        <f t="shared" si="326"/>
        <v>4765.3029215999986</v>
      </c>
      <c r="V655" s="1">
        <f t="shared" si="326"/>
        <v>4765.3029215999986</v>
      </c>
      <c r="W655" s="7">
        <v>2019</v>
      </c>
      <c r="X655" s="173" t="s">
        <v>1394</v>
      </c>
      <c r="Y655" s="11">
        <f>+P655-'[1]Приложение №1'!$P572</f>
        <v>0</v>
      </c>
      <c r="AA655" s="24">
        <f t="shared" si="327"/>
        <v>20919679.825823992</v>
      </c>
      <c r="AB655" s="26">
        <v>0</v>
      </c>
      <c r="AC655" s="26">
        <v>0</v>
      </c>
      <c r="AD655" s="26">
        <v>0</v>
      </c>
      <c r="AE655" s="26">
        <v>0</v>
      </c>
      <c r="AF655" s="26">
        <v>0</v>
      </c>
      <c r="AG655" s="26"/>
      <c r="AH655" s="26">
        <v>0</v>
      </c>
      <c r="AI655" s="26">
        <v>0</v>
      </c>
      <c r="AJ655" s="26">
        <v>0</v>
      </c>
      <c r="AK655" s="26">
        <v>0</v>
      </c>
      <c r="AL655" s="26">
        <v>18220078.823020712</v>
      </c>
      <c r="AM655" s="26">
        <v>0</v>
      </c>
      <c r="AN655" s="26">
        <v>2091967.9825823996</v>
      </c>
      <c r="AO655" s="1">
        <v>209196.79825823996</v>
      </c>
      <c r="AP655" s="112">
        <v>398436.22196264379</v>
      </c>
      <c r="AQ655" s="172"/>
    </row>
    <row r="656" spans="1:43" ht="15" customHeight="1" x14ac:dyDescent="0.25">
      <c r="A656" s="4">
        <f t="shared" si="328"/>
        <v>629</v>
      </c>
      <c r="B656" s="22">
        <f t="shared" si="329"/>
        <v>20</v>
      </c>
      <c r="C656" s="2" t="s">
        <v>1365</v>
      </c>
      <c r="D656" s="2" t="s">
        <v>373</v>
      </c>
      <c r="E656" s="5">
        <v>1989</v>
      </c>
      <c r="F656" s="5">
        <v>2016</v>
      </c>
      <c r="G656" s="5" t="s">
        <v>1367</v>
      </c>
      <c r="H656" s="5">
        <v>5</v>
      </c>
      <c r="I656" s="5">
        <v>4</v>
      </c>
      <c r="J656" s="26">
        <v>5827.1</v>
      </c>
      <c r="K656" s="26">
        <v>4881.1000000000004</v>
      </c>
      <c r="L656" s="26">
        <v>0</v>
      </c>
      <c r="M656" s="6">
        <v>218</v>
      </c>
      <c r="N656" s="24">
        <f t="shared" si="324"/>
        <v>20671116.862985976</v>
      </c>
      <c r="O656" s="20"/>
      <c r="P656" s="1">
        <f t="shared" si="325"/>
        <v>7886958.9318995066</v>
      </c>
      <c r="Q656" s="1"/>
      <c r="R656" s="1">
        <v>1779170.3001999999</v>
      </c>
      <c r="S656" s="1">
        <v>11004987.630886469</v>
      </c>
      <c r="T656" s="1"/>
      <c r="U656" s="1">
        <f t="shared" ref="U656:V675" si="330">$N656/($K656+$L656)</f>
        <v>4234.930008192001</v>
      </c>
      <c r="V656" s="1">
        <f t="shared" si="330"/>
        <v>4234.930008192001</v>
      </c>
      <c r="W656" s="7">
        <v>2019</v>
      </c>
      <c r="X656" s="173" t="s">
        <v>1394</v>
      </c>
      <c r="Y656" s="11">
        <f>+P656-'[1]Приложение №1'!$P573</f>
        <v>0</v>
      </c>
      <c r="AA656" s="24">
        <f t="shared" si="327"/>
        <v>20671116.862985976</v>
      </c>
      <c r="AB656" s="26">
        <v>9672123.3663251549</v>
      </c>
      <c r="AC656" s="26">
        <v>4139883.059433911</v>
      </c>
      <c r="AD656" s="26">
        <v>0</v>
      </c>
      <c r="AE656" s="26">
        <v>3903303.7014767192</v>
      </c>
      <c r="AF656" s="26">
        <v>0</v>
      </c>
      <c r="AG656" s="26"/>
      <c r="AH656" s="26">
        <v>401573.35786682391</v>
      </c>
      <c r="AI656" s="26">
        <v>0</v>
      </c>
      <c r="AJ656" s="26">
        <v>0</v>
      </c>
      <c r="AK656" s="26">
        <v>0</v>
      </c>
      <c r="AL656" s="26">
        <v>0</v>
      </c>
      <c r="AM656" s="26">
        <v>0</v>
      </c>
      <c r="AN656" s="26">
        <v>1951342.6603252462</v>
      </c>
      <c r="AO656" s="1">
        <v>206711.16862985978</v>
      </c>
      <c r="AP656" s="112">
        <v>396179.54892826063</v>
      </c>
      <c r="AQ656" s="172"/>
    </row>
    <row r="657" spans="1:43" ht="15" customHeight="1" x14ac:dyDescent="0.25">
      <c r="A657" s="4">
        <f t="shared" si="328"/>
        <v>630</v>
      </c>
      <c r="B657" s="22">
        <f t="shared" si="329"/>
        <v>21</v>
      </c>
      <c r="C657" s="2" t="s">
        <v>1365</v>
      </c>
      <c r="D657" s="2" t="s">
        <v>79</v>
      </c>
      <c r="E657" s="5">
        <v>1991</v>
      </c>
      <c r="F657" s="5">
        <v>1991</v>
      </c>
      <c r="G657" s="5" t="s">
        <v>1367</v>
      </c>
      <c r="H657" s="5">
        <v>5</v>
      </c>
      <c r="I657" s="5">
        <v>8</v>
      </c>
      <c r="J657" s="26">
        <v>7532.7</v>
      </c>
      <c r="K657" s="26">
        <v>6522.5</v>
      </c>
      <c r="L657" s="26">
        <v>98.2</v>
      </c>
      <c r="M657" s="6">
        <v>288</v>
      </c>
      <c r="N657" s="24">
        <f t="shared" si="324"/>
        <v>28038201.105236776</v>
      </c>
      <c r="O657" s="20"/>
      <c r="P657" s="1">
        <f t="shared" si="325"/>
        <v>23851388.807221878</v>
      </c>
      <c r="Q657" s="1"/>
      <c r="R657" s="1">
        <v>0</v>
      </c>
      <c r="S657" s="1">
        <v>4186812.2980148979</v>
      </c>
      <c r="T657" s="1"/>
      <c r="U657" s="1">
        <f t="shared" si="330"/>
        <v>4234.9300081920001</v>
      </c>
      <c r="V657" s="1">
        <f t="shared" si="330"/>
        <v>4234.9300081920001</v>
      </c>
      <c r="W657" s="7">
        <v>2019</v>
      </c>
      <c r="X657" s="173" t="s">
        <v>1394</v>
      </c>
      <c r="Y657" s="11">
        <f>+P657-'[1]Приложение №1'!$P574</f>
        <v>0</v>
      </c>
      <c r="AA657" s="24">
        <f t="shared" si="327"/>
        <v>28038201.105236776</v>
      </c>
      <c r="AB657" s="26">
        <v>13119220.497721607</v>
      </c>
      <c r="AC657" s="26">
        <v>5615316.9923980432</v>
      </c>
      <c r="AD657" s="26">
        <v>0</v>
      </c>
      <c r="AE657" s="26">
        <v>5294421.916446479</v>
      </c>
      <c r="AF657" s="26">
        <v>0</v>
      </c>
      <c r="AG657" s="26"/>
      <c r="AH657" s="26">
        <v>544692.12481384957</v>
      </c>
      <c r="AI657" s="26">
        <v>0</v>
      </c>
      <c r="AJ657" s="26">
        <v>0</v>
      </c>
      <c r="AK657" s="26">
        <v>0</v>
      </c>
      <c r="AL657" s="26">
        <v>0</v>
      </c>
      <c r="AM657" s="26">
        <v>0</v>
      </c>
      <c r="AN657" s="26">
        <v>2646791.5738696922</v>
      </c>
      <c r="AO657" s="1">
        <v>280382.01105236774</v>
      </c>
      <c r="AP657" s="112">
        <v>537375.98893473484</v>
      </c>
      <c r="AQ657" s="172"/>
    </row>
    <row r="658" spans="1:43" ht="15" customHeight="1" x14ac:dyDescent="0.25">
      <c r="A658" s="4">
        <f t="shared" si="328"/>
        <v>631</v>
      </c>
      <c r="B658" s="22">
        <f t="shared" si="329"/>
        <v>22</v>
      </c>
      <c r="C658" s="2" t="s">
        <v>1365</v>
      </c>
      <c r="D658" s="2" t="s">
        <v>374</v>
      </c>
      <c r="E658" s="5">
        <v>1995</v>
      </c>
      <c r="F658" s="5">
        <v>1995</v>
      </c>
      <c r="G658" s="5" t="s">
        <v>1367</v>
      </c>
      <c r="H658" s="5">
        <v>10</v>
      </c>
      <c r="I658" s="5">
        <v>1</v>
      </c>
      <c r="J658" s="26">
        <v>3279.6</v>
      </c>
      <c r="K658" s="26">
        <v>2805.6</v>
      </c>
      <c r="L658" s="26">
        <v>0</v>
      </c>
      <c r="M658" s="6">
        <v>105</v>
      </c>
      <c r="N658" s="24">
        <f t="shared" si="324"/>
        <v>2281000.7420927999</v>
      </c>
      <c r="O658" s="20"/>
      <c r="P658" s="1">
        <f t="shared" si="325"/>
        <v>1140500.3710463999</v>
      </c>
      <c r="Q658" s="1"/>
      <c r="R658" s="1"/>
      <c r="S658" s="1">
        <v>1140500.3710463999</v>
      </c>
      <c r="T658" s="26"/>
      <c r="U658" s="1">
        <f t="shared" si="330"/>
        <v>813.01708799999994</v>
      </c>
      <c r="V658" s="1">
        <f t="shared" si="330"/>
        <v>813.01708799999994</v>
      </c>
      <c r="W658" s="7">
        <v>2019</v>
      </c>
      <c r="X658" s="173" t="s">
        <v>1394</v>
      </c>
      <c r="Y658" s="11">
        <f>+P658-'[1]Приложение №1'!$P575</f>
        <v>-1140500.3710463999</v>
      </c>
      <c r="AA658" s="24">
        <f t="shared" si="327"/>
        <v>2281000.7420927999</v>
      </c>
      <c r="AB658" s="26">
        <v>0</v>
      </c>
      <c r="AC658" s="26">
        <v>0</v>
      </c>
      <c r="AD658" s="26">
        <v>1986646.7203286923</v>
      </c>
      <c r="AE658" s="26">
        <v>0</v>
      </c>
      <c r="AF658" s="26">
        <v>0</v>
      </c>
      <c r="AG658" s="26"/>
      <c r="AH658" s="26">
        <v>0</v>
      </c>
      <c r="AI658" s="26">
        <v>0</v>
      </c>
      <c r="AJ658" s="26">
        <v>0</v>
      </c>
      <c r="AK658" s="26">
        <v>0</v>
      </c>
      <c r="AL658" s="26">
        <v>0</v>
      </c>
      <c r="AM658" s="26">
        <v>0</v>
      </c>
      <c r="AN658" s="26">
        <v>228100.07420927999</v>
      </c>
      <c r="AO658" s="1">
        <v>22810.007420927999</v>
      </c>
      <c r="AP658" s="112">
        <v>43443.940133899472</v>
      </c>
      <c r="AQ658" s="172"/>
    </row>
    <row r="659" spans="1:43" ht="15" customHeight="1" x14ac:dyDescent="0.25">
      <c r="A659" s="4">
        <f t="shared" si="328"/>
        <v>632</v>
      </c>
      <c r="B659" s="22">
        <f t="shared" si="329"/>
        <v>23</v>
      </c>
      <c r="C659" s="2" t="s">
        <v>1365</v>
      </c>
      <c r="D659" s="2" t="s">
        <v>376</v>
      </c>
      <c r="E659" s="5">
        <v>1994</v>
      </c>
      <c r="F659" s="5">
        <v>1994</v>
      </c>
      <c r="G659" s="5" t="s">
        <v>1367</v>
      </c>
      <c r="H659" s="5">
        <v>10</v>
      </c>
      <c r="I659" s="5">
        <v>1</v>
      </c>
      <c r="J659" s="26">
        <v>3182.1</v>
      </c>
      <c r="K659" s="26">
        <v>2454.1999999999998</v>
      </c>
      <c r="L659" s="26">
        <v>310</v>
      </c>
      <c r="M659" s="6">
        <v>81</v>
      </c>
      <c r="N659" s="24">
        <f t="shared" si="324"/>
        <v>9992018.8381021637</v>
      </c>
      <c r="O659" s="20"/>
      <c r="P659" s="1">
        <f t="shared" si="325"/>
        <v>8156953.7981021646</v>
      </c>
      <c r="Q659" s="1"/>
      <c r="R659" s="1"/>
      <c r="S659" s="1">
        <v>1835065.0399999996</v>
      </c>
      <c r="T659" s="26"/>
      <c r="U659" s="1">
        <f t="shared" si="330"/>
        <v>3614.7959040960004</v>
      </c>
      <c r="V659" s="1">
        <f t="shared" si="330"/>
        <v>3614.7959040960004</v>
      </c>
      <c r="W659" s="7">
        <v>2019</v>
      </c>
      <c r="X659" s="173" t="s">
        <v>1394</v>
      </c>
      <c r="Y659" s="11">
        <f>+P659-'[1]Приложение №1'!$P576</f>
        <v>0</v>
      </c>
      <c r="AA659" s="24">
        <f t="shared" si="327"/>
        <v>9992018.8381021637</v>
      </c>
      <c r="AB659" s="26">
        <v>6623579.5797926262</v>
      </c>
      <c r="AC659" s="26">
        <v>0</v>
      </c>
      <c r="AD659" s="26">
        <v>1957331.3602554079</v>
      </c>
      <c r="AE659" s="26">
        <v>0</v>
      </c>
      <c r="AF659" s="26">
        <v>0</v>
      </c>
      <c r="AG659" s="26"/>
      <c r="AH659" s="26">
        <v>294276.39595196897</v>
      </c>
      <c r="AI659" s="26">
        <v>0</v>
      </c>
      <c r="AJ659" s="26">
        <v>0</v>
      </c>
      <c r="AK659" s="26">
        <v>0</v>
      </c>
      <c r="AL659" s="26">
        <v>0</v>
      </c>
      <c r="AM659" s="26">
        <v>0</v>
      </c>
      <c r="AN659" s="26">
        <v>822828.94197537948</v>
      </c>
      <c r="AO659" s="1">
        <v>99920.188381021639</v>
      </c>
      <c r="AP659" s="112">
        <v>194082.37174575933</v>
      </c>
      <c r="AQ659" s="172"/>
    </row>
    <row r="660" spans="1:43" ht="15" customHeight="1" x14ac:dyDescent="0.25">
      <c r="A660" s="4">
        <f t="shared" si="328"/>
        <v>633</v>
      </c>
      <c r="B660" s="22">
        <f t="shared" si="329"/>
        <v>24</v>
      </c>
      <c r="C660" s="2" t="s">
        <v>1365</v>
      </c>
      <c r="D660" s="2" t="s">
        <v>81</v>
      </c>
      <c r="E660" s="5">
        <v>1990</v>
      </c>
      <c r="F660" s="5">
        <v>1990</v>
      </c>
      <c r="G660" s="5" t="s">
        <v>1367</v>
      </c>
      <c r="H660" s="5">
        <v>5</v>
      </c>
      <c r="I660" s="5">
        <v>8</v>
      </c>
      <c r="J660" s="26">
        <v>7467.3</v>
      </c>
      <c r="K660" s="26">
        <v>6613.1</v>
      </c>
      <c r="L660" s="26">
        <v>0</v>
      </c>
      <c r="M660" s="6">
        <v>290</v>
      </c>
      <c r="N660" s="24">
        <f t="shared" si="324"/>
        <v>28006015.637174524</v>
      </c>
      <c r="O660" s="20"/>
      <c r="P660" s="1">
        <f t="shared" si="325"/>
        <v>10685552.058069635</v>
      </c>
      <c r="Q660" s="1"/>
      <c r="R660" s="1">
        <v>533558.13419999997</v>
      </c>
      <c r="S660" s="1">
        <v>16786905.44490489</v>
      </c>
      <c r="T660" s="1"/>
      <c r="U660" s="1">
        <f t="shared" si="330"/>
        <v>4234.930008192001</v>
      </c>
      <c r="V660" s="1">
        <f t="shared" si="330"/>
        <v>4234.930008192001</v>
      </c>
      <c r="W660" s="7">
        <v>2019</v>
      </c>
      <c r="X660" s="173" t="s">
        <v>1394</v>
      </c>
      <c r="Y660" s="11">
        <f>+P660-'[1]Приложение №1'!$P577</f>
        <v>0</v>
      </c>
      <c r="AA660" s="24">
        <f t="shared" si="327"/>
        <v>28006015.637174524</v>
      </c>
      <c r="AB660" s="26">
        <v>13104160.749389457</v>
      </c>
      <c r="AC660" s="26">
        <v>5608871.0865055826</v>
      </c>
      <c r="AD660" s="26">
        <v>0</v>
      </c>
      <c r="AE660" s="26">
        <v>5288344.3707843907</v>
      </c>
      <c r="AF660" s="26">
        <v>0</v>
      </c>
      <c r="AG660" s="26"/>
      <c r="AH660" s="26">
        <v>544066.86462254275</v>
      </c>
      <c r="AI660" s="26">
        <v>0</v>
      </c>
      <c r="AJ660" s="26">
        <v>0</v>
      </c>
      <c r="AK660" s="26">
        <v>0</v>
      </c>
      <c r="AL660" s="26">
        <v>0</v>
      </c>
      <c r="AM660" s="26">
        <v>0</v>
      </c>
      <c r="AN660" s="26">
        <v>2643753.2824561852</v>
      </c>
      <c r="AO660" s="1">
        <v>280060.15637174522</v>
      </c>
      <c r="AP660" s="112">
        <v>536759.12704461697</v>
      </c>
      <c r="AQ660" s="172"/>
    </row>
    <row r="661" spans="1:43" ht="15" customHeight="1" x14ac:dyDescent="0.25">
      <c r="A661" s="4">
        <f t="shared" si="328"/>
        <v>634</v>
      </c>
      <c r="B661" s="22">
        <f t="shared" si="329"/>
        <v>25</v>
      </c>
      <c r="C661" s="2" t="s">
        <v>1365</v>
      </c>
      <c r="D661" s="2" t="s">
        <v>378</v>
      </c>
      <c r="E661" s="5">
        <v>1987</v>
      </c>
      <c r="F661" s="5">
        <v>2017</v>
      </c>
      <c r="G661" s="5" t="s">
        <v>1367</v>
      </c>
      <c r="H661" s="5">
        <v>5</v>
      </c>
      <c r="I661" s="5">
        <v>4</v>
      </c>
      <c r="J661" s="26">
        <v>3383.7</v>
      </c>
      <c r="K661" s="26">
        <v>2870.8</v>
      </c>
      <c r="L661" s="26">
        <v>178.2</v>
      </c>
      <c r="M661" s="6">
        <v>133</v>
      </c>
      <c r="N661" s="24">
        <f t="shared" si="324"/>
        <v>7894796.6966335988</v>
      </c>
      <c r="O661" s="20"/>
      <c r="P661" s="1">
        <f t="shared" si="325"/>
        <v>7849013.7921553738</v>
      </c>
      <c r="Q661" s="1"/>
      <c r="R661" s="1"/>
      <c r="S661" s="1">
        <v>45782.904478225391</v>
      </c>
      <c r="T661" s="1"/>
      <c r="U661" s="1">
        <f t="shared" si="330"/>
        <v>2589.3068863999997</v>
      </c>
      <c r="V661" s="1">
        <f t="shared" si="330"/>
        <v>2589.3068863999997</v>
      </c>
      <c r="W661" s="7">
        <v>2019</v>
      </c>
      <c r="X661" s="173" t="s">
        <v>1394</v>
      </c>
      <c r="Y661" s="11">
        <f>+P661-'[1]Приложение №1'!$P578</f>
        <v>0</v>
      </c>
      <c r="AA661" s="24">
        <f t="shared" si="327"/>
        <v>7894796.6966335988</v>
      </c>
      <c r="AB661" s="26">
        <v>0</v>
      </c>
      <c r="AC661" s="26">
        <v>0</v>
      </c>
      <c r="AD661" s="26">
        <v>2308467.4968448365</v>
      </c>
      <c r="AE661" s="26">
        <v>0</v>
      </c>
      <c r="AF661" s="26">
        <v>0</v>
      </c>
      <c r="AG661" s="26"/>
      <c r="AH661" s="26">
        <v>0</v>
      </c>
      <c r="AI661" s="26">
        <v>0</v>
      </c>
      <c r="AJ661" s="26">
        <v>0</v>
      </c>
      <c r="AK661" s="26">
        <v>4567537.2652749829</v>
      </c>
      <c r="AL661" s="26">
        <v>0</v>
      </c>
      <c r="AM661" s="26">
        <v>0</v>
      </c>
      <c r="AN661" s="26">
        <v>789479.66966335999</v>
      </c>
      <c r="AO661" s="1">
        <v>78947.966966335996</v>
      </c>
      <c r="AP661" s="112">
        <v>150364.29788408353</v>
      </c>
      <c r="AQ661" s="172"/>
    </row>
    <row r="662" spans="1:43" ht="15" customHeight="1" x14ac:dyDescent="0.25">
      <c r="A662" s="4">
        <f t="shared" si="328"/>
        <v>635</v>
      </c>
      <c r="B662" s="22">
        <f t="shared" si="329"/>
        <v>26</v>
      </c>
      <c r="C662" s="2" t="s">
        <v>1365</v>
      </c>
      <c r="D662" s="2" t="s">
        <v>379</v>
      </c>
      <c r="E662" s="5">
        <v>1985</v>
      </c>
      <c r="F662" s="5">
        <v>2009</v>
      </c>
      <c r="G662" s="5" t="s">
        <v>1367</v>
      </c>
      <c r="H662" s="5">
        <v>5</v>
      </c>
      <c r="I662" s="5">
        <v>4</v>
      </c>
      <c r="J662" s="26">
        <v>5739.5</v>
      </c>
      <c r="K662" s="26">
        <v>4789.3</v>
      </c>
      <c r="L662" s="26">
        <v>24</v>
      </c>
      <c r="M662" s="6">
        <v>191</v>
      </c>
      <c r="N662" s="24">
        <f t="shared" si="324"/>
        <v>4184215.5831091204</v>
      </c>
      <c r="O662" s="20"/>
      <c r="P662" s="21"/>
      <c r="Q662" s="1"/>
      <c r="R662" s="1"/>
      <c r="S662" s="1">
        <f>N662-O662-Q662-R662-T662</f>
        <v>4184215.5831091204</v>
      </c>
      <c r="T662" s="1"/>
      <c r="U662" s="1">
        <f t="shared" si="330"/>
        <v>869.30288640000003</v>
      </c>
      <c r="V662" s="1">
        <f t="shared" si="330"/>
        <v>869.30288640000003</v>
      </c>
      <c r="W662" s="7">
        <v>2019</v>
      </c>
      <c r="X662" s="173" t="s">
        <v>1394</v>
      </c>
      <c r="Y662" s="11">
        <f>+S662-'[1]Приложение №1'!$P579</f>
        <v>0</v>
      </c>
      <c r="AA662" s="24">
        <f t="shared" si="327"/>
        <v>4184215.5831091204</v>
      </c>
      <c r="AB662" s="26">
        <v>0</v>
      </c>
      <c r="AC662" s="26">
        <v>0</v>
      </c>
      <c r="AD662" s="26">
        <v>3644259.2989712209</v>
      </c>
      <c r="AE662" s="26">
        <v>0</v>
      </c>
      <c r="AF662" s="26">
        <v>0</v>
      </c>
      <c r="AG662" s="26"/>
      <c r="AH662" s="26">
        <v>0</v>
      </c>
      <c r="AI662" s="26">
        <v>0</v>
      </c>
      <c r="AJ662" s="26">
        <v>0</v>
      </c>
      <c r="AK662" s="26">
        <v>0</v>
      </c>
      <c r="AL662" s="26">
        <v>0</v>
      </c>
      <c r="AM662" s="26">
        <v>0</v>
      </c>
      <c r="AN662" s="26">
        <v>418421.55831091205</v>
      </c>
      <c r="AO662" s="1">
        <v>41842.155831091208</v>
      </c>
      <c r="AP662" s="112">
        <v>79692.569995896309</v>
      </c>
      <c r="AQ662" s="172"/>
    </row>
    <row r="663" spans="1:43" ht="15" customHeight="1" x14ac:dyDescent="0.25">
      <c r="A663" s="4">
        <f t="shared" si="328"/>
        <v>636</v>
      </c>
      <c r="B663" s="22">
        <f t="shared" si="329"/>
        <v>27</v>
      </c>
      <c r="C663" s="2" t="s">
        <v>1365</v>
      </c>
      <c r="D663" s="2" t="s">
        <v>380</v>
      </c>
      <c r="E663" s="5">
        <v>1986</v>
      </c>
      <c r="F663" s="5">
        <v>2016</v>
      </c>
      <c r="G663" s="5" t="s">
        <v>1367</v>
      </c>
      <c r="H663" s="5">
        <v>5</v>
      </c>
      <c r="I663" s="5">
        <v>3</v>
      </c>
      <c r="J663" s="26">
        <v>4418.8</v>
      </c>
      <c r="K663" s="26">
        <v>3559.1</v>
      </c>
      <c r="L663" s="26">
        <v>167.4</v>
      </c>
      <c r="M663" s="6">
        <v>164</v>
      </c>
      <c r="N663" s="24">
        <f t="shared" si="324"/>
        <v>6409594.9059999995</v>
      </c>
      <c r="O663" s="20"/>
      <c r="P663" s="1">
        <f t="shared" ref="P663:P726" si="331">N663-Q663-R663-S663-O663-T663</f>
        <v>3914483.4459999995</v>
      </c>
      <c r="Q663" s="1"/>
      <c r="R663" s="1">
        <v>1410957.0697999999</v>
      </c>
      <c r="S663" s="1">
        <v>1084154.3902</v>
      </c>
      <c r="T663" s="1"/>
      <c r="U663" s="1">
        <f t="shared" si="330"/>
        <v>1720.0039999999999</v>
      </c>
      <c r="V663" s="1">
        <f t="shared" si="330"/>
        <v>1720.0039999999999</v>
      </c>
      <c r="W663" s="7">
        <v>2019</v>
      </c>
      <c r="X663" s="173" t="s">
        <v>1394</v>
      </c>
      <c r="Y663" s="11">
        <f>+P663-'[1]Приложение №1'!$P580</f>
        <v>0</v>
      </c>
      <c r="AA663" s="24">
        <f t="shared" si="327"/>
        <v>6409594.9059999995</v>
      </c>
      <c r="AB663" s="26">
        <v>0</v>
      </c>
      <c r="AC663" s="26">
        <v>0</v>
      </c>
      <c r="AD663" s="26">
        <v>0</v>
      </c>
      <c r="AE663" s="26">
        <v>0</v>
      </c>
      <c r="AF663" s="26">
        <v>0</v>
      </c>
      <c r="AG663" s="26"/>
      <c r="AH663" s="26">
        <v>0</v>
      </c>
      <c r="AI663" s="26">
        <v>0</v>
      </c>
      <c r="AJ663" s="26">
        <v>0</v>
      </c>
      <c r="AK663" s="26">
        <v>5582462.3217603238</v>
      </c>
      <c r="AL663" s="26">
        <v>0</v>
      </c>
      <c r="AM663" s="26">
        <v>0</v>
      </c>
      <c r="AN663" s="26">
        <v>640959.49060000002</v>
      </c>
      <c r="AO663" s="1">
        <v>64095.949059999999</v>
      </c>
      <c r="AP663" s="112">
        <v>122077.14457967599</v>
      </c>
      <c r="AQ663" s="172"/>
    </row>
    <row r="664" spans="1:43" ht="15" customHeight="1" x14ac:dyDescent="0.25">
      <c r="A664" s="4">
        <f t="shared" si="328"/>
        <v>637</v>
      </c>
      <c r="B664" s="22">
        <f t="shared" si="329"/>
        <v>28</v>
      </c>
      <c r="C664" s="2" t="s">
        <v>1365</v>
      </c>
      <c r="D664" s="2" t="s">
        <v>381</v>
      </c>
      <c r="E664" s="5">
        <v>1986</v>
      </c>
      <c r="F664" s="5">
        <v>2009</v>
      </c>
      <c r="G664" s="5" t="s">
        <v>1367</v>
      </c>
      <c r="H664" s="5">
        <v>9</v>
      </c>
      <c r="I664" s="5">
        <v>1</v>
      </c>
      <c r="J664" s="26">
        <v>2816.1</v>
      </c>
      <c r="K664" s="26">
        <v>2238</v>
      </c>
      <c r="L664" s="26">
        <v>0</v>
      </c>
      <c r="M664" s="6">
        <v>94</v>
      </c>
      <c r="N664" s="24">
        <f t="shared" si="324"/>
        <v>1819532.2429440001</v>
      </c>
      <c r="O664" s="20"/>
      <c r="P664" s="1">
        <f t="shared" si="331"/>
        <v>1265446.152944</v>
      </c>
      <c r="Q664" s="1"/>
      <c r="R664" s="1"/>
      <c r="S664" s="1">
        <v>554086.09</v>
      </c>
      <c r="T664" s="26"/>
      <c r="U664" s="1">
        <f t="shared" si="330"/>
        <v>813.01708800000006</v>
      </c>
      <c r="V664" s="1">
        <f t="shared" si="330"/>
        <v>813.01708800000006</v>
      </c>
      <c r="W664" s="7">
        <v>2019</v>
      </c>
      <c r="X664" s="173" t="s">
        <v>1394</v>
      </c>
      <c r="Y664" s="11">
        <f>+P664-'[1]Приложение №1'!$P581</f>
        <v>0</v>
      </c>
      <c r="AA664" s="24">
        <f t="shared" si="327"/>
        <v>1819532.2429440001</v>
      </c>
      <c r="AB664" s="26">
        <v>0</v>
      </c>
      <c r="AC664" s="26">
        <v>0</v>
      </c>
      <c r="AD664" s="26">
        <v>1584728.8851210487</v>
      </c>
      <c r="AE664" s="26">
        <v>0</v>
      </c>
      <c r="AF664" s="26">
        <v>0</v>
      </c>
      <c r="AG664" s="26"/>
      <c r="AH664" s="26">
        <v>0</v>
      </c>
      <c r="AI664" s="26">
        <v>0</v>
      </c>
      <c r="AJ664" s="26">
        <v>0</v>
      </c>
      <c r="AK664" s="26">
        <v>0</v>
      </c>
      <c r="AL664" s="26">
        <v>0</v>
      </c>
      <c r="AM664" s="26">
        <v>0</v>
      </c>
      <c r="AN664" s="26">
        <v>181953.22429440002</v>
      </c>
      <c r="AO664" s="1">
        <v>18195.322429440002</v>
      </c>
      <c r="AP664" s="112">
        <v>34654.811099111423</v>
      </c>
      <c r="AQ664" s="172"/>
    </row>
    <row r="665" spans="1:43" ht="15" customHeight="1" x14ac:dyDescent="0.25">
      <c r="A665" s="4">
        <f t="shared" si="328"/>
        <v>638</v>
      </c>
      <c r="B665" s="22">
        <f t="shared" si="329"/>
        <v>29</v>
      </c>
      <c r="C665" s="2" t="s">
        <v>1365</v>
      </c>
      <c r="D665" s="2" t="s">
        <v>383</v>
      </c>
      <c r="E665" s="5">
        <v>1984</v>
      </c>
      <c r="F665" s="5">
        <v>2012</v>
      </c>
      <c r="G665" s="5" t="s">
        <v>48</v>
      </c>
      <c r="H665" s="5">
        <v>5</v>
      </c>
      <c r="I665" s="5">
        <v>3</v>
      </c>
      <c r="J665" s="26">
        <v>6658.6</v>
      </c>
      <c r="K665" s="26">
        <v>3901.7</v>
      </c>
      <c r="L665" s="26">
        <v>311.5</v>
      </c>
      <c r="M665" s="6">
        <v>332</v>
      </c>
      <c r="N665" s="24">
        <f t="shared" si="324"/>
        <v>12175765.06393728</v>
      </c>
      <c r="O665" s="20"/>
      <c r="P665" s="1">
        <f t="shared" si="331"/>
        <v>7892846.0839372799</v>
      </c>
      <c r="Q665" s="1"/>
      <c r="R665" s="1"/>
      <c r="S665" s="1">
        <v>4282918.9800000004</v>
      </c>
      <c r="T665" s="1"/>
      <c r="U665" s="1">
        <f t="shared" si="330"/>
        <v>2889.9091104000004</v>
      </c>
      <c r="V665" s="1">
        <f t="shared" si="330"/>
        <v>2889.9091104000004</v>
      </c>
      <c r="W665" s="7">
        <v>2019</v>
      </c>
      <c r="X665" s="173" t="s">
        <v>1394</v>
      </c>
      <c r="Y665" s="11">
        <f>+P665-'[1]Приложение №1'!$P582</f>
        <v>0</v>
      </c>
      <c r="AA665" s="24">
        <f t="shared" si="327"/>
        <v>12175765.06393728</v>
      </c>
      <c r="AB665" s="26">
        <v>0</v>
      </c>
      <c r="AC665" s="26">
        <v>0</v>
      </c>
      <c r="AD665" s="26">
        <v>3483346.2212930378</v>
      </c>
      <c r="AE665" s="26">
        <v>0</v>
      </c>
      <c r="AF665" s="26">
        <v>0</v>
      </c>
      <c r="AG665" s="26"/>
      <c r="AH665" s="26">
        <v>0</v>
      </c>
      <c r="AI665" s="26">
        <v>0</v>
      </c>
      <c r="AJ665" s="26">
        <v>0</v>
      </c>
      <c r="AK665" s="26">
        <v>7121185.0642033927</v>
      </c>
      <c r="AL665" s="26">
        <v>0</v>
      </c>
      <c r="AM665" s="26">
        <v>0</v>
      </c>
      <c r="AN665" s="26">
        <v>1217576.5063937281</v>
      </c>
      <c r="AO665" s="1">
        <v>121757.65063937281</v>
      </c>
      <c r="AP665" s="112">
        <v>231899.62140774948</v>
      </c>
      <c r="AQ665" s="172"/>
    </row>
    <row r="666" spans="1:43" ht="15" customHeight="1" x14ac:dyDescent="0.25">
      <c r="A666" s="4">
        <f t="shared" si="328"/>
        <v>639</v>
      </c>
      <c r="B666" s="22">
        <f t="shared" si="329"/>
        <v>30</v>
      </c>
      <c r="C666" s="2" t="s">
        <v>1365</v>
      </c>
      <c r="D666" s="2" t="s">
        <v>384</v>
      </c>
      <c r="E666" s="5">
        <v>1985</v>
      </c>
      <c r="F666" s="5">
        <v>2015</v>
      </c>
      <c r="G666" s="5" t="s">
        <v>48</v>
      </c>
      <c r="H666" s="5">
        <v>5</v>
      </c>
      <c r="I666" s="5">
        <v>3</v>
      </c>
      <c r="J666" s="26">
        <v>6745.8</v>
      </c>
      <c r="K666" s="26">
        <v>3901.1</v>
      </c>
      <c r="L666" s="26">
        <v>475.2</v>
      </c>
      <c r="M666" s="6">
        <v>305</v>
      </c>
      <c r="N666" s="24">
        <f t="shared" si="324"/>
        <v>8492822.8320000004</v>
      </c>
      <c r="O666" s="20"/>
      <c r="P666" s="1">
        <f t="shared" si="331"/>
        <v>6830056.5820000004</v>
      </c>
      <c r="Q666" s="1"/>
      <c r="R666" s="1"/>
      <c r="S666" s="1">
        <v>1662766.25</v>
      </c>
      <c r="T666" s="1"/>
      <c r="U666" s="1">
        <f t="shared" si="330"/>
        <v>1940.64</v>
      </c>
      <c r="V666" s="1">
        <f t="shared" si="330"/>
        <v>1940.64</v>
      </c>
      <c r="W666" s="7">
        <v>2019</v>
      </c>
      <c r="X666" s="173" t="s">
        <v>1394</v>
      </c>
      <c r="Y666" s="11">
        <f>+P666-'[1]Приложение №1'!$P583</f>
        <v>0</v>
      </c>
      <c r="AA666" s="24">
        <f t="shared" si="327"/>
        <v>8492822.8320000004</v>
      </c>
      <c r="AB666" s="26">
        <v>0</v>
      </c>
      <c r="AC666" s="26">
        <v>0</v>
      </c>
      <c r="AD666" s="26">
        <v>0</v>
      </c>
      <c r="AE666" s="26">
        <v>0</v>
      </c>
      <c r="AF666" s="26">
        <v>0</v>
      </c>
      <c r="AG666" s="26"/>
      <c r="AH666" s="26">
        <v>0</v>
      </c>
      <c r="AI666" s="26">
        <v>0</v>
      </c>
      <c r="AJ666" s="26">
        <v>0</v>
      </c>
      <c r="AK666" s="26">
        <v>7396858.0168217281</v>
      </c>
      <c r="AL666" s="26">
        <v>0</v>
      </c>
      <c r="AM666" s="26">
        <v>0</v>
      </c>
      <c r="AN666" s="26">
        <v>849282.28320000006</v>
      </c>
      <c r="AO666" s="1">
        <v>84928.228320000009</v>
      </c>
      <c r="AP666" s="112">
        <v>161754.30365827202</v>
      </c>
      <c r="AQ666" s="172"/>
    </row>
    <row r="667" spans="1:43" ht="15" customHeight="1" x14ac:dyDescent="0.25">
      <c r="A667" s="4">
        <f t="shared" si="328"/>
        <v>640</v>
      </c>
      <c r="B667" s="22">
        <f t="shared" si="329"/>
        <v>31</v>
      </c>
      <c r="C667" s="2" t="s">
        <v>1365</v>
      </c>
      <c r="D667" s="2" t="s">
        <v>385</v>
      </c>
      <c r="E667" s="5">
        <v>1984</v>
      </c>
      <c r="F667" s="5">
        <v>2016</v>
      </c>
      <c r="G667" s="5" t="s">
        <v>1367</v>
      </c>
      <c r="H667" s="5">
        <v>5</v>
      </c>
      <c r="I667" s="5">
        <v>5</v>
      </c>
      <c r="J667" s="26">
        <v>5729.8</v>
      </c>
      <c r="K667" s="26">
        <v>4883.3999999999996</v>
      </c>
      <c r="L667" s="26">
        <v>0</v>
      </c>
      <c r="M667" s="6">
        <v>196</v>
      </c>
      <c r="N667" s="24">
        <f t="shared" si="324"/>
        <v>23270880.287341435</v>
      </c>
      <c r="O667" s="20"/>
      <c r="P667" s="1">
        <f t="shared" si="331"/>
        <v>19482764.007341433</v>
      </c>
      <c r="Q667" s="1"/>
      <c r="R667" s="1">
        <v>1756845.2888</v>
      </c>
      <c r="S667" s="1">
        <v>2031270.9912000003</v>
      </c>
      <c r="T667" s="1"/>
      <c r="U667" s="1">
        <f t="shared" si="330"/>
        <v>4765.3029215999995</v>
      </c>
      <c r="V667" s="1">
        <f t="shared" si="330"/>
        <v>4765.3029215999995</v>
      </c>
      <c r="W667" s="7">
        <v>2019</v>
      </c>
      <c r="X667" s="173" t="s">
        <v>1394</v>
      </c>
      <c r="Y667" s="11">
        <f>+P667-'[1]Приложение №1'!$P584</f>
        <v>0</v>
      </c>
      <c r="AA667" s="24">
        <f t="shared" si="327"/>
        <v>23270880.287341435</v>
      </c>
      <c r="AB667" s="26">
        <v>0</v>
      </c>
      <c r="AC667" s="26">
        <v>0</v>
      </c>
      <c r="AD667" s="26">
        <v>0</v>
      </c>
      <c r="AE667" s="26">
        <v>0</v>
      </c>
      <c r="AF667" s="26">
        <v>0</v>
      </c>
      <c r="AG667" s="26"/>
      <c r="AH667" s="26">
        <v>0</v>
      </c>
      <c r="AI667" s="26">
        <v>0</v>
      </c>
      <c r="AJ667" s="26">
        <v>0</v>
      </c>
      <c r="AK667" s="26">
        <v>0</v>
      </c>
      <c r="AL667" s="26">
        <v>20267866.269781172</v>
      </c>
      <c r="AM667" s="26">
        <v>0</v>
      </c>
      <c r="AN667" s="26">
        <v>2327088.0287341434</v>
      </c>
      <c r="AO667" s="1">
        <v>232708.80287341436</v>
      </c>
      <c r="AP667" s="112">
        <v>443217.18595270498</v>
      </c>
      <c r="AQ667" s="172"/>
    </row>
    <row r="668" spans="1:43" ht="15" customHeight="1" x14ac:dyDescent="0.25">
      <c r="A668" s="4">
        <f t="shared" si="328"/>
        <v>641</v>
      </c>
      <c r="B668" s="22">
        <f t="shared" si="329"/>
        <v>32</v>
      </c>
      <c r="C668" s="2" t="s">
        <v>1365</v>
      </c>
      <c r="D668" s="2" t="s">
        <v>386</v>
      </c>
      <c r="E668" s="5">
        <v>1986</v>
      </c>
      <c r="F668" s="5">
        <v>2013</v>
      </c>
      <c r="G668" s="5" t="s">
        <v>1367</v>
      </c>
      <c r="H668" s="5">
        <v>5</v>
      </c>
      <c r="I668" s="5">
        <v>3</v>
      </c>
      <c r="J668" s="26">
        <v>4273.6000000000004</v>
      </c>
      <c r="K668" s="26">
        <v>3725.8</v>
      </c>
      <c r="L668" s="26">
        <v>0</v>
      </c>
      <c r="M668" s="6">
        <v>153</v>
      </c>
      <c r="N668" s="24">
        <f t="shared" si="324"/>
        <v>6408390.9031999996</v>
      </c>
      <c r="O668" s="20"/>
      <c r="P668" s="1">
        <f t="shared" si="331"/>
        <v>3913748.1331999991</v>
      </c>
      <c r="Q668" s="1"/>
      <c r="R668" s="1">
        <v>1482224.6856</v>
      </c>
      <c r="S668" s="1">
        <v>1012418.0844000001</v>
      </c>
      <c r="T668" s="1"/>
      <c r="U668" s="1">
        <f t="shared" si="330"/>
        <v>1720.0039999999999</v>
      </c>
      <c r="V668" s="1">
        <f t="shared" si="330"/>
        <v>1720.0039999999999</v>
      </c>
      <c r="W668" s="7">
        <v>2019</v>
      </c>
      <c r="X668" s="173" t="s">
        <v>1394</v>
      </c>
      <c r="Y668" s="11">
        <f>+P668-'[1]Приложение №1'!$P585</f>
        <v>0</v>
      </c>
      <c r="AA668" s="24">
        <f t="shared" si="327"/>
        <v>6408390.9031999996</v>
      </c>
      <c r="AB668" s="26">
        <v>0</v>
      </c>
      <c r="AC668" s="26">
        <v>0</v>
      </c>
      <c r="AD668" s="26">
        <v>0</v>
      </c>
      <c r="AE668" s="26">
        <v>0</v>
      </c>
      <c r="AF668" s="26">
        <v>0</v>
      </c>
      <c r="AG668" s="26"/>
      <c r="AH668" s="26">
        <v>0</v>
      </c>
      <c r="AI668" s="26">
        <v>0</v>
      </c>
      <c r="AJ668" s="26">
        <v>0</v>
      </c>
      <c r="AK668" s="26">
        <v>5581413.6907056523</v>
      </c>
      <c r="AL668" s="26">
        <v>0</v>
      </c>
      <c r="AM668" s="26">
        <v>0</v>
      </c>
      <c r="AN668" s="26">
        <v>640839.09031999996</v>
      </c>
      <c r="AO668" s="1">
        <v>64083.909031999996</v>
      </c>
      <c r="AP668" s="112">
        <v>122054.2131423472</v>
      </c>
      <c r="AQ668" s="172"/>
    </row>
    <row r="669" spans="1:43" ht="15" customHeight="1" x14ac:dyDescent="0.25">
      <c r="A669" s="4">
        <f t="shared" si="328"/>
        <v>642</v>
      </c>
      <c r="B669" s="22">
        <f t="shared" si="329"/>
        <v>33</v>
      </c>
      <c r="C669" s="2" t="s">
        <v>1365</v>
      </c>
      <c r="D669" s="2" t="s">
        <v>387</v>
      </c>
      <c r="E669" s="5">
        <v>1986</v>
      </c>
      <c r="F669" s="5">
        <v>2017</v>
      </c>
      <c r="G669" s="5" t="s">
        <v>1367</v>
      </c>
      <c r="H669" s="5">
        <v>9</v>
      </c>
      <c r="I669" s="5">
        <v>1</v>
      </c>
      <c r="J669" s="26">
        <v>3004.4</v>
      </c>
      <c r="K669" s="26">
        <v>2676.9</v>
      </c>
      <c r="L669" s="26">
        <v>0</v>
      </c>
      <c r="M669" s="6">
        <v>97</v>
      </c>
      <c r="N669" s="24">
        <f t="shared" si="324"/>
        <v>5120820.9554111995</v>
      </c>
      <c r="O669" s="20"/>
      <c r="P669" s="1">
        <f t="shared" si="331"/>
        <v>1993821.5254112</v>
      </c>
      <c r="Q669" s="1"/>
      <c r="R669" s="1">
        <v>1227322.51</v>
      </c>
      <c r="S669" s="1">
        <v>1899676.9199999997</v>
      </c>
      <c r="T669" s="26"/>
      <c r="U669" s="1">
        <f t="shared" si="330"/>
        <v>1912.9668479999998</v>
      </c>
      <c r="V669" s="1">
        <f t="shared" si="330"/>
        <v>1912.9668479999998</v>
      </c>
      <c r="W669" s="7">
        <v>2019</v>
      </c>
      <c r="X669" s="173" t="s">
        <v>1394</v>
      </c>
      <c r="Y669" s="11">
        <f>+P669-'[1]Приложение №1'!$P586</f>
        <v>0</v>
      </c>
      <c r="AA669" s="24">
        <f t="shared" si="327"/>
        <v>5120820.9554111995</v>
      </c>
      <c r="AB669" s="26">
        <v>0</v>
      </c>
      <c r="AC669" s="26">
        <v>0</v>
      </c>
      <c r="AD669" s="26">
        <v>0</v>
      </c>
      <c r="AE669" s="26">
        <v>0</v>
      </c>
      <c r="AF669" s="26">
        <v>0</v>
      </c>
      <c r="AG669" s="26"/>
      <c r="AH669" s="26">
        <v>0</v>
      </c>
      <c r="AI669" s="26">
        <v>0</v>
      </c>
      <c r="AJ669" s="26"/>
      <c r="AK669" s="26">
        <v>4459999.4943992067</v>
      </c>
      <c r="AL669" s="26">
        <v>0</v>
      </c>
      <c r="AM669" s="26">
        <v>0</v>
      </c>
      <c r="AN669" s="26">
        <v>512082.09554112004</v>
      </c>
      <c r="AO669" s="1">
        <v>51208.209554112007</v>
      </c>
      <c r="AP669" s="112">
        <v>97531.155916761723</v>
      </c>
      <c r="AQ669" s="172"/>
    </row>
    <row r="670" spans="1:43" ht="15" customHeight="1" x14ac:dyDescent="0.25">
      <c r="A670" s="4">
        <f t="shared" si="328"/>
        <v>643</v>
      </c>
      <c r="B670" s="22">
        <f t="shared" si="329"/>
        <v>34</v>
      </c>
      <c r="C670" s="2" t="s">
        <v>1365</v>
      </c>
      <c r="D670" s="2" t="s">
        <v>388</v>
      </c>
      <c r="E670" s="5">
        <v>1995</v>
      </c>
      <c r="F670" s="5">
        <v>2002</v>
      </c>
      <c r="G670" s="5" t="s">
        <v>1367</v>
      </c>
      <c r="H670" s="5">
        <v>10</v>
      </c>
      <c r="I670" s="5">
        <v>1</v>
      </c>
      <c r="J670" s="26">
        <v>3164.1</v>
      </c>
      <c r="K670" s="26">
        <v>2676.9</v>
      </c>
      <c r="L670" s="26">
        <v>0</v>
      </c>
      <c r="M670" s="6">
        <v>107</v>
      </c>
      <c r="N670" s="24">
        <f t="shared" si="324"/>
        <v>2176365.4428672004</v>
      </c>
      <c r="O670" s="20"/>
      <c r="P670" s="1">
        <f t="shared" si="331"/>
        <v>848128.78286720044</v>
      </c>
      <c r="Q670" s="1"/>
      <c r="R670" s="1">
        <v>1328236.6599999999</v>
      </c>
      <c r="S670" s="1"/>
      <c r="T670" s="26"/>
      <c r="U670" s="1">
        <f t="shared" si="330"/>
        <v>813.01708800000006</v>
      </c>
      <c r="V670" s="1">
        <f t="shared" si="330"/>
        <v>813.01708800000006</v>
      </c>
      <c r="W670" s="7">
        <v>2019</v>
      </c>
      <c r="X670" s="173" t="s">
        <v>1394</v>
      </c>
      <c r="Y670" s="11">
        <f>+P670-'[1]Приложение №1'!$P587</f>
        <v>0</v>
      </c>
      <c r="AA670" s="24">
        <f t="shared" si="327"/>
        <v>2176365.4428672004</v>
      </c>
      <c r="AB670" s="26">
        <v>0</v>
      </c>
      <c r="AC670" s="26">
        <v>0</v>
      </c>
      <c r="AD670" s="26">
        <v>1895514.1879269597</v>
      </c>
      <c r="AE670" s="26">
        <v>0</v>
      </c>
      <c r="AF670" s="26">
        <v>0</v>
      </c>
      <c r="AG670" s="26"/>
      <c r="AH670" s="26">
        <v>0</v>
      </c>
      <c r="AI670" s="26">
        <v>0</v>
      </c>
      <c r="AJ670" s="26">
        <v>0</v>
      </c>
      <c r="AK670" s="26">
        <v>0</v>
      </c>
      <c r="AL670" s="26">
        <v>0</v>
      </c>
      <c r="AM670" s="26">
        <v>0</v>
      </c>
      <c r="AN670" s="26">
        <v>217636.54428672005</v>
      </c>
      <c r="AO670" s="1">
        <v>21763.654428672005</v>
      </c>
      <c r="AP670" s="112">
        <v>41451.056224848704</v>
      </c>
      <c r="AQ670" s="172"/>
    </row>
    <row r="671" spans="1:43" ht="15" customHeight="1" x14ac:dyDescent="0.25">
      <c r="A671" s="4">
        <f t="shared" si="328"/>
        <v>644</v>
      </c>
      <c r="B671" s="22">
        <f t="shared" si="329"/>
        <v>35</v>
      </c>
      <c r="C671" s="2" t="s">
        <v>1365</v>
      </c>
      <c r="D671" s="2" t="s">
        <v>389</v>
      </c>
      <c r="E671" s="5">
        <v>1996</v>
      </c>
      <c r="F671" s="5">
        <v>1996</v>
      </c>
      <c r="G671" s="5" t="s">
        <v>48</v>
      </c>
      <c r="H671" s="5">
        <v>3</v>
      </c>
      <c r="I671" s="5">
        <v>3</v>
      </c>
      <c r="J671" s="26">
        <v>2048.3000000000002</v>
      </c>
      <c r="K671" s="26">
        <v>1766.9</v>
      </c>
      <c r="L671" s="26">
        <v>0</v>
      </c>
      <c r="M671" s="6">
        <v>51</v>
      </c>
      <c r="N671" s="24">
        <f t="shared" si="324"/>
        <v>33805835.966304243</v>
      </c>
      <c r="O671" s="20"/>
      <c r="P671" s="1">
        <f t="shared" si="331"/>
        <v>28141371.31630424</v>
      </c>
      <c r="Q671" s="1"/>
      <c r="R671" s="1">
        <v>633040.2058</v>
      </c>
      <c r="S671" s="1">
        <v>5031424.4442000007</v>
      </c>
      <c r="T671" s="1"/>
      <c r="U671" s="1">
        <f t="shared" si="330"/>
        <v>19132.851868416004</v>
      </c>
      <c r="V671" s="1">
        <f t="shared" si="330"/>
        <v>19132.851868416004</v>
      </c>
      <c r="W671" s="7">
        <v>2019</v>
      </c>
      <c r="X671" s="173" t="s">
        <v>1394</v>
      </c>
      <c r="Y671" s="11">
        <f>+P671-'[1]Приложение №1'!$P588</f>
        <v>0</v>
      </c>
      <c r="AA671" s="24">
        <f t="shared" si="327"/>
        <v>33805835.966304243</v>
      </c>
      <c r="AB671" s="26">
        <v>6700361.0893385699</v>
      </c>
      <c r="AC671" s="26">
        <v>3490874.7316903411</v>
      </c>
      <c r="AD671" s="26">
        <v>1444478.386687834</v>
      </c>
      <c r="AE671" s="26">
        <v>0</v>
      </c>
      <c r="AF671" s="26">
        <v>0</v>
      </c>
      <c r="AG671" s="26"/>
      <c r="AH671" s="26">
        <v>547643.04082610249</v>
      </c>
      <c r="AI671" s="26">
        <v>0</v>
      </c>
      <c r="AJ671" s="26">
        <v>0</v>
      </c>
      <c r="AK671" s="26">
        <v>0</v>
      </c>
      <c r="AL671" s="26">
        <v>17457525.241583157</v>
      </c>
      <c r="AM671" s="26">
        <v>0</v>
      </c>
      <c r="AN671" s="26">
        <v>3178709.049390018</v>
      </c>
      <c r="AO671" s="1">
        <v>338058.35966304236</v>
      </c>
      <c r="AP671" s="112">
        <v>648186.06712517515</v>
      </c>
      <c r="AQ671" s="172"/>
    </row>
    <row r="672" spans="1:43" ht="15" customHeight="1" x14ac:dyDescent="0.25">
      <c r="A672" s="4">
        <f t="shared" si="328"/>
        <v>645</v>
      </c>
      <c r="B672" s="22">
        <f t="shared" si="329"/>
        <v>36</v>
      </c>
      <c r="C672" s="2" t="s">
        <v>1365</v>
      </c>
      <c r="D672" s="2" t="s">
        <v>390</v>
      </c>
      <c r="E672" s="5">
        <v>1986</v>
      </c>
      <c r="F672" s="5">
        <v>2016</v>
      </c>
      <c r="G672" s="5" t="s">
        <v>1367</v>
      </c>
      <c r="H672" s="5">
        <v>5</v>
      </c>
      <c r="I672" s="5">
        <v>4</v>
      </c>
      <c r="J672" s="26">
        <v>3396.9</v>
      </c>
      <c r="K672" s="26">
        <v>3059.1</v>
      </c>
      <c r="L672" s="26">
        <v>0</v>
      </c>
      <c r="M672" s="6">
        <v>122</v>
      </c>
      <c r="N672" s="24">
        <f t="shared" si="324"/>
        <v>12428415.848861372</v>
      </c>
      <c r="O672" s="20"/>
      <c r="P672" s="1">
        <f t="shared" si="331"/>
        <v>4866563.6688613724</v>
      </c>
      <c r="Q672" s="1"/>
      <c r="R672" s="1">
        <v>1163443.3961999998</v>
      </c>
      <c r="S672" s="1">
        <v>6398408.7838000003</v>
      </c>
      <c r="T672" s="1"/>
      <c r="U672" s="1">
        <f t="shared" si="330"/>
        <v>4062.768738799442</v>
      </c>
      <c r="V672" s="1">
        <f t="shared" si="330"/>
        <v>4062.768738799442</v>
      </c>
      <c r="W672" s="7">
        <v>2019</v>
      </c>
      <c r="X672" s="173" t="s">
        <v>1394</v>
      </c>
      <c r="Y672" s="11">
        <f>+P672-'[1]Приложение №1'!$P589</f>
        <v>-279213.28936550952</v>
      </c>
      <c r="AA672" s="24">
        <f t="shared" si="327"/>
        <v>12428415.848861372</v>
      </c>
      <c r="AB672" s="26">
        <v>6061746.8582748314</v>
      </c>
      <c r="AC672" s="26">
        <v>2605155.66</v>
      </c>
      <c r="AD672" s="26">
        <v>2187734.91</v>
      </c>
      <c r="AE672" s="26">
        <v>0</v>
      </c>
      <c r="AF672" s="26">
        <v>0</v>
      </c>
      <c r="AG672" s="26"/>
      <c r="AH672" s="26">
        <v>251675.45410878723</v>
      </c>
      <c r="AI672" s="26">
        <v>0</v>
      </c>
      <c r="AJ672" s="26">
        <v>0</v>
      </c>
      <c r="AK672" s="26">
        <v>0</v>
      </c>
      <c r="AL672" s="26">
        <v>0</v>
      </c>
      <c r="AM672" s="26">
        <v>0</v>
      </c>
      <c r="AN672" s="26">
        <v>1074948.6007849383</v>
      </c>
      <c r="AO672" s="1">
        <v>77360.2219424137</v>
      </c>
      <c r="AP672" s="112">
        <v>169794.14375039996</v>
      </c>
      <c r="AQ672" s="172"/>
    </row>
    <row r="673" spans="1:43" ht="15" customHeight="1" x14ac:dyDescent="0.25">
      <c r="A673" s="4">
        <f t="shared" si="328"/>
        <v>646</v>
      </c>
      <c r="B673" s="22">
        <f t="shared" si="329"/>
        <v>37</v>
      </c>
      <c r="C673" s="2" t="s">
        <v>1365</v>
      </c>
      <c r="D673" s="2" t="s">
        <v>392</v>
      </c>
      <c r="E673" s="5">
        <v>1986</v>
      </c>
      <c r="F673" s="5">
        <v>2017</v>
      </c>
      <c r="G673" s="5" t="s">
        <v>1367</v>
      </c>
      <c r="H673" s="5">
        <v>9</v>
      </c>
      <c r="I673" s="5">
        <v>1</v>
      </c>
      <c r="J673" s="26">
        <v>3135.1</v>
      </c>
      <c r="K673" s="26">
        <v>2676.8</v>
      </c>
      <c r="L673" s="26">
        <v>0</v>
      </c>
      <c r="M673" s="6">
        <v>109</v>
      </c>
      <c r="N673" s="24">
        <f t="shared" si="324"/>
        <v>2176284.1411584001</v>
      </c>
      <c r="O673" s="20"/>
      <c r="P673" s="1">
        <f t="shared" si="331"/>
        <v>1458300.8511584001</v>
      </c>
      <c r="Q673" s="1"/>
      <c r="R673" s="1">
        <v>717983.28999999992</v>
      </c>
      <c r="S673" s="1">
        <v>0</v>
      </c>
      <c r="T673" s="26"/>
      <c r="U673" s="1">
        <f t="shared" si="330"/>
        <v>813.01708799999994</v>
      </c>
      <c r="V673" s="1">
        <f t="shared" si="330"/>
        <v>813.01708799999994</v>
      </c>
      <c r="W673" s="7">
        <v>2019</v>
      </c>
      <c r="X673" s="173" t="s">
        <v>1394</v>
      </c>
      <c r="Y673" s="11">
        <f>+P673-'[1]Приложение №1'!$P590</f>
        <v>0</v>
      </c>
      <c r="AA673" s="24">
        <f t="shared" si="327"/>
        <v>2176284.1411584001</v>
      </c>
      <c r="AB673" s="26">
        <v>0</v>
      </c>
      <c r="AC673" s="26">
        <v>0</v>
      </c>
      <c r="AD673" s="26">
        <v>1895443.3778784731</v>
      </c>
      <c r="AE673" s="26">
        <v>0</v>
      </c>
      <c r="AF673" s="26">
        <v>0</v>
      </c>
      <c r="AG673" s="26"/>
      <c r="AH673" s="26">
        <v>0</v>
      </c>
      <c r="AI673" s="26">
        <v>0</v>
      </c>
      <c r="AJ673" s="26">
        <v>0</v>
      </c>
      <c r="AK673" s="26">
        <v>0</v>
      </c>
      <c r="AL673" s="26">
        <v>0</v>
      </c>
      <c r="AM673" s="26">
        <v>0</v>
      </c>
      <c r="AN673" s="26">
        <v>217628.41411584002</v>
      </c>
      <c r="AO673" s="1">
        <v>21762.841411584002</v>
      </c>
      <c r="AP673" s="112">
        <v>41449.50775250289</v>
      </c>
      <c r="AQ673" s="172"/>
    </row>
    <row r="674" spans="1:43" ht="15" customHeight="1" x14ac:dyDescent="0.25">
      <c r="A674" s="4">
        <f t="shared" si="328"/>
        <v>647</v>
      </c>
      <c r="B674" s="22">
        <f t="shared" si="329"/>
        <v>38</v>
      </c>
      <c r="C674" s="2" t="s">
        <v>1365</v>
      </c>
      <c r="D674" s="2" t="s">
        <v>393</v>
      </c>
      <c r="E674" s="5">
        <v>1981</v>
      </c>
      <c r="F674" s="5">
        <v>2010</v>
      </c>
      <c r="G674" s="5" t="s">
        <v>1367</v>
      </c>
      <c r="H674" s="5">
        <v>4</v>
      </c>
      <c r="I674" s="5">
        <v>6</v>
      </c>
      <c r="J674" s="26">
        <v>4017.6</v>
      </c>
      <c r="K674" s="26">
        <v>2815.6</v>
      </c>
      <c r="L674" s="26">
        <v>720.8</v>
      </c>
      <c r="M674" s="6">
        <v>116</v>
      </c>
      <c r="N674" s="24">
        <f t="shared" si="324"/>
        <v>16852017.251946237</v>
      </c>
      <c r="O674" s="20"/>
      <c r="P674" s="1">
        <f t="shared" si="331"/>
        <v>14108786.221946238</v>
      </c>
      <c r="Q674" s="1"/>
      <c r="R674" s="1">
        <v>1421461.1403999999</v>
      </c>
      <c r="S674" s="1">
        <v>1321769.8895999999</v>
      </c>
      <c r="T674" s="1"/>
      <c r="U674" s="1">
        <f t="shared" si="330"/>
        <v>4765.3029215999995</v>
      </c>
      <c r="V674" s="1">
        <f t="shared" si="330"/>
        <v>4765.3029215999995</v>
      </c>
      <c r="W674" s="7">
        <v>2019</v>
      </c>
      <c r="X674" s="173" t="s">
        <v>1394</v>
      </c>
      <c r="Y674" s="11">
        <f>+P674-'[1]Приложение №1'!$P591</f>
        <v>0</v>
      </c>
      <c r="AA674" s="24">
        <f t="shared" si="327"/>
        <v>16852017.251946237</v>
      </c>
      <c r="AB674" s="26">
        <v>0</v>
      </c>
      <c r="AC674" s="26">
        <v>0</v>
      </c>
      <c r="AD674" s="26">
        <v>0</v>
      </c>
      <c r="AE674" s="26">
        <v>0</v>
      </c>
      <c r="AF674" s="26">
        <v>0</v>
      </c>
      <c r="AG674" s="26"/>
      <c r="AH674" s="26">
        <v>0</v>
      </c>
      <c r="AI674" s="26">
        <v>0</v>
      </c>
      <c r="AJ674" s="26">
        <v>0</v>
      </c>
      <c r="AK674" s="26">
        <v>0</v>
      </c>
      <c r="AL674" s="26">
        <v>14677331.833651584</v>
      </c>
      <c r="AM674" s="26">
        <v>0</v>
      </c>
      <c r="AN674" s="26">
        <v>1685201.7251946237</v>
      </c>
      <c r="AO674" s="1">
        <v>168520.17251946239</v>
      </c>
      <c r="AP674" s="112">
        <v>320963.52058056806</v>
      </c>
      <c r="AQ674" s="172"/>
    </row>
    <row r="675" spans="1:43" ht="15" customHeight="1" x14ac:dyDescent="0.25">
      <c r="A675" s="4">
        <f t="shared" si="328"/>
        <v>648</v>
      </c>
      <c r="B675" s="22">
        <f t="shared" si="329"/>
        <v>39</v>
      </c>
      <c r="C675" s="2" t="s">
        <v>1365</v>
      </c>
      <c r="D675" s="2" t="s">
        <v>394</v>
      </c>
      <c r="E675" s="5">
        <v>1985</v>
      </c>
      <c r="F675" s="5">
        <v>2008</v>
      </c>
      <c r="G675" s="5" t="s">
        <v>1367</v>
      </c>
      <c r="H675" s="5">
        <v>5</v>
      </c>
      <c r="I675" s="5">
        <v>5</v>
      </c>
      <c r="J675" s="26">
        <v>7124.7</v>
      </c>
      <c r="K675" s="26">
        <v>5719.3</v>
      </c>
      <c r="L675" s="26">
        <v>219.2</v>
      </c>
      <c r="M675" s="6">
        <v>248</v>
      </c>
      <c r="N675" s="24">
        <f t="shared" si="324"/>
        <v>10214243.753999999</v>
      </c>
      <c r="O675" s="20"/>
      <c r="P675" s="1">
        <f t="shared" si="331"/>
        <v>6238067.8739999989</v>
      </c>
      <c r="Q675" s="1"/>
      <c r="R675" s="1">
        <v>2354976.4913999997</v>
      </c>
      <c r="S675" s="1">
        <v>1621199.3886000002</v>
      </c>
      <c r="T675" s="1"/>
      <c r="U675" s="1">
        <f t="shared" si="330"/>
        <v>1720.0039999999999</v>
      </c>
      <c r="V675" s="1">
        <f t="shared" si="330"/>
        <v>1720.0039999999999</v>
      </c>
      <c r="W675" s="7">
        <v>2019</v>
      </c>
      <c r="X675" s="173" t="s">
        <v>1394</v>
      </c>
      <c r="Y675" s="11">
        <f>+P675-'[1]Приложение №1'!$P592</f>
        <v>0</v>
      </c>
      <c r="AA675" s="24">
        <f t="shared" si="327"/>
        <v>10214243.753999999</v>
      </c>
      <c r="AB675" s="26">
        <v>0</v>
      </c>
      <c r="AC675" s="26">
        <v>0</v>
      </c>
      <c r="AD675" s="26">
        <v>0</v>
      </c>
      <c r="AE675" s="26">
        <v>0</v>
      </c>
      <c r="AF675" s="26">
        <v>0</v>
      </c>
      <c r="AG675" s="26"/>
      <c r="AH675" s="26">
        <v>0</v>
      </c>
      <c r="AI675" s="26">
        <v>0</v>
      </c>
      <c r="AJ675" s="26">
        <v>0</v>
      </c>
      <c r="AK675" s="26">
        <v>8896136.4545213152</v>
      </c>
      <c r="AL675" s="26">
        <v>0</v>
      </c>
      <c r="AM675" s="26">
        <v>0</v>
      </c>
      <c r="AN675" s="26">
        <v>1021424.3753999999</v>
      </c>
      <c r="AO675" s="1">
        <v>102142.43753999998</v>
      </c>
      <c r="AP675" s="112">
        <v>194540.486538684</v>
      </c>
      <c r="AQ675" s="172"/>
    </row>
    <row r="676" spans="1:43" ht="15" customHeight="1" x14ac:dyDescent="0.25">
      <c r="A676" s="4">
        <f t="shared" si="328"/>
        <v>649</v>
      </c>
      <c r="B676" s="22">
        <f t="shared" si="329"/>
        <v>40</v>
      </c>
      <c r="C676" s="2" t="s">
        <v>1365</v>
      </c>
      <c r="D676" s="2" t="s">
        <v>396</v>
      </c>
      <c r="E676" s="5">
        <v>1980</v>
      </c>
      <c r="F676" s="5">
        <v>2016</v>
      </c>
      <c r="G676" s="5" t="s">
        <v>48</v>
      </c>
      <c r="H676" s="5">
        <v>4</v>
      </c>
      <c r="I676" s="5">
        <v>3</v>
      </c>
      <c r="J676" s="26">
        <v>5058.3</v>
      </c>
      <c r="K676" s="26">
        <v>3316.7</v>
      </c>
      <c r="L676" s="26">
        <v>0</v>
      </c>
      <c r="M676" s="6">
        <v>260</v>
      </c>
      <c r="N676" s="24">
        <f t="shared" si="324"/>
        <v>8027157.5563795194</v>
      </c>
      <c r="O676" s="20"/>
      <c r="P676" s="1">
        <f t="shared" si="331"/>
        <v>5454350.6463795193</v>
      </c>
      <c r="Q676" s="1"/>
      <c r="R676" s="1">
        <v>1373548.7694000001</v>
      </c>
      <c r="S676" s="1">
        <v>1199258.1406</v>
      </c>
      <c r="T676" s="1"/>
      <c r="U676" s="1">
        <f t="shared" ref="U676:V695" si="332">$N676/($K676+$L676)</f>
        <v>2420.2241856000001</v>
      </c>
      <c r="V676" s="1">
        <f t="shared" si="332"/>
        <v>2420.2241856000001</v>
      </c>
      <c r="W676" s="7">
        <v>2019</v>
      </c>
      <c r="X676" s="173" t="s">
        <v>1394</v>
      </c>
      <c r="Y676" s="11">
        <f>+P676-'[1]Приложение №1'!$P593</f>
        <v>0</v>
      </c>
      <c r="AA676" s="24">
        <f t="shared" si="327"/>
        <v>8027157.5563795194</v>
      </c>
      <c r="AB676" s="26">
        <v>0</v>
      </c>
      <c r="AC676" s="26">
        <v>0</v>
      </c>
      <c r="AD676" s="26">
        <v>0</v>
      </c>
      <c r="AE676" s="26">
        <v>0</v>
      </c>
      <c r="AF676" s="26">
        <v>0</v>
      </c>
      <c r="AG676" s="26"/>
      <c r="AH676" s="26">
        <v>0</v>
      </c>
      <c r="AI676" s="26">
        <v>0</v>
      </c>
      <c r="AJ676" s="26">
        <v>0</v>
      </c>
      <c r="AK676" s="26">
        <v>0</v>
      </c>
      <c r="AL676" s="26">
        <v>6991284.9823589679</v>
      </c>
      <c r="AM676" s="26">
        <v>0</v>
      </c>
      <c r="AN676" s="26">
        <v>802715.75563795201</v>
      </c>
      <c r="AO676" s="1">
        <v>80271.575563795195</v>
      </c>
      <c r="AP676" s="112">
        <v>152885.24281880434</v>
      </c>
      <c r="AQ676" s="172"/>
    </row>
    <row r="677" spans="1:43" ht="15" customHeight="1" x14ac:dyDescent="0.25">
      <c r="A677" s="4">
        <f t="shared" si="328"/>
        <v>650</v>
      </c>
      <c r="B677" s="22">
        <f t="shared" si="329"/>
        <v>41</v>
      </c>
      <c r="C677" s="2" t="s">
        <v>1365</v>
      </c>
      <c r="D677" s="2" t="s">
        <v>397</v>
      </c>
      <c r="E677" s="5">
        <v>1980</v>
      </c>
      <c r="F677" s="5">
        <v>2012</v>
      </c>
      <c r="G677" s="5" t="s">
        <v>48</v>
      </c>
      <c r="H677" s="5">
        <v>4</v>
      </c>
      <c r="I677" s="5">
        <v>3</v>
      </c>
      <c r="J677" s="26">
        <v>5014.2</v>
      </c>
      <c r="K677" s="26">
        <v>3323.4</v>
      </c>
      <c r="L677" s="26">
        <v>753.6</v>
      </c>
      <c r="M677" s="6">
        <v>153</v>
      </c>
      <c r="N677" s="24">
        <f t="shared" si="324"/>
        <v>9768437.6600000001</v>
      </c>
      <c r="O677" s="20"/>
      <c r="P677" s="1">
        <f t="shared" si="331"/>
        <v>6605856.2500000009</v>
      </c>
      <c r="Q677" s="1"/>
      <c r="R677" s="1">
        <v>1817895.9491999999</v>
      </c>
      <c r="S677" s="1">
        <v>1344685.4607999998</v>
      </c>
      <c r="T677" s="1"/>
      <c r="U677" s="1">
        <f t="shared" si="332"/>
        <v>2395.9866715722346</v>
      </c>
      <c r="V677" s="1">
        <f t="shared" si="332"/>
        <v>2395.9866715722346</v>
      </c>
      <c r="W677" s="7">
        <v>2019</v>
      </c>
      <c r="X677" s="173" t="s">
        <v>1394</v>
      </c>
      <c r="Y677" s="11">
        <f>+P677-'[1]Приложение №1'!$P594</f>
        <v>-98816.344691200182</v>
      </c>
      <c r="AA677" s="24">
        <f t="shared" si="327"/>
        <v>9768437.6600000001</v>
      </c>
      <c r="AB677" s="26">
        <v>0</v>
      </c>
      <c r="AC677" s="26">
        <v>0</v>
      </c>
      <c r="AD677" s="26">
        <v>0</v>
      </c>
      <c r="AE677" s="26">
        <v>0</v>
      </c>
      <c r="AF677" s="26">
        <v>0</v>
      </c>
      <c r="AG677" s="26"/>
      <c r="AH677" s="26">
        <v>0</v>
      </c>
      <c r="AI677" s="26">
        <v>0</v>
      </c>
      <c r="AJ677" s="26">
        <v>0</v>
      </c>
      <c r="AK677" s="26">
        <v>0</v>
      </c>
      <c r="AL677" s="26">
        <v>9403121.0399999991</v>
      </c>
      <c r="AM677" s="26">
        <v>0</v>
      </c>
      <c r="AN677" s="26">
        <v>264024.74</v>
      </c>
      <c r="AO677" s="1">
        <v>20000</v>
      </c>
      <c r="AP677" s="112">
        <v>81291.88</v>
      </c>
      <c r="AQ677" s="172"/>
    </row>
    <row r="678" spans="1:43" ht="15" customHeight="1" x14ac:dyDescent="0.25">
      <c r="A678" s="4">
        <f t="shared" si="328"/>
        <v>651</v>
      </c>
      <c r="B678" s="22">
        <f t="shared" si="329"/>
        <v>42</v>
      </c>
      <c r="C678" s="2" t="s">
        <v>1365</v>
      </c>
      <c r="D678" s="2" t="s">
        <v>401</v>
      </c>
      <c r="E678" s="5">
        <v>1981</v>
      </c>
      <c r="F678" s="5">
        <v>2015</v>
      </c>
      <c r="G678" s="5" t="s">
        <v>1367</v>
      </c>
      <c r="H678" s="5">
        <v>5</v>
      </c>
      <c r="I678" s="5">
        <v>3</v>
      </c>
      <c r="J678" s="26">
        <v>5096.3999999999996</v>
      </c>
      <c r="K678" s="26">
        <v>4071.7</v>
      </c>
      <c r="L678" s="26">
        <v>242.7</v>
      </c>
      <c r="M678" s="6">
        <v>191</v>
      </c>
      <c r="N678" s="24">
        <f t="shared" si="324"/>
        <v>18271182.027343564</v>
      </c>
      <c r="O678" s="20"/>
      <c r="P678" s="1">
        <f t="shared" si="331"/>
        <v>6971276.0673435628</v>
      </c>
      <c r="Q678" s="1"/>
      <c r="R678" s="1">
        <v>1785318.3621999999</v>
      </c>
      <c r="S678" s="1">
        <v>9514587.5978000015</v>
      </c>
      <c r="T678" s="1"/>
      <c r="U678" s="1">
        <f t="shared" si="332"/>
        <v>4234.9300081920001</v>
      </c>
      <c r="V678" s="1">
        <f t="shared" si="332"/>
        <v>4234.9300081920001</v>
      </c>
      <c r="W678" s="7">
        <v>2019</v>
      </c>
      <c r="X678" s="173" t="s">
        <v>1394</v>
      </c>
      <c r="Y678" s="11">
        <f>+P678-'[1]Приложение №1'!$P595</f>
        <v>0</v>
      </c>
      <c r="AA678" s="24">
        <f t="shared" si="327"/>
        <v>18271182.027343564</v>
      </c>
      <c r="AB678" s="26">
        <v>8549181.3426631782</v>
      </c>
      <c r="AC678" s="26">
        <v>3659238.9976893859</v>
      </c>
      <c r="AD678" s="26">
        <v>0</v>
      </c>
      <c r="AE678" s="26">
        <v>3450126.7111206804</v>
      </c>
      <c r="AF678" s="26">
        <v>0</v>
      </c>
      <c r="AG678" s="26"/>
      <c r="AH678" s="26">
        <v>354950.33807556191</v>
      </c>
      <c r="AI678" s="26">
        <v>0</v>
      </c>
      <c r="AJ678" s="26">
        <v>0</v>
      </c>
      <c r="AK678" s="26">
        <v>0</v>
      </c>
      <c r="AL678" s="26">
        <v>0</v>
      </c>
      <c r="AM678" s="26">
        <v>0</v>
      </c>
      <c r="AN678" s="26">
        <v>1724790.062425937</v>
      </c>
      <c r="AO678" s="1">
        <v>182711.82027343565</v>
      </c>
      <c r="AP678" s="112">
        <v>350182.75509538571</v>
      </c>
      <c r="AQ678" s="172"/>
    </row>
    <row r="679" spans="1:43" ht="15" customHeight="1" x14ac:dyDescent="0.25">
      <c r="A679" s="4">
        <f t="shared" si="328"/>
        <v>652</v>
      </c>
      <c r="B679" s="22">
        <f t="shared" si="329"/>
        <v>43</v>
      </c>
      <c r="C679" s="2" t="s">
        <v>1365</v>
      </c>
      <c r="D679" s="2" t="s">
        <v>407</v>
      </c>
      <c r="E679" s="5">
        <v>1996</v>
      </c>
      <c r="F679" s="5">
        <v>1996</v>
      </c>
      <c r="G679" s="5" t="s">
        <v>48</v>
      </c>
      <c r="H679" s="5">
        <v>3</v>
      </c>
      <c r="I679" s="5">
        <v>2</v>
      </c>
      <c r="J679" s="26">
        <v>1216.0999999999999</v>
      </c>
      <c r="K679" s="26">
        <v>889.8</v>
      </c>
      <c r="L679" s="26">
        <v>166.2</v>
      </c>
      <c r="M679" s="6">
        <v>29</v>
      </c>
      <c r="N679" s="24">
        <f t="shared" si="324"/>
        <v>8757819.8400000017</v>
      </c>
      <c r="O679" s="20"/>
      <c r="P679" s="1">
        <f t="shared" si="331"/>
        <v>5148341.6700000018</v>
      </c>
      <c r="Q679" s="1"/>
      <c r="R679" s="1">
        <v>410660.12040000001</v>
      </c>
      <c r="S679" s="1">
        <v>3198818.0496</v>
      </c>
      <c r="T679" s="1"/>
      <c r="U679" s="1">
        <f t="shared" si="332"/>
        <v>8293.3900000000012</v>
      </c>
      <c r="V679" s="1">
        <f t="shared" si="332"/>
        <v>8293.3900000000012</v>
      </c>
      <c r="W679" s="7">
        <v>2019</v>
      </c>
      <c r="X679" s="173" t="s">
        <v>1394</v>
      </c>
      <c r="Y679" s="11">
        <f>+P679-'[1]Приложение №1'!$P596</f>
        <v>0</v>
      </c>
      <c r="AA679" s="24">
        <f t="shared" si="327"/>
        <v>8757819.8400000017</v>
      </c>
      <c r="AB679" s="26">
        <v>4004514.1821484803</v>
      </c>
      <c r="AC679" s="26">
        <v>2086346.4776985601</v>
      </c>
      <c r="AD679" s="26">
        <v>863302.14653759997</v>
      </c>
      <c r="AE679" s="26">
        <v>448610.79529728007</v>
      </c>
      <c r="AF679" s="26">
        <v>0</v>
      </c>
      <c r="AG679" s="26"/>
      <c r="AH679" s="26">
        <v>327305.36184192001</v>
      </c>
      <c r="AI679" s="26">
        <v>0</v>
      </c>
      <c r="AJ679" s="26">
        <v>0</v>
      </c>
      <c r="AK679" s="26">
        <v>0</v>
      </c>
      <c r="AL679" s="26">
        <v>0</v>
      </c>
      <c r="AM679" s="26">
        <v>0</v>
      </c>
      <c r="AN679" s="26">
        <v>771121.50719999999</v>
      </c>
      <c r="AO679" s="1">
        <v>87578.198400000023</v>
      </c>
      <c r="AP679" s="112">
        <v>169041.17087616003</v>
      </c>
      <c r="AQ679" s="172"/>
    </row>
    <row r="680" spans="1:43" ht="15" customHeight="1" x14ac:dyDescent="0.25">
      <c r="A680" s="4">
        <f t="shared" si="328"/>
        <v>653</v>
      </c>
      <c r="B680" s="22">
        <f t="shared" si="329"/>
        <v>44</v>
      </c>
      <c r="C680" s="2" t="s">
        <v>1365</v>
      </c>
      <c r="D680" s="2" t="s">
        <v>408</v>
      </c>
      <c r="E680" s="5">
        <v>1983</v>
      </c>
      <c r="F680" s="5">
        <v>2007</v>
      </c>
      <c r="G680" s="5" t="s">
        <v>1367</v>
      </c>
      <c r="H680" s="5">
        <v>5</v>
      </c>
      <c r="I680" s="5">
        <v>3</v>
      </c>
      <c r="J680" s="26">
        <v>5113.2</v>
      </c>
      <c r="K680" s="26">
        <v>5433.7</v>
      </c>
      <c r="L680" s="26">
        <v>0</v>
      </c>
      <c r="M680" s="6">
        <v>187</v>
      </c>
      <c r="N680" s="24">
        <f t="shared" si="324"/>
        <v>17280414.083158389</v>
      </c>
      <c r="O680" s="20"/>
      <c r="P680" s="1">
        <f t="shared" si="331"/>
        <v>10176929.95315839</v>
      </c>
      <c r="Q680" s="1"/>
      <c r="R680" s="1"/>
      <c r="S680" s="1">
        <v>7103484.1299999999</v>
      </c>
      <c r="T680" s="1"/>
      <c r="U680" s="1">
        <f t="shared" si="332"/>
        <v>3180.2296930560005</v>
      </c>
      <c r="V680" s="1">
        <f t="shared" si="332"/>
        <v>3180.2296930560005</v>
      </c>
      <c r="W680" s="7">
        <v>2019</v>
      </c>
      <c r="X680" s="173" t="s">
        <v>1394</v>
      </c>
      <c r="Y680" s="11">
        <f>+P680-'[1]Приложение №1'!$P597</f>
        <v>0</v>
      </c>
      <c r="AA680" s="24">
        <f t="shared" si="327"/>
        <v>17280414.083158389</v>
      </c>
      <c r="AB680" s="26">
        <v>10767125.593739318</v>
      </c>
      <c r="AC680" s="26">
        <v>0</v>
      </c>
      <c r="AD680" s="26">
        <v>4113978.3002970773</v>
      </c>
      <c r="AE680" s="26">
        <v>0</v>
      </c>
      <c r="AF680" s="26">
        <v>0</v>
      </c>
      <c r="AG680" s="26"/>
      <c r="AH680" s="26">
        <v>447036.35546105617</v>
      </c>
      <c r="AI680" s="26">
        <v>0</v>
      </c>
      <c r="AJ680" s="26">
        <v>0</v>
      </c>
      <c r="AK680" s="26">
        <v>0</v>
      </c>
      <c r="AL680" s="26">
        <v>0</v>
      </c>
      <c r="AM680" s="26">
        <v>0</v>
      </c>
      <c r="AN680" s="26">
        <v>1444274.3103040662</v>
      </c>
      <c r="AO680" s="1">
        <v>172804.14083158388</v>
      </c>
      <c r="AP680" s="112">
        <v>335195.38252528664</v>
      </c>
      <c r="AQ680" s="172"/>
    </row>
    <row r="681" spans="1:43" ht="15" customHeight="1" x14ac:dyDescent="0.25">
      <c r="A681" s="4">
        <f t="shared" si="328"/>
        <v>654</v>
      </c>
      <c r="B681" s="22">
        <f t="shared" si="329"/>
        <v>45</v>
      </c>
      <c r="C681" s="2" t="s">
        <v>1365</v>
      </c>
      <c r="D681" s="2" t="s">
        <v>409</v>
      </c>
      <c r="E681" s="5">
        <v>1980</v>
      </c>
      <c r="F681" s="5">
        <v>2011</v>
      </c>
      <c r="G681" s="5" t="s">
        <v>1367</v>
      </c>
      <c r="H681" s="5">
        <v>5</v>
      </c>
      <c r="I681" s="5">
        <v>6</v>
      </c>
      <c r="J681" s="26">
        <v>6841.9</v>
      </c>
      <c r="K681" s="26">
        <v>6078</v>
      </c>
      <c r="L681" s="26">
        <v>0</v>
      </c>
      <c r="M681" s="6">
        <v>273</v>
      </c>
      <c r="N681" s="24">
        <f t="shared" si="324"/>
        <v>28963511.157484796</v>
      </c>
      <c r="O681" s="20"/>
      <c r="P681" s="1">
        <f t="shared" si="331"/>
        <v>24248728.277484797</v>
      </c>
      <c r="Q681" s="1"/>
      <c r="R681" s="1">
        <v>2331678.1359999999</v>
      </c>
      <c r="S681" s="1">
        <v>2383104.7439999999</v>
      </c>
      <c r="T681" s="1"/>
      <c r="U681" s="1">
        <f t="shared" si="332"/>
        <v>4765.3029215999995</v>
      </c>
      <c r="V681" s="1">
        <f t="shared" si="332"/>
        <v>4765.3029215999995</v>
      </c>
      <c r="W681" s="7">
        <v>2019</v>
      </c>
      <c r="X681" s="173" t="s">
        <v>1394</v>
      </c>
      <c r="Y681" s="11">
        <f>+P681-'[1]Приложение №1'!$P598</f>
        <v>0</v>
      </c>
      <c r="AA681" s="24">
        <f t="shared" si="327"/>
        <v>28963511.157484796</v>
      </c>
      <c r="AB681" s="26">
        <v>0</v>
      </c>
      <c r="AC681" s="26">
        <v>0</v>
      </c>
      <c r="AD681" s="26">
        <v>0</v>
      </c>
      <c r="AE681" s="26">
        <v>0</v>
      </c>
      <c r="AF681" s="26">
        <v>0</v>
      </c>
      <c r="AG681" s="26"/>
      <c r="AH681" s="26">
        <v>0</v>
      </c>
      <c r="AI681" s="26">
        <v>0</v>
      </c>
      <c r="AJ681" s="26">
        <v>0</v>
      </c>
      <c r="AK681" s="26">
        <v>0</v>
      </c>
      <c r="AL681" s="26">
        <v>25225885.896656014</v>
      </c>
      <c r="AM681" s="26">
        <v>0</v>
      </c>
      <c r="AN681" s="26">
        <v>2896351.11574848</v>
      </c>
      <c r="AO681" s="1">
        <v>289635.11157484795</v>
      </c>
      <c r="AP681" s="112">
        <v>551639.03350545547</v>
      </c>
      <c r="AQ681" s="172"/>
    </row>
    <row r="682" spans="1:43" ht="15" customHeight="1" x14ac:dyDescent="0.25">
      <c r="A682" s="4">
        <f t="shared" si="328"/>
        <v>655</v>
      </c>
      <c r="B682" s="22">
        <f t="shared" si="329"/>
        <v>46</v>
      </c>
      <c r="C682" s="2" t="s">
        <v>1365</v>
      </c>
      <c r="D682" s="2" t="s">
        <v>410</v>
      </c>
      <c r="E682" s="5">
        <v>1992</v>
      </c>
      <c r="F682" s="5">
        <v>2001</v>
      </c>
      <c r="G682" s="5" t="s">
        <v>48</v>
      </c>
      <c r="H682" s="5">
        <v>3</v>
      </c>
      <c r="I682" s="5">
        <v>5</v>
      </c>
      <c r="J682" s="26">
        <v>2965.1</v>
      </c>
      <c r="K682" s="26">
        <v>2646.6</v>
      </c>
      <c r="L682" s="26">
        <v>0</v>
      </c>
      <c r="M682" s="6">
        <v>91</v>
      </c>
      <c r="N682" s="24">
        <f t="shared" si="324"/>
        <v>30023665.579999998</v>
      </c>
      <c r="O682" s="20"/>
      <c r="P682" s="1">
        <f t="shared" si="331"/>
        <v>21589153.079999994</v>
      </c>
      <c r="Q682" s="1"/>
      <c r="R682" s="1">
        <v>898054.34119999991</v>
      </c>
      <c r="S682" s="1">
        <v>7536458.1588000022</v>
      </c>
      <c r="T682" s="1"/>
      <c r="U682" s="1">
        <f t="shared" si="332"/>
        <v>11344.239998488627</v>
      </c>
      <c r="V682" s="1">
        <f t="shared" si="332"/>
        <v>11344.239998488627</v>
      </c>
      <c r="W682" s="7">
        <v>2019</v>
      </c>
      <c r="X682" s="173" t="s">
        <v>1394</v>
      </c>
      <c r="Y682" s="11">
        <f>+P682-'[1]Приложение №1'!$P599</f>
        <v>0</v>
      </c>
      <c r="AA682" s="24">
        <f t="shared" si="327"/>
        <v>30023665.579999998</v>
      </c>
      <c r="AB682" s="26">
        <v>0</v>
      </c>
      <c r="AC682" s="26">
        <v>0</v>
      </c>
      <c r="AD682" s="26">
        <v>0</v>
      </c>
      <c r="AE682" s="26">
        <v>0</v>
      </c>
      <c r="AF682" s="26">
        <v>0</v>
      </c>
      <c r="AG682" s="26"/>
      <c r="AH682" s="26">
        <v>0</v>
      </c>
      <c r="AI682" s="26">
        <v>0</v>
      </c>
      <c r="AJ682" s="26">
        <v>0</v>
      </c>
      <c r="AK682" s="26">
        <v>0</v>
      </c>
      <c r="AL682" s="26">
        <v>26149231.631563321</v>
      </c>
      <c r="AM682" s="26">
        <v>0</v>
      </c>
      <c r="AN682" s="26">
        <v>3002366.5580000002</v>
      </c>
      <c r="AO682" s="1">
        <v>300236.65580000001</v>
      </c>
      <c r="AP682" s="112">
        <v>571830.73463667999</v>
      </c>
      <c r="AQ682" s="172"/>
    </row>
    <row r="683" spans="1:43" ht="15" customHeight="1" x14ac:dyDescent="0.25">
      <c r="A683" s="4">
        <f t="shared" si="328"/>
        <v>656</v>
      </c>
      <c r="B683" s="22">
        <f t="shared" si="329"/>
        <v>47</v>
      </c>
      <c r="C683" s="2" t="s">
        <v>1365</v>
      </c>
      <c r="D683" s="2" t="s">
        <v>411</v>
      </c>
      <c r="E683" s="5">
        <v>1988</v>
      </c>
      <c r="F683" s="5">
        <v>2017</v>
      </c>
      <c r="G683" s="5" t="s">
        <v>1367</v>
      </c>
      <c r="H683" s="5">
        <v>9</v>
      </c>
      <c r="I683" s="5">
        <v>3</v>
      </c>
      <c r="J683" s="26">
        <v>8927</v>
      </c>
      <c r="K683" s="26">
        <v>7057.5</v>
      </c>
      <c r="L683" s="26">
        <v>0</v>
      </c>
      <c r="M683" s="6">
        <v>291</v>
      </c>
      <c r="N683" s="24">
        <f t="shared" si="324"/>
        <v>25511422.093157522</v>
      </c>
      <c r="O683" s="20"/>
      <c r="P683" s="1">
        <f t="shared" si="331"/>
        <v>12512375.163157526</v>
      </c>
      <c r="Q683" s="1"/>
      <c r="R683" s="1">
        <v>3427825.51</v>
      </c>
      <c r="S683" s="1">
        <v>9571221.4199999981</v>
      </c>
      <c r="T683" s="26"/>
      <c r="U683" s="1">
        <f t="shared" si="332"/>
        <v>3614.7959040960004</v>
      </c>
      <c r="V683" s="1">
        <f t="shared" si="332"/>
        <v>3614.7959040960004</v>
      </c>
      <c r="W683" s="7">
        <v>2019</v>
      </c>
      <c r="X683" s="173" t="s">
        <v>1394</v>
      </c>
      <c r="Y683" s="11">
        <f>+P683-'[1]Приложение №1'!$P600</f>
        <v>0</v>
      </c>
      <c r="AA683" s="24">
        <f t="shared" si="327"/>
        <v>25511422.093157522</v>
      </c>
      <c r="AB683" s="26">
        <v>16911190.537727538</v>
      </c>
      <c r="AC683" s="26">
        <v>0</v>
      </c>
      <c r="AD683" s="26">
        <v>4997419.1719132271</v>
      </c>
      <c r="AE683" s="26">
        <v>0</v>
      </c>
      <c r="AF683" s="26">
        <v>0</v>
      </c>
      <c r="AG683" s="26"/>
      <c r="AH683" s="26">
        <v>751340.59200890723</v>
      </c>
      <c r="AI683" s="26">
        <v>0</v>
      </c>
      <c r="AJ683" s="26">
        <v>0</v>
      </c>
      <c r="AK683" s="26">
        <v>0</v>
      </c>
      <c r="AL683" s="26">
        <v>0</v>
      </c>
      <c r="AM683" s="26">
        <v>0</v>
      </c>
      <c r="AN683" s="26">
        <v>2100830.3516356419</v>
      </c>
      <c r="AO683" s="1">
        <v>255114.22093157526</v>
      </c>
      <c r="AP683" s="112">
        <v>495527.21894063265</v>
      </c>
      <c r="AQ683" s="172"/>
    </row>
    <row r="684" spans="1:43" ht="15" customHeight="1" x14ac:dyDescent="0.25">
      <c r="A684" s="4">
        <f t="shared" si="328"/>
        <v>657</v>
      </c>
      <c r="B684" s="22">
        <f t="shared" si="329"/>
        <v>48</v>
      </c>
      <c r="C684" s="2" t="s">
        <v>1365</v>
      </c>
      <c r="D684" s="2" t="s">
        <v>412</v>
      </c>
      <c r="E684" s="5">
        <v>1987</v>
      </c>
      <c r="F684" s="5">
        <v>2016</v>
      </c>
      <c r="G684" s="5" t="s">
        <v>1367</v>
      </c>
      <c r="H684" s="5">
        <v>5</v>
      </c>
      <c r="I684" s="5">
        <v>4</v>
      </c>
      <c r="J684" s="26">
        <v>5859.43</v>
      </c>
      <c r="K684" s="26">
        <v>4644.8</v>
      </c>
      <c r="L684" s="26">
        <v>278.52999999999997</v>
      </c>
      <c r="M684" s="6">
        <v>182</v>
      </c>
      <c r="N684" s="24">
        <f t="shared" si="324"/>
        <v>8468147.2933200002</v>
      </c>
      <c r="O684" s="20"/>
      <c r="P684" s="1">
        <f t="shared" si="331"/>
        <v>5171687.5833200011</v>
      </c>
      <c r="Q684" s="1"/>
      <c r="R684" s="1">
        <v>1923780.8585199998</v>
      </c>
      <c r="S684" s="1">
        <v>1372678.8514800002</v>
      </c>
      <c r="T684" s="1"/>
      <c r="U684" s="1">
        <f t="shared" si="332"/>
        <v>1720.0040000000001</v>
      </c>
      <c r="V684" s="1">
        <f t="shared" si="332"/>
        <v>1720.0040000000001</v>
      </c>
      <c r="W684" s="7">
        <v>2019</v>
      </c>
      <c r="X684" s="173" t="s">
        <v>1394</v>
      </c>
      <c r="Y684" s="11">
        <f>+P684-'[1]Приложение №1'!$P601</f>
        <v>0</v>
      </c>
      <c r="AA684" s="24">
        <f t="shared" si="327"/>
        <v>8468147.2933200002</v>
      </c>
      <c r="AB684" s="26">
        <v>0</v>
      </c>
      <c r="AC684" s="26">
        <v>0</v>
      </c>
      <c r="AD684" s="26">
        <v>0</v>
      </c>
      <c r="AE684" s="26">
        <v>0</v>
      </c>
      <c r="AF684" s="26">
        <v>0</v>
      </c>
      <c r="AG684" s="26"/>
      <c r="AH684" s="26">
        <v>0</v>
      </c>
      <c r="AI684" s="26">
        <v>0</v>
      </c>
      <c r="AJ684" s="26">
        <v>0</v>
      </c>
      <c r="AK684" s="26">
        <v>7375366.7577062268</v>
      </c>
      <c r="AL684" s="26">
        <v>0</v>
      </c>
      <c r="AM684" s="26">
        <v>0</v>
      </c>
      <c r="AN684" s="26">
        <v>846814.72933200002</v>
      </c>
      <c r="AO684" s="1">
        <v>84681.472933199999</v>
      </c>
      <c r="AP684" s="112">
        <v>161284.33334857272</v>
      </c>
      <c r="AQ684" s="172"/>
    </row>
    <row r="685" spans="1:43" ht="15" customHeight="1" x14ac:dyDescent="0.25">
      <c r="A685" s="4">
        <f t="shared" si="328"/>
        <v>658</v>
      </c>
      <c r="B685" s="22">
        <f t="shared" si="329"/>
        <v>49</v>
      </c>
      <c r="C685" s="2" t="s">
        <v>1365</v>
      </c>
      <c r="D685" s="2" t="s">
        <v>413</v>
      </c>
      <c r="E685" s="5">
        <v>1989</v>
      </c>
      <c r="F685" s="5">
        <v>2017</v>
      </c>
      <c r="G685" s="5" t="s">
        <v>1367</v>
      </c>
      <c r="H685" s="5">
        <v>10</v>
      </c>
      <c r="I685" s="5">
        <v>4</v>
      </c>
      <c r="J685" s="26">
        <v>17071.5</v>
      </c>
      <c r="K685" s="26">
        <v>14227.3</v>
      </c>
      <c r="L685" s="26">
        <v>0</v>
      </c>
      <c r="M685" s="6">
        <v>591</v>
      </c>
      <c r="N685" s="24">
        <f t="shared" si="324"/>
        <v>11567038.0161024</v>
      </c>
      <c r="O685" s="20"/>
      <c r="P685" s="1">
        <f t="shared" si="331"/>
        <v>5832725.8061023997</v>
      </c>
      <c r="Q685" s="1"/>
      <c r="R685" s="1"/>
      <c r="S685" s="1">
        <v>5734312.21</v>
      </c>
      <c r="T685" s="26"/>
      <c r="U685" s="1">
        <f t="shared" si="332"/>
        <v>813.01708800000006</v>
      </c>
      <c r="V685" s="1">
        <f t="shared" si="332"/>
        <v>813.01708800000006</v>
      </c>
      <c r="W685" s="7">
        <v>2019</v>
      </c>
      <c r="X685" s="173" t="s">
        <v>1394</v>
      </c>
      <c r="Y685" s="11">
        <f>+P685-'[1]Приложение №1'!$P602</f>
        <v>0</v>
      </c>
      <c r="AA685" s="24">
        <f t="shared" si="327"/>
        <v>11567038.0161024</v>
      </c>
      <c r="AB685" s="26">
        <v>0</v>
      </c>
      <c r="AC685" s="26">
        <v>0</v>
      </c>
      <c r="AD685" s="26">
        <v>10074358.028276447</v>
      </c>
      <c r="AE685" s="26">
        <v>0</v>
      </c>
      <c r="AF685" s="26">
        <v>0</v>
      </c>
      <c r="AG685" s="26"/>
      <c r="AH685" s="26">
        <v>0</v>
      </c>
      <c r="AI685" s="26">
        <v>0</v>
      </c>
      <c r="AJ685" s="26">
        <v>0</v>
      </c>
      <c r="AK685" s="26">
        <v>0</v>
      </c>
      <c r="AL685" s="26">
        <v>0</v>
      </c>
      <c r="AM685" s="26">
        <v>0</v>
      </c>
      <c r="AN685" s="26">
        <v>1156703.80161024</v>
      </c>
      <c r="AO685" s="1">
        <v>115670.380161024</v>
      </c>
      <c r="AP685" s="112">
        <v>220305.80605468628</v>
      </c>
      <c r="AQ685" s="172"/>
    </row>
    <row r="686" spans="1:43" ht="15" customHeight="1" x14ac:dyDescent="0.25">
      <c r="A686" s="4">
        <f t="shared" si="328"/>
        <v>659</v>
      </c>
      <c r="B686" s="22">
        <f t="shared" si="329"/>
        <v>50</v>
      </c>
      <c r="C686" s="2" t="s">
        <v>1365</v>
      </c>
      <c r="D686" s="2" t="s">
        <v>414</v>
      </c>
      <c r="E686" s="5">
        <v>1987</v>
      </c>
      <c r="F686" s="5">
        <v>2016</v>
      </c>
      <c r="G686" s="5" t="s">
        <v>1367</v>
      </c>
      <c r="H686" s="5">
        <v>5</v>
      </c>
      <c r="I686" s="5">
        <v>5</v>
      </c>
      <c r="J686" s="26">
        <v>7155.6</v>
      </c>
      <c r="K686" s="26">
        <v>5789.8</v>
      </c>
      <c r="L686" s="26">
        <v>194.7</v>
      </c>
      <c r="M686" s="6">
        <v>243</v>
      </c>
      <c r="N686" s="24">
        <f t="shared" si="324"/>
        <v>10293363.937999999</v>
      </c>
      <c r="O686" s="20"/>
      <c r="P686" s="1">
        <f t="shared" si="331"/>
        <v>6286388.3379999995</v>
      </c>
      <c r="Q686" s="1"/>
      <c r="R686" s="1">
        <v>2320364.6743999999</v>
      </c>
      <c r="S686" s="1">
        <v>1686610.9256000002</v>
      </c>
      <c r="T686" s="1"/>
      <c r="U686" s="1">
        <f t="shared" si="332"/>
        <v>1720.0039999999999</v>
      </c>
      <c r="V686" s="1">
        <f t="shared" si="332"/>
        <v>1720.0039999999999</v>
      </c>
      <c r="W686" s="7">
        <v>2019</v>
      </c>
      <c r="X686" s="173" t="s">
        <v>1394</v>
      </c>
      <c r="Y686" s="11">
        <f>+P686-'[1]Приложение №1'!$P603</f>
        <v>0</v>
      </c>
      <c r="AA686" s="24">
        <f t="shared" si="327"/>
        <v>10293363.937999999</v>
      </c>
      <c r="AB686" s="26">
        <v>0</v>
      </c>
      <c r="AC686" s="26">
        <v>0</v>
      </c>
      <c r="AD686" s="26">
        <v>0</v>
      </c>
      <c r="AE686" s="26">
        <v>0</v>
      </c>
      <c r="AF686" s="26">
        <v>0</v>
      </c>
      <c r="AG686" s="26"/>
      <c r="AH686" s="26">
        <v>0</v>
      </c>
      <c r="AI686" s="26">
        <v>0</v>
      </c>
      <c r="AJ686" s="26">
        <v>0</v>
      </c>
      <c r="AK686" s="26">
        <v>8965046.4952568505</v>
      </c>
      <c r="AL686" s="26">
        <v>0</v>
      </c>
      <c r="AM686" s="26">
        <v>0</v>
      </c>
      <c r="AN686" s="26">
        <v>1029336.3938</v>
      </c>
      <c r="AO686" s="1">
        <v>102933.63937999999</v>
      </c>
      <c r="AP686" s="112">
        <v>196047.40956314799</v>
      </c>
      <c r="AQ686" s="172"/>
    </row>
    <row r="687" spans="1:43" ht="15" customHeight="1" x14ac:dyDescent="0.25">
      <c r="A687" s="4">
        <f t="shared" si="328"/>
        <v>660</v>
      </c>
      <c r="B687" s="22">
        <f t="shared" si="329"/>
        <v>51</v>
      </c>
      <c r="C687" s="2" t="s">
        <v>1365</v>
      </c>
      <c r="D687" s="2" t="s">
        <v>415</v>
      </c>
      <c r="E687" s="5">
        <v>1995</v>
      </c>
      <c r="F687" s="5">
        <v>1995</v>
      </c>
      <c r="G687" s="5" t="s">
        <v>1367</v>
      </c>
      <c r="H687" s="5">
        <v>5</v>
      </c>
      <c r="I687" s="5">
        <v>6</v>
      </c>
      <c r="J687" s="26">
        <v>5276.5</v>
      </c>
      <c r="K687" s="26">
        <v>4688.8999999999996</v>
      </c>
      <c r="L687" s="26">
        <v>0</v>
      </c>
      <c r="M687" s="6">
        <v>200</v>
      </c>
      <c r="N687" s="24">
        <f t="shared" si="324"/>
        <v>26420103.173131198</v>
      </c>
      <c r="O687" s="20"/>
      <c r="P687" s="1">
        <f t="shared" si="331"/>
        <v>15774802.593131198</v>
      </c>
      <c r="Q687" s="1"/>
      <c r="R687" s="1"/>
      <c r="S687" s="1">
        <v>10645300.58</v>
      </c>
      <c r="T687" s="1"/>
      <c r="U687" s="1">
        <f t="shared" si="332"/>
        <v>5634.6058080000003</v>
      </c>
      <c r="V687" s="1">
        <f t="shared" si="332"/>
        <v>5634.6058080000003</v>
      </c>
      <c r="W687" s="7">
        <v>2019</v>
      </c>
      <c r="X687" s="173" t="s">
        <v>1394</v>
      </c>
      <c r="Y687" s="11">
        <f>+P687-'[1]Приложение №1'!$P604</f>
        <v>-10645300.58</v>
      </c>
      <c r="AA687" s="24">
        <f t="shared" si="327"/>
        <v>26420103.173131198</v>
      </c>
      <c r="AB687" s="26">
        <v>0</v>
      </c>
      <c r="AC687" s="26">
        <v>0</v>
      </c>
      <c r="AD687" s="26">
        <v>3550073.2194016906</v>
      </c>
      <c r="AE687" s="26">
        <v>0</v>
      </c>
      <c r="AF687" s="26">
        <v>0</v>
      </c>
      <c r="AG687" s="26"/>
      <c r="AH687" s="26">
        <v>0</v>
      </c>
      <c r="AI687" s="26">
        <v>0</v>
      </c>
      <c r="AJ687" s="26">
        <v>0</v>
      </c>
      <c r="AK687" s="26">
        <v>0</v>
      </c>
      <c r="AL687" s="26">
        <v>19460621.319649618</v>
      </c>
      <c r="AM687" s="26">
        <v>0</v>
      </c>
      <c r="AN687" s="26">
        <v>2642010.3173131198</v>
      </c>
      <c r="AO687" s="1">
        <v>264201.03173131199</v>
      </c>
      <c r="AP687" s="112">
        <v>503197.28503545688</v>
      </c>
      <c r="AQ687" s="172"/>
    </row>
    <row r="688" spans="1:43" ht="15" customHeight="1" x14ac:dyDescent="0.25">
      <c r="A688" s="4">
        <f t="shared" si="328"/>
        <v>661</v>
      </c>
      <c r="B688" s="22">
        <f t="shared" si="329"/>
        <v>52</v>
      </c>
      <c r="C688" s="2" t="s">
        <v>1365</v>
      </c>
      <c r="D688" s="2" t="s">
        <v>416</v>
      </c>
      <c r="E688" s="5">
        <v>1991</v>
      </c>
      <c r="F688" s="5">
        <v>2010</v>
      </c>
      <c r="G688" s="5" t="s">
        <v>1367</v>
      </c>
      <c r="H688" s="5">
        <v>5</v>
      </c>
      <c r="I688" s="5">
        <v>5</v>
      </c>
      <c r="J688" s="26">
        <v>4721.8999999999996</v>
      </c>
      <c r="K688" s="26">
        <v>4160.8</v>
      </c>
      <c r="L688" s="26">
        <v>0</v>
      </c>
      <c r="M688" s="6">
        <v>161</v>
      </c>
      <c r="N688" s="24">
        <f t="shared" si="324"/>
        <v>3616995.4497331204</v>
      </c>
      <c r="O688" s="20"/>
      <c r="P688" s="1">
        <f t="shared" si="331"/>
        <v>2351059.8997331206</v>
      </c>
      <c r="Q688" s="1"/>
      <c r="R688" s="1">
        <v>1265935.55</v>
      </c>
      <c r="S688" s="1">
        <v>0</v>
      </c>
      <c r="T688" s="1"/>
      <c r="U688" s="1">
        <f t="shared" si="332"/>
        <v>869.30288640000003</v>
      </c>
      <c r="V688" s="1">
        <f t="shared" si="332"/>
        <v>869.30288640000003</v>
      </c>
      <c r="W688" s="7">
        <v>2019</v>
      </c>
      <c r="X688" s="173" t="s">
        <v>1394</v>
      </c>
      <c r="Y688" s="11">
        <f>+P688-'[1]Приложение №1'!$P605</f>
        <v>0</v>
      </c>
      <c r="AA688" s="24">
        <f t="shared" si="327"/>
        <v>3616995.4497331204</v>
      </c>
      <c r="AB688" s="26">
        <v>0</v>
      </c>
      <c r="AC688" s="26">
        <v>0</v>
      </c>
      <c r="AD688" s="26">
        <v>3150236.6549268602</v>
      </c>
      <c r="AE688" s="26">
        <v>0</v>
      </c>
      <c r="AF688" s="26">
        <v>0</v>
      </c>
      <c r="AG688" s="26"/>
      <c r="AH688" s="26">
        <v>0</v>
      </c>
      <c r="AI688" s="26">
        <v>0</v>
      </c>
      <c r="AJ688" s="26">
        <v>0</v>
      </c>
      <c r="AK688" s="26">
        <v>0</v>
      </c>
      <c r="AL688" s="26">
        <v>0</v>
      </c>
      <c r="AM688" s="26">
        <v>0</v>
      </c>
      <c r="AN688" s="26">
        <v>361699.54497331206</v>
      </c>
      <c r="AO688" s="1">
        <v>36169.954497331208</v>
      </c>
      <c r="AP688" s="112">
        <v>68889.295335617018</v>
      </c>
      <c r="AQ688" s="172"/>
    </row>
    <row r="689" spans="1:43" ht="15" customHeight="1" x14ac:dyDescent="0.25">
      <c r="A689" s="4">
        <f t="shared" si="328"/>
        <v>662</v>
      </c>
      <c r="B689" s="22">
        <f t="shared" si="329"/>
        <v>53</v>
      </c>
      <c r="C689" s="2" t="s">
        <v>1365</v>
      </c>
      <c r="D689" s="2" t="s">
        <v>417</v>
      </c>
      <c r="E689" s="5">
        <v>1991</v>
      </c>
      <c r="F689" s="5">
        <v>1999</v>
      </c>
      <c r="G689" s="5" t="s">
        <v>48</v>
      </c>
      <c r="H689" s="5">
        <v>2</v>
      </c>
      <c r="I689" s="5">
        <v>8</v>
      </c>
      <c r="J689" s="26">
        <v>981.5</v>
      </c>
      <c r="K689" s="26">
        <v>927.4</v>
      </c>
      <c r="L689" s="26">
        <v>54.1</v>
      </c>
      <c r="M689" s="6">
        <v>39</v>
      </c>
      <c r="N689" s="24">
        <f t="shared" si="324"/>
        <v>11134371.560000001</v>
      </c>
      <c r="O689" s="20"/>
      <c r="P689" s="1">
        <f t="shared" si="331"/>
        <v>7823686.9100000011</v>
      </c>
      <c r="Q689" s="1"/>
      <c r="R689" s="1">
        <v>361710.08919999999</v>
      </c>
      <c r="S689" s="1">
        <v>2948974.5608000001</v>
      </c>
      <c r="T689" s="1"/>
      <c r="U689" s="1">
        <f t="shared" si="332"/>
        <v>11344.24</v>
      </c>
      <c r="V689" s="1">
        <f t="shared" si="332"/>
        <v>11344.24</v>
      </c>
      <c r="W689" s="7">
        <v>2019</v>
      </c>
      <c r="X689" s="173" t="s">
        <v>1394</v>
      </c>
      <c r="Y689" s="11">
        <f>+P689-'[1]Приложение №1'!$P606</f>
        <v>0</v>
      </c>
      <c r="AA689" s="24">
        <f t="shared" si="327"/>
        <v>11134371.560000001</v>
      </c>
      <c r="AB689" s="26">
        <v>0</v>
      </c>
      <c r="AC689" s="26">
        <v>0</v>
      </c>
      <c r="AD689" s="26">
        <v>0</v>
      </c>
      <c r="AE689" s="26">
        <v>0</v>
      </c>
      <c r="AF689" s="26">
        <v>0</v>
      </c>
      <c r="AG689" s="26"/>
      <c r="AH689" s="26">
        <v>0</v>
      </c>
      <c r="AI689" s="26">
        <v>0</v>
      </c>
      <c r="AJ689" s="26">
        <v>0</v>
      </c>
      <c r="AK689" s="26">
        <v>0</v>
      </c>
      <c r="AL689" s="26">
        <v>9697525.4476682395</v>
      </c>
      <c r="AM689" s="26">
        <v>0</v>
      </c>
      <c r="AN689" s="26">
        <v>1113437.1560000002</v>
      </c>
      <c r="AO689" s="1">
        <v>111343.71560000001</v>
      </c>
      <c r="AP689" s="112">
        <v>212065.24073176002</v>
      </c>
      <c r="AQ689" s="172"/>
    </row>
    <row r="690" spans="1:43" ht="15" customHeight="1" x14ac:dyDescent="0.25">
      <c r="A690" s="4">
        <f t="shared" si="328"/>
        <v>663</v>
      </c>
      <c r="B690" s="22">
        <f t="shared" si="329"/>
        <v>54</v>
      </c>
      <c r="C690" s="2" t="s">
        <v>1365</v>
      </c>
      <c r="D690" s="2" t="s">
        <v>419</v>
      </c>
      <c r="E690" s="5">
        <v>1989</v>
      </c>
      <c r="F690" s="5">
        <v>2016</v>
      </c>
      <c r="G690" s="5" t="s">
        <v>1367</v>
      </c>
      <c r="H690" s="5">
        <v>9</v>
      </c>
      <c r="I690" s="5">
        <v>1</v>
      </c>
      <c r="J690" s="26">
        <v>3240.9</v>
      </c>
      <c r="K690" s="26">
        <v>2778.8</v>
      </c>
      <c r="L690" s="26">
        <v>0</v>
      </c>
      <c r="M690" s="6">
        <v>86</v>
      </c>
      <c r="N690" s="24">
        <f t="shared" si="324"/>
        <v>1494102.9876364802</v>
      </c>
      <c r="O690" s="20"/>
      <c r="P690" s="1">
        <f t="shared" si="331"/>
        <v>498783.25763648027</v>
      </c>
      <c r="Q690" s="1"/>
      <c r="R690" s="1">
        <v>297609.48000000004</v>
      </c>
      <c r="S690" s="1">
        <v>697710.25</v>
      </c>
      <c r="T690" s="26"/>
      <c r="U690" s="1">
        <f t="shared" si="332"/>
        <v>537.67920960000004</v>
      </c>
      <c r="V690" s="1">
        <f t="shared" si="332"/>
        <v>537.67920960000004</v>
      </c>
      <c r="W690" s="7">
        <v>2019</v>
      </c>
      <c r="X690" s="173" t="s">
        <v>1394</v>
      </c>
      <c r="Y690" s="11">
        <f>+P690-'[1]Приложение №1'!$P607</f>
        <v>0</v>
      </c>
      <c r="AA690" s="24">
        <f t="shared" si="327"/>
        <v>1494102.9876364802</v>
      </c>
      <c r="AB690" s="26">
        <v>0</v>
      </c>
      <c r="AC690" s="26">
        <v>0</v>
      </c>
      <c r="AD690" s="26">
        <v>0</v>
      </c>
      <c r="AE690" s="26">
        <v>1257431.0979829112</v>
      </c>
      <c r="AF690" s="26">
        <v>0</v>
      </c>
      <c r="AG690" s="26"/>
      <c r="AH690" s="26">
        <v>0</v>
      </c>
      <c r="AI690" s="26">
        <v>0</v>
      </c>
      <c r="AJ690" s="26">
        <v>0</v>
      </c>
      <c r="AK690" s="26">
        <v>0</v>
      </c>
      <c r="AL690" s="26">
        <v>0</v>
      </c>
      <c r="AM690" s="26">
        <v>0</v>
      </c>
      <c r="AN690" s="26">
        <v>194233.38839274243</v>
      </c>
      <c r="AO690" s="1">
        <v>14941.029876364802</v>
      </c>
      <c r="AP690" s="112">
        <v>27497.471384461784</v>
      </c>
      <c r="AQ690" s="172"/>
    </row>
    <row r="691" spans="1:43" ht="15" customHeight="1" x14ac:dyDescent="0.25">
      <c r="A691" s="4">
        <f t="shared" si="328"/>
        <v>664</v>
      </c>
      <c r="B691" s="22">
        <f t="shared" si="329"/>
        <v>55</v>
      </c>
      <c r="C691" s="2" t="s">
        <v>1365</v>
      </c>
      <c r="D691" s="2" t="s">
        <v>421</v>
      </c>
      <c r="E691" s="5">
        <v>1989</v>
      </c>
      <c r="F691" s="5">
        <v>2017</v>
      </c>
      <c r="G691" s="5" t="s">
        <v>1367</v>
      </c>
      <c r="H691" s="5">
        <v>9</v>
      </c>
      <c r="I691" s="5">
        <v>3</v>
      </c>
      <c r="J691" s="26">
        <v>12198.52</v>
      </c>
      <c r="K691" s="26">
        <v>10149.6</v>
      </c>
      <c r="L691" s="26">
        <v>188.7</v>
      </c>
      <c r="M691" s="6">
        <v>390</v>
      </c>
      <c r="N691" s="24">
        <f t="shared" si="324"/>
        <v>28182039.725548808</v>
      </c>
      <c r="O691" s="20"/>
      <c r="P691" s="1">
        <f t="shared" si="331"/>
        <v>24463069.32510408</v>
      </c>
      <c r="Q691" s="1"/>
      <c r="R691" s="1"/>
      <c r="S691" s="1">
        <v>3718970.4004447274</v>
      </c>
      <c r="T691" s="26"/>
      <c r="U691" s="1">
        <f t="shared" si="332"/>
        <v>2725.9839360000005</v>
      </c>
      <c r="V691" s="1">
        <f t="shared" si="332"/>
        <v>2725.9839360000005</v>
      </c>
      <c r="W691" s="7">
        <v>2019</v>
      </c>
      <c r="X691" s="173" t="s">
        <v>1394</v>
      </c>
      <c r="Y691" s="11">
        <f>+P691-'[1]Приложение №1'!$P608</f>
        <v>0</v>
      </c>
      <c r="AA691" s="24">
        <f t="shared" si="327"/>
        <v>28182039.725548808</v>
      </c>
      <c r="AB691" s="26">
        <v>0</v>
      </c>
      <c r="AC691" s="26">
        <v>0</v>
      </c>
      <c r="AD691" s="26">
        <v>7320555.2426483203</v>
      </c>
      <c r="AE691" s="26">
        <v>0</v>
      </c>
      <c r="AF691" s="26">
        <v>0</v>
      </c>
      <c r="AG691" s="26"/>
      <c r="AH691" s="26">
        <v>0</v>
      </c>
      <c r="AI691" s="26">
        <v>0</v>
      </c>
      <c r="AJ691" s="26">
        <v>0</v>
      </c>
      <c r="AK691" s="26">
        <v>17224704.984477315</v>
      </c>
      <c r="AL691" s="26">
        <v>0</v>
      </c>
      <c r="AM691" s="26">
        <v>0</v>
      </c>
      <c r="AN691" s="26">
        <v>2818203.9725548807</v>
      </c>
      <c r="AO691" s="1">
        <v>281820.39725548803</v>
      </c>
      <c r="AP691" s="112">
        <v>536755.1286128026</v>
      </c>
      <c r="AQ691" s="172"/>
    </row>
    <row r="692" spans="1:43" ht="15" customHeight="1" x14ac:dyDescent="0.25">
      <c r="A692" s="4">
        <f t="shared" si="328"/>
        <v>665</v>
      </c>
      <c r="B692" s="22">
        <f t="shared" si="329"/>
        <v>56</v>
      </c>
      <c r="C692" s="2" t="s">
        <v>97</v>
      </c>
      <c r="D692" s="2" t="s">
        <v>422</v>
      </c>
      <c r="E692" s="5">
        <v>1996</v>
      </c>
      <c r="F692" s="5">
        <v>2016</v>
      </c>
      <c r="G692" s="5" t="s">
        <v>63</v>
      </c>
      <c r="H692" s="5">
        <v>2</v>
      </c>
      <c r="I692" s="5">
        <v>1</v>
      </c>
      <c r="J692" s="26">
        <v>352.7</v>
      </c>
      <c r="K692" s="26">
        <v>313.8</v>
      </c>
      <c r="L692" s="26">
        <v>0</v>
      </c>
      <c r="M692" s="6">
        <v>16</v>
      </c>
      <c r="N692" s="24">
        <f t="shared" si="324"/>
        <v>3558231.55</v>
      </c>
      <c r="O692" s="20"/>
      <c r="P692" s="1">
        <f t="shared" si="331"/>
        <v>3280261.9899999998</v>
      </c>
      <c r="Q692" s="1"/>
      <c r="R692" s="1">
        <v>66719.403600000005</v>
      </c>
      <c r="S692" s="1">
        <v>211250.15640000004</v>
      </c>
      <c r="T692" s="26"/>
      <c r="U692" s="1">
        <f t="shared" si="332"/>
        <v>11339.170012746972</v>
      </c>
      <c r="V692" s="1">
        <f t="shared" si="332"/>
        <v>11339.170012746972</v>
      </c>
      <c r="W692" s="7">
        <v>2019</v>
      </c>
      <c r="X692" s="173" t="s">
        <v>1394</v>
      </c>
      <c r="Y692" s="11">
        <f>+P692-'[1]Приложение №1'!$P609</f>
        <v>0</v>
      </c>
      <c r="AA692" s="24">
        <f t="shared" si="327"/>
        <v>3558231.55</v>
      </c>
      <c r="AB692" s="26">
        <v>0</v>
      </c>
      <c r="AC692" s="26">
        <v>243009.46546758001</v>
      </c>
      <c r="AD692" s="26">
        <v>93716.409727079998</v>
      </c>
      <c r="AE692" s="26">
        <v>362845.05141107994</v>
      </c>
      <c r="AF692" s="26">
        <v>0</v>
      </c>
      <c r="AG692" s="26"/>
      <c r="AH692" s="26">
        <v>169045.69815672003</v>
      </c>
      <c r="AI692" s="26">
        <v>0</v>
      </c>
      <c r="AJ692" s="26">
        <v>828551.01147839997</v>
      </c>
      <c r="AK692" s="26">
        <v>0</v>
      </c>
      <c r="AL692" s="26">
        <v>1413961.7069260199</v>
      </c>
      <c r="AM692" s="26">
        <v>0</v>
      </c>
      <c r="AN692" s="26">
        <v>343485.79370000004</v>
      </c>
      <c r="AO692" s="1">
        <v>35582.315499999997</v>
      </c>
      <c r="AP692" s="112">
        <v>68034.097633119993</v>
      </c>
      <c r="AQ692" s="172"/>
    </row>
    <row r="693" spans="1:43" ht="15" customHeight="1" x14ac:dyDescent="0.25">
      <c r="A693" s="4">
        <f t="shared" si="328"/>
        <v>666</v>
      </c>
      <c r="B693" s="22">
        <f t="shared" si="329"/>
        <v>57</v>
      </c>
      <c r="C693" s="2" t="s">
        <v>97</v>
      </c>
      <c r="D693" s="2" t="s">
        <v>423</v>
      </c>
      <c r="E693" s="5">
        <v>1996</v>
      </c>
      <c r="F693" s="5">
        <v>2016</v>
      </c>
      <c r="G693" s="5" t="s">
        <v>63</v>
      </c>
      <c r="H693" s="5">
        <v>2</v>
      </c>
      <c r="I693" s="5">
        <v>1</v>
      </c>
      <c r="J693" s="26">
        <v>352.7</v>
      </c>
      <c r="K693" s="26">
        <v>313.8</v>
      </c>
      <c r="L693" s="26">
        <v>0</v>
      </c>
      <c r="M693" s="6">
        <v>23</v>
      </c>
      <c r="N693" s="24">
        <f t="shared" si="324"/>
        <v>3558231.55</v>
      </c>
      <c r="O693" s="20"/>
      <c r="P693" s="1">
        <f t="shared" si="331"/>
        <v>3299460.9299999997</v>
      </c>
      <c r="Q693" s="1"/>
      <c r="R693" s="1">
        <v>47520.463600000003</v>
      </c>
      <c r="S693" s="1">
        <v>211250.15640000009</v>
      </c>
      <c r="T693" s="26"/>
      <c r="U693" s="1">
        <f t="shared" si="332"/>
        <v>11339.170012746972</v>
      </c>
      <c r="V693" s="1">
        <f t="shared" si="332"/>
        <v>11339.170012746972</v>
      </c>
      <c r="W693" s="7">
        <v>2019</v>
      </c>
      <c r="X693" s="173" t="s">
        <v>1394</v>
      </c>
      <c r="Y693" s="11">
        <f>+P693-'[1]Приложение №1'!$P610</f>
        <v>0</v>
      </c>
      <c r="AA693" s="24">
        <f t="shared" si="327"/>
        <v>3558231.55</v>
      </c>
      <c r="AB693" s="26">
        <v>0</v>
      </c>
      <c r="AC693" s="26">
        <v>243009.46546758001</v>
      </c>
      <c r="AD693" s="26">
        <v>93716.409727079998</v>
      </c>
      <c r="AE693" s="26">
        <v>362845.05141107994</v>
      </c>
      <c r="AF693" s="26">
        <v>0</v>
      </c>
      <c r="AG693" s="26"/>
      <c r="AH693" s="26">
        <v>169045.69815672003</v>
      </c>
      <c r="AI693" s="26">
        <v>0</v>
      </c>
      <c r="AJ693" s="26">
        <v>828551.01147839997</v>
      </c>
      <c r="AK693" s="26">
        <v>0</v>
      </c>
      <c r="AL693" s="26">
        <v>1413961.7069260199</v>
      </c>
      <c r="AM693" s="26">
        <v>0</v>
      </c>
      <c r="AN693" s="26">
        <v>343485.79370000004</v>
      </c>
      <c r="AO693" s="1">
        <v>35582.315499999997</v>
      </c>
      <c r="AP693" s="112">
        <v>68034.097633119993</v>
      </c>
      <c r="AQ693" s="172"/>
    </row>
    <row r="694" spans="1:43" ht="15" customHeight="1" x14ac:dyDescent="0.25">
      <c r="A694" s="4">
        <f t="shared" si="328"/>
        <v>667</v>
      </c>
      <c r="B694" s="22">
        <f t="shared" si="329"/>
        <v>58</v>
      </c>
      <c r="C694" s="2" t="s">
        <v>97</v>
      </c>
      <c r="D694" s="2" t="s">
        <v>424</v>
      </c>
      <c r="E694" s="5">
        <v>1996</v>
      </c>
      <c r="F694" s="5">
        <v>2016</v>
      </c>
      <c r="G694" s="5" t="s">
        <v>63</v>
      </c>
      <c r="H694" s="5">
        <v>2</v>
      </c>
      <c r="I694" s="5">
        <v>1</v>
      </c>
      <c r="J694" s="26">
        <v>352.1</v>
      </c>
      <c r="K694" s="26">
        <v>313.2</v>
      </c>
      <c r="L694" s="26">
        <v>0</v>
      </c>
      <c r="M694" s="6">
        <v>29</v>
      </c>
      <c r="N694" s="24">
        <f t="shared" si="324"/>
        <v>3551428.04</v>
      </c>
      <c r="O694" s="20"/>
      <c r="P694" s="1">
        <f t="shared" si="331"/>
        <v>3250744.1999999997</v>
      </c>
      <c r="Q694" s="1"/>
      <c r="R694" s="1">
        <v>89837.600399999996</v>
      </c>
      <c r="S694" s="1">
        <v>210846.23960000032</v>
      </c>
      <c r="T694" s="26"/>
      <c r="U694" s="1">
        <f t="shared" si="332"/>
        <v>11339.169987228608</v>
      </c>
      <c r="V694" s="1">
        <f t="shared" si="332"/>
        <v>11339.169987228608</v>
      </c>
      <c r="W694" s="7">
        <v>2019</v>
      </c>
      <c r="X694" s="173" t="s">
        <v>1394</v>
      </c>
      <c r="Y694" s="11">
        <f>+P694-'[1]Приложение №1'!$P611</f>
        <v>0</v>
      </c>
      <c r="AA694" s="24">
        <f t="shared" si="327"/>
        <v>3551428.04</v>
      </c>
      <c r="AB694" s="26">
        <v>0</v>
      </c>
      <c r="AC694" s="26">
        <v>242544.82021812003</v>
      </c>
      <c r="AD694" s="26">
        <v>93537.219651120002</v>
      </c>
      <c r="AE694" s="26">
        <v>362151.28174847993</v>
      </c>
      <c r="AF694" s="26">
        <v>0</v>
      </c>
      <c r="AG694" s="26"/>
      <c r="AH694" s="26">
        <v>168722.46735960001</v>
      </c>
      <c r="AI694" s="26">
        <v>0</v>
      </c>
      <c r="AJ694" s="26">
        <v>826966.78040340007</v>
      </c>
      <c r="AK694" s="26">
        <v>0</v>
      </c>
      <c r="AL694" s="26">
        <v>1411258.1437764601</v>
      </c>
      <c r="AM694" s="26">
        <v>0</v>
      </c>
      <c r="AN694" s="26">
        <v>342829.03330000001</v>
      </c>
      <c r="AO694" s="1">
        <v>35514.280400000003</v>
      </c>
      <c r="AP694" s="112">
        <v>67904.013142819997</v>
      </c>
      <c r="AQ694" s="172"/>
    </row>
    <row r="695" spans="1:43" ht="15" customHeight="1" x14ac:dyDescent="0.25">
      <c r="A695" s="4">
        <f t="shared" si="328"/>
        <v>668</v>
      </c>
      <c r="B695" s="22">
        <f t="shared" si="329"/>
        <v>59</v>
      </c>
      <c r="C695" s="2" t="s">
        <v>97</v>
      </c>
      <c r="D695" s="2" t="s">
        <v>425</v>
      </c>
      <c r="E695" s="5">
        <v>1996</v>
      </c>
      <c r="F695" s="5">
        <v>2016</v>
      </c>
      <c r="G695" s="5" t="s">
        <v>63</v>
      </c>
      <c r="H695" s="5">
        <v>2</v>
      </c>
      <c r="I695" s="5">
        <v>1</v>
      </c>
      <c r="J695" s="26">
        <v>353.1</v>
      </c>
      <c r="K695" s="26">
        <v>314.2</v>
      </c>
      <c r="L695" s="26">
        <v>0</v>
      </c>
      <c r="M695" s="6">
        <v>18</v>
      </c>
      <c r="N695" s="24">
        <f t="shared" si="324"/>
        <v>1625532.5499999998</v>
      </c>
      <c r="O695" s="20"/>
      <c r="P695" s="1">
        <f t="shared" si="331"/>
        <v>1355512.5599999996</v>
      </c>
      <c r="Q695" s="1"/>
      <c r="R695" s="1">
        <v>58500.5524</v>
      </c>
      <c r="S695" s="1">
        <v>211519.43760000024</v>
      </c>
      <c r="T695" s="26"/>
      <c r="U695" s="1">
        <f t="shared" si="332"/>
        <v>5173.5599936346271</v>
      </c>
      <c r="V695" s="1">
        <f t="shared" si="332"/>
        <v>5173.5599936346271</v>
      </c>
      <c r="W695" s="7">
        <v>2019</v>
      </c>
      <c r="X695" s="173" t="s">
        <v>1394</v>
      </c>
      <c r="Y695" s="11">
        <f>+P695-'[1]Приложение №1'!$P612</f>
        <v>0</v>
      </c>
      <c r="AA695" s="24">
        <f t="shared" si="327"/>
        <v>1625532.5499999998</v>
      </c>
      <c r="AB695" s="26">
        <v>0</v>
      </c>
      <c r="AC695" s="26">
        <v>0</v>
      </c>
      <c r="AD695" s="26">
        <v>0</v>
      </c>
      <c r="AE695" s="26">
        <v>0</v>
      </c>
      <c r="AF695" s="26">
        <v>0</v>
      </c>
      <c r="AG695" s="26"/>
      <c r="AH695" s="26">
        <v>0</v>
      </c>
      <c r="AI695" s="26">
        <v>0</v>
      </c>
      <c r="AJ695" s="26">
        <v>0</v>
      </c>
      <c r="AK695" s="26">
        <v>0</v>
      </c>
      <c r="AL695" s="26">
        <v>1415764.0765526998</v>
      </c>
      <c r="AM695" s="26">
        <v>0</v>
      </c>
      <c r="AN695" s="26">
        <v>162553.255</v>
      </c>
      <c r="AO695" s="1">
        <v>16255.325500000001</v>
      </c>
      <c r="AP695" s="112">
        <v>30959.892947299999</v>
      </c>
      <c r="AQ695" s="172"/>
    </row>
    <row r="696" spans="1:43" ht="15" customHeight="1" x14ac:dyDescent="0.25">
      <c r="A696" s="4">
        <f t="shared" si="328"/>
        <v>669</v>
      </c>
      <c r="B696" s="22">
        <f t="shared" si="329"/>
        <v>60</v>
      </c>
      <c r="C696" s="2" t="s">
        <v>97</v>
      </c>
      <c r="D696" s="2" t="s">
        <v>426</v>
      </c>
      <c r="E696" s="5">
        <v>1996</v>
      </c>
      <c r="F696" s="5">
        <v>2009</v>
      </c>
      <c r="G696" s="5" t="s">
        <v>63</v>
      </c>
      <c r="H696" s="5">
        <v>2</v>
      </c>
      <c r="I696" s="5">
        <v>1</v>
      </c>
      <c r="J696" s="26">
        <v>354.2</v>
      </c>
      <c r="K696" s="26">
        <v>315.3</v>
      </c>
      <c r="L696" s="26">
        <v>0</v>
      </c>
      <c r="M696" s="6">
        <v>16</v>
      </c>
      <c r="N696" s="24">
        <f t="shared" si="324"/>
        <v>3575240.3100000005</v>
      </c>
      <c r="O696" s="20"/>
      <c r="P696" s="1">
        <f t="shared" si="331"/>
        <v>3328592.7700000005</v>
      </c>
      <c r="Q696" s="1"/>
      <c r="R696" s="1">
        <v>34387.5766</v>
      </c>
      <c r="S696" s="1">
        <v>212259.96340000004</v>
      </c>
      <c r="T696" s="26"/>
      <c r="U696" s="1">
        <f t="shared" ref="U696:V715" si="333">$N696/($K696+$L696)</f>
        <v>11339.170028544246</v>
      </c>
      <c r="V696" s="1">
        <f t="shared" si="333"/>
        <v>11339.170028544246</v>
      </c>
      <c r="W696" s="7">
        <v>2019</v>
      </c>
      <c r="X696" s="173" t="s">
        <v>1394</v>
      </c>
      <c r="Y696" s="11">
        <f>+P696-'[1]Приложение №1'!$P613</f>
        <v>0</v>
      </c>
      <c r="AA696" s="24">
        <f t="shared" si="327"/>
        <v>3575240.3100000005</v>
      </c>
      <c r="AB696" s="26">
        <v>0</v>
      </c>
      <c r="AC696" s="26">
        <v>244171.08294600001</v>
      </c>
      <c r="AD696" s="26">
        <v>94164.384916979994</v>
      </c>
      <c r="AE696" s="26">
        <v>364579.49660747999</v>
      </c>
      <c r="AF696" s="26">
        <v>0</v>
      </c>
      <c r="AG696" s="26"/>
      <c r="AH696" s="26">
        <v>169853.75596895997</v>
      </c>
      <c r="AI696" s="26">
        <v>0</v>
      </c>
      <c r="AJ696" s="26">
        <v>832511.57595480001</v>
      </c>
      <c r="AK696" s="26">
        <v>0</v>
      </c>
      <c r="AL696" s="26">
        <v>1420720.6060903799</v>
      </c>
      <c r="AM696" s="26">
        <v>0</v>
      </c>
      <c r="AN696" s="26">
        <v>345127.69589999999</v>
      </c>
      <c r="AO696" s="1">
        <v>35752.403100000003</v>
      </c>
      <c r="AP696" s="112">
        <v>68359.308515399985</v>
      </c>
      <c r="AQ696" s="172"/>
    </row>
    <row r="697" spans="1:43" ht="15" customHeight="1" x14ac:dyDescent="0.25">
      <c r="A697" s="4">
        <f t="shared" si="328"/>
        <v>670</v>
      </c>
      <c r="B697" s="22">
        <f t="shared" si="329"/>
        <v>61</v>
      </c>
      <c r="C697" s="2" t="s">
        <v>97</v>
      </c>
      <c r="D697" s="2" t="s">
        <v>427</v>
      </c>
      <c r="E697" s="5">
        <v>1996</v>
      </c>
      <c r="F697" s="5">
        <v>2016</v>
      </c>
      <c r="G697" s="5" t="s">
        <v>63</v>
      </c>
      <c r="H697" s="5">
        <v>2</v>
      </c>
      <c r="I697" s="5">
        <v>1</v>
      </c>
      <c r="J697" s="26">
        <v>352.9</v>
      </c>
      <c r="K697" s="26">
        <v>314</v>
      </c>
      <c r="L697" s="26">
        <v>0</v>
      </c>
      <c r="M697" s="6">
        <v>12</v>
      </c>
      <c r="N697" s="24">
        <f t="shared" si="324"/>
        <v>3560499.38</v>
      </c>
      <c r="O697" s="20"/>
      <c r="P697" s="1">
        <f t="shared" si="331"/>
        <v>3284346.96</v>
      </c>
      <c r="Q697" s="1"/>
      <c r="R697" s="1">
        <v>64767.618000000002</v>
      </c>
      <c r="S697" s="1">
        <v>211384.80199999991</v>
      </c>
      <c r="T697" s="26"/>
      <c r="U697" s="1">
        <f t="shared" si="333"/>
        <v>11339.17</v>
      </c>
      <c r="V697" s="1">
        <f t="shared" si="333"/>
        <v>11339.17</v>
      </c>
      <c r="W697" s="7">
        <v>2019</v>
      </c>
      <c r="X697" s="173" t="s">
        <v>1394</v>
      </c>
      <c r="Y697" s="11">
        <f>+P697-'[1]Приложение №1'!$P614</f>
        <v>0</v>
      </c>
      <c r="AA697" s="24">
        <f t="shared" si="327"/>
        <v>3560499.38</v>
      </c>
      <c r="AB697" s="26">
        <v>0</v>
      </c>
      <c r="AC697" s="26">
        <v>243164.34721739998</v>
      </c>
      <c r="AD697" s="26">
        <v>93776.139752400006</v>
      </c>
      <c r="AE697" s="26">
        <v>363076.31357592001</v>
      </c>
      <c r="AF697" s="26">
        <v>0</v>
      </c>
      <c r="AG697" s="26"/>
      <c r="AH697" s="26">
        <v>169153.43536223998</v>
      </c>
      <c r="AI697" s="26">
        <v>0</v>
      </c>
      <c r="AJ697" s="26">
        <v>829079.08556759998</v>
      </c>
      <c r="AK697" s="26">
        <v>0</v>
      </c>
      <c r="AL697" s="26">
        <v>1414862.8917393603</v>
      </c>
      <c r="AM697" s="26">
        <v>0</v>
      </c>
      <c r="AN697" s="26">
        <v>343704.71400000004</v>
      </c>
      <c r="AO697" s="1">
        <v>35604.993799999997</v>
      </c>
      <c r="AP697" s="112">
        <v>68077.458985079997</v>
      </c>
      <c r="AQ697" s="172"/>
    </row>
    <row r="698" spans="1:43" ht="15" customHeight="1" x14ac:dyDescent="0.25">
      <c r="A698" s="4">
        <f t="shared" si="328"/>
        <v>671</v>
      </c>
      <c r="B698" s="22">
        <f t="shared" si="329"/>
        <v>62</v>
      </c>
      <c r="C698" s="2" t="s">
        <v>97</v>
      </c>
      <c r="D698" s="2" t="s">
        <v>428</v>
      </c>
      <c r="E698" s="5">
        <v>1996</v>
      </c>
      <c r="F698" s="5">
        <v>2016</v>
      </c>
      <c r="G698" s="5" t="s">
        <v>63</v>
      </c>
      <c r="H698" s="5">
        <v>2</v>
      </c>
      <c r="I698" s="5">
        <v>1</v>
      </c>
      <c r="J698" s="26">
        <v>352.7</v>
      </c>
      <c r="K698" s="26">
        <v>313.8</v>
      </c>
      <c r="L698" s="26">
        <v>0</v>
      </c>
      <c r="M698" s="6">
        <v>18</v>
      </c>
      <c r="N698" s="24">
        <f t="shared" si="324"/>
        <v>940744.16</v>
      </c>
      <c r="O698" s="20"/>
      <c r="P698" s="1">
        <f t="shared" si="331"/>
        <v>669268.35000000009</v>
      </c>
      <c r="Q698" s="1"/>
      <c r="R698" s="1">
        <v>60225.653600000005</v>
      </c>
      <c r="S698" s="1">
        <v>211250.15639999992</v>
      </c>
      <c r="T698" s="26"/>
      <c r="U698" s="1">
        <f t="shared" si="333"/>
        <v>2997.9100063734863</v>
      </c>
      <c r="V698" s="1">
        <f t="shared" si="333"/>
        <v>2997.9100063734863</v>
      </c>
      <c r="W698" s="7">
        <v>2019</v>
      </c>
      <c r="X698" s="173" t="s">
        <v>1394</v>
      </c>
      <c r="Y698" s="11">
        <f>+P698-'[1]Приложение №1'!$P615</f>
        <v>0</v>
      </c>
      <c r="AA698" s="24">
        <f t="shared" si="327"/>
        <v>940744.16</v>
      </c>
      <c r="AB698" s="26">
        <v>0</v>
      </c>
      <c r="AC698" s="26">
        <v>0</v>
      </c>
      <c r="AD698" s="26">
        <v>0</v>
      </c>
      <c r="AE698" s="26">
        <v>0</v>
      </c>
      <c r="AF698" s="26">
        <v>0</v>
      </c>
      <c r="AG698" s="26"/>
      <c r="AH698" s="26">
        <v>0</v>
      </c>
      <c r="AI698" s="26">
        <v>0</v>
      </c>
      <c r="AJ698" s="26">
        <v>828551.01147839997</v>
      </c>
      <c r="AK698" s="26">
        <v>0</v>
      </c>
      <c r="AL698" s="26">
        <v>0</v>
      </c>
      <c r="AM698" s="26">
        <v>0</v>
      </c>
      <c r="AN698" s="26">
        <v>84666.974400000006</v>
      </c>
      <c r="AO698" s="1">
        <v>9407.4416000000001</v>
      </c>
      <c r="AP698" s="112">
        <v>18118.732521599999</v>
      </c>
      <c r="AQ698" s="172"/>
    </row>
    <row r="699" spans="1:43" ht="15" customHeight="1" x14ac:dyDescent="0.25">
      <c r="A699" s="4">
        <f t="shared" si="328"/>
        <v>672</v>
      </c>
      <c r="B699" s="22">
        <f t="shared" si="329"/>
        <v>63</v>
      </c>
      <c r="C699" s="2" t="s">
        <v>97</v>
      </c>
      <c r="D699" s="2" t="s">
        <v>429</v>
      </c>
      <c r="E699" s="5">
        <v>1996</v>
      </c>
      <c r="F699" s="5">
        <v>2009</v>
      </c>
      <c r="G699" s="5" t="s">
        <v>63</v>
      </c>
      <c r="H699" s="5">
        <v>2</v>
      </c>
      <c r="I699" s="5">
        <v>1</v>
      </c>
      <c r="J699" s="26">
        <v>353.2</v>
      </c>
      <c r="K699" s="26">
        <v>314.3</v>
      </c>
      <c r="L699" s="26">
        <v>0</v>
      </c>
      <c r="M699" s="6">
        <v>25</v>
      </c>
      <c r="N699" s="24">
        <f t="shared" si="324"/>
        <v>1937851.2300000002</v>
      </c>
      <c r="O699" s="20"/>
      <c r="P699" s="1">
        <f t="shared" si="331"/>
        <v>1637595.0100000005</v>
      </c>
      <c r="Q699" s="1"/>
      <c r="R699" s="1">
        <v>88669.464600000007</v>
      </c>
      <c r="S699" s="1">
        <v>211586.75539999973</v>
      </c>
      <c r="T699" s="26"/>
      <c r="U699" s="1">
        <f t="shared" si="333"/>
        <v>6165.610022271715</v>
      </c>
      <c r="V699" s="1">
        <f t="shared" si="333"/>
        <v>6165.610022271715</v>
      </c>
      <c r="W699" s="7">
        <v>2019</v>
      </c>
      <c r="X699" s="173" t="s">
        <v>1394</v>
      </c>
      <c r="Y699" s="11">
        <f>+P699-'[1]Приложение №1'!$P616</f>
        <v>0</v>
      </c>
      <c r="AA699" s="24">
        <f t="shared" si="327"/>
        <v>1937851.2300000002</v>
      </c>
      <c r="AB699" s="26">
        <v>0</v>
      </c>
      <c r="AC699" s="26">
        <v>243396.67419689998</v>
      </c>
      <c r="AD699" s="26">
        <v>93865.734790379996</v>
      </c>
      <c r="AE699" s="26">
        <v>363423.20261520002</v>
      </c>
      <c r="AF699" s="26">
        <v>0</v>
      </c>
      <c r="AG699" s="26"/>
      <c r="AH699" s="26">
        <v>169315.05076079999</v>
      </c>
      <c r="AI699" s="26">
        <v>0</v>
      </c>
      <c r="AJ699" s="26">
        <v>829871.19670139998</v>
      </c>
      <c r="AK699" s="26">
        <v>0</v>
      </c>
      <c r="AL699" s="26">
        <v>0</v>
      </c>
      <c r="AM699" s="26">
        <v>0</v>
      </c>
      <c r="AN699" s="26">
        <v>181428.10390000002</v>
      </c>
      <c r="AO699" s="1">
        <v>19378.512299999999</v>
      </c>
      <c r="AP699" s="112">
        <v>37172.754735319999</v>
      </c>
      <c r="AQ699" s="172"/>
    </row>
    <row r="700" spans="1:43" ht="15" customHeight="1" x14ac:dyDescent="0.25">
      <c r="A700" s="4">
        <f t="shared" si="328"/>
        <v>673</v>
      </c>
      <c r="B700" s="22">
        <f t="shared" si="329"/>
        <v>64</v>
      </c>
      <c r="C700" s="2" t="s">
        <v>97</v>
      </c>
      <c r="D700" s="2" t="s">
        <v>99</v>
      </c>
      <c r="E700" s="5">
        <v>1979</v>
      </c>
      <c r="F700" s="5">
        <v>2013</v>
      </c>
      <c r="G700" s="5" t="s">
        <v>48</v>
      </c>
      <c r="H700" s="5">
        <v>5</v>
      </c>
      <c r="I700" s="5">
        <v>4</v>
      </c>
      <c r="J700" s="26">
        <v>2793.1</v>
      </c>
      <c r="K700" s="26">
        <v>2478.8000000000002</v>
      </c>
      <c r="L700" s="26">
        <v>0</v>
      </c>
      <c r="M700" s="6">
        <v>97</v>
      </c>
      <c r="N700" s="24">
        <f t="shared" si="324"/>
        <v>2529788.92</v>
      </c>
      <c r="O700" s="20"/>
      <c r="P700" s="1">
        <f t="shared" si="331"/>
        <v>1485012.06</v>
      </c>
      <c r="Q700" s="1"/>
      <c r="R700" s="1"/>
      <c r="S700" s="1">
        <v>1044776.86</v>
      </c>
      <c r="T700" s="1"/>
      <c r="U700" s="1">
        <f t="shared" si="333"/>
        <v>1020.570001613684</v>
      </c>
      <c r="V700" s="1">
        <f t="shared" si="333"/>
        <v>1020.570001613684</v>
      </c>
      <c r="W700" s="7">
        <v>2019</v>
      </c>
      <c r="X700" s="173" t="s">
        <v>1394</v>
      </c>
      <c r="Y700" s="11">
        <f>+P700-'[1]Приложение №1'!$P617</f>
        <v>0</v>
      </c>
      <c r="AA700" s="24">
        <f t="shared" si="327"/>
        <v>2529788.92</v>
      </c>
      <c r="AB700" s="26">
        <v>0</v>
      </c>
      <c r="AC700" s="26">
        <v>0</v>
      </c>
      <c r="AD700" s="26">
        <v>2203329.77902968</v>
      </c>
      <c r="AE700" s="26">
        <v>0</v>
      </c>
      <c r="AF700" s="26">
        <v>0</v>
      </c>
      <c r="AG700" s="26"/>
      <c r="AH700" s="26">
        <v>0</v>
      </c>
      <c r="AI700" s="26">
        <v>0</v>
      </c>
      <c r="AJ700" s="26">
        <v>0</v>
      </c>
      <c r="AK700" s="26">
        <v>0</v>
      </c>
      <c r="AL700" s="26">
        <v>0</v>
      </c>
      <c r="AM700" s="26">
        <v>0</v>
      </c>
      <c r="AN700" s="26">
        <v>252978.89199999999</v>
      </c>
      <c r="AO700" s="1">
        <v>25297.889200000001</v>
      </c>
      <c r="AP700" s="112">
        <v>48182.359770319999</v>
      </c>
      <c r="AQ700" s="172"/>
    </row>
    <row r="701" spans="1:43" ht="15" customHeight="1" x14ac:dyDescent="0.25">
      <c r="A701" s="4">
        <f t="shared" ref="A701:A764" si="334">+A700+1</f>
        <v>674</v>
      </c>
      <c r="B701" s="22">
        <f t="shared" ref="B701:B764" si="335">+B700+1</f>
        <v>65</v>
      </c>
      <c r="C701" s="2" t="s">
        <v>97</v>
      </c>
      <c r="D701" s="2" t="s">
        <v>430</v>
      </c>
      <c r="E701" s="5">
        <v>1992</v>
      </c>
      <c r="F701" s="5">
        <v>2016</v>
      </c>
      <c r="G701" s="5" t="s">
        <v>48</v>
      </c>
      <c r="H701" s="5">
        <v>5</v>
      </c>
      <c r="I701" s="5">
        <v>4</v>
      </c>
      <c r="J701" s="26">
        <v>3576.1</v>
      </c>
      <c r="K701" s="26">
        <v>3131.5</v>
      </c>
      <c r="L701" s="26">
        <v>0</v>
      </c>
      <c r="M701" s="6">
        <v>103</v>
      </c>
      <c r="N701" s="24">
        <f t="shared" ref="N701:N764" si="336">AA701</f>
        <v>3195914.9599999995</v>
      </c>
      <c r="O701" s="20"/>
      <c r="P701" s="1">
        <f t="shared" si="331"/>
        <v>2170486.0799999996</v>
      </c>
      <c r="Q701" s="1"/>
      <c r="R701" s="1">
        <v>362318.40299999993</v>
      </c>
      <c r="S701" s="1">
        <v>663110.47700000007</v>
      </c>
      <c r="T701" s="1"/>
      <c r="U701" s="1">
        <f t="shared" si="333"/>
        <v>1020.5700015966787</v>
      </c>
      <c r="V701" s="1">
        <f t="shared" si="333"/>
        <v>1020.5700015966787</v>
      </c>
      <c r="W701" s="7">
        <v>2019</v>
      </c>
      <c r="X701" s="173" t="s">
        <v>1394</v>
      </c>
      <c r="Y701" s="11">
        <f>+P701-'[1]Приложение №1'!$P618</f>
        <v>0</v>
      </c>
      <c r="AA701" s="24">
        <f t="shared" ref="AA701:AA764" si="337">SUM(AB701:AP701)</f>
        <v>3195914.9599999995</v>
      </c>
      <c r="AB701" s="26">
        <v>0</v>
      </c>
      <c r="AC701" s="26">
        <v>0</v>
      </c>
      <c r="AD701" s="26">
        <v>2783494.9180718395</v>
      </c>
      <c r="AE701" s="26">
        <v>0</v>
      </c>
      <c r="AF701" s="26">
        <v>0</v>
      </c>
      <c r="AG701" s="26"/>
      <c r="AH701" s="26">
        <v>0</v>
      </c>
      <c r="AI701" s="26">
        <v>0</v>
      </c>
      <c r="AJ701" s="26">
        <v>0</v>
      </c>
      <c r="AK701" s="26">
        <v>0</v>
      </c>
      <c r="AL701" s="26">
        <v>0</v>
      </c>
      <c r="AM701" s="26">
        <v>0</v>
      </c>
      <c r="AN701" s="26">
        <v>319591.49600000004</v>
      </c>
      <c r="AO701" s="1">
        <v>31959.149600000001</v>
      </c>
      <c r="AP701" s="112">
        <v>60869.396328159986</v>
      </c>
      <c r="AQ701" s="172"/>
    </row>
    <row r="702" spans="1:43" ht="15" customHeight="1" x14ac:dyDescent="0.25">
      <c r="A702" s="4">
        <f t="shared" si="334"/>
        <v>675</v>
      </c>
      <c r="B702" s="22">
        <f t="shared" si="335"/>
        <v>66</v>
      </c>
      <c r="C702" s="2" t="s">
        <v>97</v>
      </c>
      <c r="D702" s="2" t="s">
        <v>102</v>
      </c>
      <c r="E702" s="5">
        <v>1975</v>
      </c>
      <c r="F702" s="5">
        <v>2015</v>
      </c>
      <c r="G702" s="5" t="s">
        <v>48</v>
      </c>
      <c r="H702" s="5">
        <v>3</v>
      </c>
      <c r="I702" s="5">
        <v>2</v>
      </c>
      <c r="J702" s="26">
        <v>1297.4000000000001</v>
      </c>
      <c r="K702" s="26">
        <v>1097.4000000000001</v>
      </c>
      <c r="L702" s="26">
        <v>0</v>
      </c>
      <c r="M702" s="6">
        <v>52</v>
      </c>
      <c r="N702" s="24">
        <f t="shared" si="336"/>
        <v>8597371.7899999991</v>
      </c>
      <c r="O702" s="20"/>
      <c r="P702" s="1">
        <f t="shared" si="331"/>
        <v>5667326.3115999997</v>
      </c>
      <c r="Q702" s="1"/>
      <c r="R702" s="1"/>
      <c r="S702" s="1">
        <v>2930045.4783999999</v>
      </c>
      <c r="T702" s="1"/>
      <c r="U702" s="1">
        <f t="shared" si="333"/>
        <v>7834.3099963550194</v>
      </c>
      <c r="V702" s="1">
        <f t="shared" si="333"/>
        <v>7834.3099963550194</v>
      </c>
      <c r="W702" s="7">
        <v>2019</v>
      </c>
      <c r="X702" s="173" t="s">
        <v>1394</v>
      </c>
      <c r="Y702" s="11">
        <f>+P702-'[1]Приложение №1'!$P620</f>
        <v>0</v>
      </c>
      <c r="AA702" s="24">
        <f t="shared" si="337"/>
        <v>8597371.7899999991</v>
      </c>
      <c r="AB702" s="26">
        <v>0</v>
      </c>
      <c r="AC702" s="26">
        <v>0</v>
      </c>
      <c r="AD702" s="26">
        <v>0</v>
      </c>
      <c r="AE702" s="26">
        <v>0</v>
      </c>
      <c r="AF702" s="26">
        <v>0</v>
      </c>
      <c r="AG702" s="26"/>
      <c r="AH702" s="26">
        <v>0</v>
      </c>
      <c r="AI702" s="26">
        <v>0</v>
      </c>
      <c r="AJ702" s="26">
        <v>0</v>
      </c>
      <c r="AK702" s="26">
        <v>0</v>
      </c>
      <c r="AL702" s="26">
        <v>0</v>
      </c>
      <c r="AM702" s="26">
        <v>7487915.3499876596</v>
      </c>
      <c r="AN702" s="26">
        <v>859737.179</v>
      </c>
      <c r="AO702" s="1">
        <v>85973.717899999989</v>
      </c>
      <c r="AP702" s="112">
        <v>163745.54311234</v>
      </c>
      <c r="AQ702" s="172"/>
    </row>
    <row r="703" spans="1:43" ht="15" customHeight="1" x14ac:dyDescent="0.25">
      <c r="A703" s="4">
        <f t="shared" si="334"/>
        <v>676</v>
      </c>
      <c r="B703" s="22">
        <f t="shared" si="335"/>
        <v>67</v>
      </c>
      <c r="C703" s="2" t="s">
        <v>97</v>
      </c>
      <c r="D703" s="2" t="s">
        <v>431</v>
      </c>
      <c r="E703" s="5">
        <v>1991</v>
      </c>
      <c r="F703" s="5">
        <v>2016</v>
      </c>
      <c r="G703" s="5" t="s">
        <v>60</v>
      </c>
      <c r="H703" s="5">
        <v>5</v>
      </c>
      <c r="I703" s="5">
        <v>4</v>
      </c>
      <c r="J703" s="26">
        <v>4887.3</v>
      </c>
      <c r="K703" s="26">
        <v>4839.7</v>
      </c>
      <c r="L703" s="26">
        <v>0</v>
      </c>
      <c r="M703" s="6">
        <v>240</v>
      </c>
      <c r="N703" s="24">
        <f t="shared" si="336"/>
        <v>5671305.6500000004</v>
      </c>
      <c r="O703" s="20"/>
      <c r="P703" s="1">
        <f t="shared" si="331"/>
        <v>4250472.55</v>
      </c>
      <c r="Q703" s="1"/>
      <c r="R703" s="1">
        <v>1420833.1000000003</v>
      </c>
      <c r="S703" s="1"/>
      <c r="T703" s="1"/>
      <c r="U703" s="1">
        <f t="shared" si="333"/>
        <v>1171.8299997933757</v>
      </c>
      <c r="V703" s="1">
        <f t="shared" si="333"/>
        <v>1171.8299997933757</v>
      </c>
      <c r="W703" s="7">
        <v>2019</v>
      </c>
      <c r="X703" s="173" t="s">
        <v>1394</v>
      </c>
      <c r="Y703" s="11">
        <f>+P703-'[1]Приложение №1'!$P621</f>
        <v>0</v>
      </c>
      <c r="AA703" s="24">
        <f t="shared" si="337"/>
        <v>5671305.6500000004</v>
      </c>
      <c r="AB703" s="26">
        <v>0</v>
      </c>
      <c r="AC703" s="26">
        <v>0</v>
      </c>
      <c r="AD703" s="26">
        <v>4939446.3410900999</v>
      </c>
      <c r="AE703" s="26">
        <v>0</v>
      </c>
      <c r="AF703" s="26">
        <v>0</v>
      </c>
      <c r="AG703" s="26"/>
      <c r="AH703" s="26">
        <v>0</v>
      </c>
      <c r="AI703" s="26">
        <v>0</v>
      </c>
      <c r="AJ703" s="26">
        <v>0</v>
      </c>
      <c r="AK703" s="26">
        <v>0</v>
      </c>
      <c r="AL703" s="26">
        <v>0</v>
      </c>
      <c r="AM703" s="26">
        <v>0</v>
      </c>
      <c r="AN703" s="26">
        <v>567130.56500000006</v>
      </c>
      <c r="AO703" s="1">
        <v>56713.056500000006</v>
      </c>
      <c r="AP703" s="112">
        <v>108015.6874099</v>
      </c>
      <c r="AQ703" s="172"/>
    </row>
    <row r="704" spans="1:43" ht="15" customHeight="1" x14ac:dyDescent="0.25">
      <c r="A704" s="4">
        <f t="shared" si="334"/>
        <v>677</v>
      </c>
      <c r="B704" s="22">
        <f t="shared" si="335"/>
        <v>68</v>
      </c>
      <c r="C704" s="2" t="s">
        <v>97</v>
      </c>
      <c r="D704" s="2" t="s">
        <v>432</v>
      </c>
      <c r="E704" s="5">
        <v>1989</v>
      </c>
      <c r="F704" s="5">
        <v>2015</v>
      </c>
      <c r="G704" s="5" t="s">
        <v>63</v>
      </c>
      <c r="H704" s="5">
        <v>2</v>
      </c>
      <c r="I704" s="5">
        <v>3</v>
      </c>
      <c r="J704" s="26">
        <v>827.8</v>
      </c>
      <c r="K704" s="26">
        <v>738.2</v>
      </c>
      <c r="L704" s="26">
        <v>0</v>
      </c>
      <c r="M704" s="6">
        <v>33</v>
      </c>
      <c r="N704" s="24">
        <f t="shared" si="336"/>
        <v>2338396.14</v>
      </c>
      <c r="O704" s="20"/>
      <c r="P704" s="1">
        <f t="shared" si="331"/>
        <v>1609396.4614096521</v>
      </c>
      <c r="Q704" s="1"/>
      <c r="R704" s="1">
        <v>151659.36040000001</v>
      </c>
      <c r="S704" s="1">
        <v>577340.31819034775</v>
      </c>
      <c r="T704" s="26"/>
      <c r="U704" s="1">
        <f t="shared" si="333"/>
        <v>3167.7</v>
      </c>
      <c r="V704" s="1">
        <f t="shared" si="333"/>
        <v>3167.7</v>
      </c>
      <c r="W704" s="7">
        <v>2019</v>
      </c>
      <c r="X704" s="173" t="s">
        <v>1394</v>
      </c>
      <c r="Y704" s="11">
        <f>+P704-'[1]Приложение №1'!$P622</f>
        <v>0</v>
      </c>
      <c r="AA704" s="24">
        <f t="shared" si="337"/>
        <v>2338396.14</v>
      </c>
      <c r="AB704" s="26">
        <v>0</v>
      </c>
      <c r="AC704" s="26">
        <v>571668.53858562</v>
      </c>
      <c r="AD704" s="26">
        <v>220463.52345612002</v>
      </c>
      <c r="AE704" s="26">
        <v>853576.22846748005</v>
      </c>
      <c r="AF704" s="26">
        <v>0</v>
      </c>
      <c r="AG704" s="26"/>
      <c r="AH704" s="26">
        <v>397672.18082759995</v>
      </c>
      <c r="AI704" s="26">
        <v>0</v>
      </c>
      <c r="AJ704" s="26">
        <v>0</v>
      </c>
      <c r="AK704" s="26">
        <v>0</v>
      </c>
      <c r="AL704" s="26">
        <v>0</v>
      </c>
      <c r="AM704" s="26">
        <v>0</v>
      </c>
      <c r="AN704" s="26">
        <v>226947.11490000002</v>
      </c>
      <c r="AO704" s="1">
        <v>23383.9614</v>
      </c>
      <c r="AP704" s="112">
        <v>44684.592363180003</v>
      </c>
      <c r="AQ704" s="172"/>
    </row>
    <row r="705" spans="1:43" ht="15" customHeight="1" x14ac:dyDescent="0.25">
      <c r="A705" s="4">
        <f t="shared" si="334"/>
        <v>678</v>
      </c>
      <c r="B705" s="22">
        <f t="shared" si="335"/>
        <v>69</v>
      </c>
      <c r="C705" s="2" t="s">
        <v>97</v>
      </c>
      <c r="D705" s="2" t="s">
        <v>433</v>
      </c>
      <c r="E705" s="5">
        <v>1985</v>
      </c>
      <c r="F705" s="5">
        <v>1985</v>
      </c>
      <c r="G705" s="5" t="s">
        <v>48</v>
      </c>
      <c r="H705" s="5">
        <v>2</v>
      </c>
      <c r="I705" s="5">
        <v>2</v>
      </c>
      <c r="J705" s="26">
        <v>687.7</v>
      </c>
      <c r="K705" s="26">
        <v>613.5</v>
      </c>
      <c r="L705" s="26">
        <v>0</v>
      </c>
      <c r="M705" s="6">
        <v>34</v>
      </c>
      <c r="N705" s="24">
        <f t="shared" si="336"/>
        <v>10532880.890000001</v>
      </c>
      <c r="O705" s="20"/>
      <c r="P705" s="1">
        <f t="shared" si="331"/>
        <v>9461047.9199999999</v>
      </c>
      <c r="Q705" s="1"/>
      <c r="R705" s="1"/>
      <c r="S705" s="1">
        <v>1071832.97</v>
      </c>
      <c r="T705" s="1"/>
      <c r="U705" s="1">
        <f t="shared" si="333"/>
        <v>17168.510008149959</v>
      </c>
      <c r="V705" s="1">
        <f t="shared" si="333"/>
        <v>17168.510008149959</v>
      </c>
      <c r="W705" s="7">
        <v>2019</v>
      </c>
      <c r="X705" s="173" t="s">
        <v>1394</v>
      </c>
      <c r="Y705" s="11">
        <f>+P705-'[1]Приложение №1'!$P623</f>
        <v>-1071832.9700000007</v>
      </c>
      <c r="AA705" s="24">
        <f t="shared" si="337"/>
        <v>10532880.890000001</v>
      </c>
      <c r="AB705" s="26">
        <v>0</v>
      </c>
      <c r="AC705" s="26">
        <v>0</v>
      </c>
      <c r="AD705" s="26">
        <v>539214.05775006011</v>
      </c>
      <c r="AE705" s="26">
        <v>0</v>
      </c>
      <c r="AF705" s="26">
        <v>0</v>
      </c>
      <c r="AG705" s="26"/>
      <c r="AH705" s="26">
        <v>0</v>
      </c>
      <c r="AI705" s="26">
        <v>0</v>
      </c>
      <c r="AJ705" s="26">
        <v>0</v>
      </c>
      <c r="AK705" s="26">
        <v>0</v>
      </c>
      <c r="AL705" s="26">
        <v>4448331.6324917404</v>
      </c>
      <c r="AM705" s="26">
        <v>4186109.0524272607</v>
      </c>
      <c r="AN705" s="26">
        <v>1053288.0889999999</v>
      </c>
      <c r="AO705" s="1">
        <v>105328.8089</v>
      </c>
      <c r="AP705" s="112">
        <v>200609.24943093999</v>
      </c>
      <c r="AQ705" s="172"/>
    </row>
    <row r="706" spans="1:43" ht="15" customHeight="1" x14ac:dyDescent="0.25">
      <c r="A706" s="4">
        <f t="shared" si="334"/>
        <v>679</v>
      </c>
      <c r="B706" s="22">
        <f t="shared" si="335"/>
        <v>70</v>
      </c>
      <c r="C706" s="2" t="s">
        <v>97</v>
      </c>
      <c r="D706" s="2" t="s">
        <v>434</v>
      </c>
      <c r="E706" s="5">
        <v>1986</v>
      </c>
      <c r="F706" s="5">
        <v>1986</v>
      </c>
      <c r="G706" s="5" t="s">
        <v>48</v>
      </c>
      <c r="H706" s="5">
        <v>2</v>
      </c>
      <c r="I706" s="5">
        <v>2</v>
      </c>
      <c r="J706" s="26">
        <v>683.3</v>
      </c>
      <c r="K706" s="26">
        <v>608.5</v>
      </c>
      <c r="L706" s="26">
        <v>0</v>
      </c>
      <c r="M706" s="6">
        <v>44</v>
      </c>
      <c r="N706" s="24">
        <f t="shared" si="336"/>
        <v>7665708.8647758998</v>
      </c>
      <c r="O706" s="20"/>
      <c r="P706" s="1">
        <f t="shared" si="331"/>
        <v>6592664.3247758998</v>
      </c>
      <c r="Q706" s="1"/>
      <c r="R706" s="1"/>
      <c r="S706" s="1">
        <v>1073044.54</v>
      </c>
      <c r="T706" s="1"/>
      <c r="U706" s="1">
        <f t="shared" si="333"/>
        <v>12597.713828719638</v>
      </c>
      <c r="V706" s="1">
        <f t="shared" si="333"/>
        <v>12597.713828719638</v>
      </c>
      <c r="W706" s="7">
        <v>2019</v>
      </c>
      <c r="X706" s="173" t="s">
        <v>1394</v>
      </c>
      <c r="Y706" s="11">
        <f>+P706-'[1]Приложение №1'!$P624</f>
        <v>-3854374.015224102</v>
      </c>
      <c r="AA706" s="24">
        <f t="shared" si="337"/>
        <v>7665708.8647758998</v>
      </c>
      <c r="AB706" s="26">
        <v>0</v>
      </c>
      <c r="AC706" s="26">
        <v>0</v>
      </c>
      <c r="AD706" s="26">
        <v>534819.48515225993</v>
      </c>
      <c r="AE706" s="26">
        <v>0</v>
      </c>
      <c r="AF706" s="26">
        <v>0</v>
      </c>
      <c r="AG706" s="26"/>
      <c r="AH706" s="26">
        <v>0</v>
      </c>
      <c r="AI706" s="26">
        <v>0</v>
      </c>
      <c r="AJ706" s="26">
        <v>0</v>
      </c>
      <c r="AK706" s="26">
        <v>0</v>
      </c>
      <c r="AL706" s="26">
        <v>2395084.1800000006</v>
      </c>
      <c r="AM706" s="26">
        <v>3387656.69</v>
      </c>
      <c r="AN706" s="26">
        <v>1044703.834</v>
      </c>
      <c r="AO706" s="1">
        <v>104470.38340000001</v>
      </c>
      <c r="AP706" s="112">
        <v>198974.29222363996</v>
      </c>
      <c r="AQ706" s="172"/>
    </row>
    <row r="707" spans="1:43" ht="15" customHeight="1" x14ac:dyDescent="0.25">
      <c r="A707" s="4">
        <f t="shared" si="334"/>
        <v>680</v>
      </c>
      <c r="B707" s="22">
        <f t="shared" si="335"/>
        <v>71</v>
      </c>
      <c r="C707" s="2" t="s">
        <v>97</v>
      </c>
      <c r="D707" s="2" t="s">
        <v>435</v>
      </c>
      <c r="E707" s="5">
        <v>1994</v>
      </c>
      <c r="F707" s="5">
        <v>1994</v>
      </c>
      <c r="G707" s="5" t="s">
        <v>63</v>
      </c>
      <c r="H707" s="5">
        <v>2</v>
      </c>
      <c r="I707" s="5">
        <v>1</v>
      </c>
      <c r="J707" s="26">
        <v>350.5</v>
      </c>
      <c r="K707" s="26">
        <v>347.3</v>
      </c>
      <c r="L707" s="26">
        <v>0</v>
      </c>
      <c r="M707" s="6">
        <v>13</v>
      </c>
      <c r="N707" s="24">
        <f t="shared" si="336"/>
        <v>6447926.6599999992</v>
      </c>
      <c r="O707" s="20"/>
      <c r="P707" s="1">
        <f t="shared" si="331"/>
        <v>6137440.9725050228</v>
      </c>
      <c r="Q707" s="1"/>
      <c r="R707" s="1">
        <v>76683.330600000001</v>
      </c>
      <c r="S707" s="1">
        <v>233802.35689497646</v>
      </c>
      <c r="T707" s="26"/>
      <c r="U707" s="1">
        <f t="shared" si="333"/>
        <v>18565.870025914192</v>
      </c>
      <c r="V707" s="1">
        <f t="shared" si="333"/>
        <v>18565.870025914192</v>
      </c>
      <c r="W707" s="7">
        <v>2019</v>
      </c>
      <c r="X707" s="173" t="s">
        <v>1394</v>
      </c>
      <c r="Y707" s="11">
        <f>+P707-'[1]Приложение №1'!$P625</f>
        <v>0</v>
      </c>
      <c r="AA707" s="24">
        <f t="shared" si="337"/>
        <v>6447926.6599999992</v>
      </c>
      <c r="AB707" s="26">
        <v>752239.31649047998</v>
      </c>
      <c r="AC707" s="26">
        <v>268952.16291720001</v>
      </c>
      <c r="AD707" s="26">
        <v>103721.18896818001</v>
      </c>
      <c r="AE707" s="26">
        <v>401580.90436043998</v>
      </c>
      <c r="AF707" s="26">
        <v>0</v>
      </c>
      <c r="AG707" s="26"/>
      <c r="AH707" s="26">
        <v>187092.32263007999</v>
      </c>
      <c r="AI707" s="26">
        <v>0</v>
      </c>
      <c r="AJ707" s="26">
        <v>917003.71206359996</v>
      </c>
      <c r="AK707" s="26">
        <v>0</v>
      </c>
      <c r="AL707" s="26">
        <v>1564910.4549300598</v>
      </c>
      <c r="AM707" s="26">
        <v>1450242.4280362199</v>
      </c>
      <c r="AN707" s="26">
        <v>614243.94929999998</v>
      </c>
      <c r="AO707" s="1">
        <v>64479.266599999995</v>
      </c>
      <c r="AP707" s="112">
        <v>123460.95370374002</v>
      </c>
      <c r="AQ707" s="172"/>
    </row>
    <row r="708" spans="1:43" ht="15" customHeight="1" x14ac:dyDescent="0.25">
      <c r="A708" s="4">
        <f t="shared" si="334"/>
        <v>681</v>
      </c>
      <c r="B708" s="22">
        <f t="shared" si="335"/>
        <v>72</v>
      </c>
      <c r="C708" s="2" t="s">
        <v>97</v>
      </c>
      <c r="D708" s="2" t="s">
        <v>436</v>
      </c>
      <c r="E708" s="5">
        <v>1986</v>
      </c>
      <c r="F708" s="5">
        <v>1986</v>
      </c>
      <c r="G708" s="5" t="s">
        <v>48</v>
      </c>
      <c r="H708" s="5">
        <v>1</v>
      </c>
      <c r="I708" s="5">
        <v>2</v>
      </c>
      <c r="J708" s="26">
        <v>182.5</v>
      </c>
      <c r="K708" s="26">
        <v>164.5</v>
      </c>
      <c r="L708" s="26">
        <v>0</v>
      </c>
      <c r="M708" s="6">
        <v>17</v>
      </c>
      <c r="N708" s="24">
        <f t="shared" si="336"/>
        <v>5100370.22</v>
      </c>
      <c r="O708" s="20"/>
      <c r="P708" s="1">
        <f t="shared" si="331"/>
        <v>4563139.68</v>
      </c>
      <c r="Q708" s="1"/>
      <c r="R708" s="1">
        <v>68800.339000000007</v>
      </c>
      <c r="S708" s="1">
        <v>468430.201</v>
      </c>
      <c r="T708" s="1"/>
      <c r="U708" s="1">
        <f t="shared" si="333"/>
        <v>31005.290091185409</v>
      </c>
      <c r="V708" s="1">
        <f t="shared" si="333"/>
        <v>31005.290091185409</v>
      </c>
      <c r="W708" s="7">
        <v>2019</v>
      </c>
      <c r="X708" s="173" t="s">
        <v>1394</v>
      </c>
      <c r="Y708" s="11">
        <f>+P708-'[1]Приложение №1'!$P626</f>
        <v>0</v>
      </c>
      <c r="AA708" s="24">
        <f t="shared" si="337"/>
        <v>5100370.22</v>
      </c>
      <c r="AB708" s="26">
        <v>504254.60360730003</v>
      </c>
      <c r="AC708" s="26">
        <v>0</v>
      </c>
      <c r="AD708" s="26">
        <v>144581.43846762</v>
      </c>
      <c r="AE708" s="26">
        <v>0</v>
      </c>
      <c r="AF708" s="26">
        <v>0</v>
      </c>
      <c r="AG708" s="26"/>
      <c r="AH708" s="26">
        <v>51458.191375080009</v>
      </c>
      <c r="AI708" s="26">
        <v>0</v>
      </c>
      <c r="AJ708" s="26">
        <v>1458725.7659183999</v>
      </c>
      <c r="AK708" s="26">
        <v>0</v>
      </c>
      <c r="AL708" s="26">
        <v>1192747.4385409802</v>
      </c>
      <c r="AM708" s="26">
        <v>1122436.7417760002</v>
      </c>
      <c r="AN708" s="26">
        <v>477320.55450000003</v>
      </c>
      <c r="AO708" s="1">
        <v>51003.702200000007</v>
      </c>
      <c r="AP708" s="112">
        <v>97841.783614620028</v>
      </c>
      <c r="AQ708" s="172"/>
    </row>
    <row r="709" spans="1:43" ht="15" customHeight="1" x14ac:dyDescent="0.25">
      <c r="A709" s="4">
        <f t="shared" si="334"/>
        <v>682</v>
      </c>
      <c r="B709" s="22">
        <f t="shared" si="335"/>
        <v>73</v>
      </c>
      <c r="C709" s="2" t="s">
        <v>97</v>
      </c>
      <c r="D709" s="2" t="s">
        <v>437</v>
      </c>
      <c r="E709" s="5">
        <v>1988</v>
      </c>
      <c r="F709" s="5">
        <v>1988</v>
      </c>
      <c r="G709" s="5" t="s">
        <v>63</v>
      </c>
      <c r="H709" s="5">
        <v>2</v>
      </c>
      <c r="I709" s="5">
        <v>1</v>
      </c>
      <c r="J709" s="26">
        <v>598.4</v>
      </c>
      <c r="K709" s="26">
        <v>533.70000000000005</v>
      </c>
      <c r="L709" s="26">
        <v>0</v>
      </c>
      <c r="M709" s="6">
        <v>26</v>
      </c>
      <c r="N709" s="24">
        <f t="shared" si="336"/>
        <v>9908604.8200000003</v>
      </c>
      <c r="O709" s="20"/>
      <c r="P709" s="1">
        <f t="shared" si="331"/>
        <v>9445526.9300000016</v>
      </c>
      <c r="Q709" s="1"/>
      <c r="R709" s="1">
        <v>103791.0514</v>
      </c>
      <c r="S709" s="1">
        <v>359286.83859999874</v>
      </c>
      <c r="T709" s="26"/>
      <c r="U709" s="1">
        <f t="shared" si="333"/>
        <v>18565.870001873711</v>
      </c>
      <c r="V709" s="1">
        <f t="shared" si="333"/>
        <v>18565.870001873711</v>
      </c>
      <c r="W709" s="7">
        <v>2019</v>
      </c>
      <c r="X709" s="173" t="s">
        <v>1394</v>
      </c>
      <c r="Y709" s="11">
        <f>+P709-'[1]Приложение №1'!$P627</f>
        <v>0</v>
      </c>
      <c r="AA709" s="24">
        <f t="shared" si="337"/>
        <v>9908604.8200000003</v>
      </c>
      <c r="AB709" s="26">
        <v>1243399.109778</v>
      </c>
      <c r="AC709" s="26">
        <v>436484.48827199999</v>
      </c>
      <c r="AD709" s="26">
        <v>162931.69384800002</v>
      </c>
      <c r="AE709" s="26">
        <v>694657.93781999999</v>
      </c>
      <c r="AF709" s="26">
        <v>0</v>
      </c>
      <c r="AG709" s="26"/>
      <c r="AH709" s="26">
        <v>293374.45485600003</v>
      </c>
      <c r="AI709" s="26">
        <v>0</v>
      </c>
      <c r="AJ709" s="26">
        <v>1517070.0897240001</v>
      </c>
      <c r="AK709" s="26">
        <v>0</v>
      </c>
      <c r="AL709" s="26">
        <v>2656012.9951320007</v>
      </c>
      <c r="AM709" s="26">
        <v>2452624.8518940005</v>
      </c>
      <c r="AN709" s="26">
        <v>200999.19</v>
      </c>
      <c r="AO709" s="26">
        <v>44254.29</v>
      </c>
      <c r="AP709" s="112">
        <v>206795.71867600005</v>
      </c>
      <c r="AQ709" s="172"/>
    </row>
    <row r="710" spans="1:43" ht="15" customHeight="1" x14ac:dyDescent="0.25">
      <c r="A710" s="4">
        <f t="shared" si="334"/>
        <v>683</v>
      </c>
      <c r="B710" s="22">
        <f t="shared" si="335"/>
        <v>74</v>
      </c>
      <c r="C710" s="2" t="s">
        <v>97</v>
      </c>
      <c r="D710" s="2" t="s">
        <v>438</v>
      </c>
      <c r="E710" s="5">
        <v>1984</v>
      </c>
      <c r="F710" s="5">
        <v>2016</v>
      </c>
      <c r="G710" s="5" t="s">
        <v>63</v>
      </c>
      <c r="H710" s="5">
        <v>2</v>
      </c>
      <c r="I710" s="5">
        <v>2</v>
      </c>
      <c r="J710" s="26">
        <v>926.59</v>
      </c>
      <c r="K710" s="26">
        <v>847</v>
      </c>
      <c r="L710" s="26">
        <v>0</v>
      </c>
      <c r="M710" s="6">
        <v>37</v>
      </c>
      <c r="N710" s="24">
        <f t="shared" si="336"/>
        <v>15725291.893853102</v>
      </c>
      <c r="O710" s="20"/>
      <c r="P710" s="1">
        <f t="shared" si="331"/>
        <v>14966449.72991574</v>
      </c>
      <c r="Q710" s="1"/>
      <c r="R710" s="1">
        <v>188641.76400000002</v>
      </c>
      <c r="S710" s="1">
        <v>570200.39993736194</v>
      </c>
      <c r="T710" s="26"/>
      <c r="U710" s="1">
        <f t="shared" si="333"/>
        <v>18565.870004549117</v>
      </c>
      <c r="V710" s="1">
        <f t="shared" si="333"/>
        <v>18565.870004549117</v>
      </c>
      <c r="W710" s="7">
        <v>2019</v>
      </c>
      <c r="X710" s="173" t="s">
        <v>1394</v>
      </c>
      <c r="Y710" s="11">
        <f>+P710-'[1]Приложение №1'!$P628</f>
        <v>0</v>
      </c>
      <c r="AA710" s="24">
        <f t="shared" si="337"/>
        <v>15725291.893853102</v>
      </c>
      <c r="AB710" s="26">
        <v>1982569.0893960001</v>
      </c>
      <c r="AC710" s="26">
        <v>707536.40189400013</v>
      </c>
      <c r="AD710" s="26">
        <v>266161.51669800002</v>
      </c>
      <c r="AE710" s="26">
        <v>1114341.1656299999</v>
      </c>
      <c r="AF710" s="26">
        <v>0</v>
      </c>
      <c r="AG710" s="26"/>
      <c r="AH710" s="26">
        <v>465595.215624</v>
      </c>
      <c r="AI710" s="26">
        <v>0</v>
      </c>
      <c r="AJ710" s="26">
        <v>2428059.3594599999</v>
      </c>
      <c r="AK710" s="26">
        <v>0</v>
      </c>
      <c r="AL710" s="26">
        <v>4233842.7148080012</v>
      </c>
      <c r="AM710" s="26">
        <v>3915159.305526</v>
      </c>
      <c r="AN710" s="26">
        <v>236339.21393736167</v>
      </c>
      <c r="AO710" s="26">
        <v>45191.42</v>
      </c>
      <c r="AP710" s="112">
        <v>330496.49087974051</v>
      </c>
      <c r="AQ710" s="172"/>
    </row>
    <row r="711" spans="1:43" ht="15" customHeight="1" x14ac:dyDescent="0.25">
      <c r="A711" s="4">
        <f t="shared" si="334"/>
        <v>684</v>
      </c>
      <c r="B711" s="22">
        <f t="shared" si="335"/>
        <v>75</v>
      </c>
      <c r="C711" s="2" t="s">
        <v>97</v>
      </c>
      <c r="D711" s="2" t="s">
        <v>439</v>
      </c>
      <c r="E711" s="5">
        <v>1988</v>
      </c>
      <c r="F711" s="5">
        <v>1988</v>
      </c>
      <c r="G711" s="5" t="s">
        <v>63</v>
      </c>
      <c r="H711" s="5">
        <v>2</v>
      </c>
      <c r="I711" s="5">
        <v>2</v>
      </c>
      <c r="J711" s="26">
        <v>919.1</v>
      </c>
      <c r="K711" s="26">
        <v>842.3</v>
      </c>
      <c r="L711" s="26">
        <v>0</v>
      </c>
      <c r="M711" s="6">
        <v>39</v>
      </c>
      <c r="N711" s="24">
        <f t="shared" si="336"/>
        <v>15638032.311990665</v>
      </c>
      <c r="O711" s="20"/>
      <c r="P711" s="1">
        <f t="shared" si="331"/>
        <v>14873893.609956468</v>
      </c>
      <c r="Q711" s="1"/>
      <c r="R711" s="1">
        <v>197102.3406</v>
      </c>
      <c r="S711" s="1">
        <v>567036.36143419775</v>
      </c>
      <c r="T711" s="26"/>
      <c r="U711" s="1">
        <f t="shared" si="333"/>
        <v>18565.870013048399</v>
      </c>
      <c r="V711" s="1">
        <f t="shared" si="333"/>
        <v>18565.870013048399</v>
      </c>
      <c r="W711" s="7">
        <v>2019</v>
      </c>
      <c r="X711" s="173" t="s">
        <v>1394</v>
      </c>
      <c r="Y711" s="11">
        <f>+P711-'[1]Приложение №1'!$P629</f>
        <v>0</v>
      </c>
      <c r="AA711" s="24">
        <f t="shared" si="337"/>
        <v>15638032.311990665</v>
      </c>
      <c r="AB711" s="26">
        <v>1971394.0743420001</v>
      </c>
      <c r="AC711" s="26">
        <v>703458.66376800009</v>
      </c>
      <c r="AD711" s="26">
        <v>264611.95252799999</v>
      </c>
      <c r="AE711" s="26">
        <v>1108033.716762</v>
      </c>
      <c r="AF711" s="26">
        <v>0</v>
      </c>
      <c r="AG711" s="26"/>
      <c r="AH711" s="26">
        <v>463011.63333600003</v>
      </c>
      <c r="AI711" s="26">
        <v>0</v>
      </c>
      <c r="AJ711" s="26">
        <v>2414358.9888179996</v>
      </c>
      <c r="AK711" s="26">
        <v>0</v>
      </c>
      <c r="AL711" s="26">
        <v>4210140.8662320003</v>
      </c>
      <c r="AM711" s="26">
        <v>3892756.9692479996</v>
      </c>
      <c r="AN711" s="26">
        <v>236019.06203419669</v>
      </c>
      <c r="AO711" s="26">
        <v>45619.56</v>
      </c>
      <c r="AP711" s="112">
        <v>328626.82492246822</v>
      </c>
      <c r="AQ711" s="172"/>
    </row>
    <row r="712" spans="1:43" ht="15" customHeight="1" x14ac:dyDescent="0.25">
      <c r="A712" s="4">
        <f t="shared" si="334"/>
        <v>685</v>
      </c>
      <c r="B712" s="22">
        <f t="shared" si="335"/>
        <v>76</v>
      </c>
      <c r="C712" s="2" t="s">
        <v>97</v>
      </c>
      <c r="D712" s="2" t="s">
        <v>440</v>
      </c>
      <c r="E712" s="5">
        <v>1985</v>
      </c>
      <c r="F712" s="5">
        <v>2013</v>
      </c>
      <c r="G712" s="5" t="s">
        <v>63</v>
      </c>
      <c r="H712" s="5">
        <v>2</v>
      </c>
      <c r="I712" s="5">
        <v>2</v>
      </c>
      <c r="J712" s="26">
        <v>551</v>
      </c>
      <c r="K712" s="26">
        <v>491.6</v>
      </c>
      <c r="L712" s="26">
        <v>0</v>
      </c>
      <c r="M712" s="6">
        <v>22</v>
      </c>
      <c r="N712" s="24">
        <f t="shared" si="336"/>
        <v>8016228.5700000012</v>
      </c>
      <c r="O712" s="20"/>
      <c r="P712" s="1">
        <f t="shared" si="331"/>
        <v>7587553.7527111853</v>
      </c>
      <c r="Q712" s="1"/>
      <c r="R712" s="1">
        <v>95952.695200000002</v>
      </c>
      <c r="S712" s="1">
        <v>332722.12208881602</v>
      </c>
      <c r="T712" s="26"/>
      <c r="U712" s="1">
        <f t="shared" si="333"/>
        <v>16306.404739625714</v>
      </c>
      <c r="V712" s="1">
        <f t="shared" si="333"/>
        <v>16306.404739625714</v>
      </c>
      <c r="W712" s="7">
        <v>2019</v>
      </c>
      <c r="X712" s="173" t="s">
        <v>1394</v>
      </c>
      <c r="Y712" s="11">
        <f>+P712-'[1]Приложение №1'!$P630</f>
        <v>0</v>
      </c>
      <c r="Z712" s="8">
        <f>+(K712*6.45)*12*10</f>
        <v>380498.4</v>
      </c>
      <c r="AA712" s="24">
        <f t="shared" si="337"/>
        <v>8016228.5700000012</v>
      </c>
      <c r="AB712" s="26">
        <v>1140473.6608859999</v>
      </c>
      <c r="AC712" s="26">
        <v>0</v>
      </c>
      <c r="AD712" s="26">
        <v>146300.50428000002</v>
      </c>
      <c r="AE712" s="26">
        <v>0</v>
      </c>
      <c r="AF712" s="26">
        <v>0</v>
      </c>
      <c r="AG712" s="26"/>
      <c r="AH712" s="26">
        <v>270232.12082999997</v>
      </c>
      <c r="AI712" s="26">
        <v>0</v>
      </c>
      <c r="AJ712" s="26">
        <v>1389641.9158020001</v>
      </c>
      <c r="AK712" s="26">
        <v>0</v>
      </c>
      <c r="AL712" s="26">
        <v>2438958.4582440001</v>
      </c>
      <c r="AM712" s="26">
        <v>2254032.7098240005</v>
      </c>
      <c r="AN712" s="26">
        <f>163617.78+1777</f>
        <v>165394.78</v>
      </c>
      <c r="AO712" s="26">
        <v>44130.979999999996</v>
      </c>
      <c r="AP712" s="112">
        <v>167063.440134</v>
      </c>
      <c r="AQ712" s="172"/>
    </row>
    <row r="713" spans="1:43" ht="15" customHeight="1" x14ac:dyDescent="0.25">
      <c r="A713" s="4">
        <f t="shared" si="334"/>
        <v>686</v>
      </c>
      <c r="B713" s="22">
        <f t="shared" si="335"/>
        <v>77</v>
      </c>
      <c r="C713" s="2" t="s">
        <v>97</v>
      </c>
      <c r="D713" s="2" t="s">
        <v>441</v>
      </c>
      <c r="E713" s="5">
        <v>1986</v>
      </c>
      <c r="F713" s="5">
        <v>2013</v>
      </c>
      <c r="G713" s="5" t="s">
        <v>60</v>
      </c>
      <c r="H713" s="5">
        <v>2</v>
      </c>
      <c r="I713" s="5">
        <v>2</v>
      </c>
      <c r="J713" s="26">
        <v>1117</v>
      </c>
      <c r="K713" s="26">
        <v>565.29999999999995</v>
      </c>
      <c r="L713" s="26">
        <v>0</v>
      </c>
      <c r="M713" s="6">
        <v>40</v>
      </c>
      <c r="N713" s="24">
        <f t="shared" si="336"/>
        <v>2293840.42</v>
      </c>
      <c r="O713" s="20"/>
      <c r="P713" s="1">
        <f t="shared" si="331"/>
        <v>986211.37000000011</v>
      </c>
      <c r="Q713" s="1"/>
      <c r="R713" s="1">
        <v>243509.24459999998</v>
      </c>
      <c r="S713" s="1">
        <v>1064119.8054</v>
      </c>
      <c r="T713" s="1"/>
      <c r="U713" s="1">
        <f t="shared" si="333"/>
        <v>4057.7399964620558</v>
      </c>
      <c r="V713" s="1">
        <f t="shared" si="333"/>
        <v>4057.7399964620558</v>
      </c>
      <c r="W713" s="7">
        <v>2019</v>
      </c>
      <c r="X713" s="173" t="s">
        <v>1394</v>
      </c>
      <c r="Y713" s="11">
        <f>+P713-'[1]Приложение №1'!$P631</f>
        <v>0</v>
      </c>
      <c r="AA713" s="24">
        <f t="shared" si="337"/>
        <v>2293840.42</v>
      </c>
      <c r="AB713" s="26">
        <v>943755.90929256007</v>
      </c>
      <c r="AC713" s="26">
        <v>0</v>
      </c>
      <c r="AD713" s="26">
        <v>576950.84846699995</v>
      </c>
      <c r="AE713" s="26">
        <v>439929.92612436</v>
      </c>
      <c r="AF713" s="26">
        <v>0</v>
      </c>
      <c r="AG713" s="26"/>
      <c r="AH713" s="26">
        <v>46894.9827066</v>
      </c>
      <c r="AI713" s="26">
        <v>0</v>
      </c>
      <c r="AJ713" s="26">
        <v>0</v>
      </c>
      <c r="AK713" s="26">
        <v>0</v>
      </c>
      <c r="AL713" s="26">
        <v>0</v>
      </c>
      <c r="AM713" s="26">
        <v>0</v>
      </c>
      <c r="AN713" s="26">
        <v>219469.69759999998</v>
      </c>
      <c r="AO713" s="1">
        <v>22938.404200000004</v>
      </c>
      <c r="AP713" s="112">
        <v>43900.65160948001</v>
      </c>
      <c r="AQ713" s="172"/>
    </row>
    <row r="714" spans="1:43" ht="15" customHeight="1" x14ac:dyDescent="0.25">
      <c r="A714" s="4">
        <f t="shared" si="334"/>
        <v>687</v>
      </c>
      <c r="B714" s="22">
        <f t="shared" si="335"/>
        <v>78</v>
      </c>
      <c r="C714" s="2" t="s">
        <v>97</v>
      </c>
      <c r="D714" s="2" t="s">
        <v>442</v>
      </c>
      <c r="E714" s="5">
        <v>1991</v>
      </c>
      <c r="F714" s="5">
        <v>2013</v>
      </c>
      <c r="G714" s="5" t="s">
        <v>48</v>
      </c>
      <c r="H714" s="5">
        <v>2</v>
      </c>
      <c r="I714" s="5">
        <v>2</v>
      </c>
      <c r="J714" s="26">
        <v>1128.7</v>
      </c>
      <c r="K714" s="26">
        <v>568</v>
      </c>
      <c r="L714" s="26">
        <v>0</v>
      </c>
      <c r="M714" s="6">
        <v>46</v>
      </c>
      <c r="N714" s="24">
        <f t="shared" si="336"/>
        <v>1478022.6186027201</v>
      </c>
      <c r="O714" s="20"/>
      <c r="P714" s="1">
        <f t="shared" si="331"/>
        <v>764008.71860271995</v>
      </c>
      <c r="Q714" s="1"/>
      <c r="R714" s="1">
        <v>78299.796000000002</v>
      </c>
      <c r="S714" s="1">
        <v>635714.10400000005</v>
      </c>
      <c r="T714" s="1"/>
      <c r="U714" s="1">
        <f t="shared" si="333"/>
        <v>2602.1524975400002</v>
      </c>
      <c r="V714" s="1">
        <f t="shared" si="333"/>
        <v>2602.1524975400002</v>
      </c>
      <c r="W714" s="7">
        <v>2019</v>
      </c>
      <c r="X714" s="173" t="s">
        <v>1394</v>
      </c>
      <c r="Y714" s="11">
        <f>+P714-'[1]Приложение №1'!$P632</f>
        <v>-856910.35139728012</v>
      </c>
      <c r="AA714" s="24">
        <f t="shared" si="337"/>
        <v>1478022.6186027201</v>
      </c>
      <c r="AB714" s="26"/>
      <c r="AC714" s="26">
        <v>0</v>
      </c>
      <c r="AD714" s="26">
        <v>499223.44711008004</v>
      </c>
      <c r="AE714" s="26">
        <v>425443.60992000002</v>
      </c>
      <c r="AF714" s="26">
        <v>0</v>
      </c>
      <c r="AG714" s="26"/>
      <c r="AH714" s="26">
        <v>177679.34772671998</v>
      </c>
      <c r="AI714" s="26">
        <v>0</v>
      </c>
      <c r="AJ714" s="26">
        <v>0</v>
      </c>
      <c r="AK714" s="26">
        <v>0</v>
      </c>
      <c r="AL714" s="26">
        <v>0</v>
      </c>
      <c r="AM714" s="26">
        <v>0</v>
      </c>
      <c r="AN714" s="26">
        <v>281303.4768</v>
      </c>
      <c r="AO714" s="1">
        <v>32191.570400000001</v>
      </c>
      <c r="AP714" s="112">
        <v>62181.166645920006</v>
      </c>
      <c r="AQ714" s="172"/>
    </row>
    <row r="715" spans="1:43" ht="15" customHeight="1" x14ac:dyDescent="0.25">
      <c r="A715" s="4">
        <f t="shared" si="334"/>
        <v>688</v>
      </c>
      <c r="B715" s="22">
        <f t="shared" si="335"/>
        <v>79</v>
      </c>
      <c r="C715" s="2" t="s">
        <v>97</v>
      </c>
      <c r="D715" s="2" t="s">
        <v>443</v>
      </c>
      <c r="E715" s="5">
        <v>1982</v>
      </c>
      <c r="F715" s="5">
        <v>2013</v>
      </c>
      <c r="G715" s="5" t="s">
        <v>48</v>
      </c>
      <c r="H715" s="5">
        <v>2</v>
      </c>
      <c r="I715" s="5">
        <v>2</v>
      </c>
      <c r="J715" s="26">
        <v>673.7</v>
      </c>
      <c r="K715" s="26">
        <v>430.5</v>
      </c>
      <c r="L715" s="26">
        <v>0</v>
      </c>
      <c r="M715" s="6">
        <v>35</v>
      </c>
      <c r="N715" s="24">
        <f t="shared" si="336"/>
        <v>6351355.9299999997</v>
      </c>
      <c r="O715" s="20"/>
      <c r="P715" s="1">
        <f t="shared" si="331"/>
        <v>4933960.24</v>
      </c>
      <c r="Q715" s="1"/>
      <c r="R715" s="1">
        <v>191503.891</v>
      </c>
      <c r="S715" s="1">
        <v>1225891.7990000001</v>
      </c>
      <c r="T715" s="1"/>
      <c r="U715" s="1">
        <f t="shared" si="333"/>
        <v>14753.440023228803</v>
      </c>
      <c r="V715" s="1">
        <f t="shared" si="333"/>
        <v>14753.440023228803</v>
      </c>
      <c r="W715" s="7">
        <v>2019</v>
      </c>
      <c r="X715" s="173" t="s">
        <v>1394</v>
      </c>
      <c r="Y715" s="11">
        <f>+P715-'[1]Приложение №1'!$P633</f>
        <v>0</v>
      </c>
      <c r="AA715" s="24">
        <f t="shared" si="337"/>
        <v>6351355.9299999997</v>
      </c>
      <c r="AB715" s="26">
        <v>1319645.0192616598</v>
      </c>
      <c r="AC715" s="26">
        <v>802983.70469520008</v>
      </c>
      <c r="AD715" s="26">
        <v>378372.70067058003</v>
      </c>
      <c r="AE715" s="26">
        <v>0</v>
      </c>
      <c r="AF715" s="26">
        <v>0</v>
      </c>
      <c r="AG715" s="26"/>
      <c r="AH715" s="26">
        <v>134667.18168371997</v>
      </c>
      <c r="AI715" s="26">
        <v>0</v>
      </c>
      <c r="AJ715" s="26">
        <v>0</v>
      </c>
      <c r="AK715" s="26">
        <v>0</v>
      </c>
      <c r="AL715" s="26">
        <v>0</v>
      </c>
      <c r="AM715" s="26">
        <v>2937440.8278188398</v>
      </c>
      <c r="AN715" s="26">
        <v>592860.32070000004</v>
      </c>
      <c r="AO715" s="1">
        <v>63513.559300000001</v>
      </c>
      <c r="AP715" s="112">
        <v>121872.61587000001</v>
      </c>
      <c r="AQ715" s="172"/>
    </row>
    <row r="716" spans="1:43" ht="15" customHeight="1" x14ac:dyDescent="0.25">
      <c r="A716" s="4">
        <f t="shared" si="334"/>
        <v>689</v>
      </c>
      <c r="B716" s="22">
        <f t="shared" si="335"/>
        <v>80</v>
      </c>
      <c r="C716" s="2" t="s">
        <v>97</v>
      </c>
      <c r="D716" s="2" t="s">
        <v>1339</v>
      </c>
      <c r="E716" s="5">
        <v>1985</v>
      </c>
      <c r="F716" s="5">
        <v>1985</v>
      </c>
      <c r="G716" s="5" t="s">
        <v>63</v>
      </c>
      <c r="H716" s="5">
        <v>1</v>
      </c>
      <c r="I716" s="5">
        <v>1</v>
      </c>
      <c r="J716" s="26">
        <v>279.5</v>
      </c>
      <c r="K716" s="26">
        <v>204.7</v>
      </c>
      <c r="L716" s="26">
        <v>0</v>
      </c>
      <c r="M716" s="6">
        <v>13</v>
      </c>
      <c r="N716" s="24">
        <f t="shared" si="336"/>
        <v>5451689.1200000001</v>
      </c>
      <c r="O716" s="20"/>
      <c r="P716" s="1">
        <f t="shared" si="331"/>
        <v>5292153.6000000006</v>
      </c>
      <c r="Q716" s="1"/>
      <c r="R716" s="1">
        <v>21731.483399999997</v>
      </c>
      <c r="S716" s="1">
        <v>137804.03659999956</v>
      </c>
      <c r="T716" s="26"/>
      <c r="U716" s="1">
        <f t="shared" ref="U716:V735" si="338">$N716/($K716+$L716)</f>
        <v>26632.579970688814</v>
      </c>
      <c r="V716" s="1">
        <f t="shared" si="338"/>
        <v>26632.579970688814</v>
      </c>
      <c r="W716" s="7">
        <v>2019</v>
      </c>
      <c r="X716" s="173" t="s">
        <v>1394</v>
      </c>
      <c r="Y716" s="11">
        <f>+P716-'[1]Приложение №1'!$P634</f>
        <v>0</v>
      </c>
      <c r="AA716" s="24">
        <f t="shared" si="337"/>
        <v>5451689.1200000001</v>
      </c>
      <c r="AB716" s="26">
        <v>363290.72287871997</v>
      </c>
      <c r="AC716" s="26">
        <v>214615.05863657998</v>
      </c>
      <c r="AD716" s="26">
        <v>58541.42568665999</v>
      </c>
      <c r="AE716" s="26">
        <v>381755.57045975997</v>
      </c>
      <c r="AF716" s="26">
        <v>86354.575628579987</v>
      </c>
      <c r="AG716" s="26"/>
      <c r="AH716" s="26">
        <v>163401.1566474</v>
      </c>
      <c r="AI716" s="26">
        <v>0</v>
      </c>
      <c r="AJ716" s="26">
        <v>1223176.6177218002</v>
      </c>
      <c r="AK716" s="26">
        <v>0</v>
      </c>
      <c r="AL716" s="26">
        <v>715119.65295203996</v>
      </c>
      <c r="AM716" s="26">
        <v>1540149.79012062</v>
      </c>
      <c r="AN716" s="26">
        <v>546973.40320000006</v>
      </c>
      <c r="AO716" s="1">
        <v>54516.891200000005</v>
      </c>
      <c r="AP716" s="112">
        <v>103794.25486784001</v>
      </c>
      <c r="AQ716" s="172"/>
    </row>
    <row r="717" spans="1:43" ht="15" customHeight="1" x14ac:dyDescent="0.25">
      <c r="A717" s="4">
        <f t="shared" si="334"/>
        <v>690</v>
      </c>
      <c r="B717" s="22">
        <f t="shared" si="335"/>
        <v>81</v>
      </c>
      <c r="C717" s="2" t="s">
        <v>97</v>
      </c>
      <c r="D717" s="2" t="s">
        <v>444</v>
      </c>
      <c r="E717" s="5">
        <v>1988</v>
      </c>
      <c r="F717" s="5">
        <v>2016</v>
      </c>
      <c r="G717" s="5" t="s">
        <v>63</v>
      </c>
      <c r="H717" s="5">
        <v>2</v>
      </c>
      <c r="I717" s="5">
        <v>2</v>
      </c>
      <c r="J717" s="26">
        <v>555.79999999999995</v>
      </c>
      <c r="K717" s="26">
        <v>495.5</v>
      </c>
      <c r="L717" s="26">
        <v>0</v>
      </c>
      <c r="M717" s="6">
        <v>24</v>
      </c>
      <c r="N717" s="24">
        <f t="shared" si="336"/>
        <v>9199388.6099999994</v>
      </c>
      <c r="O717" s="20"/>
      <c r="P717" s="1">
        <f t="shared" si="331"/>
        <v>8742532.4900000002</v>
      </c>
      <c r="Q717" s="1"/>
      <c r="R717" s="1">
        <v>123285.52100000001</v>
      </c>
      <c r="S717" s="1">
        <v>333570.59899999917</v>
      </c>
      <c r="T717" s="26"/>
      <c r="U717" s="1">
        <f t="shared" si="338"/>
        <v>18565.870050454087</v>
      </c>
      <c r="V717" s="1">
        <f t="shared" si="338"/>
        <v>18565.870050454087</v>
      </c>
      <c r="W717" s="7">
        <v>2019</v>
      </c>
      <c r="X717" s="173" t="s">
        <v>1394</v>
      </c>
      <c r="Y717" s="11">
        <f>+P717-'[1]Приложение №1'!$P635</f>
        <v>0</v>
      </c>
      <c r="AA717" s="24">
        <f t="shared" si="337"/>
        <v>9199388.6099999994</v>
      </c>
      <c r="AB717" s="26">
        <v>1073235.1927042201</v>
      </c>
      <c r="AC717" s="26">
        <v>383719.53953382</v>
      </c>
      <c r="AD717" s="26">
        <v>147981.13773029999</v>
      </c>
      <c r="AE717" s="26">
        <v>572943.67738271994</v>
      </c>
      <c r="AF717" s="26">
        <v>0</v>
      </c>
      <c r="AG717" s="26"/>
      <c r="AH717" s="26">
        <v>266928.43064327998</v>
      </c>
      <c r="AI717" s="26">
        <v>0</v>
      </c>
      <c r="AJ717" s="26">
        <v>1308307.9244634002</v>
      </c>
      <c r="AK717" s="26">
        <v>0</v>
      </c>
      <c r="AL717" s="26">
        <v>2232689.6906269197</v>
      </c>
      <c r="AM717" s="26">
        <v>2069090.4838350599</v>
      </c>
      <c r="AN717" s="26">
        <v>876354.38370000012</v>
      </c>
      <c r="AO717" s="1">
        <v>91993.886100000018</v>
      </c>
      <c r="AP717" s="112">
        <v>176144.26328028005</v>
      </c>
      <c r="AQ717" s="172"/>
    </row>
    <row r="718" spans="1:43" ht="15" customHeight="1" x14ac:dyDescent="0.25">
      <c r="A718" s="4">
        <f t="shared" si="334"/>
        <v>691</v>
      </c>
      <c r="B718" s="22">
        <f t="shared" si="335"/>
        <v>82</v>
      </c>
      <c r="C718" s="2" t="s">
        <v>97</v>
      </c>
      <c r="D718" s="2" t="s">
        <v>445</v>
      </c>
      <c r="E718" s="5">
        <v>1985</v>
      </c>
      <c r="F718" s="5">
        <v>1985</v>
      </c>
      <c r="G718" s="5" t="s">
        <v>63</v>
      </c>
      <c r="H718" s="5">
        <v>2</v>
      </c>
      <c r="I718" s="5">
        <v>2</v>
      </c>
      <c r="J718" s="26">
        <v>398.6</v>
      </c>
      <c r="K718" s="26">
        <v>327.2</v>
      </c>
      <c r="L718" s="26">
        <v>0</v>
      </c>
      <c r="M718" s="6">
        <v>31</v>
      </c>
      <c r="N718" s="24">
        <f t="shared" si="336"/>
        <v>6074752.6600000011</v>
      </c>
      <c r="O718" s="20"/>
      <c r="P718" s="1">
        <f t="shared" si="331"/>
        <v>5710097.3800000008</v>
      </c>
      <c r="Q718" s="1"/>
      <c r="R718" s="1">
        <v>144384.2384</v>
      </c>
      <c r="S718" s="1">
        <v>220271.04160000026</v>
      </c>
      <c r="T718" s="26"/>
      <c r="U718" s="1">
        <f t="shared" si="338"/>
        <v>18565.869987775066</v>
      </c>
      <c r="V718" s="1">
        <f t="shared" si="338"/>
        <v>18565.869987775066</v>
      </c>
      <c r="W718" s="7">
        <v>2019</v>
      </c>
      <c r="X718" s="173" t="s">
        <v>1394</v>
      </c>
      <c r="Y718" s="11">
        <f>+P718-'[1]Приложение №1'!$P636</f>
        <v>0</v>
      </c>
      <c r="AA718" s="24">
        <f t="shared" si="337"/>
        <v>6074752.6600000011</v>
      </c>
      <c r="AB718" s="26">
        <v>708703.44169716001</v>
      </c>
      <c r="AC718" s="26">
        <v>253386.54270552</v>
      </c>
      <c r="AD718" s="26">
        <v>97718.321423520014</v>
      </c>
      <c r="AE718" s="26">
        <v>378339.39764039998</v>
      </c>
      <c r="AF718" s="26">
        <v>0</v>
      </c>
      <c r="AG718" s="26"/>
      <c r="AH718" s="26">
        <v>176264.34027384</v>
      </c>
      <c r="AI718" s="26">
        <v>0</v>
      </c>
      <c r="AJ718" s="26">
        <v>863932.08995100006</v>
      </c>
      <c r="AK718" s="26">
        <v>0</v>
      </c>
      <c r="AL718" s="26">
        <v>1474341.2026438201</v>
      </c>
      <c r="AM718" s="26">
        <v>1366309.5926533202</v>
      </c>
      <c r="AN718" s="26">
        <v>578694.55810000002</v>
      </c>
      <c r="AO718" s="1">
        <v>60747.526600000005</v>
      </c>
      <c r="AP718" s="112">
        <v>116315.64631142</v>
      </c>
      <c r="AQ718" s="172"/>
    </row>
    <row r="719" spans="1:43" ht="15" customHeight="1" x14ac:dyDescent="0.25">
      <c r="A719" s="4">
        <f t="shared" si="334"/>
        <v>692</v>
      </c>
      <c r="B719" s="22">
        <f t="shared" si="335"/>
        <v>83</v>
      </c>
      <c r="C719" s="2" t="s">
        <v>97</v>
      </c>
      <c r="D719" s="2" t="s">
        <v>446</v>
      </c>
      <c r="E719" s="5">
        <v>1989</v>
      </c>
      <c r="F719" s="5">
        <v>1989</v>
      </c>
      <c r="G719" s="5" t="s">
        <v>63</v>
      </c>
      <c r="H719" s="5">
        <v>2</v>
      </c>
      <c r="I719" s="5">
        <v>2</v>
      </c>
      <c r="J719" s="26">
        <v>473.8</v>
      </c>
      <c r="K719" s="26">
        <v>442.5</v>
      </c>
      <c r="L719" s="26">
        <v>0</v>
      </c>
      <c r="M719" s="6">
        <v>43</v>
      </c>
      <c r="N719" s="24">
        <f t="shared" si="336"/>
        <v>8215397.5</v>
      </c>
      <c r="O719" s="20"/>
      <c r="P719" s="1">
        <f t="shared" si="331"/>
        <v>7823235.4199999999</v>
      </c>
      <c r="Q719" s="1"/>
      <c r="R719" s="1">
        <v>94271.085000000006</v>
      </c>
      <c r="S719" s="1">
        <v>297890.99500000005</v>
      </c>
      <c r="T719" s="26"/>
      <c r="U719" s="1">
        <f t="shared" si="338"/>
        <v>18565.870056497177</v>
      </c>
      <c r="V719" s="1">
        <f t="shared" si="338"/>
        <v>18565.870056497177</v>
      </c>
      <c r="W719" s="7">
        <v>2019</v>
      </c>
      <c r="X719" s="173" t="s">
        <v>1394</v>
      </c>
      <c r="Y719" s="11">
        <f>+P719-'[1]Приложение №1'!$P637</f>
        <v>0</v>
      </c>
      <c r="AA719" s="24">
        <f t="shared" si="337"/>
        <v>8215397.5</v>
      </c>
      <c r="AB719" s="26">
        <v>958439.09789628</v>
      </c>
      <c r="AC719" s="26">
        <v>342675.87583151995</v>
      </c>
      <c r="AD719" s="26">
        <v>132152.68102049999</v>
      </c>
      <c r="AE719" s="26">
        <v>511660.09579188004</v>
      </c>
      <c r="AF719" s="26">
        <v>0</v>
      </c>
      <c r="AG719" s="26"/>
      <c r="AH719" s="26">
        <v>238377.0546108</v>
      </c>
      <c r="AI719" s="26">
        <v>0</v>
      </c>
      <c r="AJ719" s="26">
        <v>1168367.8240332</v>
      </c>
      <c r="AK719" s="26">
        <v>0</v>
      </c>
      <c r="AL719" s="26">
        <v>1993875.2534861998</v>
      </c>
      <c r="AM719" s="26">
        <v>1847775.0541429201</v>
      </c>
      <c r="AN719" s="26">
        <v>782617.18449999997</v>
      </c>
      <c r="AO719" s="1">
        <v>82153.975000000006</v>
      </c>
      <c r="AP719" s="112">
        <v>157303.40368670004</v>
      </c>
      <c r="AQ719" s="172"/>
    </row>
    <row r="720" spans="1:43" ht="15" customHeight="1" x14ac:dyDescent="0.25">
      <c r="A720" s="4">
        <f t="shared" si="334"/>
        <v>693</v>
      </c>
      <c r="B720" s="22">
        <f t="shared" si="335"/>
        <v>84</v>
      </c>
      <c r="C720" s="2" t="s">
        <v>97</v>
      </c>
      <c r="D720" s="2" t="s">
        <v>447</v>
      </c>
      <c r="E720" s="5">
        <v>1986</v>
      </c>
      <c r="F720" s="5">
        <v>1986</v>
      </c>
      <c r="G720" s="5" t="s">
        <v>63</v>
      </c>
      <c r="H720" s="5">
        <v>2</v>
      </c>
      <c r="I720" s="5">
        <v>2</v>
      </c>
      <c r="J720" s="26">
        <v>407</v>
      </c>
      <c r="K720" s="26">
        <v>325.39999999999998</v>
      </c>
      <c r="L720" s="26">
        <v>0</v>
      </c>
      <c r="M720" s="6">
        <v>17</v>
      </c>
      <c r="N720" s="24">
        <f t="shared" si="336"/>
        <v>6041334.0900000008</v>
      </c>
      <c r="O720" s="20"/>
      <c r="P720" s="1">
        <f t="shared" si="331"/>
        <v>5739048.7000000002</v>
      </c>
      <c r="Q720" s="1"/>
      <c r="R720" s="1">
        <v>83226.108800000002</v>
      </c>
      <c r="S720" s="1">
        <v>219059.28120000061</v>
      </c>
      <c r="T720" s="26"/>
      <c r="U720" s="1">
        <f t="shared" si="338"/>
        <v>18565.869975414877</v>
      </c>
      <c r="V720" s="1">
        <f t="shared" si="338"/>
        <v>18565.869975414877</v>
      </c>
      <c r="W720" s="7">
        <v>2019</v>
      </c>
      <c r="X720" s="173" t="s">
        <v>1394</v>
      </c>
      <c r="Y720" s="11">
        <f>+P720-'[1]Приложение №1'!$P638</f>
        <v>0</v>
      </c>
      <c r="AA720" s="24">
        <f t="shared" si="337"/>
        <v>6041334.0900000008</v>
      </c>
      <c r="AB720" s="26">
        <v>704804.70105864003</v>
      </c>
      <c r="AC720" s="26">
        <v>251992.60695713997</v>
      </c>
      <c r="AD720" s="26">
        <v>97180.751195639998</v>
      </c>
      <c r="AE720" s="26">
        <v>376258.06340471999</v>
      </c>
      <c r="AF720" s="26">
        <v>0</v>
      </c>
      <c r="AG720" s="26"/>
      <c r="AH720" s="26">
        <v>175294.67665332</v>
      </c>
      <c r="AI720" s="26">
        <v>0</v>
      </c>
      <c r="AJ720" s="26">
        <v>859179.40553340013</v>
      </c>
      <c r="AK720" s="26">
        <v>0</v>
      </c>
      <c r="AL720" s="26">
        <v>1466230.5219046799</v>
      </c>
      <c r="AM720" s="26">
        <v>1358793.2247951599</v>
      </c>
      <c r="AN720" s="26">
        <v>575511.02960000001</v>
      </c>
      <c r="AO720" s="1">
        <v>60413.340900000003</v>
      </c>
      <c r="AP720" s="112">
        <v>115675.76799729999</v>
      </c>
      <c r="AQ720" s="172"/>
    </row>
    <row r="721" spans="1:43" ht="15" customHeight="1" x14ac:dyDescent="0.25">
      <c r="A721" s="4">
        <f t="shared" si="334"/>
        <v>694</v>
      </c>
      <c r="B721" s="22">
        <f t="shared" si="335"/>
        <v>85</v>
      </c>
      <c r="C721" s="2" t="s">
        <v>97</v>
      </c>
      <c r="D721" s="2" t="s">
        <v>448</v>
      </c>
      <c r="E721" s="5">
        <v>1987</v>
      </c>
      <c r="F721" s="5">
        <v>1987</v>
      </c>
      <c r="G721" s="5" t="s">
        <v>63</v>
      </c>
      <c r="H721" s="5">
        <v>2</v>
      </c>
      <c r="I721" s="5">
        <v>2</v>
      </c>
      <c r="J721" s="26">
        <v>408.6</v>
      </c>
      <c r="K721" s="26">
        <v>336.4</v>
      </c>
      <c r="L721" s="26">
        <v>0</v>
      </c>
      <c r="M721" s="6">
        <v>27</v>
      </c>
      <c r="N721" s="24">
        <f t="shared" si="336"/>
        <v>6245558.6600000001</v>
      </c>
      <c r="O721" s="20"/>
      <c r="P721" s="1">
        <f t="shared" si="331"/>
        <v>5942421</v>
      </c>
      <c r="Q721" s="1"/>
      <c r="R721" s="1">
        <v>76673.180800000002</v>
      </c>
      <c r="S721" s="1">
        <v>226464.47920000015</v>
      </c>
      <c r="T721" s="26"/>
      <c r="U721" s="1">
        <f t="shared" si="338"/>
        <v>18565.86997621879</v>
      </c>
      <c r="V721" s="1">
        <f t="shared" si="338"/>
        <v>18565.86997621879</v>
      </c>
      <c r="W721" s="7">
        <v>2019</v>
      </c>
      <c r="X721" s="173" t="s">
        <v>1394</v>
      </c>
      <c r="Y721" s="11">
        <f>+P721-'[1]Приложение №1'!$P639</f>
        <v>0</v>
      </c>
      <c r="AA721" s="24">
        <f t="shared" si="337"/>
        <v>6245558.6600000001</v>
      </c>
      <c r="AB721" s="26">
        <v>728630.30564142007</v>
      </c>
      <c r="AC721" s="26">
        <v>260511.10319724001</v>
      </c>
      <c r="AD721" s="26">
        <v>100465.90258824</v>
      </c>
      <c r="AE721" s="26">
        <v>388977.29731979995</v>
      </c>
      <c r="AF721" s="26">
        <v>0</v>
      </c>
      <c r="AG721" s="26"/>
      <c r="AH721" s="26">
        <v>181220.43394307999</v>
      </c>
      <c r="AI721" s="26">
        <v>0</v>
      </c>
      <c r="AJ721" s="26">
        <v>888223.57732080005</v>
      </c>
      <c r="AK721" s="26">
        <v>0</v>
      </c>
      <c r="AL721" s="26">
        <v>1515795.7824433201</v>
      </c>
      <c r="AM721" s="26">
        <v>1404726.6158633402</v>
      </c>
      <c r="AN721" s="26">
        <v>594965.92000000004</v>
      </c>
      <c r="AO721" s="1">
        <v>62455.586600000002</v>
      </c>
      <c r="AP721" s="112">
        <v>119586.13508276001</v>
      </c>
      <c r="AQ721" s="172"/>
    </row>
    <row r="722" spans="1:43" ht="15" customHeight="1" x14ac:dyDescent="0.25">
      <c r="A722" s="4">
        <f t="shared" si="334"/>
        <v>695</v>
      </c>
      <c r="B722" s="22">
        <f t="shared" si="335"/>
        <v>86</v>
      </c>
      <c r="C722" s="2" t="s">
        <v>97</v>
      </c>
      <c r="D722" s="2" t="s">
        <v>449</v>
      </c>
      <c r="E722" s="5">
        <v>1966</v>
      </c>
      <c r="F722" s="5">
        <v>2016</v>
      </c>
      <c r="G722" s="5" t="s">
        <v>63</v>
      </c>
      <c r="H722" s="5">
        <v>2</v>
      </c>
      <c r="I722" s="5">
        <v>1</v>
      </c>
      <c r="J722" s="26">
        <v>777.3</v>
      </c>
      <c r="K722" s="26">
        <v>622.4</v>
      </c>
      <c r="L722" s="26">
        <v>0</v>
      </c>
      <c r="M722" s="6">
        <v>71</v>
      </c>
      <c r="N722" s="24">
        <f t="shared" si="336"/>
        <v>3220023.74</v>
      </c>
      <c r="O722" s="20"/>
      <c r="P722" s="1">
        <f t="shared" si="331"/>
        <v>2658596.62</v>
      </c>
      <c r="Q722" s="1"/>
      <c r="R722" s="1">
        <v>142427.44280000002</v>
      </c>
      <c r="S722" s="1">
        <v>418999.67720000009</v>
      </c>
      <c r="T722" s="26"/>
      <c r="U722" s="1">
        <f t="shared" si="338"/>
        <v>5173.5599935732653</v>
      </c>
      <c r="V722" s="1">
        <f t="shared" si="338"/>
        <v>5173.5599935732653</v>
      </c>
      <c r="W722" s="7">
        <v>2019</v>
      </c>
      <c r="X722" s="173" t="s">
        <v>1394</v>
      </c>
      <c r="Y722" s="11">
        <f>+P722-'[1]Приложение №1'!$P640</f>
        <v>0</v>
      </c>
      <c r="AA722" s="24">
        <f t="shared" si="337"/>
        <v>3220023.74</v>
      </c>
      <c r="AB722" s="26">
        <v>0</v>
      </c>
      <c r="AC722" s="26">
        <v>0</v>
      </c>
      <c r="AD722" s="26">
        <v>0</v>
      </c>
      <c r="AE722" s="26">
        <v>0</v>
      </c>
      <c r="AF722" s="26">
        <v>0</v>
      </c>
      <c r="AG722" s="26"/>
      <c r="AH722" s="26">
        <v>0</v>
      </c>
      <c r="AI722" s="26">
        <v>0</v>
      </c>
      <c r="AJ722" s="26">
        <v>0</v>
      </c>
      <c r="AK722" s="26">
        <v>0</v>
      </c>
      <c r="AL722" s="26">
        <v>2804492.5564479604</v>
      </c>
      <c r="AM722" s="26">
        <v>0</v>
      </c>
      <c r="AN722" s="26">
        <v>322002.37400000007</v>
      </c>
      <c r="AO722" s="1">
        <v>32200.237400000002</v>
      </c>
      <c r="AP722" s="112">
        <v>61328.572152040011</v>
      </c>
      <c r="AQ722" s="172"/>
    </row>
    <row r="723" spans="1:43" ht="15" customHeight="1" x14ac:dyDescent="0.25">
      <c r="A723" s="4">
        <f t="shared" si="334"/>
        <v>696</v>
      </c>
      <c r="B723" s="22">
        <f t="shared" si="335"/>
        <v>87</v>
      </c>
      <c r="C723" s="2" t="s">
        <v>97</v>
      </c>
      <c r="D723" s="2" t="s">
        <v>450</v>
      </c>
      <c r="E723" s="5">
        <v>1982</v>
      </c>
      <c r="F723" s="5">
        <v>2009</v>
      </c>
      <c r="G723" s="5" t="s">
        <v>63</v>
      </c>
      <c r="H723" s="5">
        <v>2</v>
      </c>
      <c r="I723" s="5">
        <v>3</v>
      </c>
      <c r="J723" s="26">
        <v>1187.9000000000001</v>
      </c>
      <c r="K723" s="26">
        <v>1137.5</v>
      </c>
      <c r="L723" s="26">
        <v>0</v>
      </c>
      <c r="M723" s="6">
        <v>46</v>
      </c>
      <c r="N723" s="24">
        <f t="shared" si="336"/>
        <v>14748756.759999998</v>
      </c>
      <c r="O723" s="20"/>
      <c r="P723" s="1">
        <f t="shared" si="331"/>
        <v>13735095.779999997</v>
      </c>
      <c r="Q723" s="1"/>
      <c r="R723" s="1">
        <v>247895.98499999999</v>
      </c>
      <c r="S723" s="1">
        <v>765764.99500000046</v>
      </c>
      <c r="T723" s="26"/>
      <c r="U723" s="1">
        <f t="shared" si="338"/>
        <v>12965.940008791207</v>
      </c>
      <c r="V723" s="1">
        <f t="shared" si="338"/>
        <v>12965.940008791207</v>
      </c>
      <c r="W723" s="7">
        <v>2019</v>
      </c>
      <c r="X723" s="173" t="s">
        <v>1394</v>
      </c>
      <c r="Y723" s="11">
        <f>+P723-'[1]Приложение №1'!$P641</f>
        <v>0</v>
      </c>
      <c r="AA723" s="24">
        <f t="shared" si="337"/>
        <v>14748756.759999998</v>
      </c>
      <c r="AB723" s="26">
        <v>0</v>
      </c>
      <c r="AC723" s="26">
        <v>0</v>
      </c>
      <c r="AD723" s="26">
        <v>0</v>
      </c>
      <c r="AE723" s="26">
        <v>0</v>
      </c>
      <c r="AF723" s="26">
        <v>0</v>
      </c>
      <c r="AG723" s="26"/>
      <c r="AH723" s="26">
        <v>0</v>
      </c>
      <c r="AI723" s="26">
        <v>0</v>
      </c>
      <c r="AJ723" s="26">
        <v>3003431.4051461997</v>
      </c>
      <c r="AK723" s="26">
        <v>0</v>
      </c>
      <c r="AL723" s="26">
        <v>5125498.5329729998</v>
      </c>
      <c r="AM723" s="26">
        <v>4749930.2170870192</v>
      </c>
      <c r="AN723" s="26">
        <v>1440774.4497</v>
      </c>
      <c r="AO723" s="1">
        <v>147487.56759999998</v>
      </c>
      <c r="AP723" s="112">
        <v>281634.58749377995</v>
      </c>
      <c r="AQ723" s="172"/>
    </row>
    <row r="724" spans="1:43" ht="15" customHeight="1" x14ac:dyDescent="0.25">
      <c r="A724" s="4">
        <f t="shared" si="334"/>
        <v>697</v>
      </c>
      <c r="B724" s="22">
        <f t="shared" si="335"/>
        <v>88</v>
      </c>
      <c r="C724" s="2" t="s">
        <v>97</v>
      </c>
      <c r="D724" s="2" t="s">
        <v>451</v>
      </c>
      <c r="E724" s="5">
        <v>1987</v>
      </c>
      <c r="F724" s="5">
        <v>1987</v>
      </c>
      <c r="G724" s="5" t="s">
        <v>63</v>
      </c>
      <c r="H724" s="5">
        <v>2</v>
      </c>
      <c r="I724" s="5">
        <v>3</v>
      </c>
      <c r="J724" s="26">
        <v>1257.3</v>
      </c>
      <c r="K724" s="26">
        <v>1006.7</v>
      </c>
      <c r="L724" s="26">
        <v>0</v>
      </c>
      <c r="M724" s="6">
        <v>63</v>
      </c>
      <c r="N724" s="24">
        <f t="shared" si="336"/>
        <v>18690261.329999998</v>
      </c>
      <c r="O724" s="20"/>
      <c r="P724" s="1">
        <f t="shared" si="331"/>
        <v>17749978.549999997</v>
      </c>
      <c r="Q724" s="1"/>
      <c r="R724" s="1">
        <v>262572.33740000002</v>
      </c>
      <c r="S724" s="1">
        <v>677710.44260000112</v>
      </c>
      <c r="T724" s="26"/>
      <c r="U724" s="1">
        <f t="shared" si="338"/>
        <v>18565.870000993342</v>
      </c>
      <c r="V724" s="1">
        <f t="shared" si="338"/>
        <v>18565.870000993342</v>
      </c>
      <c r="W724" s="7">
        <v>2019</v>
      </c>
      <c r="X724" s="173" t="s">
        <v>1394</v>
      </c>
      <c r="Y724" s="11">
        <f>+P724-'[1]Приложение №1'!$P642</f>
        <v>0</v>
      </c>
      <c r="AA724" s="24">
        <f t="shared" si="337"/>
        <v>18690261.329999998</v>
      </c>
      <c r="AB724" s="26">
        <v>2180476.0112444405</v>
      </c>
      <c r="AC724" s="26">
        <v>779597.29207374004</v>
      </c>
      <c r="AD724" s="26">
        <v>300651.08244822</v>
      </c>
      <c r="AE724" s="26">
        <v>1164041.16118668</v>
      </c>
      <c r="AF724" s="26">
        <v>0</v>
      </c>
      <c r="AG724" s="26"/>
      <c r="AH724" s="26">
        <v>542314.52921856008</v>
      </c>
      <c r="AI724" s="26">
        <v>0</v>
      </c>
      <c r="AJ724" s="26">
        <v>2658069.7970400001</v>
      </c>
      <c r="AK724" s="26">
        <v>0</v>
      </c>
      <c r="AL724" s="26">
        <v>4536122.5240988992</v>
      </c>
      <c r="AM724" s="26">
        <v>4203740.4361743005</v>
      </c>
      <c r="AN724" s="26">
        <v>1780476.1973000001</v>
      </c>
      <c r="AO724" s="1">
        <v>186902.6133</v>
      </c>
      <c r="AP724" s="112">
        <v>357869.68591515993</v>
      </c>
      <c r="AQ724" s="172"/>
    </row>
    <row r="725" spans="1:43" ht="15" customHeight="1" x14ac:dyDescent="0.25">
      <c r="A725" s="4">
        <f t="shared" si="334"/>
        <v>698</v>
      </c>
      <c r="B725" s="22">
        <f t="shared" si="335"/>
        <v>89</v>
      </c>
      <c r="C725" s="2" t="s">
        <v>97</v>
      </c>
      <c r="D725" s="2" t="s">
        <v>452</v>
      </c>
      <c r="E725" s="5">
        <v>1994</v>
      </c>
      <c r="F725" s="5">
        <v>2013</v>
      </c>
      <c r="G725" s="5" t="s">
        <v>48</v>
      </c>
      <c r="H725" s="5">
        <v>4</v>
      </c>
      <c r="I725" s="5">
        <v>3</v>
      </c>
      <c r="J725" s="26">
        <v>1981.7</v>
      </c>
      <c r="K725" s="26">
        <v>1806.7</v>
      </c>
      <c r="L725" s="26">
        <v>0</v>
      </c>
      <c r="M725" s="6">
        <v>96</v>
      </c>
      <c r="N725" s="24">
        <f t="shared" si="336"/>
        <v>6638430.0800000001</v>
      </c>
      <c r="O725" s="20"/>
      <c r="P725" s="1">
        <f t="shared" si="331"/>
        <v>2244095.3899999997</v>
      </c>
      <c r="Q725" s="1"/>
      <c r="R725" s="1"/>
      <c r="S725" s="1">
        <v>4394334.6900000004</v>
      </c>
      <c r="T725" s="1"/>
      <c r="U725" s="1">
        <f t="shared" si="338"/>
        <v>3674.3400011069907</v>
      </c>
      <c r="V725" s="1">
        <f t="shared" si="338"/>
        <v>3674.3400011069907</v>
      </c>
      <c r="W725" s="7">
        <v>2019</v>
      </c>
      <c r="X725" s="173" t="s">
        <v>1394</v>
      </c>
      <c r="Y725" s="11">
        <f>+P725-'[1]Приложение №1'!$P643</f>
        <v>-4394334.6900000004</v>
      </c>
      <c r="AA725" s="24">
        <f t="shared" si="337"/>
        <v>6638430.0800000001</v>
      </c>
      <c r="AB725" s="26">
        <v>0</v>
      </c>
      <c r="AC725" s="26">
        <v>1537093.37737704</v>
      </c>
      <c r="AD725" s="26">
        <v>0</v>
      </c>
      <c r="AE725" s="26">
        <v>0</v>
      </c>
      <c r="AF725" s="26">
        <v>0</v>
      </c>
      <c r="AG725" s="26"/>
      <c r="AH725" s="26">
        <v>165522.5265834</v>
      </c>
      <c r="AI725" s="26">
        <v>0</v>
      </c>
      <c r="AJ725" s="26">
        <v>0</v>
      </c>
      <c r="AK725" s="26">
        <v>0</v>
      </c>
      <c r="AL725" s="26">
        <v>4094352.3762955796</v>
      </c>
      <c r="AM725" s="26">
        <v>0</v>
      </c>
      <c r="AN725" s="26">
        <v>648309.54349999991</v>
      </c>
      <c r="AO725" s="1">
        <v>66384.300799999997</v>
      </c>
      <c r="AP725" s="112">
        <v>126767.95544398</v>
      </c>
      <c r="AQ725" s="172"/>
    </row>
    <row r="726" spans="1:43" ht="15" customHeight="1" x14ac:dyDescent="0.25">
      <c r="A726" s="4">
        <f t="shared" si="334"/>
        <v>699</v>
      </c>
      <c r="B726" s="22">
        <f t="shared" si="335"/>
        <v>90</v>
      </c>
      <c r="C726" s="2" t="s">
        <v>97</v>
      </c>
      <c r="D726" s="2" t="s">
        <v>453</v>
      </c>
      <c r="E726" s="5">
        <v>1987</v>
      </c>
      <c r="F726" s="5">
        <v>2013</v>
      </c>
      <c r="G726" s="5" t="s">
        <v>48</v>
      </c>
      <c r="H726" s="5">
        <v>3</v>
      </c>
      <c r="I726" s="5">
        <v>3</v>
      </c>
      <c r="J726" s="26">
        <v>1395.8</v>
      </c>
      <c r="K726" s="26">
        <v>1265.9000000000001</v>
      </c>
      <c r="L726" s="26">
        <v>0</v>
      </c>
      <c r="M726" s="6">
        <v>63</v>
      </c>
      <c r="N726" s="24">
        <f t="shared" si="336"/>
        <v>20424271.119999997</v>
      </c>
      <c r="O726" s="20"/>
      <c r="P726" s="1">
        <f t="shared" si="331"/>
        <v>16407107.630101735</v>
      </c>
      <c r="Q726" s="1"/>
      <c r="R726" s="1">
        <v>412386.65379999997</v>
      </c>
      <c r="S726" s="1">
        <v>3604776.8360982626</v>
      </c>
      <c r="T726" s="1"/>
      <c r="U726" s="1">
        <f t="shared" si="338"/>
        <v>16134.189999210044</v>
      </c>
      <c r="V726" s="1">
        <f t="shared" si="338"/>
        <v>16134.189999210044</v>
      </c>
      <c r="W726" s="7">
        <v>2019</v>
      </c>
      <c r="X726" s="173" t="s">
        <v>1394</v>
      </c>
      <c r="Y726" s="11">
        <f>+P726-'[1]Приложение №1'!$P644</f>
        <v>0</v>
      </c>
      <c r="AA726" s="24">
        <f t="shared" si="337"/>
        <v>20424271.119999997</v>
      </c>
      <c r="AB726" s="26">
        <v>3880461.3812546395</v>
      </c>
      <c r="AC726" s="26">
        <v>2361201.0958737601</v>
      </c>
      <c r="AD726" s="26">
        <v>1112617.8937948202</v>
      </c>
      <c r="AE726" s="26">
        <v>948184.97499599995</v>
      </c>
      <c r="AF726" s="26">
        <v>0</v>
      </c>
      <c r="AG726" s="26"/>
      <c r="AH726" s="26">
        <v>395993.45985528</v>
      </c>
      <c r="AI726" s="26">
        <v>0</v>
      </c>
      <c r="AJ726" s="26">
        <v>0</v>
      </c>
      <c r="AK726" s="26">
        <v>0</v>
      </c>
      <c r="AL726" s="26">
        <v>9178717.215051299</v>
      </c>
      <c r="AM726" s="26">
        <v>0</v>
      </c>
      <c r="AN726" s="26">
        <v>1951914.7557999999</v>
      </c>
      <c r="AO726" s="1">
        <v>204242.71119999999</v>
      </c>
      <c r="AP726" s="112">
        <v>390937.63217419997</v>
      </c>
      <c r="AQ726" s="172"/>
    </row>
    <row r="727" spans="1:43" ht="15" customHeight="1" x14ac:dyDescent="0.25">
      <c r="A727" s="4">
        <f t="shared" si="334"/>
        <v>700</v>
      </c>
      <c r="B727" s="22">
        <f t="shared" si="335"/>
        <v>91</v>
      </c>
      <c r="C727" s="2" t="s">
        <v>97</v>
      </c>
      <c r="D727" s="2" t="s">
        <v>454</v>
      </c>
      <c r="E727" s="5">
        <v>1999</v>
      </c>
      <c r="F727" s="5">
        <v>1999</v>
      </c>
      <c r="G727" s="5" t="s">
        <v>63</v>
      </c>
      <c r="H727" s="5">
        <v>2</v>
      </c>
      <c r="I727" s="5">
        <v>1</v>
      </c>
      <c r="J727" s="26">
        <v>720.2</v>
      </c>
      <c r="K727" s="26">
        <v>628.9</v>
      </c>
      <c r="L727" s="26">
        <v>0</v>
      </c>
      <c r="M727" s="6">
        <v>26</v>
      </c>
      <c r="N727" s="24">
        <f t="shared" si="336"/>
        <v>3253651.88</v>
      </c>
      <c r="O727" s="20"/>
      <c r="P727" s="1">
        <f t="shared" ref="P727:P735" si="339">N727-Q727-R727-S727-O727-T727</f>
        <v>2685001.72</v>
      </c>
      <c r="Q727" s="1"/>
      <c r="R727" s="1">
        <v>145274.6758</v>
      </c>
      <c r="S727" s="1">
        <v>423375.48419999972</v>
      </c>
      <c r="T727" s="26"/>
      <c r="U727" s="1">
        <f t="shared" si="338"/>
        <v>5173.5599936396884</v>
      </c>
      <c r="V727" s="1">
        <f t="shared" si="338"/>
        <v>5173.5599936396884</v>
      </c>
      <c r="W727" s="7">
        <v>2019</v>
      </c>
      <c r="X727" s="173" t="s">
        <v>1394</v>
      </c>
      <c r="Y727" s="11">
        <f>+P727-'[1]Приложение №1'!$P645</f>
        <v>0</v>
      </c>
      <c r="AA727" s="24">
        <f t="shared" si="337"/>
        <v>3253651.88</v>
      </c>
      <c r="AB727" s="26">
        <v>0</v>
      </c>
      <c r="AC727" s="26">
        <v>0</v>
      </c>
      <c r="AD727" s="26">
        <v>0</v>
      </c>
      <c r="AE727" s="26">
        <v>0</v>
      </c>
      <c r="AF727" s="26">
        <v>0</v>
      </c>
      <c r="AG727" s="26"/>
      <c r="AH727" s="26">
        <v>0</v>
      </c>
      <c r="AI727" s="26">
        <v>0</v>
      </c>
      <c r="AJ727" s="26">
        <v>0</v>
      </c>
      <c r="AK727" s="26">
        <v>0</v>
      </c>
      <c r="AL727" s="26">
        <v>2833781.1194935194</v>
      </c>
      <c r="AM727" s="26">
        <v>0</v>
      </c>
      <c r="AN727" s="26">
        <v>325365.18800000002</v>
      </c>
      <c r="AO727" s="1">
        <v>32536.518799999998</v>
      </c>
      <c r="AP727" s="112">
        <v>61969.053706479994</v>
      </c>
      <c r="AQ727" s="172"/>
    </row>
    <row r="728" spans="1:43" ht="15" customHeight="1" x14ac:dyDescent="0.25">
      <c r="A728" s="4">
        <f t="shared" si="334"/>
        <v>701</v>
      </c>
      <c r="B728" s="22">
        <f t="shared" si="335"/>
        <v>92</v>
      </c>
      <c r="C728" s="2" t="s">
        <v>97</v>
      </c>
      <c r="D728" s="2" t="s">
        <v>455</v>
      </c>
      <c r="E728" s="5">
        <v>1995</v>
      </c>
      <c r="F728" s="5">
        <v>1995</v>
      </c>
      <c r="G728" s="5" t="s">
        <v>63</v>
      </c>
      <c r="H728" s="5">
        <v>2</v>
      </c>
      <c r="I728" s="5">
        <v>2</v>
      </c>
      <c r="J728" s="26">
        <v>999.8</v>
      </c>
      <c r="K728" s="26">
        <v>886.6</v>
      </c>
      <c r="L728" s="26">
        <v>0</v>
      </c>
      <c r="M728" s="6">
        <v>50</v>
      </c>
      <c r="N728" s="24">
        <f t="shared" si="336"/>
        <v>13802553.34</v>
      </c>
      <c r="O728" s="20"/>
      <c r="P728" s="1">
        <f t="shared" si="339"/>
        <v>12976109.659999998</v>
      </c>
      <c r="Q728" s="1"/>
      <c r="R728" s="1">
        <v>229584.5552</v>
      </c>
      <c r="S728" s="1">
        <v>596859.1248000015</v>
      </c>
      <c r="T728" s="26"/>
      <c r="U728" s="1">
        <f t="shared" si="338"/>
        <v>15567.960004511617</v>
      </c>
      <c r="V728" s="1">
        <f t="shared" si="338"/>
        <v>15567.960004511617</v>
      </c>
      <c r="W728" s="7">
        <v>2019</v>
      </c>
      <c r="X728" s="173" t="s">
        <v>1394</v>
      </c>
      <c r="Y728" s="11">
        <f>+P728-'[1]Приложение №1'!$P647</f>
        <v>0</v>
      </c>
      <c r="AA728" s="24">
        <f t="shared" si="337"/>
        <v>13802553.34</v>
      </c>
      <c r="AB728" s="26">
        <v>1920343.7311531203</v>
      </c>
      <c r="AC728" s="26">
        <v>686590.79695206007</v>
      </c>
      <c r="AD728" s="26">
        <v>264783.20224355999</v>
      </c>
      <c r="AE728" s="26">
        <v>1025170.25523864</v>
      </c>
      <c r="AF728" s="26">
        <v>0</v>
      </c>
      <c r="AG728" s="26"/>
      <c r="AH728" s="26">
        <v>477616.03563659999</v>
      </c>
      <c r="AI728" s="26">
        <v>0</v>
      </c>
      <c r="AJ728" s="26">
        <v>0</v>
      </c>
      <c r="AK728" s="26">
        <v>0</v>
      </c>
      <c r="AL728" s="26">
        <v>3994960.0028981999</v>
      </c>
      <c r="AM728" s="26">
        <v>3702231.3183533996</v>
      </c>
      <c r="AN728" s="26">
        <v>1328848.9362999999</v>
      </c>
      <c r="AO728" s="1">
        <v>138025.53340000001</v>
      </c>
      <c r="AP728" s="112">
        <v>263983.52782442002</v>
      </c>
      <c r="AQ728" s="172"/>
    </row>
    <row r="729" spans="1:43" ht="15" customHeight="1" x14ac:dyDescent="0.25">
      <c r="A729" s="4">
        <f t="shared" si="334"/>
        <v>702</v>
      </c>
      <c r="B729" s="22">
        <f t="shared" si="335"/>
        <v>93</v>
      </c>
      <c r="C729" s="2" t="s">
        <v>97</v>
      </c>
      <c r="D729" s="2" t="s">
        <v>456</v>
      </c>
      <c r="E729" s="5">
        <v>1984</v>
      </c>
      <c r="F729" s="5">
        <v>2016</v>
      </c>
      <c r="G729" s="5" t="s">
        <v>60</v>
      </c>
      <c r="H729" s="5">
        <v>9</v>
      </c>
      <c r="I729" s="5">
        <v>1</v>
      </c>
      <c r="J729" s="26">
        <v>7939.1</v>
      </c>
      <c r="K729" s="26">
        <v>4248.7</v>
      </c>
      <c r="L729" s="26">
        <v>110.9</v>
      </c>
      <c r="M729" s="6">
        <v>226</v>
      </c>
      <c r="N729" s="24">
        <f t="shared" si="336"/>
        <v>1735600.36</v>
      </c>
      <c r="O729" s="20"/>
      <c r="P729" s="1">
        <f t="shared" si="339"/>
        <v>1225249.3700000001</v>
      </c>
      <c r="Q729" s="1"/>
      <c r="R729" s="1">
        <v>510350.99</v>
      </c>
      <c r="S729" s="1">
        <v>0</v>
      </c>
      <c r="T729" s="26"/>
      <c r="U729" s="1">
        <f t="shared" si="338"/>
        <v>398.11000091751544</v>
      </c>
      <c r="V729" s="1">
        <f t="shared" si="338"/>
        <v>398.11000091751544</v>
      </c>
      <c r="W729" s="7">
        <v>2019</v>
      </c>
      <c r="X729" s="173" t="s">
        <v>1394</v>
      </c>
      <c r="Y729" s="11">
        <f>+P729-'[1]Приложение №1'!$P648</f>
        <v>0</v>
      </c>
      <c r="AA729" s="24">
        <f t="shared" si="337"/>
        <v>1735600.36</v>
      </c>
      <c r="AB729" s="26">
        <v>0</v>
      </c>
      <c r="AC729" s="26">
        <v>0</v>
      </c>
      <c r="AD729" s="26">
        <v>0</v>
      </c>
      <c r="AE729" s="26">
        <v>0</v>
      </c>
      <c r="AF729" s="26">
        <v>1171936.3734842401</v>
      </c>
      <c r="AG729" s="26"/>
      <c r="AH729" s="26">
        <v>0</v>
      </c>
      <c r="AI729" s="26">
        <v>0</v>
      </c>
      <c r="AJ729" s="26">
        <v>0</v>
      </c>
      <c r="AK729" s="26">
        <v>0</v>
      </c>
      <c r="AL729" s="26">
        <v>0</v>
      </c>
      <c r="AM729" s="26">
        <v>0</v>
      </c>
      <c r="AN729" s="26">
        <v>520680.10800000001</v>
      </c>
      <c r="AO729" s="1">
        <v>17356.0036</v>
      </c>
      <c r="AP729" s="112">
        <v>25627.874915760007</v>
      </c>
      <c r="AQ729" s="172"/>
    </row>
    <row r="730" spans="1:43" ht="15" customHeight="1" x14ac:dyDescent="0.25">
      <c r="A730" s="4">
        <f t="shared" si="334"/>
        <v>703</v>
      </c>
      <c r="B730" s="22">
        <f t="shared" si="335"/>
        <v>94</v>
      </c>
      <c r="C730" s="2" t="s">
        <v>97</v>
      </c>
      <c r="D730" s="2" t="s">
        <v>127</v>
      </c>
      <c r="E730" s="5">
        <v>1982</v>
      </c>
      <c r="F730" s="5">
        <v>2013</v>
      </c>
      <c r="G730" s="5" t="s">
        <v>60</v>
      </c>
      <c r="H730" s="5">
        <v>9</v>
      </c>
      <c r="I730" s="5">
        <v>1</v>
      </c>
      <c r="J730" s="26">
        <v>5311.8</v>
      </c>
      <c r="K730" s="26">
        <v>4203.3999999999996</v>
      </c>
      <c r="L730" s="26">
        <v>81.7</v>
      </c>
      <c r="M730" s="6">
        <v>209</v>
      </c>
      <c r="N730" s="24">
        <f t="shared" si="336"/>
        <v>4531279.0000000009</v>
      </c>
      <c r="O730" s="20"/>
      <c r="P730" s="1">
        <f t="shared" si="339"/>
        <v>2472901.1700000009</v>
      </c>
      <c r="Q730" s="1"/>
      <c r="R730" s="1"/>
      <c r="S730" s="1">
        <v>2058377.83</v>
      </c>
      <c r="T730" s="26"/>
      <c r="U730" s="1">
        <f t="shared" si="338"/>
        <v>1057.4500011668342</v>
      </c>
      <c r="V730" s="1">
        <f t="shared" si="338"/>
        <v>1057.4500011668342</v>
      </c>
      <c r="W730" s="7">
        <v>2019</v>
      </c>
      <c r="X730" s="173" t="s">
        <v>1394</v>
      </c>
      <c r="Y730" s="11">
        <f>+P730-'[1]Приложение №1'!$P649</f>
        <v>0</v>
      </c>
      <c r="AA730" s="24">
        <f t="shared" si="337"/>
        <v>4531279.0000000009</v>
      </c>
      <c r="AB730" s="26">
        <v>0</v>
      </c>
      <c r="AC730" s="26">
        <v>0</v>
      </c>
      <c r="AD730" s="26">
        <v>3946535.5701660002</v>
      </c>
      <c r="AE730" s="26">
        <v>0</v>
      </c>
      <c r="AF730" s="26">
        <v>0</v>
      </c>
      <c r="AG730" s="26"/>
      <c r="AH730" s="26">
        <v>0</v>
      </c>
      <c r="AI730" s="26">
        <v>0</v>
      </c>
      <c r="AJ730" s="26">
        <v>0</v>
      </c>
      <c r="AK730" s="26">
        <v>0</v>
      </c>
      <c r="AL730" s="26">
        <v>0</v>
      </c>
      <c r="AM730" s="26">
        <v>0</v>
      </c>
      <c r="AN730" s="26">
        <v>453127.9</v>
      </c>
      <c r="AO730" s="1">
        <v>45312.79</v>
      </c>
      <c r="AP730" s="112">
        <v>86302.739834000007</v>
      </c>
      <c r="AQ730" s="172"/>
    </row>
    <row r="731" spans="1:43" ht="15" customHeight="1" x14ac:dyDescent="0.25">
      <c r="A731" s="4">
        <f t="shared" si="334"/>
        <v>704</v>
      </c>
      <c r="B731" s="22">
        <f t="shared" si="335"/>
        <v>95</v>
      </c>
      <c r="C731" s="2" t="s">
        <v>97</v>
      </c>
      <c r="D731" s="2" t="s">
        <v>457</v>
      </c>
      <c r="E731" s="5">
        <v>1982</v>
      </c>
      <c r="F731" s="5">
        <v>2016</v>
      </c>
      <c r="G731" s="5" t="s">
        <v>60</v>
      </c>
      <c r="H731" s="5">
        <v>9</v>
      </c>
      <c r="I731" s="5">
        <v>1</v>
      </c>
      <c r="J731" s="26">
        <v>7939.1</v>
      </c>
      <c r="K731" s="26">
        <v>4228.1000000000004</v>
      </c>
      <c r="L731" s="26">
        <v>88</v>
      </c>
      <c r="M731" s="6">
        <v>234</v>
      </c>
      <c r="N731" s="24">
        <f t="shared" si="336"/>
        <v>1718282.57</v>
      </c>
      <c r="O731" s="20"/>
      <c r="P731" s="1">
        <f t="shared" si="339"/>
        <v>1213023.8500000001</v>
      </c>
      <c r="Q731" s="1"/>
      <c r="R731" s="1">
        <v>505258.72</v>
      </c>
      <c r="S731" s="1">
        <v>0</v>
      </c>
      <c r="T731" s="26"/>
      <c r="U731" s="1">
        <f t="shared" si="338"/>
        <v>398.10999976830931</v>
      </c>
      <c r="V731" s="1">
        <f t="shared" si="338"/>
        <v>398.10999976830931</v>
      </c>
      <c r="W731" s="7">
        <v>2019</v>
      </c>
      <c r="X731" s="173" t="s">
        <v>1394</v>
      </c>
      <c r="Y731" s="11">
        <f>+P731-'[1]Приложение №1'!$P650</f>
        <v>0</v>
      </c>
      <c r="AA731" s="24">
        <f t="shared" si="337"/>
        <v>1718282.57</v>
      </c>
      <c r="AB731" s="26">
        <v>0</v>
      </c>
      <c r="AC731" s="26">
        <v>0</v>
      </c>
      <c r="AD731" s="26">
        <v>0</v>
      </c>
      <c r="AE731" s="26">
        <v>0</v>
      </c>
      <c r="AF731" s="26">
        <v>1160242.8128713802</v>
      </c>
      <c r="AG731" s="26"/>
      <c r="AH731" s="26">
        <v>0</v>
      </c>
      <c r="AI731" s="26">
        <v>0</v>
      </c>
      <c r="AJ731" s="26">
        <v>0</v>
      </c>
      <c r="AK731" s="26">
        <v>0</v>
      </c>
      <c r="AL731" s="26">
        <v>0</v>
      </c>
      <c r="AM731" s="26">
        <v>0</v>
      </c>
      <c r="AN731" s="26">
        <v>515484.77100000001</v>
      </c>
      <c r="AO731" s="1">
        <v>17182.825700000001</v>
      </c>
      <c r="AP731" s="112">
        <v>25372.160428620005</v>
      </c>
      <c r="AQ731" s="172"/>
    </row>
    <row r="732" spans="1:43" ht="15" customHeight="1" x14ac:dyDescent="0.25">
      <c r="A732" s="4">
        <f t="shared" si="334"/>
        <v>705</v>
      </c>
      <c r="B732" s="22">
        <f t="shared" si="335"/>
        <v>96</v>
      </c>
      <c r="C732" s="2" t="s">
        <v>97</v>
      </c>
      <c r="D732" s="2" t="s">
        <v>458</v>
      </c>
      <c r="E732" s="5">
        <v>1978</v>
      </c>
      <c r="F732" s="5">
        <v>2012</v>
      </c>
      <c r="G732" s="5" t="s">
        <v>60</v>
      </c>
      <c r="H732" s="5">
        <v>4</v>
      </c>
      <c r="I732" s="5">
        <v>6</v>
      </c>
      <c r="J732" s="26">
        <v>5689.4</v>
      </c>
      <c r="K732" s="26">
        <v>4968.3</v>
      </c>
      <c r="L732" s="26">
        <v>0</v>
      </c>
      <c r="M732" s="6">
        <v>227</v>
      </c>
      <c r="N732" s="24">
        <f t="shared" si="336"/>
        <v>2287454.9999999995</v>
      </c>
      <c r="O732" s="20"/>
      <c r="P732" s="1">
        <f t="shared" si="339"/>
        <v>1447954.3899999997</v>
      </c>
      <c r="Q732" s="1"/>
      <c r="R732" s="1">
        <v>839500.61</v>
      </c>
      <c r="S732" s="1">
        <v>0</v>
      </c>
      <c r="T732" s="1"/>
      <c r="U732" s="1">
        <f t="shared" si="338"/>
        <v>460.4099993961716</v>
      </c>
      <c r="V732" s="1">
        <f t="shared" si="338"/>
        <v>460.4099993961716</v>
      </c>
      <c r="W732" s="7">
        <v>2019</v>
      </c>
      <c r="X732" s="173" t="s">
        <v>1394</v>
      </c>
      <c r="Y732" s="11">
        <f>+P732-'[1]Приложение №1'!$P651</f>
        <v>0</v>
      </c>
      <c r="AA732" s="24">
        <f t="shared" si="337"/>
        <v>2287454.9999999995</v>
      </c>
      <c r="AB732" s="26">
        <v>0</v>
      </c>
      <c r="AC732" s="26">
        <v>0</v>
      </c>
      <c r="AD732" s="26">
        <v>0</v>
      </c>
      <c r="AE732" s="26">
        <v>0</v>
      </c>
      <c r="AF732" s="26">
        <v>1544567.3894700001</v>
      </c>
      <c r="AG732" s="26"/>
      <c r="AH732" s="26">
        <v>0</v>
      </c>
      <c r="AI732" s="26">
        <v>0</v>
      </c>
      <c r="AJ732" s="26">
        <v>0</v>
      </c>
      <c r="AK732" s="26">
        <v>0</v>
      </c>
      <c r="AL732" s="26">
        <v>0</v>
      </c>
      <c r="AM732" s="26">
        <v>0</v>
      </c>
      <c r="AN732" s="26">
        <v>686236.5</v>
      </c>
      <c r="AO732" s="1">
        <v>22874.55</v>
      </c>
      <c r="AP732" s="112">
        <v>33776.560530000002</v>
      </c>
      <c r="AQ732" s="172"/>
    </row>
    <row r="733" spans="1:43" ht="15" customHeight="1" x14ac:dyDescent="0.25">
      <c r="A733" s="4">
        <f t="shared" si="334"/>
        <v>706</v>
      </c>
      <c r="B733" s="22">
        <f t="shared" si="335"/>
        <v>97</v>
      </c>
      <c r="C733" s="2" t="s">
        <v>97</v>
      </c>
      <c r="D733" s="2" t="s">
        <v>459</v>
      </c>
      <c r="E733" s="5">
        <v>1974</v>
      </c>
      <c r="F733" s="5">
        <v>2013</v>
      </c>
      <c r="G733" s="5" t="s">
        <v>60</v>
      </c>
      <c r="H733" s="5">
        <v>4</v>
      </c>
      <c r="I733" s="5">
        <v>4</v>
      </c>
      <c r="J733" s="26">
        <v>4783.3599999999997</v>
      </c>
      <c r="K733" s="26">
        <v>3552.1</v>
      </c>
      <c r="L733" s="26">
        <v>0</v>
      </c>
      <c r="M733" s="6">
        <v>164</v>
      </c>
      <c r="N733" s="24">
        <f t="shared" si="336"/>
        <v>10786909.546420002</v>
      </c>
      <c r="O733" s="20"/>
      <c r="P733" s="1">
        <f t="shared" si="339"/>
        <v>9699906.266420003</v>
      </c>
      <c r="Q733" s="1"/>
      <c r="R733" s="1">
        <v>318793.70219999994</v>
      </c>
      <c r="S733" s="1">
        <v>768209.57780000009</v>
      </c>
      <c r="T733" s="1"/>
      <c r="U733" s="1">
        <f t="shared" si="338"/>
        <v>3036.7696704540981</v>
      </c>
      <c r="V733" s="1">
        <f t="shared" si="338"/>
        <v>3036.7696704540981</v>
      </c>
      <c r="W733" s="7">
        <v>2019</v>
      </c>
      <c r="X733" s="173" t="s">
        <v>1394</v>
      </c>
      <c r="Y733" s="11">
        <f>+P733-'[1]Приложение №1'!$P652</f>
        <v>-103509.36357999779</v>
      </c>
      <c r="AA733" s="24">
        <f t="shared" si="337"/>
        <v>10786909.546420002</v>
      </c>
      <c r="AB733" s="26">
        <v>0</v>
      </c>
      <c r="AC733" s="26">
        <v>0</v>
      </c>
      <c r="AD733" s="26">
        <v>0</v>
      </c>
      <c r="AE733" s="26">
        <v>0</v>
      </c>
      <c r="AF733" s="26">
        <v>1314097.3999999999</v>
      </c>
      <c r="AG733" s="26"/>
      <c r="AH733" s="26">
        <v>0</v>
      </c>
      <c r="AI733" s="26">
        <v>0</v>
      </c>
      <c r="AJ733" s="26">
        <v>0</v>
      </c>
      <c r="AK733" s="26">
        <v>0</v>
      </c>
      <c r="AL733" s="26">
        <v>0</v>
      </c>
      <c r="AM733" s="26">
        <v>8060676.2652087007</v>
      </c>
      <c r="AN733" s="26">
        <v>1135899.3550000002</v>
      </c>
      <c r="AO733" s="1">
        <v>95049.965500000006</v>
      </c>
      <c r="AP733" s="112">
        <v>181186.5607113</v>
      </c>
      <c r="AQ733" s="172"/>
    </row>
    <row r="734" spans="1:43" ht="15" customHeight="1" x14ac:dyDescent="0.25">
      <c r="A734" s="4">
        <f t="shared" si="334"/>
        <v>707</v>
      </c>
      <c r="B734" s="22">
        <f t="shared" si="335"/>
        <v>98</v>
      </c>
      <c r="C734" s="2" t="s">
        <v>97</v>
      </c>
      <c r="D734" s="2" t="s">
        <v>460</v>
      </c>
      <c r="E734" s="5">
        <v>1973</v>
      </c>
      <c r="F734" s="5">
        <v>2013</v>
      </c>
      <c r="G734" s="5" t="s">
        <v>48</v>
      </c>
      <c r="H734" s="5">
        <v>5</v>
      </c>
      <c r="I734" s="5">
        <v>6</v>
      </c>
      <c r="J734" s="26">
        <v>5136.8500000000004</v>
      </c>
      <c r="K734" s="26">
        <v>4729.8500000000004</v>
      </c>
      <c r="L734" s="26">
        <v>0</v>
      </c>
      <c r="M734" s="6">
        <v>215</v>
      </c>
      <c r="N734" s="24">
        <f t="shared" si="336"/>
        <v>27853394.144955996</v>
      </c>
      <c r="O734" s="20"/>
      <c r="P734" s="1">
        <f t="shared" si="339"/>
        <v>18914445.894955996</v>
      </c>
      <c r="Q734" s="1"/>
      <c r="R734" s="1">
        <v>1771412.2577</v>
      </c>
      <c r="S734" s="1">
        <v>7167535.9923</v>
      </c>
      <c r="T734" s="1"/>
      <c r="U734" s="1">
        <f t="shared" si="338"/>
        <v>5888.8535883708773</v>
      </c>
      <c r="V734" s="1">
        <f t="shared" si="338"/>
        <v>5888.8535883708773</v>
      </c>
      <c r="W734" s="7">
        <v>2019</v>
      </c>
      <c r="X734" s="173" t="s">
        <v>1394</v>
      </c>
      <c r="Y734" s="11">
        <f>+P734-'[1]Приложение №1'!$P653</f>
        <v>-113073.73504400253</v>
      </c>
      <c r="AA734" s="24">
        <f t="shared" si="337"/>
        <v>27853394.144955996</v>
      </c>
      <c r="AB734" s="26">
        <v>0</v>
      </c>
      <c r="AC734" s="26">
        <v>0</v>
      </c>
      <c r="AD734" s="26">
        <v>0</v>
      </c>
      <c r="AE734" s="26">
        <v>0</v>
      </c>
      <c r="AF734" s="26">
        <v>1990543.04</v>
      </c>
      <c r="AG734" s="26"/>
      <c r="AH734" s="26">
        <v>0</v>
      </c>
      <c r="AI734" s="26">
        <v>0</v>
      </c>
      <c r="AJ734" s="26">
        <v>0</v>
      </c>
      <c r="AK734" s="26">
        <v>0</v>
      </c>
      <c r="AL734" s="26">
        <v>10718809.191245399</v>
      </c>
      <c r="AM734" s="26">
        <v>11561490.38701188</v>
      </c>
      <c r="AN734" s="26">
        <v>2826217.2920000004</v>
      </c>
      <c r="AO734" s="1">
        <v>260814.88320000001</v>
      </c>
      <c r="AP734" s="112">
        <v>495519.35149872006</v>
      </c>
      <c r="AQ734" s="172"/>
    </row>
    <row r="735" spans="1:43" ht="15" customHeight="1" x14ac:dyDescent="0.25">
      <c r="A735" s="4">
        <f t="shared" si="334"/>
        <v>708</v>
      </c>
      <c r="B735" s="22">
        <f t="shared" si="335"/>
        <v>99</v>
      </c>
      <c r="C735" s="2" t="s">
        <v>97</v>
      </c>
      <c r="D735" s="2" t="s">
        <v>461</v>
      </c>
      <c r="E735" s="5">
        <v>1975</v>
      </c>
      <c r="F735" s="5">
        <v>2013</v>
      </c>
      <c r="G735" s="5" t="s">
        <v>48</v>
      </c>
      <c r="H735" s="5">
        <v>4</v>
      </c>
      <c r="I735" s="5">
        <v>6</v>
      </c>
      <c r="J735" s="26">
        <v>4262.6000000000004</v>
      </c>
      <c r="K735" s="26">
        <v>3897.8</v>
      </c>
      <c r="L735" s="26">
        <v>0</v>
      </c>
      <c r="M735" s="6">
        <v>159</v>
      </c>
      <c r="N735" s="24">
        <f t="shared" si="336"/>
        <v>40281151.460000001</v>
      </c>
      <c r="O735" s="20"/>
      <c r="P735" s="1">
        <f t="shared" si="339"/>
        <v>28212070.745999999</v>
      </c>
      <c r="Q735" s="1"/>
      <c r="R735" s="1"/>
      <c r="S735" s="1">
        <v>12069080.714</v>
      </c>
      <c r="T735" s="1"/>
      <c r="U735" s="1">
        <f t="shared" si="338"/>
        <v>10334.329996408231</v>
      </c>
      <c r="V735" s="1">
        <f t="shared" si="338"/>
        <v>10334.329996408231</v>
      </c>
      <c r="W735" s="7">
        <v>2019</v>
      </c>
      <c r="X735" s="173" t="s">
        <v>1394</v>
      </c>
      <c r="Y735" s="11">
        <f>+P735-'[1]Приложение №1'!$P654</f>
        <v>-6221318.384800002</v>
      </c>
      <c r="AA735" s="24">
        <f t="shared" si="337"/>
        <v>40281151.460000001</v>
      </c>
      <c r="AB735" s="26">
        <v>9306102.4321519788</v>
      </c>
      <c r="AC735" s="26">
        <v>0</v>
      </c>
      <c r="AD735" s="26">
        <v>0</v>
      </c>
      <c r="AE735" s="26">
        <v>0</v>
      </c>
      <c r="AF735" s="26">
        <v>0</v>
      </c>
      <c r="AG735" s="26"/>
      <c r="AH735" s="26">
        <v>357100.62596124003</v>
      </c>
      <c r="AI735" s="26">
        <v>0</v>
      </c>
      <c r="AJ735" s="26">
        <v>17012971.210712399</v>
      </c>
      <c r="AK735" s="26">
        <v>0</v>
      </c>
      <c r="AL735" s="26">
        <v>8833213.4125485606</v>
      </c>
      <c r="AM735" s="26">
        <v>0</v>
      </c>
      <c r="AN735" s="26">
        <v>3592433.8741000001</v>
      </c>
      <c r="AO735" s="1">
        <v>402811.51459999999</v>
      </c>
      <c r="AP735" s="112">
        <v>776518.38992582005</v>
      </c>
      <c r="AQ735" s="172"/>
    </row>
    <row r="736" spans="1:43" ht="15" customHeight="1" x14ac:dyDescent="0.25">
      <c r="A736" s="4">
        <f t="shared" si="334"/>
        <v>709</v>
      </c>
      <c r="B736" s="22">
        <f t="shared" si="335"/>
        <v>100</v>
      </c>
      <c r="C736" s="2" t="s">
        <v>97</v>
      </c>
      <c r="D736" s="2" t="s">
        <v>462</v>
      </c>
      <c r="E736" s="5">
        <v>1976</v>
      </c>
      <c r="F736" s="5">
        <v>2005</v>
      </c>
      <c r="G736" s="5" t="s">
        <v>60</v>
      </c>
      <c r="H736" s="5">
        <v>5</v>
      </c>
      <c r="I736" s="5">
        <v>6</v>
      </c>
      <c r="J736" s="26">
        <v>3918.8</v>
      </c>
      <c r="K736" s="26">
        <v>3432.3</v>
      </c>
      <c r="L736" s="26">
        <v>0</v>
      </c>
      <c r="M736" s="6">
        <v>155</v>
      </c>
      <c r="N736" s="24">
        <f t="shared" si="336"/>
        <v>1580265.24</v>
      </c>
      <c r="O736" s="20"/>
      <c r="P736" s="21"/>
      <c r="Q736" s="1"/>
      <c r="R736" s="1"/>
      <c r="S736" s="1">
        <f>N736-O736-Q736-R736-T736</f>
        <v>1580265.24</v>
      </c>
      <c r="T736" s="1"/>
      <c r="U736" s="1">
        <f t="shared" ref="U736:V755" si="340">$N736/($K736+$L736)</f>
        <v>460.40999912595049</v>
      </c>
      <c r="V736" s="1">
        <f t="shared" si="340"/>
        <v>460.40999912595049</v>
      </c>
      <c r="W736" s="7">
        <v>2019</v>
      </c>
      <c r="X736" s="173" t="s">
        <v>1394</v>
      </c>
      <c r="Y736" s="11">
        <f>+S736-'[1]Приложение №1'!$P655</f>
        <v>0</v>
      </c>
      <c r="AA736" s="24">
        <f t="shared" si="337"/>
        <v>1580265.24</v>
      </c>
      <c r="AB736" s="26">
        <v>0</v>
      </c>
      <c r="AC736" s="26">
        <v>0</v>
      </c>
      <c r="AD736" s="26">
        <v>0</v>
      </c>
      <c r="AE736" s="26">
        <v>0</v>
      </c>
      <c r="AF736" s="26">
        <v>1067048.8190661601</v>
      </c>
      <c r="AG736" s="26"/>
      <c r="AH736" s="26">
        <v>0</v>
      </c>
      <c r="AI736" s="26">
        <v>0</v>
      </c>
      <c r="AJ736" s="26">
        <v>0</v>
      </c>
      <c r="AK736" s="26">
        <v>0</v>
      </c>
      <c r="AL736" s="26">
        <v>0</v>
      </c>
      <c r="AM736" s="26">
        <v>0</v>
      </c>
      <c r="AN736" s="26">
        <v>474079.57199999999</v>
      </c>
      <c r="AO736" s="1">
        <v>15802.652400000001</v>
      </c>
      <c r="AP736" s="112">
        <v>23334.19653384</v>
      </c>
      <c r="AQ736" s="172"/>
    </row>
    <row r="737" spans="1:43" ht="15" customHeight="1" x14ac:dyDescent="0.25">
      <c r="A737" s="4">
        <f t="shared" si="334"/>
        <v>710</v>
      </c>
      <c r="B737" s="22">
        <f t="shared" si="335"/>
        <v>101</v>
      </c>
      <c r="C737" s="2" t="s">
        <v>97</v>
      </c>
      <c r="D737" s="2" t="s">
        <v>465</v>
      </c>
      <c r="E737" s="5">
        <v>1976</v>
      </c>
      <c r="F737" s="5">
        <v>2013</v>
      </c>
      <c r="G737" s="5" t="s">
        <v>48</v>
      </c>
      <c r="H737" s="5">
        <v>4</v>
      </c>
      <c r="I737" s="5">
        <v>4</v>
      </c>
      <c r="J737" s="26">
        <v>2991.3</v>
      </c>
      <c r="K737" s="26">
        <v>2735.5</v>
      </c>
      <c r="L737" s="26">
        <v>0</v>
      </c>
      <c r="M737" s="6">
        <v>122</v>
      </c>
      <c r="N737" s="24">
        <f t="shared" si="336"/>
        <v>37022548.278852001</v>
      </c>
      <c r="O737" s="20"/>
      <c r="P737" s="1">
        <f t="shared" ref="P737:P751" si="341">N737-Q737-R737-S737-O737-T737</f>
        <v>28933057.98065244</v>
      </c>
      <c r="Q737" s="1"/>
      <c r="R737" s="1">
        <v>299880.49700000009</v>
      </c>
      <c r="S737" s="1">
        <v>7789609.8011995582</v>
      </c>
      <c r="T737" s="1"/>
      <c r="U737" s="1">
        <f t="shared" si="340"/>
        <v>13534.106481027966</v>
      </c>
      <c r="V737" s="1">
        <f t="shared" si="340"/>
        <v>13534.106481027966</v>
      </c>
      <c r="W737" s="7">
        <v>2019</v>
      </c>
      <c r="X737" s="173" t="s">
        <v>1394</v>
      </c>
      <c r="Y737" s="11">
        <f>+P737-'[1]Приложение №1'!$P656</f>
        <v>-42327.821147993207</v>
      </c>
      <c r="AA737" s="24">
        <f t="shared" si="337"/>
        <v>37022548.278852001</v>
      </c>
      <c r="AB737" s="26">
        <v>6531079.8989818199</v>
      </c>
      <c r="AC737" s="26">
        <v>0</v>
      </c>
      <c r="AD737" s="26">
        <v>0</v>
      </c>
      <c r="AE737" s="26">
        <v>0</v>
      </c>
      <c r="AF737" s="26">
        <v>1171020.99</v>
      </c>
      <c r="AG737" s="26"/>
      <c r="AH737" s="26">
        <v>0</v>
      </c>
      <c r="AI737" s="26">
        <v>0</v>
      </c>
      <c r="AJ737" s="26">
        <v>11939807.781027</v>
      </c>
      <c r="AK737" s="26">
        <v>0</v>
      </c>
      <c r="AL737" s="26">
        <v>6199203.4736406608</v>
      </c>
      <c r="AM737" s="26">
        <v>6686566.5827221796</v>
      </c>
      <c r="AN737" s="26">
        <v>3445210.5711000003</v>
      </c>
      <c r="AO737" s="1">
        <v>359077.49579999998</v>
      </c>
      <c r="AP737" s="112">
        <v>690581.48558034003</v>
      </c>
      <c r="AQ737" s="172"/>
    </row>
    <row r="738" spans="1:43" ht="15" customHeight="1" x14ac:dyDescent="0.25">
      <c r="A738" s="4">
        <f t="shared" si="334"/>
        <v>711</v>
      </c>
      <c r="B738" s="22">
        <f t="shared" si="335"/>
        <v>102</v>
      </c>
      <c r="C738" s="2" t="s">
        <v>97</v>
      </c>
      <c r="D738" s="2" t="s">
        <v>466</v>
      </c>
      <c r="E738" s="5">
        <v>1974</v>
      </c>
      <c r="F738" s="5">
        <v>2012</v>
      </c>
      <c r="G738" s="5" t="s">
        <v>48</v>
      </c>
      <c r="H738" s="5">
        <v>4</v>
      </c>
      <c r="I738" s="5">
        <v>4</v>
      </c>
      <c r="J738" s="26">
        <v>3917</v>
      </c>
      <c r="K738" s="26">
        <v>3435.5</v>
      </c>
      <c r="L738" s="26">
        <v>0</v>
      </c>
      <c r="M738" s="6">
        <v>163</v>
      </c>
      <c r="N738" s="24">
        <f t="shared" si="336"/>
        <v>9641868.1699999999</v>
      </c>
      <c r="O738" s="20"/>
      <c r="P738" s="1">
        <f t="shared" si="341"/>
        <v>6551528.46</v>
      </c>
      <c r="Q738" s="1"/>
      <c r="R738" s="1">
        <v>1245355.341</v>
      </c>
      <c r="S738" s="1">
        <v>1844984.3689999999</v>
      </c>
      <c r="T738" s="1"/>
      <c r="U738" s="1">
        <f t="shared" si="340"/>
        <v>2806.54</v>
      </c>
      <c r="V738" s="1">
        <f t="shared" si="340"/>
        <v>2806.54</v>
      </c>
      <c r="W738" s="7">
        <v>2019</v>
      </c>
      <c r="X738" s="173" t="s">
        <v>1394</v>
      </c>
      <c r="Y738" s="11">
        <f>+P738-'[1]Приложение №1'!$P657</f>
        <v>0</v>
      </c>
      <c r="AA738" s="24">
        <f t="shared" si="337"/>
        <v>9641868.1699999999</v>
      </c>
      <c r="AB738" s="26">
        <v>0</v>
      </c>
      <c r="AC738" s="26">
        <v>0</v>
      </c>
      <c r="AD738" s="26">
        <v>0</v>
      </c>
      <c r="AE738" s="26">
        <v>0</v>
      </c>
      <c r="AF738" s="26">
        <v>0</v>
      </c>
      <c r="AG738" s="26"/>
      <c r="AH738" s="26">
        <v>0</v>
      </c>
      <c r="AI738" s="26">
        <v>0</v>
      </c>
      <c r="AJ738" s="26">
        <v>0</v>
      </c>
      <c r="AK738" s="26">
        <v>0</v>
      </c>
      <c r="AL738" s="26">
        <v>0</v>
      </c>
      <c r="AM738" s="26">
        <v>8397623.6501341797</v>
      </c>
      <c r="AN738" s="26">
        <v>964186.81700000004</v>
      </c>
      <c r="AO738" s="1">
        <v>96418.681700000001</v>
      </c>
      <c r="AP738" s="112">
        <v>183639.02116581998</v>
      </c>
      <c r="AQ738" s="172"/>
    </row>
    <row r="739" spans="1:43" ht="15" customHeight="1" x14ac:dyDescent="0.25">
      <c r="A739" s="4">
        <f t="shared" si="334"/>
        <v>712</v>
      </c>
      <c r="B739" s="22">
        <f t="shared" si="335"/>
        <v>103</v>
      </c>
      <c r="C739" s="2" t="s">
        <v>97</v>
      </c>
      <c r="D739" s="2" t="s">
        <v>467</v>
      </c>
      <c r="E739" s="5">
        <v>1977</v>
      </c>
      <c r="F739" s="5">
        <v>2013</v>
      </c>
      <c r="G739" s="5" t="s">
        <v>60</v>
      </c>
      <c r="H739" s="5">
        <v>4</v>
      </c>
      <c r="I739" s="5">
        <v>6</v>
      </c>
      <c r="J739" s="26">
        <v>5713.5</v>
      </c>
      <c r="K739" s="26">
        <v>4975.8</v>
      </c>
      <c r="L739" s="26">
        <v>0</v>
      </c>
      <c r="M739" s="6">
        <v>226</v>
      </c>
      <c r="N739" s="24">
        <f t="shared" si="336"/>
        <v>2266972.17</v>
      </c>
      <c r="O739" s="20"/>
      <c r="P739" s="1">
        <f t="shared" si="341"/>
        <v>1426204.2799999998</v>
      </c>
      <c r="Q739" s="1"/>
      <c r="R739" s="1">
        <v>829842.85</v>
      </c>
      <c r="S739" s="1">
        <v>10925.040000000037</v>
      </c>
      <c r="T739" s="1"/>
      <c r="U739" s="1">
        <f t="shared" si="340"/>
        <v>455.59953575304468</v>
      </c>
      <c r="V739" s="1">
        <f t="shared" si="340"/>
        <v>455.59953575304468</v>
      </c>
      <c r="W739" s="7">
        <v>2019</v>
      </c>
      <c r="X739" s="173" t="s">
        <v>1394</v>
      </c>
      <c r="Y739" s="11">
        <f>+P739-'[1]Приложение №1'!$P658</f>
        <v>-23935.909999999683</v>
      </c>
      <c r="AA739" s="24">
        <f t="shared" si="337"/>
        <v>2266972.17</v>
      </c>
      <c r="AB739" s="26">
        <v>0</v>
      </c>
      <c r="AC739" s="26">
        <v>0</v>
      </c>
      <c r="AD739" s="26">
        <v>0</v>
      </c>
      <c r="AE739" s="26">
        <v>0</v>
      </c>
      <c r="AF739" s="26">
        <v>1990601.96</v>
      </c>
      <c r="AG739" s="26"/>
      <c r="AH739" s="26">
        <v>0</v>
      </c>
      <c r="AI739" s="26">
        <v>0</v>
      </c>
      <c r="AJ739" s="26">
        <v>0</v>
      </c>
      <c r="AK739" s="26">
        <v>0</v>
      </c>
      <c r="AL739" s="26">
        <v>0</v>
      </c>
      <c r="AM739" s="26">
        <v>0</v>
      </c>
      <c r="AN739" s="26">
        <v>251970.89</v>
      </c>
      <c r="AO739" s="1">
        <v>10000</v>
      </c>
      <c r="AP739" s="112">
        <v>14399.32</v>
      </c>
      <c r="AQ739" s="172"/>
    </row>
    <row r="740" spans="1:43" ht="15" customHeight="1" x14ac:dyDescent="0.25">
      <c r="A740" s="4">
        <f t="shared" si="334"/>
        <v>713</v>
      </c>
      <c r="B740" s="22">
        <f t="shared" si="335"/>
        <v>104</v>
      </c>
      <c r="C740" s="2" t="s">
        <v>97</v>
      </c>
      <c r="D740" s="2" t="s">
        <v>468</v>
      </c>
      <c r="E740" s="5">
        <v>1971</v>
      </c>
      <c r="F740" s="5">
        <v>2016</v>
      </c>
      <c r="G740" s="5" t="s">
        <v>63</v>
      </c>
      <c r="H740" s="5">
        <v>2</v>
      </c>
      <c r="I740" s="5">
        <v>2</v>
      </c>
      <c r="J740" s="26">
        <v>540.29999999999995</v>
      </c>
      <c r="K740" s="26">
        <v>501.4</v>
      </c>
      <c r="L740" s="26">
        <v>0</v>
      </c>
      <c r="M740" s="6">
        <v>25</v>
      </c>
      <c r="N740" s="24">
        <f t="shared" si="336"/>
        <v>929525.41000000015</v>
      </c>
      <c r="O740" s="20"/>
      <c r="P740" s="1">
        <f t="shared" si="341"/>
        <v>477881.72000000009</v>
      </c>
      <c r="Q740" s="1"/>
      <c r="R740" s="1">
        <v>114101.2108</v>
      </c>
      <c r="S740" s="1">
        <v>337542.47920000006</v>
      </c>
      <c r="T740" s="26"/>
      <c r="U740" s="1">
        <f t="shared" si="340"/>
        <v>1853.8600119664943</v>
      </c>
      <c r="V740" s="1">
        <f t="shared" si="340"/>
        <v>1853.8600119664943</v>
      </c>
      <c r="W740" s="7">
        <v>2019</v>
      </c>
      <c r="X740" s="173" t="s">
        <v>1394</v>
      </c>
      <c r="Y740" s="11">
        <f>+P740-'[1]Приложение №1'!$P659</f>
        <v>0</v>
      </c>
      <c r="AA740" s="24">
        <f t="shared" si="337"/>
        <v>929525.41000000015</v>
      </c>
      <c r="AB740" s="26">
        <v>0</v>
      </c>
      <c r="AC740" s="26">
        <v>388288.54679874005</v>
      </c>
      <c r="AD740" s="26">
        <v>0</v>
      </c>
      <c r="AE740" s="26">
        <v>0</v>
      </c>
      <c r="AF740" s="26">
        <v>136437.23510046001</v>
      </c>
      <c r="AG740" s="26"/>
      <c r="AH740" s="26">
        <v>270106.79328948003</v>
      </c>
      <c r="AI740" s="26">
        <v>0</v>
      </c>
      <c r="AJ740" s="26">
        <v>0</v>
      </c>
      <c r="AK740" s="26">
        <v>0</v>
      </c>
      <c r="AL740" s="26">
        <v>0</v>
      </c>
      <c r="AM740" s="26">
        <v>0</v>
      </c>
      <c r="AN740" s="26">
        <v>108016.20209999999</v>
      </c>
      <c r="AO740" s="1">
        <v>9295.2541000000001</v>
      </c>
      <c r="AP740" s="112">
        <v>17381.37861132</v>
      </c>
      <c r="AQ740" s="172"/>
    </row>
    <row r="741" spans="1:43" ht="15" customHeight="1" x14ac:dyDescent="0.25">
      <c r="A741" s="4">
        <f t="shared" si="334"/>
        <v>714</v>
      </c>
      <c r="B741" s="22">
        <f t="shared" si="335"/>
        <v>105</v>
      </c>
      <c r="C741" s="2" t="s">
        <v>97</v>
      </c>
      <c r="D741" s="2" t="s">
        <v>469</v>
      </c>
      <c r="E741" s="5">
        <v>1974</v>
      </c>
      <c r="F741" s="5">
        <v>2013</v>
      </c>
      <c r="G741" s="5" t="s">
        <v>60</v>
      </c>
      <c r="H741" s="5">
        <v>4</v>
      </c>
      <c r="I741" s="5">
        <v>4</v>
      </c>
      <c r="J741" s="26">
        <v>3890.5</v>
      </c>
      <c r="K741" s="26">
        <v>3404</v>
      </c>
      <c r="L741" s="26">
        <v>0</v>
      </c>
      <c r="M741" s="6">
        <v>175</v>
      </c>
      <c r="N741" s="24">
        <f t="shared" si="336"/>
        <v>24100395.781889997</v>
      </c>
      <c r="O741" s="20"/>
      <c r="P741" s="1">
        <f t="shared" si="341"/>
        <v>13183876.981889995</v>
      </c>
      <c r="Q741" s="1"/>
      <c r="R741" s="1">
        <v>1223288.398</v>
      </c>
      <c r="S741" s="1">
        <v>9693230.4020000007</v>
      </c>
      <c r="T741" s="1"/>
      <c r="U741" s="1">
        <f t="shared" si="340"/>
        <v>7080.0222625998813</v>
      </c>
      <c r="V741" s="1">
        <f t="shared" si="340"/>
        <v>7080.0222625998813</v>
      </c>
      <c r="W741" s="7">
        <v>2019</v>
      </c>
      <c r="X741" s="173" t="s">
        <v>1394</v>
      </c>
      <c r="Y741" s="11">
        <f>+P741-'[1]Приложение №1'!$P660</f>
        <v>-18101.578110007569</v>
      </c>
      <c r="AA741" s="24">
        <f t="shared" si="337"/>
        <v>24100395.781889997</v>
      </c>
      <c r="AB741" s="26">
        <v>0</v>
      </c>
      <c r="AC741" s="26">
        <v>0</v>
      </c>
      <c r="AD741" s="26">
        <v>0</v>
      </c>
      <c r="AE741" s="26">
        <v>0</v>
      </c>
      <c r="AF741" s="26">
        <v>1356671.24</v>
      </c>
      <c r="AG741" s="26"/>
      <c r="AH741" s="26">
        <v>0</v>
      </c>
      <c r="AI741" s="26">
        <v>0</v>
      </c>
      <c r="AJ741" s="26">
        <v>0</v>
      </c>
      <c r="AK741" s="26">
        <v>0</v>
      </c>
      <c r="AL741" s="26">
        <v>19641111.600080881</v>
      </c>
      <c r="AM741" s="26">
        <v>0</v>
      </c>
      <c r="AN741" s="26">
        <v>2439179.8219999997</v>
      </c>
      <c r="AO741" s="1">
        <v>227512.61719999998</v>
      </c>
      <c r="AP741" s="112">
        <v>435920.50260911998</v>
      </c>
      <c r="AQ741" s="172"/>
    </row>
    <row r="742" spans="1:43" ht="15" customHeight="1" x14ac:dyDescent="0.25">
      <c r="A742" s="4">
        <f t="shared" si="334"/>
        <v>715</v>
      </c>
      <c r="B742" s="22">
        <f t="shared" si="335"/>
        <v>106</v>
      </c>
      <c r="C742" s="2" t="s">
        <v>97</v>
      </c>
      <c r="D742" s="2" t="s">
        <v>470</v>
      </c>
      <c r="E742" s="5">
        <v>1978</v>
      </c>
      <c r="F742" s="5">
        <v>2008</v>
      </c>
      <c r="G742" s="5" t="s">
        <v>60</v>
      </c>
      <c r="H742" s="5">
        <v>5</v>
      </c>
      <c r="I742" s="5">
        <v>4</v>
      </c>
      <c r="J742" s="26">
        <v>4929.7</v>
      </c>
      <c r="K742" s="26">
        <v>4349.2</v>
      </c>
      <c r="L742" s="26">
        <v>0</v>
      </c>
      <c r="M742" s="6">
        <v>213</v>
      </c>
      <c r="N742" s="24">
        <f t="shared" si="336"/>
        <v>44837101.50993</v>
      </c>
      <c r="O742" s="20"/>
      <c r="P742" s="1">
        <f t="shared" si="341"/>
        <v>36922897.115529999</v>
      </c>
      <c r="Q742" s="1"/>
      <c r="R742" s="1"/>
      <c r="S742" s="1">
        <v>7914204.3944000024</v>
      </c>
      <c r="T742" s="1"/>
      <c r="U742" s="1">
        <f t="shared" si="340"/>
        <v>10309.275616189185</v>
      </c>
      <c r="V742" s="1">
        <f t="shared" si="340"/>
        <v>10309.275616189185</v>
      </c>
      <c r="W742" s="7">
        <v>2019</v>
      </c>
      <c r="X742" s="173" t="s">
        <v>1394</v>
      </c>
      <c r="Y742" s="11">
        <f>+P742-'[1]Приложение №1'!$P661</f>
        <v>-294242.45007000118</v>
      </c>
      <c r="AA742" s="24">
        <f t="shared" si="337"/>
        <v>44837101.50993</v>
      </c>
      <c r="AB742" s="26">
        <v>0</v>
      </c>
      <c r="AC742" s="26">
        <v>4199173.3275891002</v>
      </c>
      <c r="AD742" s="26">
        <v>4438837.1277801599</v>
      </c>
      <c r="AE742" s="26">
        <v>3384651.0431630402</v>
      </c>
      <c r="AF742" s="26">
        <v>1471946.54</v>
      </c>
      <c r="AG742" s="26"/>
      <c r="AH742" s="26">
        <v>360791.89596239995</v>
      </c>
      <c r="AI742" s="26">
        <v>0</v>
      </c>
      <c r="AJ742" s="26">
        <v>0</v>
      </c>
      <c r="AK742" s="26">
        <v>0</v>
      </c>
      <c r="AL742" s="26">
        <v>25094924.378064241</v>
      </c>
      <c r="AM742" s="26">
        <v>0</v>
      </c>
      <c r="AN742" s="26">
        <v>4627048.3442000002</v>
      </c>
      <c r="AO742" s="1">
        <v>433511.50789999997</v>
      </c>
      <c r="AP742" s="112">
        <v>826217.34527106001</v>
      </c>
      <c r="AQ742" s="172"/>
    </row>
    <row r="743" spans="1:43" ht="15" customHeight="1" x14ac:dyDescent="0.25">
      <c r="A743" s="4">
        <f t="shared" si="334"/>
        <v>716</v>
      </c>
      <c r="B743" s="22">
        <f t="shared" si="335"/>
        <v>107</v>
      </c>
      <c r="C743" s="2" t="s">
        <v>97</v>
      </c>
      <c r="D743" s="2" t="s">
        <v>471</v>
      </c>
      <c r="E743" s="5">
        <v>1983</v>
      </c>
      <c r="F743" s="5">
        <v>1986</v>
      </c>
      <c r="G743" s="5" t="s">
        <v>63</v>
      </c>
      <c r="H743" s="5">
        <v>2</v>
      </c>
      <c r="I743" s="5">
        <v>2</v>
      </c>
      <c r="J743" s="26">
        <v>917</v>
      </c>
      <c r="K743" s="26">
        <v>835.4</v>
      </c>
      <c r="L743" s="26">
        <v>0</v>
      </c>
      <c r="M743" s="6">
        <v>31</v>
      </c>
      <c r="N743" s="24">
        <f t="shared" si="336"/>
        <v>15509927.789999997</v>
      </c>
      <c r="O743" s="20"/>
      <c r="P743" s="1">
        <f t="shared" si="341"/>
        <v>14731535.186452312</v>
      </c>
      <c r="Q743" s="1"/>
      <c r="R743" s="1">
        <v>216001.31880000001</v>
      </c>
      <c r="S743" s="1">
        <v>562391.28474768484</v>
      </c>
      <c r="T743" s="26"/>
      <c r="U743" s="1">
        <f t="shared" si="340"/>
        <v>18565.869990423747</v>
      </c>
      <c r="V743" s="1">
        <f t="shared" si="340"/>
        <v>18565.869990423747</v>
      </c>
      <c r="W743" s="7">
        <v>2019</v>
      </c>
      <c r="X743" s="173" t="s">
        <v>1394</v>
      </c>
      <c r="Y743" s="11">
        <f>+P743-'[1]Приложение №1'!$P662</f>
        <v>0</v>
      </c>
      <c r="AA743" s="24">
        <f t="shared" si="337"/>
        <v>15509927.789999997</v>
      </c>
      <c r="AB743" s="26">
        <v>1809446.36807844</v>
      </c>
      <c r="AC743" s="26">
        <v>646941.06899814005</v>
      </c>
      <c r="AD743" s="26">
        <v>249492.31576163997</v>
      </c>
      <c r="AE743" s="26">
        <v>965967.99946752004</v>
      </c>
      <c r="AF743" s="26">
        <v>0</v>
      </c>
      <c r="AG743" s="26"/>
      <c r="AH743" s="26">
        <v>450034.33281492005</v>
      </c>
      <c r="AI743" s="26">
        <v>0</v>
      </c>
      <c r="AJ743" s="26">
        <v>2205772.8247674</v>
      </c>
      <c r="AK743" s="26">
        <v>0</v>
      </c>
      <c r="AL743" s="26">
        <v>3764256.2377870795</v>
      </c>
      <c r="AM743" s="26">
        <v>3488432.2652289597</v>
      </c>
      <c r="AN743" s="26">
        <v>1477510.4935999999</v>
      </c>
      <c r="AO743" s="1">
        <v>155099.27790000002</v>
      </c>
      <c r="AP743" s="112">
        <v>296974.60559590004</v>
      </c>
      <c r="AQ743" s="172"/>
    </row>
    <row r="744" spans="1:43" ht="15" customHeight="1" x14ac:dyDescent="0.25">
      <c r="A744" s="4">
        <f t="shared" si="334"/>
        <v>717</v>
      </c>
      <c r="B744" s="22">
        <f t="shared" si="335"/>
        <v>108</v>
      </c>
      <c r="C744" s="2" t="s">
        <v>97</v>
      </c>
      <c r="D744" s="2" t="s">
        <v>472</v>
      </c>
      <c r="E744" s="5">
        <v>1985</v>
      </c>
      <c r="F744" s="5">
        <v>1985</v>
      </c>
      <c r="G744" s="5" t="s">
        <v>63</v>
      </c>
      <c r="H744" s="5">
        <v>2</v>
      </c>
      <c r="I744" s="5">
        <v>2</v>
      </c>
      <c r="J744" s="26">
        <v>883.4</v>
      </c>
      <c r="K744" s="26">
        <v>805.2</v>
      </c>
      <c r="L744" s="26">
        <v>0</v>
      </c>
      <c r="M744" s="6">
        <v>58</v>
      </c>
      <c r="N744" s="24">
        <f t="shared" si="336"/>
        <v>14949238.519999998</v>
      </c>
      <c r="O744" s="20"/>
      <c r="P744" s="1">
        <f t="shared" si="341"/>
        <v>14195601.558704063</v>
      </c>
      <c r="Q744" s="1"/>
      <c r="R744" s="1">
        <v>211576.32440000001</v>
      </c>
      <c r="S744" s="1">
        <v>542060.63689593435</v>
      </c>
      <c r="T744" s="26"/>
      <c r="U744" s="1">
        <f t="shared" si="340"/>
        <v>18565.869995032288</v>
      </c>
      <c r="V744" s="1">
        <f t="shared" si="340"/>
        <v>18565.869995032288</v>
      </c>
      <c r="W744" s="7">
        <v>2019</v>
      </c>
      <c r="X744" s="173" t="s">
        <v>1394</v>
      </c>
      <c r="Y744" s="11">
        <f>+P744-'[1]Приложение №1'!$P663</f>
        <v>0</v>
      </c>
      <c r="AA744" s="24">
        <f t="shared" si="337"/>
        <v>14949238.519999998</v>
      </c>
      <c r="AB744" s="26">
        <v>1744034.2590216</v>
      </c>
      <c r="AC744" s="26">
        <v>623553.92477531999</v>
      </c>
      <c r="AD744" s="26">
        <v>240473.08193831999</v>
      </c>
      <c r="AE744" s="26">
        <v>931047.92595023999</v>
      </c>
      <c r="AF744" s="26">
        <v>0</v>
      </c>
      <c r="AG744" s="26"/>
      <c r="AH744" s="26">
        <v>433765.42977431999</v>
      </c>
      <c r="AI744" s="26">
        <v>0</v>
      </c>
      <c r="AJ744" s="26">
        <v>2126033.3730762</v>
      </c>
      <c r="AK744" s="26">
        <v>0</v>
      </c>
      <c r="AL744" s="26">
        <v>3628177.0696865395</v>
      </c>
      <c r="AM744" s="26">
        <v>3362324.2227069605</v>
      </c>
      <c r="AN744" s="26">
        <v>1424097.9772999999</v>
      </c>
      <c r="AO744" s="1">
        <v>149492.38520000002</v>
      </c>
      <c r="AP744" s="112">
        <v>286238.87057050009</v>
      </c>
      <c r="AQ744" s="172"/>
    </row>
    <row r="745" spans="1:43" ht="15" customHeight="1" x14ac:dyDescent="0.25">
      <c r="A745" s="4">
        <f t="shared" si="334"/>
        <v>718</v>
      </c>
      <c r="B745" s="22">
        <f t="shared" si="335"/>
        <v>109</v>
      </c>
      <c r="C745" s="2" t="s">
        <v>97</v>
      </c>
      <c r="D745" s="2" t="s">
        <v>473</v>
      </c>
      <c r="E745" s="5">
        <v>1987</v>
      </c>
      <c r="F745" s="5">
        <v>1987</v>
      </c>
      <c r="G745" s="5" t="s">
        <v>63</v>
      </c>
      <c r="H745" s="5">
        <v>2</v>
      </c>
      <c r="I745" s="5">
        <v>2</v>
      </c>
      <c r="J745" s="26">
        <v>870.6</v>
      </c>
      <c r="K745" s="26">
        <v>797.2</v>
      </c>
      <c r="L745" s="26">
        <v>0</v>
      </c>
      <c r="M745" s="6">
        <v>46</v>
      </c>
      <c r="N745" s="24">
        <f t="shared" si="336"/>
        <v>14800711.559999997</v>
      </c>
      <c r="O745" s="20"/>
      <c r="P745" s="1">
        <f t="shared" si="341"/>
        <v>14090474.226313569</v>
      </c>
      <c r="Q745" s="1"/>
      <c r="R745" s="1">
        <v>173562.2984</v>
      </c>
      <c r="S745" s="1">
        <v>536675.03528642817</v>
      </c>
      <c r="T745" s="26"/>
      <c r="U745" s="1">
        <f t="shared" si="340"/>
        <v>18565.869994982433</v>
      </c>
      <c r="V745" s="1">
        <f t="shared" si="340"/>
        <v>18565.869994982433</v>
      </c>
      <c r="W745" s="7">
        <v>2019</v>
      </c>
      <c r="X745" s="173" t="s">
        <v>1394</v>
      </c>
      <c r="Y745" s="11">
        <f>+P745-'[1]Приложение №1'!$P664</f>
        <v>0</v>
      </c>
      <c r="AA745" s="24">
        <f t="shared" si="337"/>
        <v>14800711.559999997</v>
      </c>
      <c r="AB745" s="26">
        <v>1726706.5465977599</v>
      </c>
      <c r="AC745" s="26">
        <v>617358.65478251991</v>
      </c>
      <c r="AD745" s="26">
        <v>238083.88092551997</v>
      </c>
      <c r="AE745" s="26">
        <v>921797.574012</v>
      </c>
      <c r="AF745" s="26">
        <v>0</v>
      </c>
      <c r="AG745" s="26"/>
      <c r="AH745" s="26">
        <v>429455.78810904</v>
      </c>
      <c r="AI745" s="26">
        <v>0</v>
      </c>
      <c r="AJ745" s="26">
        <v>2104910.3390489998</v>
      </c>
      <c r="AK745" s="26">
        <v>0</v>
      </c>
      <c r="AL745" s="26">
        <v>3592129.6074766195</v>
      </c>
      <c r="AM745" s="26">
        <v>3328918.1201119199</v>
      </c>
      <c r="AN745" s="26">
        <v>1409948.9661000001</v>
      </c>
      <c r="AO745" s="1">
        <v>148007.11560000002</v>
      </c>
      <c r="AP745" s="112">
        <v>283394.96723562008</v>
      </c>
      <c r="AQ745" s="172"/>
    </row>
    <row r="746" spans="1:43" ht="15" customHeight="1" x14ac:dyDescent="0.25">
      <c r="A746" s="4">
        <f t="shared" si="334"/>
        <v>719</v>
      </c>
      <c r="B746" s="22">
        <f t="shared" si="335"/>
        <v>110</v>
      </c>
      <c r="C746" s="2" t="s">
        <v>97</v>
      </c>
      <c r="D746" s="2" t="s">
        <v>474</v>
      </c>
      <c r="E746" s="5">
        <v>1962</v>
      </c>
      <c r="F746" s="5">
        <v>2016</v>
      </c>
      <c r="G746" s="5" t="s">
        <v>63</v>
      </c>
      <c r="H746" s="5">
        <v>2</v>
      </c>
      <c r="I746" s="5">
        <v>2</v>
      </c>
      <c r="J746" s="26">
        <v>546.70000000000005</v>
      </c>
      <c r="K746" s="26">
        <v>502.7</v>
      </c>
      <c r="L746" s="26">
        <v>0</v>
      </c>
      <c r="M746" s="6">
        <v>26</v>
      </c>
      <c r="N746" s="24">
        <f t="shared" si="336"/>
        <v>202583.07</v>
      </c>
      <c r="O746" s="20"/>
      <c r="P746" s="1">
        <f t="shared" si="341"/>
        <v>7791.320000000007</v>
      </c>
      <c r="Q746" s="1"/>
      <c r="R746" s="1">
        <v>107058.7994</v>
      </c>
      <c r="S746" s="1">
        <v>87732.950599999996</v>
      </c>
      <c r="T746" s="26"/>
      <c r="U746" s="1">
        <f t="shared" si="340"/>
        <v>402.98999403222598</v>
      </c>
      <c r="V746" s="1">
        <f t="shared" si="340"/>
        <v>402.98999403222598</v>
      </c>
      <c r="W746" s="7">
        <v>2019</v>
      </c>
      <c r="X746" s="173" t="s">
        <v>1394</v>
      </c>
      <c r="Y746" s="11">
        <f>+P746-'[1]Приложение №1'!$P665</f>
        <v>0</v>
      </c>
      <c r="AA746" s="24">
        <f t="shared" si="337"/>
        <v>202583.07</v>
      </c>
      <c r="AB746" s="26">
        <v>0</v>
      </c>
      <c r="AC746" s="26">
        <v>0</v>
      </c>
      <c r="AD746" s="26">
        <v>0</v>
      </c>
      <c r="AE746" s="26">
        <v>0</v>
      </c>
      <c r="AF746" s="26">
        <v>136790.97668838</v>
      </c>
      <c r="AG746" s="26"/>
      <c r="AH746" s="26">
        <v>0</v>
      </c>
      <c r="AI746" s="26">
        <v>0</v>
      </c>
      <c r="AJ746" s="26">
        <v>0</v>
      </c>
      <c r="AK746" s="26">
        <v>0</v>
      </c>
      <c r="AL746" s="26">
        <v>0</v>
      </c>
      <c r="AM746" s="26">
        <v>0</v>
      </c>
      <c r="AN746" s="26">
        <v>60774.921000000002</v>
      </c>
      <c r="AO746" s="1">
        <v>2025.8307000000002</v>
      </c>
      <c r="AP746" s="112">
        <v>2991.3416116200005</v>
      </c>
      <c r="AQ746" s="172"/>
    </row>
    <row r="747" spans="1:43" ht="15" customHeight="1" x14ac:dyDescent="0.25">
      <c r="A747" s="4">
        <f t="shared" si="334"/>
        <v>720</v>
      </c>
      <c r="B747" s="22">
        <f t="shared" si="335"/>
        <v>111</v>
      </c>
      <c r="C747" s="2" t="s">
        <v>97</v>
      </c>
      <c r="D747" s="2" t="s">
        <v>475</v>
      </c>
      <c r="E747" s="5">
        <v>1987</v>
      </c>
      <c r="F747" s="5">
        <v>1987</v>
      </c>
      <c r="G747" s="5" t="s">
        <v>63</v>
      </c>
      <c r="H747" s="5">
        <v>2</v>
      </c>
      <c r="I747" s="5">
        <v>3</v>
      </c>
      <c r="J747" s="26">
        <v>819.3</v>
      </c>
      <c r="K747" s="26">
        <v>730</v>
      </c>
      <c r="L747" s="26">
        <v>0</v>
      </c>
      <c r="M747" s="6">
        <v>29</v>
      </c>
      <c r="N747" s="24">
        <f t="shared" si="336"/>
        <v>13847267.799999999</v>
      </c>
      <c r="O747" s="20"/>
      <c r="P747" s="1">
        <f t="shared" si="341"/>
        <v>13156327.16</v>
      </c>
      <c r="Q747" s="1"/>
      <c r="R747" s="1">
        <v>199504.63999999998</v>
      </c>
      <c r="S747" s="1">
        <v>491435.99999999872</v>
      </c>
      <c r="T747" s="26"/>
      <c r="U747" s="1">
        <f t="shared" si="340"/>
        <v>18968.859999999997</v>
      </c>
      <c r="V747" s="1">
        <f t="shared" si="340"/>
        <v>18968.859999999997</v>
      </c>
      <c r="W747" s="7">
        <v>2019</v>
      </c>
      <c r="X747" s="173" t="s">
        <v>1394</v>
      </c>
      <c r="Y747" s="11">
        <f>+P747-'[1]Приложение №1'!$P666</f>
        <v>0</v>
      </c>
      <c r="AA747" s="24">
        <f t="shared" si="337"/>
        <v>13847267.799999999</v>
      </c>
      <c r="AB747" s="26">
        <v>1581153.7586753997</v>
      </c>
      <c r="AC747" s="26">
        <v>565318.38684299996</v>
      </c>
      <c r="AD747" s="26">
        <v>218014.59241799999</v>
      </c>
      <c r="AE747" s="26">
        <v>844094.61436439992</v>
      </c>
      <c r="AF747" s="26">
        <v>198642.16125180002</v>
      </c>
      <c r="AG747" s="26"/>
      <c r="AH747" s="26">
        <v>393254.80195679999</v>
      </c>
      <c r="AI747" s="26">
        <v>0</v>
      </c>
      <c r="AJ747" s="26">
        <v>1927476.8549819998</v>
      </c>
      <c r="AK747" s="26">
        <v>0</v>
      </c>
      <c r="AL747" s="26">
        <v>3289330.9266551998</v>
      </c>
      <c r="AM747" s="26">
        <v>3048306.8617973998</v>
      </c>
      <c r="AN747" s="26">
        <v>1379352.0819999999</v>
      </c>
      <c r="AO747" s="1">
        <v>138472.67799999999</v>
      </c>
      <c r="AP747" s="112">
        <v>263850.08105599997</v>
      </c>
      <c r="AQ747" s="172"/>
    </row>
    <row r="748" spans="1:43" ht="15" customHeight="1" x14ac:dyDescent="0.25">
      <c r="A748" s="4">
        <f t="shared" si="334"/>
        <v>721</v>
      </c>
      <c r="B748" s="22">
        <f t="shared" si="335"/>
        <v>112</v>
      </c>
      <c r="C748" s="2" t="s">
        <v>97</v>
      </c>
      <c r="D748" s="2" t="s">
        <v>476</v>
      </c>
      <c r="E748" s="5">
        <v>1987</v>
      </c>
      <c r="F748" s="5">
        <v>1987</v>
      </c>
      <c r="G748" s="5" t="s">
        <v>63</v>
      </c>
      <c r="H748" s="5">
        <v>2</v>
      </c>
      <c r="I748" s="5">
        <v>3</v>
      </c>
      <c r="J748" s="26">
        <v>829.6</v>
      </c>
      <c r="K748" s="26">
        <v>739.8</v>
      </c>
      <c r="L748" s="26">
        <v>0</v>
      </c>
      <c r="M748" s="6">
        <v>38</v>
      </c>
      <c r="N748" s="24">
        <f t="shared" si="336"/>
        <v>14033162.630000003</v>
      </c>
      <c r="O748" s="20"/>
      <c r="P748" s="1">
        <f t="shared" si="341"/>
        <v>13346658.190000003</v>
      </c>
      <c r="Q748" s="1"/>
      <c r="R748" s="1">
        <v>188471.07559999998</v>
      </c>
      <c r="S748" s="1">
        <v>498033.3643999995</v>
      </c>
      <c r="T748" s="26"/>
      <c r="U748" s="1">
        <f t="shared" si="340"/>
        <v>18968.860002703437</v>
      </c>
      <c r="V748" s="1">
        <f t="shared" si="340"/>
        <v>18968.860002703437</v>
      </c>
      <c r="W748" s="7">
        <v>2019</v>
      </c>
      <c r="X748" s="173" t="s">
        <v>1394</v>
      </c>
      <c r="Y748" s="11">
        <f>+P748-'[1]Приложение №1'!$P667</f>
        <v>0</v>
      </c>
      <c r="AA748" s="24">
        <f t="shared" si="337"/>
        <v>14033162.630000003</v>
      </c>
      <c r="AB748" s="26">
        <v>1602380.2028325</v>
      </c>
      <c r="AC748" s="26">
        <v>572907.59258418006</v>
      </c>
      <c r="AD748" s="26">
        <v>220941.36365868</v>
      </c>
      <c r="AE748" s="26">
        <v>855426.29212236009</v>
      </c>
      <c r="AF748" s="26">
        <v>201308.862888</v>
      </c>
      <c r="AG748" s="26"/>
      <c r="AH748" s="26">
        <v>398534.11683287995</v>
      </c>
      <c r="AI748" s="26">
        <v>0</v>
      </c>
      <c r="AJ748" s="26">
        <v>1953352.5734267998</v>
      </c>
      <c r="AK748" s="26">
        <v>0</v>
      </c>
      <c r="AL748" s="26">
        <v>3333489.0696042599</v>
      </c>
      <c r="AM748" s="26">
        <v>3089229.3409601403</v>
      </c>
      <c r="AN748" s="26">
        <v>1397869.4107000001</v>
      </c>
      <c r="AO748" s="1">
        <v>140331.6263</v>
      </c>
      <c r="AP748" s="112">
        <v>267392.1780902</v>
      </c>
      <c r="AQ748" s="172"/>
    </row>
    <row r="749" spans="1:43" ht="15" customHeight="1" x14ac:dyDescent="0.25">
      <c r="A749" s="4">
        <f t="shared" si="334"/>
        <v>722</v>
      </c>
      <c r="B749" s="22">
        <f t="shared" si="335"/>
        <v>113</v>
      </c>
      <c r="C749" s="2" t="s">
        <v>97</v>
      </c>
      <c r="D749" s="2" t="s">
        <v>477</v>
      </c>
      <c r="E749" s="5">
        <v>1994</v>
      </c>
      <c r="F749" s="5">
        <v>1995</v>
      </c>
      <c r="G749" s="5" t="s">
        <v>63</v>
      </c>
      <c r="H749" s="5">
        <v>2</v>
      </c>
      <c r="I749" s="5">
        <v>2</v>
      </c>
      <c r="J749" s="26">
        <v>924.79</v>
      </c>
      <c r="K749" s="26">
        <v>860.2</v>
      </c>
      <c r="L749" s="26">
        <v>0</v>
      </c>
      <c r="M749" s="6">
        <v>38</v>
      </c>
      <c r="N749" s="24">
        <f t="shared" si="336"/>
        <v>11520065.059999999</v>
      </c>
      <c r="O749" s="20"/>
      <c r="P749" s="1">
        <f t="shared" si="341"/>
        <v>10729208.159999998</v>
      </c>
      <c r="Q749" s="1"/>
      <c r="R749" s="1">
        <v>211770.26439999999</v>
      </c>
      <c r="S749" s="1">
        <v>579086.63560000039</v>
      </c>
      <c r="T749" s="26"/>
      <c r="U749" s="1">
        <f t="shared" si="340"/>
        <v>13392.309997674956</v>
      </c>
      <c r="V749" s="1">
        <f t="shared" si="340"/>
        <v>13392.309997674956</v>
      </c>
      <c r="W749" s="7">
        <v>2019</v>
      </c>
      <c r="X749" s="173" t="s">
        <v>1394</v>
      </c>
      <c r="Y749" s="11">
        <f>+P749-'[1]Приложение №1'!$P668</f>
        <v>0</v>
      </c>
      <c r="AA749" s="24">
        <f t="shared" si="337"/>
        <v>11520065.059999999</v>
      </c>
      <c r="AB749" s="26">
        <v>1863162.2819355</v>
      </c>
      <c r="AC749" s="26">
        <v>666146.40597582003</v>
      </c>
      <c r="AD749" s="26">
        <v>256898.83890132006</v>
      </c>
      <c r="AE749" s="26">
        <v>994644.09552564006</v>
      </c>
      <c r="AF749" s="26">
        <v>0</v>
      </c>
      <c r="AG749" s="26"/>
      <c r="AH749" s="26">
        <v>463394.21622311999</v>
      </c>
      <c r="AI749" s="26">
        <v>0</v>
      </c>
      <c r="AJ749" s="26">
        <v>2271254.2320131999</v>
      </c>
      <c r="AK749" s="26">
        <v>0</v>
      </c>
      <c r="AL749" s="26">
        <v>0</v>
      </c>
      <c r="AM749" s="26">
        <v>3591991.17804786</v>
      </c>
      <c r="AN749" s="26">
        <v>1076342.7982999999</v>
      </c>
      <c r="AO749" s="1">
        <v>115200.65060000001</v>
      </c>
      <c r="AP749" s="112">
        <v>221030.36247754004</v>
      </c>
      <c r="AQ749" s="172"/>
    </row>
    <row r="750" spans="1:43" ht="15" customHeight="1" x14ac:dyDescent="0.25">
      <c r="A750" s="4">
        <f t="shared" si="334"/>
        <v>723</v>
      </c>
      <c r="B750" s="22">
        <f t="shared" si="335"/>
        <v>114</v>
      </c>
      <c r="C750" s="2" t="s">
        <v>97</v>
      </c>
      <c r="D750" s="2" t="s">
        <v>478</v>
      </c>
      <c r="E750" s="5">
        <v>1985</v>
      </c>
      <c r="F750" s="5">
        <v>2013</v>
      </c>
      <c r="G750" s="5" t="s">
        <v>48</v>
      </c>
      <c r="H750" s="5">
        <v>4</v>
      </c>
      <c r="I750" s="5">
        <v>3</v>
      </c>
      <c r="J750" s="26">
        <v>4058.34</v>
      </c>
      <c r="K750" s="26">
        <v>3922.15</v>
      </c>
      <c r="L750" s="26">
        <v>0</v>
      </c>
      <c r="M750" s="6">
        <v>277</v>
      </c>
      <c r="N750" s="24">
        <f t="shared" si="336"/>
        <v>14208184.490000004</v>
      </c>
      <c r="O750" s="20"/>
      <c r="P750" s="1">
        <f t="shared" si="341"/>
        <v>11181802.715720028</v>
      </c>
      <c r="Q750" s="1"/>
      <c r="R750" s="1"/>
      <c r="S750" s="1">
        <v>3026381.7742799772</v>
      </c>
      <c r="T750" s="1"/>
      <c r="U750" s="1">
        <f t="shared" si="340"/>
        <v>3622.5500019122173</v>
      </c>
      <c r="V750" s="1">
        <f t="shared" si="340"/>
        <v>3622.5500019122173</v>
      </c>
      <c r="W750" s="7">
        <v>2019</v>
      </c>
      <c r="X750" s="173" t="s">
        <v>1394</v>
      </c>
      <c r="Y750" s="11">
        <f>+P750-'[1]Приложение №1'!$P669</f>
        <v>0</v>
      </c>
      <c r="AA750" s="24">
        <f t="shared" si="337"/>
        <v>14208184.490000004</v>
      </c>
      <c r="AB750" s="26">
        <v>0</v>
      </c>
      <c r="AC750" s="26">
        <v>0</v>
      </c>
      <c r="AD750" s="26">
        <v>3486279.6066130204</v>
      </c>
      <c r="AE750" s="26">
        <v>0</v>
      </c>
      <c r="AF750" s="26">
        <v>0</v>
      </c>
      <c r="AG750" s="26"/>
      <c r="AH750" s="26">
        <v>0</v>
      </c>
      <c r="AI750" s="26">
        <v>0</v>
      </c>
      <c r="AJ750" s="26">
        <v>0</v>
      </c>
      <c r="AK750" s="26">
        <v>0</v>
      </c>
      <c r="AL750" s="26">
        <v>8888395.5076904409</v>
      </c>
      <c r="AM750" s="26">
        <v>0</v>
      </c>
      <c r="AN750" s="26">
        <v>1420818.449</v>
      </c>
      <c r="AO750" s="1">
        <v>142081.8449</v>
      </c>
      <c r="AP750" s="112">
        <v>270609.08179653995</v>
      </c>
      <c r="AQ750" s="172"/>
    </row>
    <row r="751" spans="1:43" ht="15" customHeight="1" x14ac:dyDescent="0.25">
      <c r="A751" s="4">
        <f t="shared" si="334"/>
        <v>724</v>
      </c>
      <c r="B751" s="22">
        <f t="shared" si="335"/>
        <v>115</v>
      </c>
      <c r="C751" s="2" t="s">
        <v>97</v>
      </c>
      <c r="D751" s="2" t="s">
        <v>479</v>
      </c>
      <c r="E751" s="5">
        <v>1973</v>
      </c>
      <c r="F751" s="5">
        <v>2013</v>
      </c>
      <c r="G751" s="5" t="s">
        <v>48</v>
      </c>
      <c r="H751" s="5">
        <v>4</v>
      </c>
      <c r="I751" s="5">
        <v>4</v>
      </c>
      <c r="J751" s="26">
        <v>2253.3000000000002</v>
      </c>
      <c r="K751" s="26">
        <v>2039.7</v>
      </c>
      <c r="L751" s="26">
        <v>0</v>
      </c>
      <c r="M751" s="6">
        <v>97</v>
      </c>
      <c r="N751" s="24">
        <f t="shared" si="336"/>
        <v>12055712.754182</v>
      </c>
      <c r="O751" s="20"/>
      <c r="P751" s="1">
        <f t="shared" si="341"/>
        <v>7859044.3441820005</v>
      </c>
      <c r="Q751" s="1"/>
      <c r="R751" s="1">
        <v>1065411.7154000001</v>
      </c>
      <c r="S751" s="1">
        <v>3131256.6946</v>
      </c>
      <c r="T751" s="1"/>
      <c r="U751" s="1">
        <f t="shared" si="340"/>
        <v>5910.5323107231452</v>
      </c>
      <c r="V751" s="1">
        <f t="shared" si="340"/>
        <v>5910.5323107231452</v>
      </c>
      <c r="W751" s="7">
        <v>2019</v>
      </c>
      <c r="X751" s="173" t="s">
        <v>1394</v>
      </c>
      <c r="Y751" s="11">
        <f>+P751-'[1]Приложение №1'!$P670</f>
        <v>-4543.8258180003613</v>
      </c>
      <c r="AA751" s="24">
        <f t="shared" si="337"/>
        <v>12055712.754182</v>
      </c>
      <c r="AB751" s="26">
        <v>0</v>
      </c>
      <c r="AC751" s="26">
        <v>0</v>
      </c>
      <c r="AD751" s="26">
        <v>0</v>
      </c>
      <c r="AE751" s="26">
        <v>0</v>
      </c>
      <c r="AF751" s="26">
        <v>855198.98</v>
      </c>
      <c r="AG751" s="26"/>
      <c r="AH751" s="26">
        <v>0</v>
      </c>
      <c r="AI751" s="26">
        <v>0</v>
      </c>
      <c r="AJ751" s="26">
        <v>0</v>
      </c>
      <c r="AK751" s="26">
        <v>0</v>
      </c>
      <c r="AL751" s="26">
        <v>4622378.1154139396</v>
      </c>
      <c r="AM751" s="26">
        <v>4985775.8594565606</v>
      </c>
      <c r="AN751" s="26">
        <v>1265941.3650000002</v>
      </c>
      <c r="AO751" s="1">
        <v>113650.91250000001</v>
      </c>
      <c r="AP751" s="112">
        <v>212767.52181150002</v>
      </c>
      <c r="AQ751" s="172"/>
    </row>
    <row r="752" spans="1:43" ht="15" customHeight="1" x14ac:dyDescent="0.25">
      <c r="A752" s="4">
        <f t="shared" si="334"/>
        <v>725</v>
      </c>
      <c r="B752" s="22">
        <f t="shared" si="335"/>
        <v>116</v>
      </c>
      <c r="C752" s="2" t="s">
        <v>97</v>
      </c>
      <c r="D752" s="2" t="s">
        <v>480</v>
      </c>
      <c r="E752" s="5">
        <v>1976</v>
      </c>
      <c r="F752" s="5">
        <v>2013</v>
      </c>
      <c r="G752" s="5" t="s">
        <v>60</v>
      </c>
      <c r="H752" s="5">
        <v>4</v>
      </c>
      <c r="I752" s="5">
        <v>6</v>
      </c>
      <c r="J752" s="26">
        <v>5727.3</v>
      </c>
      <c r="K752" s="26">
        <v>5005.7</v>
      </c>
      <c r="L752" s="26">
        <v>0</v>
      </c>
      <c r="M752" s="6">
        <v>234</v>
      </c>
      <c r="N752" s="24">
        <f t="shared" si="336"/>
        <v>8101376.7311859997</v>
      </c>
      <c r="O752" s="20"/>
      <c r="P752" s="21"/>
      <c r="Q752" s="1"/>
      <c r="R752" s="1"/>
      <c r="S752" s="1">
        <f>N752-O752-Q752-R752-T752</f>
        <v>8101376.7311859997</v>
      </c>
      <c r="T752" s="1"/>
      <c r="U752" s="1">
        <f t="shared" si="340"/>
        <v>1618.4303356545538</v>
      </c>
      <c r="V752" s="1">
        <f t="shared" si="340"/>
        <v>1618.4303356545538</v>
      </c>
      <c r="W752" s="7">
        <v>2019</v>
      </c>
      <c r="X752" s="173" t="s">
        <v>1394</v>
      </c>
      <c r="Y752" s="11">
        <f>+S752-'[1]Приложение №1'!$P671</f>
        <v>-69127.038813999854</v>
      </c>
      <c r="AA752" s="24">
        <f t="shared" si="337"/>
        <v>8101376.7311859997</v>
      </c>
      <c r="AB752" s="26">
        <v>0</v>
      </c>
      <c r="AC752" s="26">
        <v>0</v>
      </c>
      <c r="AD752" s="26">
        <v>5108867.6053762194</v>
      </c>
      <c r="AE752" s="26">
        <v>0</v>
      </c>
      <c r="AF752" s="26">
        <v>2022198.06</v>
      </c>
      <c r="AG752" s="26"/>
      <c r="AH752" s="26">
        <v>0</v>
      </c>
      <c r="AI752" s="26">
        <v>0</v>
      </c>
      <c r="AJ752" s="26">
        <v>0</v>
      </c>
      <c r="AK752" s="26">
        <v>0</v>
      </c>
      <c r="AL752" s="26">
        <v>0</v>
      </c>
      <c r="AM752" s="26">
        <v>0</v>
      </c>
      <c r="AN752" s="26">
        <v>786081.95299999998</v>
      </c>
      <c r="AO752" s="1">
        <v>60658.294300000001</v>
      </c>
      <c r="AP752" s="112">
        <v>123570.81850978</v>
      </c>
      <c r="AQ752" s="172"/>
    </row>
    <row r="753" spans="1:43" ht="15" customHeight="1" x14ac:dyDescent="0.25">
      <c r="A753" s="4">
        <f t="shared" si="334"/>
        <v>726</v>
      </c>
      <c r="B753" s="22">
        <f t="shared" si="335"/>
        <v>117</v>
      </c>
      <c r="C753" s="2" t="s">
        <v>97</v>
      </c>
      <c r="D753" s="2" t="s">
        <v>481</v>
      </c>
      <c r="E753" s="5">
        <v>1973</v>
      </c>
      <c r="F753" s="5">
        <v>2013</v>
      </c>
      <c r="G753" s="5" t="s">
        <v>60</v>
      </c>
      <c r="H753" s="5">
        <v>4</v>
      </c>
      <c r="I753" s="5">
        <v>4</v>
      </c>
      <c r="J753" s="26">
        <v>4671.96</v>
      </c>
      <c r="K753" s="26">
        <v>3440.7</v>
      </c>
      <c r="L753" s="26">
        <v>0</v>
      </c>
      <c r="M753" s="6">
        <v>128</v>
      </c>
      <c r="N753" s="24">
        <f t="shared" si="336"/>
        <v>1550298.52</v>
      </c>
      <c r="O753" s="20"/>
      <c r="P753" s="1">
        <f t="shared" ref="P753:P768" si="342">N753-Q753-R753-S753-O753-T753</f>
        <v>968918.62</v>
      </c>
      <c r="Q753" s="1"/>
      <c r="R753" s="1">
        <v>581379.9</v>
      </c>
      <c r="S753" s="1">
        <v>0</v>
      </c>
      <c r="T753" s="1"/>
      <c r="U753" s="1">
        <f t="shared" si="340"/>
        <v>450.57648734269191</v>
      </c>
      <c r="V753" s="1">
        <f t="shared" si="340"/>
        <v>450.57648734269191</v>
      </c>
      <c r="W753" s="7">
        <v>2019</v>
      </c>
      <c r="X753" s="173" t="s">
        <v>1394</v>
      </c>
      <c r="Y753" s="11">
        <f>+P753-'[1]Приложение №1'!$P672</f>
        <v>-33834.169999999925</v>
      </c>
      <c r="AA753" s="24">
        <f t="shared" si="337"/>
        <v>1550298.52</v>
      </c>
      <c r="AB753" s="26">
        <v>0</v>
      </c>
      <c r="AC753" s="26">
        <v>0</v>
      </c>
      <c r="AD753" s="26">
        <v>0</v>
      </c>
      <c r="AE753" s="26">
        <v>0</v>
      </c>
      <c r="AF753" s="26">
        <v>1350771.93</v>
      </c>
      <c r="AG753" s="26"/>
      <c r="AH753" s="26">
        <v>0</v>
      </c>
      <c r="AI753" s="26">
        <v>0</v>
      </c>
      <c r="AJ753" s="26">
        <v>0</v>
      </c>
      <c r="AK753" s="26">
        <v>0</v>
      </c>
      <c r="AL753" s="26">
        <v>0</v>
      </c>
      <c r="AM753" s="26">
        <v>0</v>
      </c>
      <c r="AN753" s="26">
        <v>183829.5</v>
      </c>
      <c r="AO753" s="1">
        <v>5000</v>
      </c>
      <c r="AP753" s="112">
        <v>10697.09</v>
      </c>
      <c r="AQ753" s="172"/>
    </row>
    <row r="754" spans="1:43" ht="15" customHeight="1" x14ac:dyDescent="0.25">
      <c r="A754" s="4">
        <f t="shared" si="334"/>
        <v>727</v>
      </c>
      <c r="B754" s="22">
        <f t="shared" si="335"/>
        <v>118</v>
      </c>
      <c r="C754" s="2" t="s">
        <v>97</v>
      </c>
      <c r="D754" s="2" t="s">
        <v>483</v>
      </c>
      <c r="E754" s="5">
        <v>1986</v>
      </c>
      <c r="F754" s="5">
        <v>1987</v>
      </c>
      <c r="G754" s="5" t="s">
        <v>63</v>
      </c>
      <c r="H754" s="5">
        <v>2</v>
      </c>
      <c r="I754" s="5">
        <v>1</v>
      </c>
      <c r="J754" s="26">
        <v>694.9</v>
      </c>
      <c r="K754" s="26">
        <v>618.20000000000005</v>
      </c>
      <c r="L754" s="26">
        <v>0</v>
      </c>
      <c r="M754" s="6">
        <v>28</v>
      </c>
      <c r="N754" s="24">
        <f t="shared" si="336"/>
        <v>11477420.83</v>
      </c>
      <c r="O754" s="20"/>
      <c r="P754" s="1">
        <f t="shared" si="342"/>
        <v>10909659.420000002</v>
      </c>
      <c r="Q754" s="1"/>
      <c r="R754" s="1">
        <v>151589.1704</v>
      </c>
      <c r="S754" s="1">
        <v>416172.23959999828</v>
      </c>
      <c r="T754" s="26"/>
      <c r="U754" s="1">
        <f t="shared" si="340"/>
        <v>18565.869993529599</v>
      </c>
      <c r="V754" s="1">
        <f t="shared" si="340"/>
        <v>18565.869993529599</v>
      </c>
      <c r="W754" s="7">
        <v>2019</v>
      </c>
      <c r="X754" s="173" t="s">
        <v>1394</v>
      </c>
      <c r="Y754" s="11">
        <f>+P754-'[1]Приложение №1'!$P673</f>
        <v>0</v>
      </c>
      <c r="AA754" s="24">
        <f t="shared" si="337"/>
        <v>11477420.83</v>
      </c>
      <c r="AB754" s="26">
        <v>1338998.98111434</v>
      </c>
      <c r="AC754" s="26">
        <v>478739.48869362002</v>
      </c>
      <c r="AD754" s="26">
        <v>184625.50826411997</v>
      </c>
      <c r="AE754" s="26">
        <v>714820.94939388009</v>
      </c>
      <c r="AF754" s="26">
        <v>0</v>
      </c>
      <c r="AG754" s="26"/>
      <c r="AH754" s="26">
        <v>333027.55584839993</v>
      </c>
      <c r="AI754" s="26">
        <v>0</v>
      </c>
      <c r="AJ754" s="26">
        <v>1632282.4526904</v>
      </c>
      <c r="AK754" s="26">
        <v>0</v>
      </c>
      <c r="AL754" s="26">
        <v>2785567.6405296596</v>
      </c>
      <c r="AM754" s="26">
        <v>2581456.5745478999</v>
      </c>
      <c r="AN754" s="26">
        <v>1093364.8404999999</v>
      </c>
      <c r="AO754" s="1">
        <v>114774.2083</v>
      </c>
      <c r="AP754" s="112">
        <v>219762.63011768003</v>
      </c>
      <c r="AQ754" s="172"/>
    </row>
    <row r="755" spans="1:43" ht="15" customHeight="1" x14ac:dyDescent="0.25">
      <c r="A755" s="4">
        <f t="shared" si="334"/>
        <v>728</v>
      </c>
      <c r="B755" s="22">
        <f t="shared" si="335"/>
        <v>119</v>
      </c>
      <c r="C755" s="2" t="s">
        <v>97</v>
      </c>
      <c r="D755" s="2" t="s">
        <v>484</v>
      </c>
      <c r="E755" s="5">
        <v>1986</v>
      </c>
      <c r="F755" s="5">
        <v>2015</v>
      </c>
      <c r="G755" s="5" t="s">
        <v>63</v>
      </c>
      <c r="H755" s="5">
        <v>2</v>
      </c>
      <c r="I755" s="5">
        <v>2</v>
      </c>
      <c r="J755" s="26">
        <v>1329.47</v>
      </c>
      <c r="K755" s="26">
        <v>989.47</v>
      </c>
      <c r="L755" s="26">
        <v>0</v>
      </c>
      <c r="M755" s="6">
        <v>82</v>
      </c>
      <c r="N755" s="24">
        <f t="shared" si="336"/>
        <v>18370371.390000001</v>
      </c>
      <c r="O755" s="20"/>
      <c r="P755" s="1">
        <f t="shared" si="342"/>
        <v>17494695.960000001</v>
      </c>
      <c r="Q755" s="1"/>
      <c r="R755" s="1">
        <v>209564.22234000001</v>
      </c>
      <c r="S755" s="1">
        <v>666111.20765999972</v>
      </c>
      <c r="T755" s="26"/>
      <c r="U755" s="1">
        <f t="shared" si="340"/>
        <v>18565.870001111707</v>
      </c>
      <c r="V755" s="1">
        <f t="shared" si="340"/>
        <v>18565.870001111707</v>
      </c>
      <c r="W755" s="7">
        <v>2019</v>
      </c>
      <c r="X755" s="173" t="s">
        <v>1394</v>
      </c>
      <c r="Y755" s="11">
        <f>+P755-'[1]Приложение №1'!$P674</f>
        <v>0</v>
      </c>
      <c r="AA755" s="24">
        <f t="shared" si="337"/>
        <v>18370371.390000001</v>
      </c>
      <c r="AB755" s="26">
        <v>2143156.4531941204</v>
      </c>
      <c r="AC755" s="26">
        <v>766254.22453649994</v>
      </c>
      <c r="AD755" s="26">
        <v>295505.33815403999</v>
      </c>
      <c r="AE755" s="26">
        <v>1144118.21898192</v>
      </c>
      <c r="AF755" s="26">
        <v>0</v>
      </c>
      <c r="AG755" s="26"/>
      <c r="AH755" s="26">
        <v>533032.64385251992</v>
      </c>
      <c r="AI755" s="26">
        <v>0</v>
      </c>
      <c r="AJ755" s="26">
        <v>2612576.0618873993</v>
      </c>
      <c r="AK755" s="26">
        <v>0</v>
      </c>
      <c r="AL755" s="26">
        <v>4458485.30131914</v>
      </c>
      <c r="AM755" s="26">
        <v>4131792.0410554204</v>
      </c>
      <c r="AN755" s="26">
        <v>1750002.764</v>
      </c>
      <c r="AO755" s="1">
        <v>183703.7139</v>
      </c>
      <c r="AP755" s="112">
        <v>351744.62911894004</v>
      </c>
      <c r="AQ755" s="172"/>
    </row>
    <row r="756" spans="1:43" ht="15" customHeight="1" x14ac:dyDescent="0.25">
      <c r="A756" s="4">
        <f t="shared" si="334"/>
        <v>729</v>
      </c>
      <c r="B756" s="22">
        <f t="shared" si="335"/>
        <v>120</v>
      </c>
      <c r="C756" s="2" t="s">
        <v>97</v>
      </c>
      <c r="D756" s="2" t="s">
        <v>485</v>
      </c>
      <c r="E756" s="5">
        <v>1980</v>
      </c>
      <c r="F756" s="5">
        <v>2016</v>
      </c>
      <c r="G756" s="5" t="s">
        <v>63</v>
      </c>
      <c r="H756" s="5">
        <v>2</v>
      </c>
      <c r="I756" s="5">
        <v>2</v>
      </c>
      <c r="J756" s="26">
        <v>557.29999999999995</v>
      </c>
      <c r="K756" s="26">
        <v>512.9</v>
      </c>
      <c r="L756" s="26">
        <v>0</v>
      </c>
      <c r="M756" s="6">
        <v>26</v>
      </c>
      <c r="N756" s="24">
        <f t="shared" si="336"/>
        <v>2653518.92</v>
      </c>
      <c r="O756" s="20"/>
      <c r="P756" s="1">
        <f t="shared" si="342"/>
        <v>2165165.9500000002</v>
      </c>
      <c r="Q756" s="1"/>
      <c r="R756" s="1">
        <v>143068.69380000001</v>
      </c>
      <c r="S756" s="1">
        <v>345284.27619999973</v>
      </c>
      <c r="T756" s="26"/>
      <c r="U756" s="1">
        <f t="shared" ref="U756:V775" si="343">$N756/($K756+$L756)</f>
        <v>5173.5599922012088</v>
      </c>
      <c r="V756" s="1">
        <f t="shared" si="343"/>
        <v>5173.5599922012088</v>
      </c>
      <c r="W756" s="7">
        <v>2019</v>
      </c>
      <c r="X756" s="173" t="s">
        <v>1394</v>
      </c>
      <c r="Y756" s="11">
        <f>+P756-'[1]Приложение №1'!$P675</f>
        <v>0</v>
      </c>
      <c r="AA756" s="24">
        <f t="shared" si="337"/>
        <v>2653518.92</v>
      </c>
      <c r="AB756" s="26">
        <v>0</v>
      </c>
      <c r="AC756" s="26">
        <v>0</v>
      </c>
      <c r="AD756" s="26">
        <v>0</v>
      </c>
      <c r="AE756" s="26">
        <v>0</v>
      </c>
      <c r="AF756" s="26">
        <v>0</v>
      </c>
      <c r="AG756" s="26"/>
      <c r="AH756" s="26">
        <v>0</v>
      </c>
      <c r="AI756" s="26">
        <v>0</v>
      </c>
      <c r="AJ756" s="26">
        <v>0</v>
      </c>
      <c r="AK756" s="26">
        <v>0</v>
      </c>
      <c r="AL756" s="26">
        <v>2311092.9174496802</v>
      </c>
      <c r="AM756" s="26">
        <v>0</v>
      </c>
      <c r="AN756" s="26">
        <v>265351.89199999999</v>
      </c>
      <c r="AO756" s="1">
        <v>26535.189200000001</v>
      </c>
      <c r="AP756" s="112">
        <v>50538.921350320001</v>
      </c>
      <c r="AQ756" s="172"/>
    </row>
    <row r="757" spans="1:43" ht="15" customHeight="1" x14ac:dyDescent="0.25">
      <c r="A757" s="4">
        <f t="shared" si="334"/>
        <v>730</v>
      </c>
      <c r="B757" s="22">
        <f t="shared" si="335"/>
        <v>121</v>
      </c>
      <c r="C757" s="2" t="s">
        <v>97</v>
      </c>
      <c r="D757" s="2" t="s">
        <v>486</v>
      </c>
      <c r="E757" s="5">
        <v>2000</v>
      </c>
      <c r="F757" s="5">
        <v>2013</v>
      </c>
      <c r="G757" s="5" t="s">
        <v>48</v>
      </c>
      <c r="H757" s="5">
        <v>5</v>
      </c>
      <c r="I757" s="5">
        <v>4</v>
      </c>
      <c r="J757" s="26">
        <v>3429.7</v>
      </c>
      <c r="K757" s="26">
        <v>3062.7</v>
      </c>
      <c r="L757" s="26">
        <v>0</v>
      </c>
      <c r="M757" s="6">
        <v>123</v>
      </c>
      <c r="N757" s="24">
        <f t="shared" si="336"/>
        <v>7969084.1500000004</v>
      </c>
      <c r="O757" s="20"/>
      <c r="P757" s="1">
        <f t="shared" si="342"/>
        <v>7945417.8103999989</v>
      </c>
      <c r="Q757" s="1"/>
      <c r="R757" s="1"/>
      <c r="S757" s="1">
        <v>23666.339600001462</v>
      </c>
      <c r="T757" s="1">
        <v>0</v>
      </c>
      <c r="U757" s="1">
        <f t="shared" si="343"/>
        <v>2601.9800013060376</v>
      </c>
      <c r="V757" s="1">
        <f t="shared" si="343"/>
        <v>2601.9800013060376</v>
      </c>
      <c r="W757" s="7">
        <v>2019</v>
      </c>
      <c r="X757" s="173" t="s">
        <v>1394</v>
      </c>
      <c r="Y757" s="11">
        <f>+P757-'[1]Приложение №1'!$P676</f>
        <v>14009.629999999888</v>
      </c>
      <c r="AA757" s="24">
        <f t="shared" si="337"/>
        <v>7969084.1500000004</v>
      </c>
      <c r="AB757" s="26">
        <v>0</v>
      </c>
      <c r="AC757" s="26">
        <v>0</v>
      </c>
      <c r="AD757" s="26">
        <v>0</v>
      </c>
      <c r="AE757" s="26">
        <v>0</v>
      </c>
      <c r="AF757" s="26">
        <v>0</v>
      </c>
      <c r="AG757" s="26"/>
      <c r="AH757" s="26">
        <v>0</v>
      </c>
      <c r="AI757" s="26">
        <v>0</v>
      </c>
      <c r="AJ757" s="26">
        <v>0</v>
      </c>
      <c r="AK757" s="26">
        <v>0</v>
      </c>
      <c r="AL757" s="26">
        <v>6940705.7167790998</v>
      </c>
      <c r="AM757" s="26">
        <v>0</v>
      </c>
      <c r="AN757" s="26">
        <v>796908.41500000004</v>
      </c>
      <c r="AO757" s="1">
        <v>79690.84150000001</v>
      </c>
      <c r="AP757" s="112">
        <v>151779.17672090002</v>
      </c>
      <c r="AQ757" s="172"/>
    </row>
    <row r="758" spans="1:43" ht="15" customHeight="1" x14ac:dyDescent="0.25">
      <c r="A758" s="4">
        <f t="shared" si="334"/>
        <v>731</v>
      </c>
      <c r="B758" s="22">
        <f t="shared" si="335"/>
        <v>122</v>
      </c>
      <c r="C758" s="2" t="s">
        <v>97</v>
      </c>
      <c r="D758" s="2" t="s">
        <v>487</v>
      </c>
      <c r="E758" s="5">
        <v>1976</v>
      </c>
      <c r="F758" s="5">
        <v>2013</v>
      </c>
      <c r="G758" s="5" t="s">
        <v>48</v>
      </c>
      <c r="H758" s="5">
        <v>5</v>
      </c>
      <c r="I758" s="5">
        <v>4</v>
      </c>
      <c r="J758" s="26">
        <v>3698.5</v>
      </c>
      <c r="K758" s="26">
        <v>3401</v>
      </c>
      <c r="L758" s="26">
        <v>0</v>
      </c>
      <c r="M758" s="6">
        <v>143</v>
      </c>
      <c r="N758" s="24">
        <f t="shared" si="336"/>
        <v>31334841.419999994</v>
      </c>
      <c r="O758" s="20"/>
      <c r="P758" s="1">
        <f t="shared" si="342"/>
        <v>24055432.11999999</v>
      </c>
      <c r="Q758" s="1"/>
      <c r="R758" s="1"/>
      <c r="S758" s="1">
        <v>7279409.3000000026</v>
      </c>
      <c r="T758" s="1"/>
      <c r="U758" s="1">
        <f t="shared" si="343"/>
        <v>9213.4199999999983</v>
      </c>
      <c r="V758" s="1">
        <f t="shared" si="343"/>
        <v>9213.4199999999983</v>
      </c>
      <c r="W758" s="7">
        <v>2019</v>
      </c>
      <c r="X758" s="173" t="s">
        <v>1394</v>
      </c>
      <c r="Y758" s="11">
        <f>+P758-'[1]Приложение №1'!$P677</f>
        <v>0</v>
      </c>
      <c r="AA758" s="24">
        <f t="shared" si="337"/>
        <v>31334841.419999994</v>
      </c>
      <c r="AB758" s="26">
        <v>8119979.0609737793</v>
      </c>
      <c r="AC758" s="26">
        <v>2893482.3597838203</v>
      </c>
      <c r="AD758" s="26">
        <v>0</v>
      </c>
      <c r="AE758" s="26">
        <v>0</v>
      </c>
      <c r="AF758" s="26">
        <v>1157972.4533361599</v>
      </c>
      <c r="AG758" s="26"/>
      <c r="AH758" s="26">
        <v>311585.82840084005</v>
      </c>
      <c r="AI758" s="26">
        <v>0</v>
      </c>
      <c r="AJ758" s="26">
        <v>14844557.210124599</v>
      </c>
      <c r="AK758" s="26">
        <v>0</v>
      </c>
      <c r="AL758" s="26">
        <v>0</v>
      </c>
      <c r="AM758" s="26">
        <v>0</v>
      </c>
      <c r="AN758" s="26">
        <v>3096317.3338000001</v>
      </c>
      <c r="AO758" s="1">
        <v>313348.4142</v>
      </c>
      <c r="AP758" s="112">
        <v>597598.75938079995</v>
      </c>
      <c r="AQ758" s="172"/>
    </row>
    <row r="759" spans="1:43" ht="15" customHeight="1" x14ac:dyDescent="0.25">
      <c r="A759" s="4">
        <f t="shared" si="334"/>
        <v>732</v>
      </c>
      <c r="B759" s="22">
        <f t="shared" si="335"/>
        <v>123</v>
      </c>
      <c r="C759" s="2" t="s">
        <v>97</v>
      </c>
      <c r="D759" s="2" t="s">
        <v>488</v>
      </c>
      <c r="E759" s="5">
        <v>1977</v>
      </c>
      <c r="F759" s="5">
        <v>2016</v>
      </c>
      <c r="G759" s="5" t="s">
        <v>48</v>
      </c>
      <c r="H759" s="5">
        <v>4</v>
      </c>
      <c r="I759" s="5">
        <v>3</v>
      </c>
      <c r="J759" s="26">
        <v>4282.03</v>
      </c>
      <c r="K759" s="26">
        <v>3616.33</v>
      </c>
      <c r="L759" s="26">
        <v>0</v>
      </c>
      <c r="M759" s="6">
        <v>288</v>
      </c>
      <c r="N759" s="24">
        <f t="shared" si="336"/>
        <v>23141293.460000001</v>
      </c>
      <c r="O759" s="20"/>
      <c r="P759" s="1">
        <f t="shared" si="342"/>
        <v>13402146.459999999</v>
      </c>
      <c r="Q759" s="1"/>
      <c r="R759" s="1">
        <v>698386.29706000001</v>
      </c>
      <c r="S759" s="1">
        <v>9040760.7029400002</v>
      </c>
      <c r="T759" s="1">
        <v>0</v>
      </c>
      <c r="U759" s="1">
        <f t="shared" si="343"/>
        <v>6399.1099982579026</v>
      </c>
      <c r="V759" s="1">
        <f t="shared" si="343"/>
        <v>6399.1099982579026</v>
      </c>
      <c r="W759" s="7">
        <v>2019</v>
      </c>
      <c r="X759" s="173" t="s">
        <v>1394</v>
      </c>
      <c r="Y759" s="11">
        <f>+P759-'[1]Приложение №1'!$P678</f>
        <v>537016.11999999918</v>
      </c>
      <c r="AA759" s="24">
        <f t="shared" si="337"/>
        <v>23141293.460000001</v>
      </c>
      <c r="AB759" s="26">
        <v>8634085.2331297211</v>
      </c>
      <c r="AC759" s="26">
        <v>0</v>
      </c>
      <c r="AD759" s="26">
        <v>3214445.52658614</v>
      </c>
      <c r="AE759" s="26">
        <v>0</v>
      </c>
      <c r="AF759" s="26">
        <v>0</v>
      </c>
      <c r="AG759" s="26"/>
      <c r="AH759" s="26">
        <v>331313.48510400002</v>
      </c>
      <c r="AI759" s="26">
        <v>0</v>
      </c>
      <c r="AJ759" s="26">
        <v>0</v>
      </c>
      <c r="AK759" s="26">
        <v>0</v>
      </c>
      <c r="AL759" s="26">
        <v>8195344.7229868202</v>
      </c>
      <c r="AM759" s="26">
        <v>0</v>
      </c>
      <c r="AN759" s="26">
        <v>2089127.4416</v>
      </c>
      <c r="AO759" s="1">
        <v>231412.93460000001</v>
      </c>
      <c r="AP759" s="112">
        <v>445564.11599332013</v>
      </c>
      <c r="AQ759" s="172"/>
    </row>
    <row r="760" spans="1:43" ht="15" customHeight="1" x14ac:dyDescent="0.25">
      <c r="A760" s="4">
        <f t="shared" si="334"/>
        <v>733</v>
      </c>
      <c r="B760" s="22">
        <f t="shared" si="335"/>
        <v>124</v>
      </c>
      <c r="C760" s="2" t="s">
        <v>97</v>
      </c>
      <c r="D760" s="2" t="s">
        <v>489</v>
      </c>
      <c r="E760" s="5">
        <v>1987</v>
      </c>
      <c r="F760" s="5">
        <v>1989</v>
      </c>
      <c r="G760" s="5" t="s">
        <v>63</v>
      </c>
      <c r="H760" s="5">
        <v>2</v>
      </c>
      <c r="I760" s="5">
        <v>1</v>
      </c>
      <c r="J760" s="26">
        <v>682.4</v>
      </c>
      <c r="K760" s="26">
        <v>606.20000000000005</v>
      </c>
      <c r="L760" s="26">
        <v>0</v>
      </c>
      <c r="M760" s="6">
        <v>36</v>
      </c>
      <c r="N760" s="24">
        <f t="shared" si="336"/>
        <v>11254630.389999999</v>
      </c>
      <c r="O760" s="20"/>
      <c r="P760" s="1">
        <f t="shared" si="342"/>
        <v>10703814.437389998</v>
      </c>
      <c r="Q760" s="1"/>
      <c r="R760" s="1">
        <v>142722.1164</v>
      </c>
      <c r="S760" s="1">
        <v>408093.83621000097</v>
      </c>
      <c r="T760" s="26">
        <v>0</v>
      </c>
      <c r="U760" s="1">
        <f t="shared" si="343"/>
        <v>18565.869993401513</v>
      </c>
      <c r="V760" s="1">
        <f t="shared" si="343"/>
        <v>18565.869993401513</v>
      </c>
      <c r="W760" s="7">
        <v>2019</v>
      </c>
      <c r="X760" s="173" t="s">
        <v>1394</v>
      </c>
      <c r="Y760" s="11">
        <f>+P760-'[1]Приложение №1'!$P679</f>
        <v>0</v>
      </c>
      <c r="AA760" s="24">
        <f t="shared" si="337"/>
        <v>11254630.389999999</v>
      </c>
      <c r="AB760" s="26">
        <v>1313007.4124785801</v>
      </c>
      <c r="AC760" s="26">
        <v>469446.58370441996</v>
      </c>
      <c r="AD760" s="26">
        <v>181041.70674492003</v>
      </c>
      <c r="AE760" s="26">
        <v>700945.42148651998</v>
      </c>
      <c r="AF760" s="26">
        <v>0</v>
      </c>
      <c r="AG760" s="26"/>
      <c r="AH760" s="26">
        <v>326563.09335048002</v>
      </c>
      <c r="AI760" s="26">
        <v>0</v>
      </c>
      <c r="AJ760" s="26">
        <v>1600597.9016496001</v>
      </c>
      <c r="AK760" s="26">
        <v>0</v>
      </c>
      <c r="AL760" s="26">
        <v>2731496.4472147799</v>
      </c>
      <c r="AM760" s="26">
        <v>2531347.42065534</v>
      </c>
      <c r="AN760" s="26">
        <v>1072141.3236999998</v>
      </c>
      <c r="AO760" s="1">
        <v>112546.30390000001</v>
      </c>
      <c r="AP760" s="112">
        <v>215496.77511536001</v>
      </c>
      <c r="AQ760" s="172"/>
    </row>
    <row r="761" spans="1:43" ht="15" customHeight="1" x14ac:dyDescent="0.25">
      <c r="A761" s="4">
        <f t="shared" si="334"/>
        <v>734</v>
      </c>
      <c r="B761" s="22">
        <f t="shared" si="335"/>
        <v>125</v>
      </c>
      <c r="C761" s="2" t="s">
        <v>97</v>
      </c>
      <c r="D761" s="2" t="s">
        <v>490</v>
      </c>
      <c r="E761" s="5">
        <v>1980</v>
      </c>
      <c r="F761" s="5">
        <v>1989</v>
      </c>
      <c r="G761" s="5" t="s">
        <v>63</v>
      </c>
      <c r="H761" s="5">
        <v>2</v>
      </c>
      <c r="I761" s="5">
        <v>2</v>
      </c>
      <c r="J761" s="26">
        <v>908.7</v>
      </c>
      <c r="K761" s="26">
        <v>834.4</v>
      </c>
      <c r="L761" s="26">
        <v>0</v>
      </c>
      <c r="M761" s="6">
        <v>32</v>
      </c>
      <c r="N761" s="24">
        <f t="shared" si="336"/>
        <v>15491361.920000002</v>
      </c>
      <c r="O761" s="20"/>
      <c r="P761" s="1">
        <f t="shared" si="342"/>
        <v>14759651.697074501</v>
      </c>
      <c r="Q761" s="1"/>
      <c r="R761" s="1">
        <v>169992.14679999999</v>
      </c>
      <c r="S761" s="1">
        <v>561718.07612550096</v>
      </c>
      <c r="T761" s="26"/>
      <c r="U761" s="1">
        <f t="shared" si="343"/>
        <v>18565.869990412273</v>
      </c>
      <c r="V761" s="1">
        <f t="shared" si="343"/>
        <v>18565.869990412273</v>
      </c>
      <c r="W761" s="7">
        <v>2019</v>
      </c>
      <c r="X761" s="173" t="s">
        <v>1394</v>
      </c>
      <c r="Y761" s="11">
        <f>+P761-'[1]Приложение №1'!$P680</f>
        <v>0</v>
      </c>
      <c r="AA761" s="24">
        <f t="shared" si="337"/>
        <v>15491361.920000002</v>
      </c>
      <c r="AB761" s="26">
        <v>1807280.4040254599</v>
      </c>
      <c r="AC761" s="26">
        <v>646166.66024904011</v>
      </c>
      <c r="AD761" s="26">
        <v>249193.66563504</v>
      </c>
      <c r="AE761" s="26">
        <v>964811.70547524001</v>
      </c>
      <c r="AF761" s="26">
        <v>0</v>
      </c>
      <c r="AG761" s="26"/>
      <c r="AH761" s="26">
        <v>449495.62760675995</v>
      </c>
      <c r="AI761" s="26">
        <v>0</v>
      </c>
      <c r="AJ761" s="26">
        <v>2203132.4455139996</v>
      </c>
      <c r="AK761" s="26">
        <v>0</v>
      </c>
      <c r="AL761" s="26">
        <v>3759750.3050108403</v>
      </c>
      <c r="AM761" s="26">
        <v>3484256.5024045804</v>
      </c>
      <c r="AN761" s="26">
        <v>1475741.8672000002</v>
      </c>
      <c r="AO761" s="1">
        <v>154913.61919999999</v>
      </c>
      <c r="AP761" s="112">
        <v>296619.11767903995</v>
      </c>
      <c r="AQ761" s="172"/>
    </row>
    <row r="762" spans="1:43" ht="15" customHeight="1" x14ac:dyDescent="0.25">
      <c r="A762" s="4">
        <f t="shared" si="334"/>
        <v>735</v>
      </c>
      <c r="B762" s="22">
        <f t="shared" si="335"/>
        <v>126</v>
      </c>
      <c r="C762" s="2" t="s">
        <v>97</v>
      </c>
      <c r="D762" s="2" t="s">
        <v>491</v>
      </c>
      <c r="E762" s="5">
        <v>1989</v>
      </c>
      <c r="F762" s="5">
        <v>1989</v>
      </c>
      <c r="G762" s="5" t="s">
        <v>63</v>
      </c>
      <c r="H762" s="5">
        <v>2</v>
      </c>
      <c r="I762" s="5">
        <v>2</v>
      </c>
      <c r="J762" s="26">
        <v>938</v>
      </c>
      <c r="K762" s="26">
        <v>842.4</v>
      </c>
      <c r="L762" s="26">
        <v>0</v>
      </c>
      <c r="M762" s="6">
        <v>37</v>
      </c>
      <c r="N762" s="24">
        <f t="shared" si="336"/>
        <v>15639888.879999999</v>
      </c>
      <c r="O762" s="20"/>
      <c r="P762" s="1">
        <f t="shared" si="342"/>
        <v>14872541.243106473</v>
      </c>
      <c r="Q762" s="1"/>
      <c r="R762" s="1">
        <v>200243.95280000003</v>
      </c>
      <c r="S762" s="1">
        <v>567103.68409352563</v>
      </c>
      <c r="T762" s="26"/>
      <c r="U762" s="1">
        <f t="shared" si="343"/>
        <v>18565.869990503325</v>
      </c>
      <c r="V762" s="1">
        <f t="shared" si="343"/>
        <v>18565.869990503325</v>
      </c>
      <c r="W762" s="7">
        <v>2019</v>
      </c>
      <c r="X762" s="173" t="s">
        <v>1394</v>
      </c>
      <c r="Y762" s="11">
        <f>+P762-'[1]Приложение №1'!$P681</f>
        <v>0</v>
      </c>
      <c r="AA762" s="24">
        <f t="shared" si="337"/>
        <v>15639888.879999999</v>
      </c>
      <c r="AB762" s="26">
        <v>1824608.1164493</v>
      </c>
      <c r="AC762" s="26">
        <v>652361.93024183984</v>
      </c>
      <c r="AD762" s="26">
        <v>251582.86664784001</v>
      </c>
      <c r="AE762" s="26">
        <v>974062.0574134799</v>
      </c>
      <c r="AF762" s="26">
        <v>0</v>
      </c>
      <c r="AG762" s="26"/>
      <c r="AH762" s="26">
        <v>453805.26927203994</v>
      </c>
      <c r="AI762" s="26">
        <v>0</v>
      </c>
      <c r="AJ762" s="26">
        <v>2224255.4795411997</v>
      </c>
      <c r="AK762" s="26">
        <v>0</v>
      </c>
      <c r="AL762" s="26">
        <v>3795797.7672207602</v>
      </c>
      <c r="AM762" s="26">
        <v>3517662.6049996195</v>
      </c>
      <c r="AN762" s="26">
        <v>1489890.8784</v>
      </c>
      <c r="AO762" s="1">
        <v>156398.88879999999</v>
      </c>
      <c r="AP762" s="112">
        <v>299463.02101391996</v>
      </c>
      <c r="AQ762" s="172"/>
    </row>
    <row r="763" spans="1:43" ht="15" customHeight="1" x14ac:dyDescent="0.25">
      <c r="A763" s="4">
        <f t="shared" si="334"/>
        <v>736</v>
      </c>
      <c r="B763" s="22">
        <f t="shared" si="335"/>
        <v>127</v>
      </c>
      <c r="C763" s="2" t="s">
        <v>97</v>
      </c>
      <c r="D763" s="2" t="s">
        <v>492</v>
      </c>
      <c r="E763" s="5">
        <v>1972</v>
      </c>
      <c r="F763" s="5">
        <v>2013</v>
      </c>
      <c r="G763" s="5" t="s">
        <v>60</v>
      </c>
      <c r="H763" s="5">
        <v>4</v>
      </c>
      <c r="I763" s="5">
        <v>4</v>
      </c>
      <c r="J763" s="26">
        <v>4697.3599999999997</v>
      </c>
      <c r="K763" s="26">
        <v>3466.1</v>
      </c>
      <c r="L763" s="26">
        <v>0</v>
      </c>
      <c r="M763" s="6">
        <v>140</v>
      </c>
      <c r="N763" s="24">
        <f t="shared" si="336"/>
        <v>10605893.634176001</v>
      </c>
      <c r="O763" s="20"/>
      <c r="P763" s="1">
        <f t="shared" si="342"/>
        <v>7125696.9980643261</v>
      </c>
      <c r="Q763" s="1"/>
      <c r="R763" s="1">
        <v>279651.88020000001</v>
      </c>
      <c r="S763" s="1">
        <v>3200544.7559116748</v>
      </c>
      <c r="T763" s="1"/>
      <c r="U763" s="1">
        <f t="shared" si="343"/>
        <v>3059.8925692207386</v>
      </c>
      <c r="V763" s="1">
        <f t="shared" si="343"/>
        <v>3059.8925692207386</v>
      </c>
      <c r="W763" s="7">
        <v>2019</v>
      </c>
      <c r="X763" s="173" t="s">
        <v>1394</v>
      </c>
      <c r="Y763" s="11">
        <f>+P763-'[1]Приложение №1'!$P682</f>
        <v>-20857.015823997557</v>
      </c>
      <c r="Z763" s="8" t="s">
        <v>1380</v>
      </c>
      <c r="AA763" s="24">
        <f t="shared" si="337"/>
        <v>10605893.634176001</v>
      </c>
      <c r="AB763" s="26">
        <v>0</v>
      </c>
      <c r="AC763" s="26">
        <v>0</v>
      </c>
      <c r="AD763" s="26">
        <v>0</v>
      </c>
      <c r="AE763" s="26">
        <v>0</v>
      </c>
      <c r="AF763" s="26">
        <v>1356649.13</v>
      </c>
      <c r="AG763" s="26"/>
      <c r="AH763" s="26">
        <v>0</v>
      </c>
      <c r="AI763" s="26">
        <v>0</v>
      </c>
      <c r="AJ763" s="26">
        <v>0</v>
      </c>
      <c r="AK763" s="26">
        <v>0</v>
      </c>
      <c r="AL763" s="26">
        <v>0</v>
      </c>
      <c r="AM763" s="26">
        <v>7865518.9895666996</v>
      </c>
      <c r="AN763" s="26">
        <v>1112408.5150000001</v>
      </c>
      <c r="AO763" s="1">
        <v>92809.23550000001</v>
      </c>
      <c r="AP763" s="112">
        <v>178507.76410930001</v>
      </c>
      <c r="AQ763" s="172"/>
    </row>
    <row r="764" spans="1:43" ht="15" customHeight="1" x14ac:dyDescent="0.25">
      <c r="A764" s="4">
        <f t="shared" si="334"/>
        <v>737</v>
      </c>
      <c r="B764" s="22">
        <f t="shared" si="335"/>
        <v>128</v>
      </c>
      <c r="C764" s="2" t="s">
        <v>97</v>
      </c>
      <c r="D764" s="2" t="s">
        <v>493</v>
      </c>
      <c r="E764" s="5">
        <v>1971</v>
      </c>
      <c r="F764" s="5">
        <v>2013</v>
      </c>
      <c r="G764" s="5" t="s">
        <v>60</v>
      </c>
      <c r="H764" s="5">
        <v>4</v>
      </c>
      <c r="I764" s="5">
        <v>4</v>
      </c>
      <c r="J764" s="26">
        <v>4741.46</v>
      </c>
      <c r="K764" s="26">
        <v>3510.2</v>
      </c>
      <c r="L764" s="26">
        <v>0</v>
      </c>
      <c r="M764" s="6">
        <v>145</v>
      </c>
      <c r="N764" s="24">
        <f t="shared" si="336"/>
        <v>2790814.3390765996</v>
      </c>
      <c r="O764" s="20"/>
      <c r="P764" s="1">
        <f t="shared" si="342"/>
        <v>920252.03907659929</v>
      </c>
      <c r="Q764" s="1"/>
      <c r="R764" s="1">
        <v>-5.9999997029080987E-4</v>
      </c>
      <c r="S764" s="1">
        <v>1870562.3006000002</v>
      </c>
      <c r="T764" s="1"/>
      <c r="U764" s="1">
        <f t="shared" si="343"/>
        <v>795.05849782821485</v>
      </c>
      <c r="V764" s="1">
        <f t="shared" si="343"/>
        <v>795.05849782821485</v>
      </c>
      <c r="W764" s="7">
        <v>2019</v>
      </c>
      <c r="X764" s="173" t="s">
        <v>1394</v>
      </c>
      <c r="Y764" s="11">
        <f>+P764-'[1]Приложение №1'!$P683</f>
        <v>-6317229.2609233996</v>
      </c>
      <c r="AA764" s="24">
        <f t="shared" si="337"/>
        <v>2790814.3390765996</v>
      </c>
      <c r="AB764" s="26">
        <v>0</v>
      </c>
      <c r="AC764" s="26">
        <v>0</v>
      </c>
      <c r="AD764" s="26">
        <v>0</v>
      </c>
      <c r="AE764" s="26">
        <v>0</v>
      </c>
      <c r="AF764" s="26">
        <v>1392786.91</v>
      </c>
      <c r="AG764" s="26"/>
      <c r="AH764" s="26">
        <v>0</v>
      </c>
      <c r="AI764" s="26">
        <v>0</v>
      </c>
      <c r="AJ764" s="26">
        <v>0</v>
      </c>
      <c r="AK764" s="26">
        <v>0</v>
      </c>
      <c r="AL764" s="26">
        <v>0</v>
      </c>
      <c r="AM764" s="26"/>
      <c r="AN764" s="26">
        <v>1123898.77</v>
      </c>
      <c r="AO764" s="1">
        <v>93958.260999999999</v>
      </c>
      <c r="AP764" s="112">
        <v>180170.39807660005</v>
      </c>
      <c r="AQ764" s="172"/>
    </row>
    <row r="765" spans="1:43" ht="15" customHeight="1" x14ac:dyDescent="0.25">
      <c r="A765" s="4">
        <f t="shared" ref="A765:A827" si="344">+A764+1</f>
        <v>738</v>
      </c>
      <c r="B765" s="22">
        <f t="shared" ref="B765:B827" si="345">+B764+1</f>
        <v>129</v>
      </c>
      <c r="C765" s="2" t="s">
        <v>97</v>
      </c>
      <c r="D765" s="2" t="s">
        <v>494</v>
      </c>
      <c r="E765" s="5">
        <v>1972</v>
      </c>
      <c r="F765" s="5">
        <v>2013</v>
      </c>
      <c r="G765" s="5" t="s">
        <v>60</v>
      </c>
      <c r="H765" s="5">
        <v>4</v>
      </c>
      <c r="I765" s="5">
        <v>4</v>
      </c>
      <c r="J765" s="26">
        <v>4744.0600000000004</v>
      </c>
      <c r="K765" s="26">
        <v>3512.8</v>
      </c>
      <c r="L765" s="26">
        <v>0</v>
      </c>
      <c r="M765" s="6">
        <v>131</v>
      </c>
      <c r="N765" s="24">
        <f t="shared" ref="N765:N828" si="346">AA765</f>
        <v>10717070.434176002</v>
      </c>
      <c r="O765" s="20"/>
      <c r="P765" s="1">
        <f t="shared" si="342"/>
        <v>996636.254176002</v>
      </c>
      <c r="Q765" s="1"/>
      <c r="R765" s="1"/>
      <c r="S765" s="1">
        <v>9720434.1799999997</v>
      </c>
      <c r="T765" s="1"/>
      <c r="U765" s="1">
        <f t="shared" si="343"/>
        <v>3050.8626833796407</v>
      </c>
      <c r="V765" s="1">
        <f t="shared" si="343"/>
        <v>3050.8626833796407</v>
      </c>
      <c r="W765" s="7">
        <v>2019</v>
      </c>
      <c r="X765" s="173" t="s">
        <v>1394</v>
      </c>
      <c r="Y765" s="11">
        <f>+P765-'[1]Приложение №1'!$P684</f>
        <v>-9773292.3958239984</v>
      </c>
      <c r="AA765" s="24">
        <f t="shared" ref="AA765:AA828" si="347">SUM(AB765:AP765)</f>
        <v>10717070.434176002</v>
      </c>
      <c r="AB765" s="26">
        <v>0</v>
      </c>
      <c r="AC765" s="26">
        <v>0</v>
      </c>
      <c r="AD765" s="26">
        <v>0</v>
      </c>
      <c r="AE765" s="26">
        <v>0</v>
      </c>
      <c r="AF765" s="26">
        <v>1346427.66</v>
      </c>
      <c r="AG765" s="26"/>
      <c r="AH765" s="26">
        <v>0</v>
      </c>
      <c r="AI765" s="26">
        <v>0</v>
      </c>
      <c r="AJ765" s="26">
        <v>0</v>
      </c>
      <c r="AK765" s="26">
        <v>0</v>
      </c>
      <c r="AL765" s="26">
        <v>0</v>
      </c>
      <c r="AM765" s="26">
        <v>7971493.9287816007</v>
      </c>
      <c r="AN765" s="26">
        <v>1124576.2</v>
      </c>
      <c r="AO765" s="1">
        <v>94026.004000000001</v>
      </c>
      <c r="AP765" s="112">
        <v>180546.64139440004</v>
      </c>
      <c r="AQ765" s="172"/>
    </row>
    <row r="766" spans="1:43" ht="15" customHeight="1" x14ac:dyDescent="0.25">
      <c r="A766" s="4">
        <f t="shared" si="344"/>
        <v>739</v>
      </c>
      <c r="B766" s="22">
        <f t="shared" si="345"/>
        <v>130</v>
      </c>
      <c r="C766" s="2" t="s">
        <v>97</v>
      </c>
      <c r="D766" s="2" t="s">
        <v>495</v>
      </c>
      <c r="E766" s="5">
        <v>1972</v>
      </c>
      <c r="F766" s="5">
        <v>2013</v>
      </c>
      <c r="G766" s="5" t="s">
        <v>60</v>
      </c>
      <c r="H766" s="5">
        <v>4</v>
      </c>
      <c r="I766" s="5">
        <v>4</v>
      </c>
      <c r="J766" s="26">
        <v>4681.66</v>
      </c>
      <c r="K766" s="26">
        <v>3450.4</v>
      </c>
      <c r="L766" s="26">
        <v>0</v>
      </c>
      <c r="M766" s="6">
        <v>142</v>
      </c>
      <c r="N766" s="24">
        <f t="shared" si="346"/>
        <v>10554632.254175998</v>
      </c>
      <c r="O766" s="20"/>
      <c r="P766" s="1">
        <f t="shared" si="342"/>
        <v>7090199.4805955552</v>
      </c>
      <c r="Q766" s="1"/>
      <c r="R766" s="1">
        <v>278385.1728</v>
      </c>
      <c r="S766" s="1">
        <v>3186047.6007804428</v>
      </c>
      <c r="T766" s="1"/>
      <c r="U766" s="1">
        <f t="shared" si="343"/>
        <v>3058.9590349455129</v>
      </c>
      <c r="V766" s="1">
        <f t="shared" si="343"/>
        <v>3058.9590349455129</v>
      </c>
      <c r="W766" s="7">
        <v>2019</v>
      </c>
      <c r="X766" s="173" t="s">
        <v>1394</v>
      </c>
      <c r="Y766" s="11">
        <f>+P766-'[1]Приложение №1'!$P685</f>
        <v>-23983.605824002065</v>
      </c>
      <c r="AA766" s="24">
        <f t="shared" si="347"/>
        <v>10554632.254175998</v>
      </c>
      <c r="AB766" s="26">
        <v>0</v>
      </c>
      <c r="AC766" s="26">
        <v>0</v>
      </c>
      <c r="AD766" s="26">
        <v>0</v>
      </c>
      <c r="AE766" s="26">
        <v>0</v>
      </c>
      <c r="AF766" s="26">
        <v>1346569.54</v>
      </c>
      <c r="AG766" s="26"/>
      <c r="AH766" s="26">
        <v>0</v>
      </c>
      <c r="AI766" s="26">
        <v>0</v>
      </c>
      <c r="AJ766" s="26">
        <v>0</v>
      </c>
      <c r="AK766" s="26">
        <v>0</v>
      </c>
      <c r="AL766" s="26">
        <v>0</v>
      </c>
      <c r="AM766" s="26">
        <v>7829891.4404087989</v>
      </c>
      <c r="AN766" s="26">
        <v>1108317.8799999999</v>
      </c>
      <c r="AO766" s="1">
        <v>92400.171999999991</v>
      </c>
      <c r="AP766" s="112">
        <v>177453.22176719998</v>
      </c>
      <c r="AQ766" s="172"/>
    </row>
    <row r="767" spans="1:43" ht="15" customHeight="1" x14ac:dyDescent="0.25">
      <c r="A767" s="4">
        <f t="shared" si="344"/>
        <v>740</v>
      </c>
      <c r="B767" s="22">
        <f t="shared" si="345"/>
        <v>131</v>
      </c>
      <c r="C767" s="2" t="s">
        <v>97</v>
      </c>
      <c r="D767" s="2" t="s">
        <v>496</v>
      </c>
      <c r="E767" s="5">
        <v>1974</v>
      </c>
      <c r="F767" s="5">
        <v>2013</v>
      </c>
      <c r="G767" s="5" t="s">
        <v>48</v>
      </c>
      <c r="H767" s="5">
        <v>4</v>
      </c>
      <c r="I767" s="5">
        <v>2</v>
      </c>
      <c r="J767" s="26">
        <v>2101.6</v>
      </c>
      <c r="K767" s="26">
        <v>1783.5</v>
      </c>
      <c r="L767" s="26">
        <v>0</v>
      </c>
      <c r="M767" s="6">
        <v>60</v>
      </c>
      <c r="N767" s="24">
        <f t="shared" si="346"/>
        <v>5539943.3700000001</v>
      </c>
      <c r="O767" s="20"/>
      <c r="P767" s="1">
        <f t="shared" si="342"/>
        <v>3773618.9700000007</v>
      </c>
      <c r="Q767" s="1"/>
      <c r="R767" s="1">
        <v>162846.44700000004</v>
      </c>
      <c r="S767" s="1">
        <v>1603477.9529999997</v>
      </c>
      <c r="T767" s="1"/>
      <c r="U767" s="1">
        <f t="shared" si="343"/>
        <v>3106.2200000000003</v>
      </c>
      <c r="V767" s="1">
        <f t="shared" si="343"/>
        <v>3106.2200000000003</v>
      </c>
      <c r="W767" s="7">
        <v>2019</v>
      </c>
      <c r="X767" s="173" t="s">
        <v>1394</v>
      </c>
      <c r="Y767" s="11">
        <f>+P767-'[1]Приложение №1'!$P686</f>
        <v>0</v>
      </c>
      <c r="AA767" s="24">
        <f t="shared" si="347"/>
        <v>5539943.3700000001</v>
      </c>
      <c r="AB767" s="26">
        <v>0</v>
      </c>
      <c r="AC767" s="26">
        <v>0</v>
      </c>
      <c r="AD767" s="26">
        <v>0</v>
      </c>
      <c r="AE767" s="26">
        <v>0</v>
      </c>
      <c r="AF767" s="26">
        <v>607246.06601736008</v>
      </c>
      <c r="AG767" s="26"/>
      <c r="AH767" s="26">
        <v>0</v>
      </c>
      <c r="AI767" s="26">
        <v>0</v>
      </c>
      <c r="AJ767" s="26">
        <v>0</v>
      </c>
      <c r="AK767" s="26">
        <v>0</v>
      </c>
      <c r="AL767" s="26">
        <v>4041776.41938882</v>
      </c>
      <c r="AM767" s="26">
        <v>0</v>
      </c>
      <c r="AN767" s="26">
        <v>733856.74500000011</v>
      </c>
      <c r="AO767" s="1">
        <v>55399.433700000001</v>
      </c>
      <c r="AP767" s="112">
        <v>101664.70589382001</v>
      </c>
      <c r="AQ767" s="172"/>
    </row>
    <row r="768" spans="1:43" ht="15" customHeight="1" x14ac:dyDescent="0.25">
      <c r="A768" s="4">
        <f t="shared" si="344"/>
        <v>741</v>
      </c>
      <c r="B768" s="22">
        <f t="shared" si="345"/>
        <v>132</v>
      </c>
      <c r="C768" s="2" t="s">
        <v>97</v>
      </c>
      <c r="D768" s="2" t="s">
        <v>497</v>
      </c>
      <c r="E768" s="5">
        <v>1970</v>
      </c>
      <c r="F768" s="5">
        <v>2013</v>
      </c>
      <c r="G768" s="5" t="s">
        <v>48</v>
      </c>
      <c r="H768" s="5">
        <v>4</v>
      </c>
      <c r="I768" s="5">
        <v>4</v>
      </c>
      <c r="J768" s="26">
        <v>3209.3</v>
      </c>
      <c r="K768" s="26">
        <v>2712.9</v>
      </c>
      <c r="L768" s="26">
        <v>0</v>
      </c>
      <c r="M768" s="6">
        <v>128</v>
      </c>
      <c r="N768" s="24">
        <f t="shared" si="346"/>
        <v>8384825.7976820003</v>
      </c>
      <c r="O768" s="20"/>
      <c r="P768" s="1">
        <f t="shared" si="342"/>
        <v>2183811.0476820003</v>
      </c>
      <c r="Q768" s="1"/>
      <c r="R768" s="1"/>
      <c r="S768" s="1">
        <v>6201014.75</v>
      </c>
      <c r="T768" s="1"/>
      <c r="U768" s="1">
        <f t="shared" si="343"/>
        <v>3090.7242425751042</v>
      </c>
      <c r="V768" s="1">
        <f t="shared" si="343"/>
        <v>3090.7242425751042</v>
      </c>
      <c r="W768" s="7">
        <v>2019</v>
      </c>
      <c r="X768" s="173" t="s">
        <v>1394</v>
      </c>
      <c r="Y768" s="11">
        <f>+P768-'[1]Приложение №1'!$P687</f>
        <v>-6243053.1923179999</v>
      </c>
      <c r="AA768" s="24">
        <f t="shared" si="347"/>
        <v>8384825.7976820003</v>
      </c>
      <c r="AB768" s="26">
        <v>0</v>
      </c>
      <c r="AC768" s="26">
        <v>0</v>
      </c>
      <c r="AD768" s="26">
        <v>0</v>
      </c>
      <c r="AE768" s="26">
        <v>0</v>
      </c>
      <c r="AF768" s="26">
        <v>1159895.3899999999</v>
      </c>
      <c r="AG768" s="26"/>
      <c r="AH768" s="26">
        <v>0</v>
      </c>
      <c r="AI768" s="26">
        <v>0</v>
      </c>
      <c r="AJ768" s="26">
        <v>0</v>
      </c>
      <c r="AK768" s="26">
        <v>0</v>
      </c>
      <c r="AL768" s="26">
        <v>6147987.2414091602</v>
      </c>
      <c r="AM768" s="26">
        <v>0</v>
      </c>
      <c r="AN768" s="26">
        <v>864115.30400000012</v>
      </c>
      <c r="AO768" s="1">
        <v>72811.335399999996</v>
      </c>
      <c r="AP768" s="112">
        <v>140016.52687284001</v>
      </c>
      <c r="AQ768" s="172"/>
    </row>
    <row r="769" spans="1:43" x14ac:dyDescent="0.25">
      <c r="A769" s="4">
        <f t="shared" si="344"/>
        <v>742</v>
      </c>
      <c r="B769" s="22">
        <f t="shared" si="345"/>
        <v>133</v>
      </c>
      <c r="C769" s="2" t="s">
        <v>97</v>
      </c>
      <c r="D769" s="2" t="s">
        <v>498</v>
      </c>
      <c r="E769" s="5">
        <v>1972</v>
      </c>
      <c r="F769" s="5">
        <v>2013</v>
      </c>
      <c r="G769" s="5" t="s">
        <v>60</v>
      </c>
      <c r="H769" s="5">
        <v>4</v>
      </c>
      <c r="I769" s="5">
        <v>4</v>
      </c>
      <c r="J769" s="26">
        <v>4795.5600000000004</v>
      </c>
      <c r="K769" s="26">
        <v>3564.3</v>
      </c>
      <c r="L769" s="26">
        <v>0</v>
      </c>
      <c r="M769" s="6">
        <v>159</v>
      </c>
      <c r="N769" s="24">
        <f t="shared" si="346"/>
        <v>1454339.57</v>
      </c>
      <c r="O769" s="20"/>
      <c r="P769" s="21"/>
      <c r="Q769" s="1"/>
      <c r="R769" s="1"/>
      <c r="S769" s="1">
        <f t="shared" ref="S769:S770" si="348">N769-O769-Q769-R769-T769</f>
        <v>1454339.57</v>
      </c>
      <c r="T769" s="1"/>
      <c r="U769" s="1">
        <f t="shared" si="343"/>
        <v>408.02950649496393</v>
      </c>
      <c r="V769" s="1">
        <f t="shared" si="343"/>
        <v>408.02950649496393</v>
      </c>
      <c r="W769" s="7">
        <v>2019</v>
      </c>
      <c r="X769" s="173" t="s">
        <v>1394</v>
      </c>
      <c r="Y769" s="11">
        <f>+S769-'[1]Приложение №1'!$P688</f>
        <v>-186699.79000000004</v>
      </c>
      <c r="AA769" s="24">
        <f t="shared" si="347"/>
        <v>1454339.57</v>
      </c>
      <c r="AB769" s="26">
        <v>0</v>
      </c>
      <c r="AC769" s="26">
        <v>0</v>
      </c>
      <c r="AD769" s="26">
        <v>0</v>
      </c>
      <c r="AE769" s="26">
        <v>0</v>
      </c>
      <c r="AF769" s="26">
        <v>1256015.48</v>
      </c>
      <c r="AG769" s="26"/>
      <c r="AH769" s="26">
        <v>0</v>
      </c>
      <c r="AI769" s="26">
        <v>0</v>
      </c>
      <c r="AJ769" s="26">
        <v>0</v>
      </c>
      <c r="AK769" s="26">
        <v>0</v>
      </c>
      <c r="AL769" s="26">
        <v>0</v>
      </c>
      <c r="AM769" s="26">
        <v>0</v>
      </c>
      <c r="AN769" s="26">
        <v>189224.09</v>
      </c>
      <c r="AO769" s="1">
        <v>2000</v>
      </c>
      <c r="AP769" s="112">
        <v>7100</v>
      </c>
      <c r="AQ769" s="172"/>
    </row>
    <row r="770" spans="1:43" x14ac:dyDescent="0.25">
      <c r="A770" s="4">
        <f t="shared" si="344"/>
        <v>743</v>
      </c>
      <c r="B770" s="22">
        <f t="shared" si="345"/>
        <v>134</v>
      </c>
      <c r="C770" s="2" t="s">
        <v>97</v>
      </c>
      <c r="D770" s="2" t="s">
        <v>499</v>
      </c>
      <c r="E770" s="5">
        <v>1973</v>
      </c>
      <c r="F770" s="5">
        <v>2013</v>
      </c>
      <c r="G770" s="5" t="s">
        <v>60</v>
      </c>
      <c r="H770" s="5">
        <v>4</v>
      </c>
      <c r="I770" s="5">
        <v>4</v>
      </c>
      <c r="J770" s="26">
        <v>4678.76</v>
      </c>
      <c r="K770" s="26">
        <v>3447.5</v>
      </c>
      <c r="L770" s="26">
        <v>0</v>
      </c>
      <c r="M770" s="6">
        <v>168</v>
      </c>
      <c r="N770" s="24">
        <f t="shared" si="346"/>
        <v>1494080.68</v>
      </c>
      <c r="O770" s="20"/>
      <c r="P770" s="21"/>
      <c r="Q770" s="1"/>
      <c r="R770" s="1"/>
      <c r="S770" s="1">
        <f t="shared" si="348"/>
        <v>1494080.68</v>
      </c>
      <c r="T770" s="1"/>
      <c r="U770" s="1">
        <f t="shared" si="343"/>
        <v>433.38090790427844</v>
      </c>
      <c r="V770" s="1">
        <f t="shared" si="343"/>
        <v>433.38090790427844</v>
      </c>
      <c r="W770" s="7">
        <v>2019</v>
      </c>
      <c r="X770" s="173" t="s">
        <v>1394</v>
      </c>
      <c r="Y770" s="11">
        <f>+S770-'[1]Приложение №1'!$P689</f>
        <v>-93182.800000000279</v>
      </c>
      <c r="AA770" s="24">
        <f t="shared" si="347"/>
        <v>1494080.68</v>
      </c>
      <c r="AB770" s="26">
        <v>0</v>
      </c>
      <c r="AC770" s="26">
        <v>0</v>
      </c>
      <c r="AD770" s="26">
        <v>0</v>
      </c>
      <c r="AE770" s="26">
        <v>0</v>
      </c>
      <c r="AF770" s="26">
        <v>1274871.31</v>
      </c>
      <c r="AG770" s="26"/>
      <c r="AH770" s="26">
        <v>0</v>
      </c>
      <c r="AI770" s="26">
        <v>0</v>
      </c>
      <c r="AJ770" s="26">
        <v>0</v>
      </c>
      <c r="AK770" s="26">
        <v>0</v>
      </c>
      <c r="AL770" s="26">
        <v>0</v>
      </c>
      <c r="AM770" s="26">
        <v>0</v>
      </c>
      <c r="AN770" s="26">
        <v>209316.16</v>
      </c>
      <c r="AO770" s="1">
        <v>2500</v>
      </c>
      <c r="AP770" s="112">
        <v>7393.21</v>
      </c>
      <c r="AQ770" s="172"/>
    </row>
    <row r="771" spans="1:43" ht="15" customHeight="1" x14ac:dyDescent="0.25">
      <c r="A771" s="4">
        <f t="shared" si="344"/>
        <v>744</v>
      </c>
      <c r="B771" s="22">
        <f t="shared" si="345"/>
        <v>135</v>
      </c>
      <c r="C771" s="2" t="s">
        <v>97</v>
      </c>
      <c r="D771" s="2" t="s">
        <v>501</v>
      </c>
      <c r="E771" s="5">
        <v>1987</v>
      </c>
      <c r="F771" s="5">
        <v>1987</v>
      </c>
      <c r="G771" s="5" t="s">
        <v>63</v>
      </c>
      <c r="H771" s="5">
        <v>2</v>
      </c>
      <c r="I771" s="5">
        <v>2</v>
      </c>
      <c r="J771" s="26">
        <v>1084.2</v>
      </c>
      <c r="K771" s="26">
        <v>924.2</v>
      </c>
      <c r="L771" s="26">
        <v>0</v>
      </c>
      <c r="M771" s="6">
        <v>45</v>
      </c>
      <c r="N771" s="24">
        <f t="shared" si="346"/>
        <v>17158577.050000001</v>
      </c>
      <c r="O771" s="20"/>
      <c r="P771" s="1">
        <f t="shared" ref="P771:P779" si="349">N771-Q771-R771-S771-O771-T771</f>
        <v>16333679.290000001</v>
      </c>
      <c r="Q771" s="1"/>
      <c r="R771" s="1">
        <v>202726.3224</v>
      </c>
      <c r="S771" s="1">
        <v>622171.43759999983</v>
      </c>
      <c r="T771" s="26">
        <v>0</v>
      </c>
      <c r="U771" s="1">
        <f t="shared" si="343"/>
        <v>18565.869995671932</v>
      </c>
      <c r="V771" s="1">
        <f t="shared" si="343"/>
        <v>18565.869995671932</v>
      </c>
      <c r="W771" s="7">
        <v>2019</v>
      </c>
      <c r="X771" s="173" t="s">
        <v>1394</v>
      </c>
      <c r="Y771" s="11">
        <f>+P771-'[1]Приложение №1'!$P690</f>
        <v>13704</v>
      </c>
      <c r="AA771" s="24">
        <f t="shared" si="347"/>
        <v>17158577.050000001</v>
      </c>
      <c r="AB771" s="26">
        <v>2001783.9813262203</v>
      </c>
      <c r="AC771" s="26">
        <v>715708.56591821997</v>
      </c>
      <c r="AD771" s="26">
        <v>276012.44700371998</v>
      </c>
      <c r="AE771" s="26">
        <v>1068646.9110315598</v>
      </c>
      <c r="AF771" s="26">
        <v>0</v>
      </c>
      <c r="AG771" s="26"/>
      <c r="AH771" s="26">
        <v>497871.34954536002</v>
      </c>
      <c r="AI771" s="26">
        <v>0</v>
      </c>
      <c r="AJ771" s="26">
        <v>2440238.5042307996</v>
      </c>
      <c r="AK771" s="26">
        <v>0</v>
      </c>
      <c r="AL771" s="26">
        <v>4164383.0700591002</v>
      </c>
      <c r="AM771" s="26">
        <v>3859239.99880818</v>
      </c>
      <c r="AN771" s="26">
        <v>1634564.5189</v>
      </c>
      <c r="AO771" s="1">
        <v>171585.77050000001</v>
      </c>
      <c r="AP771" s="112">
        <v>328541.93267683999</v>
      </c>
      <c r="AQ771" s="172"/>
    </row>
    <row r="772" spans="1:43" ht="15" customHeight="1" x14ac:dyDescent="0.25">
      <c r="A772" s="4">
        <f t="shared" si="344"/>
        <v>745</v>
      </c>
      <c r="B772" s="22">
        <f t="shared" si="345"/>
        <v>136</v>
      </c>
      <c r="C772" s="2" t="s">
        <v>97</v>
      </c>
      <c r="D772" s="2" t="s">
        <v>502</v>
      </c>
      <c r="E772" s="5">
        <v>1975</v>
      </c>
      <c r="F772" s="5">
        <v>2013</v>
      </c>
      <c r="G772" s="5" t="s">
        <v>48</v>
      </c>
      <c r="H772" s="5">
        <v>4</v>
      </c>
      <c r="I772" s="5">
        <v>4</v>
      </c>
      <c r="J772" s="26">
        <v>2483.4</v>
      </c>
      <c r="K772" s="26">
        <v>2056.6999999999998</v>
      </c>
      <c r="L772" s="26">
        <v>0</v>
      </c>
      <c r="M772" s="6">
        <v>104</v>
      </c>
      <c r="N772" s="24">
        <f t="shared" si="346"/>
        <v>33480583.039703999</v>
      </c>
      <c r="O772" s="20"/>
      <c r="P772" s="1">
        <f t="shared" si="349"/>
        <v>26306110.549703993</v>
      </c>
      <c r="Q772" s="1"/>
      <c r="R772" s="1">
        <v>1317813.5693999999</v>
      </c>
      <c r="S772" s="1">
        <v>5856658.9206000026</v>
      </c>
      <c r="T772" s="1"/>
      <c r="U772" s="1">
        <f t="shared" si="343"/>
        <v>16278.78788335878</v>
      </c>
      <c r="V772" s="1">
        <f t="shared" si="343"/>
        <v>16278.78788335878</v>
      </c>
      <c r="W772" s="7">
        <v>2019</v>
      </c>
      <c r="X772" s="173" t="s">
        <v>1394</v>
      </c>
      <c r="Y772" s="11">
        <f>+P772-'[1]Приложение №1'!$P691</f>
        <v>-51319.02029600367</v>
      </c>
      <c r="AA772" s="24">
        <f t="shared" si="347"/>
        <v>33480583.039703999</v>
      </c>
      <c r="AB772" s="26">
        <v>4910426.619134401</v>
      </c>
      <c r="AC772" s="26">
        <v>1749786.8763320402</v>
      </c>
      <c r="AD772" s="26">
        <v>1828137.9504292798</v>
      </c>
      <c r="AE772" s="26">
        <v>1144529.9445770402</v>
      </c>
      <c r="AF772" s="26">
        <v>818458.35</v>
      </c>
      <c r="AG772" s="26"/>
      <c r="AH772" s="26">
        <v>188426.51279339998</v>
      </c>
      <c r="AI772" s="26">
        <v>0</v>
      </c>
      <c r="AJ772" s="26">
        <v>8977006.9994345997</v>
      </c>
      <c r="AK772" s="26">
        <v>0</v>
      </c>
      <c r="AL772" s="26">
        <v>4660903.59852558</v>
      </c>
      <c r="AM772" s="26">
        <v>5027330.1025222801</v>
      </c>
      <c r="AN772" s="26">
        <v>3221989.0267999996</v>
      </c>
      <c r="AO772" s="1">
        <v>327170.53649999999</v>
      </c>
      <c r="AP772" s="112">
        <v>626416.52265538019</v>
      </c>
      <c r="AQ772" s="172"/>
    </row>
    <row r="773" spans="1:43" ht="15" customHeight="1" x14ac:dyDescent="0.25">
      <c r="A773" s="4">
        <f t="shared" si="344"/>
        <v>746</v>
      </c>
      <c r="B773" s="22">
        <f t="shared" si="345"/>
        <v>137</v>
      </c>
      <c r="C773" s="2" t="s">
        <v>97</v>
      </c>
      <c r="D773" s="2" t="s">
        <v>503</v>
      </c>
      <c r="E773" s="5">
        <v>1994</v>
      </c>
      <c r="F773" s="5">
        <v>2013</v>
      </c>
      <c r="G773" s="5" t="s">
        <v>48</v>
      </c>
      <c r="H773" s="5">
        <v>4</v>
      </c>
      <c r="I773" s="5">
        <v>2</v>
      </c>
      <c r="J773" s="26">
        <v>1882.24</v>
      </c>
      <c r="K773" s="26">
        <v>1732.34</v>
      </c>
      <c r="L773" s="26">
        <v>0</v>
      </c>
      <c r="M773" s="6">
        <v>61</v>
      </c>
      <c r="N773" s="24">
        <f t="shared" si="346"/>
        <v>6275488.2600000007</v>
      </c>
      <c r="O773" s="20"/>
      <c r="P773" s="1">
        <f t="shared" si="349"/>
        <v>3319873.7800000007</v>
      </c>
      <c r="Q773" s="1"/>
      <c r="R773" s="1"/>
      <c r="S773" s="1">
        <v>2955614.48</v>
      </c>
      <c r="T773" s="1"/>
      <c r="U773" s="1">
        <f t="shared" si="343"/>
        <v>3622.5499959592235</v>
      </c>
      <c r="V773" s="1">
        <f t="shared" si="343"/>
        <v>3622.5499959592235</v>
      </c>
      <c r="W773" s="7">
        <v>2019</v>
      </c>
      <c r="X773" s="173" t="s">
        <v>1394</v>
      </c>
      <c r="Y773" s="11">
        <f>+P773-'[1]Приложение №1'!$P692</f>
        <v>-2955614.48</v>
      </c>
      <c r="AA773" s="24">
        <f t="shared" si="347"/>
        <v>6275488.2600000007</v>
      </c>
      <c r="AB773" s="26">
        <v>0</v>
      </c>
      <c r="AC773" s="26">
        <v>0</v>
      </c>
      <c r="AD773" s="26">
        <v>1539824.2275154199</v>
      </c>
      <c r="AE773" s="26">
        <v>0</v>
      </c>
      <c r="AF773" s="26">
        <v>0</v>
      </c>
      <c r="AG773" s="26"/>
      <c r="AH773" s="26">
        <v>0</v>
      </c>
      <c r="AI773" s="26">
        <v>0</v>
      </c>
      <c r="AJ773" s="26">
        <v>0</v>
      </c>
      <c r="AK773" s="26">
        <v>0</v>
      </c>
      <c r="AL773" s="26">
        <v>3925837.3744846201</v>
      </c>
      <c r="AM773" s="26">
        <v>0</v>
      </c>
      <c r="AN773" s="26">
        <v>627548.82600000012</v>
      </c>
      <c r="AO773" s="1">
        <v>62754.882599999997</v>
      </c>
      <c r="AP773" s="112">
        <v>119522.94939995998</v>
      </c>
      <c r="AQ773" s="172"/>
    </row>
    <row r="774" spans="1:43" ht="15" customHeight="1" x14ac:dyDescent="0.25">
      <c r="A774" s="4">
        <f t="shared" si="344"/>
        <v>747</v>
      </c>
      <c r="B774" s="22">
        <f t="shared" si="345"/>
        <v>138</v>
      </c>
      <c r="C774" s="2" t="s">
        <v>97</v>
      </c>
      <c r="D774" s="2" t="s">
        <v>504</v>
      </c>
      <c r="E774" s="5">
        <v>1985</v>
      </c>
      <c r="F774" s="5">
        <v>1985</v>
      </c>
      <c r="G774" s="5" t="s">
        <v>63</v>
      </c>
      <c r="H774" s="5">
        <v>2</v>
      </c>
      <c r="I774" s="5">
        <v>1</v>
      </c>
      <c r="J774" s="26">
        <v>591.79</v>
      </c>
      <c r="K774" s="26">
        <v>551</v>
      </c>
      <c r="L774" s="26">
        <v>0</v>
      </c>
      <c r="M774" s="6">
        <v>27</v>
      </c>
      <c r="N774" s="24">
        <f t="shared" si="346"/>
        <v>10451841.860000001</v>
      </c>
      <c r="O774" s="20"/>
      <c r="P774" s="1">
        <f t="shared" si="349"/>
        <v>9999328.4683469422</v>
      </c>
      <c r="Q774" s="1"/>
      <c r="R774" s="1">
        <v>81580.19200000001</v>
      </c>
      <c r="S774" s="1">
        <v>370933.19965305901</v>
      </c>
      <c r="T774" s="26"/>
      <c r="U774" s="1">
        <f t="shared" si="343"/>
        <v>18968.86</v>
      </c>
      <c r="V774" s="1">
        <f t="shared" si="343"/>
        <v>18968.86</v>
      </c>
      <c r="W774" s="7">
        <v>2019</v>
      </c>
      <c r="X774" s="173" t="s">
        <v>1394</v>
      </c>
      <c r="Y774" s="11">
        <f>+P774-'[1]Приложение №1'!$P693</f>
        <v>0</v>
      </c>
      <c r="AA774" s="24">
        <f t="shared" si="347"/>
        <v>10451841.860000001</v>
      </c>
      <c r="AB774" s="26">
        <v>1193446.1931919798</v>
      </c>
      <c r="AC774" s="26">
        <v>426699.22075410001</v>
      </c>
      <c r="AD774" s="26">
        <v>164556.21975660001</v>
      </c>
      <c r="AE774" s="26">
        <v>637117.98974628013</v>
      </c>
      <c r="AF774" s="26">
        <v>149934.01486266003</v>
      </c>
      <c r="AG774" s="26"/>
      <c r="AH774" s="26">
        <v>296826.56969615998</v>
      </c>
      <c r="AI774" s="26">
        <v>0</v>
      </c>
      <c r="AJ774" s="26">
        <v>1454848.9686234</v>
      </c>
      <c r="AK774" s="26">
        <v>0</v>
      </c>
      <c r="AL774" s="26">
        <v>2482768.9597082403</v>
      </c>
      <c r="AM774" s="26">
        <v>2300845.3162333807</v>
      </c>
      <c r="AN774" s="26">
        <v>1041127.3933999999</v>
      </c>
      <c r="AO774" s="1">
        <v>104518.41860000002</v>
      </c>
      <c r="AP774" s="112">
        <v>199152.59542720002</v>
      </c>
      <c r="AQ774" s="172"/>
    </row>
    <row r="775" spans="1:43" ht="15" customHeight="1" x14ac:dyDescent="0.25">
      <c r="A775" s="4">
        <f t="shared" si="344"/>
        <v>748</v>
      </c>
      <c r="B775" s="22">
        <f t="shared" si="345"/>
        <v>139</v>
      </c>
      <c r="C775" s="2" t="s">
        <v>97</v>
      </c>
      <c r="D775" s="2" t="s">
        <v>505</v>
      </c>
      <c r="E775" s="5">
        <v>1986</v>
      </c>
      <c r="F775" s="5">
        <v>2013</v>
      </c>
      <c r="G775" s="5" t="s">
        <v>63</v>
      </c>
      <c r="H775" s="5">
        <v>2</v>
      </c>
      <c r="I775" s="5">
        <v>1</v>
      </c>
      <c r="J775" s="26">
        <v>641.5</v>
      </c>
      <c r="K775" s="26">
        <v>611.70000000000005</v>
      </c>
      <c r="L775" s="26">
        <v>0</v>
      </c>
      <c r="M775" s="6">
        <v>39</v>
      </c>
      <c r="N775" s="24">
        <f t="shared" si="346"/>
        <v>11603251.66</v>
      </c>
      <c r="O775" s="20"/>
      <c r="P775" s="1">
        <f t="shared" si="349"/>
        <v>11052626.954630284</v>
      </c>
      <c r="Q775" s="1"/>
      <c r="R775" s="1">
        <v>138828.26740000001</v>
      </c>
      <c r="S775" s="1">
        <v>411796.4379697165</v>
      </c>
      <c r="T775" s="26"/>
      <c r="U775" s="1">
        <f t="shared" si="343"/>
        <v>18968.859996730422</v>
      </c>
      <c r="V775" s="1">
        <f t="shared" si="343"/>
        <v>18968.859996730422</v>
      </c>
      <c r="W775" s="7">
        <v>2019</v>
      </c>
      <c r="X775" s="173" t="s">
        <v>1394</v>
      </c>
      <c r="Y775" s="11">
        <f>+P775-'[1]Приложение №1'!$P694</f>
        <v>0</v>
      </c>
      <c r="AA775" s="24">
        <f t="shared" si="347"/>
        <v>11603251.66</v>
      </c>
      <c r="AB775" s="26">
        <v>1324920.21031734</v>
      </c>
      <c r="AC775" s="26">
        <v>473705.83617924002</v>
      </c>
      <c r="AD775" s="26">
        <v>182684.28244121998</v>
      </c>
      <c r="AE775" s="26">
        <v>707305.03423608001</v>
      </c>
      <c r="AF775" s="26">
        <v>166451.24460132004</v>
      </c>
      <c r="AG775" s="26"/>
      <c r="AH775" s="26">
        <v>329525.97199536004</v>
      </c>
      <c r="AI775" s="26">
        <v>0</v>
      </c>
      <c r="AJ775" s="26">
        <v>1615119.9919469999</v>
      </c>
      <c r="AK775" s="26">
        <v>0</v>
      </c>
      <c r="AL775" s="26">
        <v>2756279.0774841001</v>
      </c>
      <c r="AM775" s="26">
        <v>2554314.1205441998</v>
      </c>
      <c r="AN775" s="26">
        <v>1155821.4632999999</v>
      </c>
      <c r="AO775" s="1">
        <v>116032.5166</v>
      </c>
      <c r="AP775" s="112">
        <v>221091.91035413998</v>
      </c>
      <c r="AQ775" s="172"/>
    </row>
    <row r="776" spans="1:43" ht="15" customHeight="1" x14ac:dyDescent="0.25">
      <c r="A776" s="4">
        <f t="shared" si="344"/>
        <v>749</v>
      </c>
      <c r="B776" s="22">
        <f t="shared" si="345"/>
        <v>140</v>
      </c>
      <c r="C776" s="2" t="s">
        <v>97</v>
      </c>
      <c r="D776" s="2" t="s">
        <v>506</v>
      </c>
      <c r="E776" s="5">
        <v>1986</v>
      </c>
      <c r="F776" s="5">
        <v>2013</v>
      </c>
      <c r="G776" s="5" t="s">
        <v>63</v>
      </c>
      <c r="H776" s="5">
        <v>2</v>
      </c>
      <c r="I776" s="5">
        <v>1</v>
      </c>
      <c r="J776" s="26">
        <v>748.62</v>
      </c>
      <c r="K776" s="26">
        <v>596.22</v>
      </c>
      <c r="L776" s="26">
        <v>0</v>
      </c>
      <c r="M776" s="6">
        <v>35</v>
      </c>
      <c r="N776" s="24">
        <f t="shared" si="346"/>
        <v>11309613.699999999</v>
      </c>
      <c r="O776" s="20"/>
      <c r="P776" s="1">
        <f t="shared" si="349"/>
        <v>10761770.5586756</v>
      </c>
      <c r="Q776" s="1"/>
      <c r="R776" s="1">
        <v>146467.84084000002</v>
      </c>
      <c r="S776" s="1">
        <v>401375.30048439902</v>
      </c>
      <c r="T776" s="26"/>
      <c r="U776" s="1">
        <f t="shared" ref="U776:V794" si="350">$N776/($K776+$L776)</f>
        <v>18968.859984569452</v>
      </c>
      <c r="V776" s="1">
        <f t="shared" si="350"/>
        <v>18968.859984569452</v>
      </c>
      <c r="W776" s="7">
        <v>2019</v>
      </c>
      <c r="X776" s="173" t="s">
        <v>1394</v>
      </c>
      <c r="Y776" s="11">
        <f>+P776-'[1]Приложение №1'!$P695</f>
        <v>0</v>
      </c>
      <c r="AA776" s="24">
        <f t="shared" si="347"/>
        <v>11309613.699999999</v>
      </c>
      <c r="AB776" s="26">
        <v>1291391.0871334199</v>
      </c>
      <c r="AC776" s="26">
        <v>461717.98177553999</v>
      </c>
      <c r="AD776" s="26">
        <v>178061.18022335999</v>
      </c>
      <c r="AE776" s="26">
        <v>689405.60020583996</v>
      </c>
      <c r="AF776" s="26">
        <v>162238.9458438</v>
      </c>
      <c r="AG776" s="26"/>
      <c r="AH776" s="26">
        <v>321186.82074360002</v>
      </c>
      <c r="AI776" s="26">
        <v>0</v>
      </c>
      <c r="AJ776" s="26">
        <v>1574246.9182859999</v>
      </c>
      <c r="AK776" s="26">
        <v>0</v>
      </c>
      <c r="AL776" s="26">
        <v>2686527.2370627602</v>
      </c>
      <c r="AM776" s="26">
        <v>2489673.3081905995</v>
      </c>
      <c r="AN776" s="26">
        <v>1126571.6408000002</v>
      </c>
      <c r="AO776" s="1">
        <v>113096.13700000002</v>
      </c>
      <c r="AP776" s="112">
        <v>215496.84273508002</v>
      </c>
      <c r="AQ776" s="172"/>
    </row>
    <row r="777" spans="1:43" ht="15" customHeight="1" x14ac:dyDescent="0.25">
      <c r="A777" s="4">
        <f t="shared" si="344"/>
        <v>750</v>
      </c>
      <c r="B777" s="22">
        <f t="shared" si="345"/>
        <v>141</v>
      </c>
      <c r="C777" s="2" t="s">
        <v>97</v>
      </c>
      <c r="D777" s="2" t="s">
        <v>507</v>
      </c>
      <c r="E777" s="5">
        <v>1968</v>
      </c>
      <c r="F777" s="5">
        <v>2013</v>
      </c>
      <c r="G777" s="5" t="s">
        <v>48</v>
      </c>
      <c r="H777" s="5">
        <v>4</v>
      </c>
      <c r="I777" s="5">
        <v>2</v>
      </c>
      <c r="J777" s="26">
        <v>1340.1</v>
      </c>
      <c r="K777" s="26">
        <v>1243.3</v>
      </c>
      <c r="L777" s="26">
        <v>0</v>
      </c>
      <c r="M777" s="6">
        <v>47</v>
      </c>
      <c r="N777" s="24">
        <f t="shared" si="346"/>
        <v>7345879.3544120006</v>
      </c>
      <c r="O777" s="20"/>
      <c r="P777" s="1">
        <f t="shared" si="349"/>
        <v>6280496.4944120012</v>
      </c>
      <c r="Q777" s="1"/>
      <c r="R777" s="1"/>
      <c r="S777" s="1">
        <v>1065382.8599999999</v>
      </c>
      <c r="T777" s="1"/>
      <c r="U777" s="1">
        <f t="shared" si="350"/>
        <v>5908.372359375855</v>
      </c>
      <c r="V777" s="1">
        <f t="shared" si="350"/>
        <v>5908.372359375855</v>
      </c>
      <c r="W777" s="7">
        <v>2019</v>
      </c>
      <c r="X777" s="173" t="s">
        <v>1394</v>
      </c>
      <c r="Y777" s="11">
        <f>+P777-'[1]Приложение №1'!$P696</f>
        <v>-5455.145587997511</v>
      </c>
      <c r="AA777" s="24">
        <f t="shared" si="347"/>
        <v>7345879.3544120006</v>
      </c>
      <c r="AB777" s="26">
        <v>0</v>
      </c>
      <c r="AC777" s="26">
        <v>0</v>
      </c>
      <c r="AD777" s="26">
        <v>0</v>
      </c>
      <c r="AE777" s="26">
        <v>0</v>
      </c>
      <c r="AF777" s="26">
        <v>491444.9</v>
      </c>
      <c r="AG777" s="26"/>
      <c r="AH777" s="26">
        <v>0</v>
      </c>
      <c r="AI777" s="26">
        <v>0</v>
      </c>
      <c r="AJ777" s="26">
        <v>0</v>
      </c>
      <c r="AK777" s="26">
        <v>0</v>
      </c>
      <c r="AL777" s="26">
        <v>2817572.53491042</v>
      </c>
      <c r="AM777" s="26">
        <v>3039081.7867057198</v>
      </c>
      <c r="AN777" s="26">
        <v>797894.04099999997</v>
      </c>
      <c r="AO777" s="1">
        <v>68910.799100000004</v>
      </c>
      <c r="AP777" s="112">
        <v>130975.29269586</v>
      </c>
      <c r="AQ777" s="172"/>
    </row>
    <row r="778" spans="1:43" ht="15" customHeight="1" x14ac:dyDescent="0.25">
      <c r="A778" s="4">
        <f t="shared" si="344"/>
        <v>751</v>
      </c>
      <c r="B778" s="22">
        <f t="shared" si="345"/>
        <v>142</v>
      </c>
      <c r="C778" s="2" t="s">
        <v>97</v>
      </c>
      <c r="D778" s="2" t="s">
        <v>508</v>
      </c>
      <c r="E778" s="5">
        <v>1988</v>
      </c>
      <c r="F778" s="5">
        <v>2008</v>
      </c>
      <c r="G778" s="5" t="s">
        <v>63</v>
      </c>
      <c r="H778" s="5">
        <v>2</v>
      </c>
      <c r="I778" s="5">
        <v>1</v>
      </c>
      <c r="J778" s="26">
        <v>692.5</v>
      </c>
      <c r="K778" s="26">
        <v>623.29999999999995</v>
      </c>
      <c r="L778" s="26">
        <v>0</v>
      </c>
      <c r="M778" s="6">
        <v>35</v>
      </c>
      <c r="N778" s="24">
        <f t="shared" si="346"/>
        <v>9954693.1500000004</v>
      </c>
      <c r="O778" s="20"/>
      <c r="P778" s="1">
        <f t="shared" si="349"/>
        <v>9367213.4399999995</v>
      </c>
      <c r="Q778" s="1"/>
      <c r="R778" s="1">
        <v>167874.15259999997</v>
      </c>
      <c r="S778" s="1">
        <v>419605.55740000092</v>
      </c>
      <c r="T778" s="26"/>
      <c r="U778" s="1">
        <f t="shared" si="350"/>
        <v>15970.95002406546</v>
      </c>
      <c r="V778" s="1">
        <f t="shared" si="350"/>
        <v>15970.95002406546</v>
      </c>
      <c r="W778" s="7">
        <v>2019</v>
      </c>
      <c r="X778" s="173" t="s">
        <v>1394</v>
      </c>
      <c r="Y778" s="11">
        <f>+P778-'[1]Приложение №1'!$P697</f>
        <v>0</v>
      </c>
      <c r="AA778" s="24">
        <f t="shared" si="347"/>
        <v>9954693.1500000004</v>
      </c>
      <c r="AB778" s="26">
        <v>1350045.3951129599</v>
      </c>
      <c r="AC778" s="26">
        <v>482688.97766879998</v>
      </c>
      <c r="AD778" s="26">
        <v>186148.62390978003</v>
      </c>
      <c r="AE778" s="26">
        <v>720718.04622971988</v>
      </c>
      <c r="AF778" s="26">
        <v>169607.75422878002</v>
      </c>
      <c r="AG778" s="26"/>
      <c r="AH778" s="26">
        <v>335774.96008224005</v>
      </c>
      <c r="AI778" s="26">
        <v>0</v>
      </c>
      <c r="AJ778" s="26">
        <v>0</v>
      </c>
      <c r="AK778" s="26">
        <v>0</v>
      </c>
      <c r="AL778" s="26">
        <v>2808547.9011722999</v>
      </c>
      <c r="AM778" s="26">
        <v>2602752.9675651002</v>
      </c>
      <c r="AN778" s="26">
        <v>1009566.1797</v>
      </c>
      <c r="AO778" s="1">
        <v>99546.931500000006</v>
      </c>
      <c r="AP778" s="112">
        <v>189295.41283032001</v>
      </c>
      <c r="AQ778" s="172"/>
    </row>
    <row r="779" spans="1:43" ht="15" customHeight="1" x14ac:dyDescent="0.25">
      <c r="A779" s="4">
        <f t="shared" si="344"/>
        <v>752</v>
      </c>
      <c r="B779" s="22">
        <f t="shared" si="345"/>
        <v>143</v>
      </c>
      <c r="C779" s="2" t="s">
        <v>97</v>
      </c>
      <c r="D779" s="2" t="s">
        <v>509</v>
      </c>
      <c r="E779" s="5">
        <v>1973</v>
      </c>
      <c r="F779" s="5">
        <v>2011</v>
      </c>
      <c r="G779" s="5" t="s">
        <v>48</v>
      </c>
      <c r="H779" s="5">
        <v>5</v>
      </c>
      <c r="I779" s="5">
        <v>4</v>
      </c>
      <c r="J779" s="26">
        <v>3343.7</v>
      </c>
      <c r="K779" s="26">
        <v>3064.9</v>
      </c>
      <c r="L779" s="26">
        <v>0</v>
      </c>
      <c r="M779" s="6">
        <v>160</v>
      </c>
      <c r="N779" s="24">
        <f t="shared" si="346"/>
        <v>26291754.259999998</v>
      </c>
      <c r="O779" s="20"/>
      <c r="P779" s="1">
        <f t="shared" si="349"/>
        <v>21173932.5682</v>
      </c>
      <c r="Q779" s="1"/>
      <c r="R779" s="1"/>
      <c r="S779" s="1">
        <v>5117821.6917999992</v>
      </c>
      <c r="T779" s="1"/>
      <c r="U779" s="1">
        <f t="shared" si="350"/>
        <v>8578.3399980423492</v>
      </c>
      <c r="V779" s="1">
        <f t="shared" si="350"/>
        <v>8578.3399980423492</v>
      </c>
      <c r="W779" s="7">
        <v>2019</v>
      </c>
      <c r="X779" s="173" t="s">
        <v>1394</v>
      </c>
      <c r="Y779" s="11">
        <f>+P779-'[1]Приложение №1'!$P698</f>
        <v>0</v>
      </c>
      <c r="AA779" s="24">
        <f t="shared" si="347"/>
        <v>26291754.259999998</v>
      </c>
      <c r="AB779" s="26">
        <v>0</v>
      </c>
      <c r="AC779" s="26">
        <v>0</v>
      </c>
      <c r="AD779" s="26">
        <v>2724296.2008204604</v>
      </c>
      <c r="AE779" s="26">
        <v>0</v>
      </c>
      <c r="AF779" s="26">
        <v>0</v>
      </c>
      <c r="AG779" s="26"/>
      <c r="AH779" s="26">
        <v>0</v>
      </c>
      <c r="AI779" s="26">
        <v>0</v>
      </c>
      <c r="AJ779" s="26">
        <v>13377560.538169799</v>
      </c>
      <c r="AK779" s="26">
        <v>0</v>
      </c>
      <c r="AL779" s="26">
        <v>6945691.3623090005</v>
      </c>
      <c r="AM779" s="26">
        <v>0</v>
      </c>
      <c r="AN779" s="26">
        <v>2477285.4183</v>
      </c>
      <c r="AO779" s="1">
        <v>262917.54259999999</v>
      </c>
      <c r="AP779" s="112">
        <v>504003.19780074002</v>
      </c>
      <c r="AQ779" s="172"/>
    </row>
    <row r="780" spans="1:43" ht="15" customHeight="1" x14ac:dyDescent="0.25">
      <c r="A780" s="4">
        <f t="shared" si="344"/>
        <v>753</v>
      </c>
      <c r="B780" s="22">
        <f t="shared" si="345"/>
        <v>144</v>
      </c>
      <c r="C780" s="2" t="s">
        <v>97</v>
      </c>
      <c r="D780" s="2" t="s">
        <v>510</v>
      </c>
      <c r="E780" s="5">
        <v>1977</v>
      </c>
      <c r="F780" s="5">
        <v>1977</v>
      </c>
      <c r="G780" s="5" t="s">
        <v>60</v>
      </c>
      <c r="H780" s="5">
        <v>4</v>
      </c>
      <c r="I780" s="5">
        <v>4</v>
      </c>
      <c r="J780" s="26">
        <v>3973.6</v>
      </c>
      <c r="K780" s="26">
        <v>3477.1</v>
      </c>
      <c r="L780" s="26">
        <v>0</v>
      </c>
      <c r="M780" s="6">
        <v>136</v>
      </c>
      <c r="N780" s="24">
        <f t="shared" si="346"/>
        <v>5881035.2590571605</v>
      </c>
      <c r="O780" s="20"/>
      <c r="P780" s="1"/>
      <c r="Q780" s="1"/>
      <c r="R780" s="1"/>
      <c r="S780" s="1">
        <f>N780-O780-Q780-R780-T780</f>
        <v>5881035.2590571605</v>
      </c>
      <c r="T780" s="1"/>
      <c r="U780" s="1">
        <f t="shared" si="350"/>
        <v>1691.3621290895173</v>
      </c>
      <c r="V780" s="1">
        <f t="shared" si="350"/>
        <v>1691.3621290895173</v>
      </c>
      <c r="W780" s="7">
        <v>2019</v>
      </c>
      <c r="X780" s="173" t="s">
        <v>1394</v>
      </c>
      <c r="Y780" s="11">
        <f>+P780-'[1]Приложение №1'!$P699</f>
        <v>-32007053.210000005</v>
      </c>
      <c r="AA780" s="24">
        <f t="shared" si="347"/>
        <v>5881035.2590571605</v>
      </c>
      <c r="AB780" s="26">
        <v>0</v>
      </c>
      <c r="AC780" s="26"/>
      <c r="AD780" s="26">
        <v>0</v>
      </c>
      <c r="AE780" s="26"/>
      <c r="AF780" s="26">
        <v>1080976.4453867401</v>
      </c>
      <c r="AG780" s="26"/>
      <c r="AH780" s="26">
        <v>288446.03638619999</v>
      </c>
      <c r="AI780" s="26">
        <v>0</v>
      </c>
      <c r="AJ780" s="26">
        <v>0</v>
      </c>
      <c r="AK780" s="26">
        <v>0</v>
      </c>
      <c r="AL780" s="26"/>
      <c r="AM780" s="26">
        <v>0</v>
      </c>
      <c r="AN780" s="26">
        <v>3590272.6506000003</v>
      </c>
      <c r="AO780" s="1">
        <v>320070.53210000001</v>
      </c>
      <c r="AP780" s="112">
        <v>601269.59458422009</v>
      </c>
      <c r="AQ780" s="172"/>
    </row>
    <row r="781" spans="1:43" ht="15" customHeight="1" x14ac:dyDescent="0.25">
      <c r="A781" s="4">
        <f t="shared" si="344"/>
        <v>754</v>
      </c>
      <c r="B781" s="22">
        <f t="shared" si="345"/>
        <v>145</v>
      </c>
      <c r="C781" s="2" t="s">
        <v>97</v>
      </c>
      <c r="D781" s="2" t="s">
        <v>511</v>
      </c>
      <c r="E781" s="5">
        <v>1973</v>
      </c>
      <c r="F781" s="5">
        <v>2013</v>
      </c>
      <c r="G781" s="5" t="s">
        <v>48</v>
      </c>
      <c r="H781" s="5">
        <v>5</v>
      </c>
      <c r="I781" s="5">
        <v>4</v>
      </c>
      <c r="J781" s="26">
        <v>2752.85</v>
      </c>
      <c r="K781" s="26">
        <v>2509.85</v>
      </c>
      <c r="L781" s="26">
        <v>0</v>
      </c>
      <c r="M781" s="6">
        <v>119</v>
      </c>
      <c r="N781" s="24">
        <f t="shared" si="346"/>
        <v>1264729.77</v>
      </c>
      <c r="O781" s="20"/>
      <c r="P781" s="1">
        <f t="shared" ref="P781:P782" si="351">N781-Q781-R781-S781-O781-T781</f>
        <v>872185.1100000001</v>
      </c>
      <c r="Q781" s="1"/>
      <c r="R781" s="1">
        <v>392544.66</v>
      </c>
      <c r="S781" s="1">
        <v>0</v>
      </c>
      <c r="T781" s="1"/>
      <c r="U781" s="1">
        <f t="shared" si="350"/>
        <v>503.90651632567688</v>
      </c>
      <c r="V781" s="1">
        <f t="shared" si="350"/>
        <v>503.90651632567688</v>
      </c>
      <c r="W781" s="7">
        <v>2019</v>
      </c>
      <c r="X781" s="173" t="s">
        <v>1394</v>
      </c>
      <c r="Y781" s="11">
        <f>+P781-'[1]Приложение №1'!$P700</f>
        <v>-836.99000000022352</v>
      </c>
      <c r="AA781" s="24">
        <f t="shared" si="347"/>
        <v>1264729.77</v>
      </c>
      <c r="AB781" s="26">
        <v>0</v>
      </c>
      <c r="AC781" s="26">
        <v>0</v>
      </c>
      <c r="AD781" s="26">
        <v>0</v>
      </c>
      <c r="AE781" s="26">
        <v>0</v>
      </c>
      <c r="AF781" s="26">
        <v>1007223.29</v>
      </c>
      <c r="AG781" s="26"/>
      <c r="AH781" s="26">
        <v>0</v>
      </c>
      <c r="AI781" s="26">
        <v>0</v>
      </c>
      <c r="AJ781" s="26">
        <v>0</v>
      </c>
      <c r="AK781" s="26">
        <v>0</v>
      </c>
      <c r="AL781" s="26">
        <v>0</v>
      </c>
      <c r="AM781" s="26">
        <v>0</v>
      </c>
      <c r="AN781" s="26">
        <v>241672.8</v>
      </c>
      <c r="AO781" s="1">
        <v>10000</v>
      </c>
      <c r="AP781" s="112">
        <v>5833.68</v>
      </c>
      <c r="AQ781" s="172"/>
    </row>
    <row r="782" spans="1:43" ht="15" customHeight="1" x14ac:dyDescent="0.25">
      <c r="A782" s="4">
        <f t="shared" si="344"/>
        <v>755</v>
      </c>
      <c r="B782" s="22">
        <f t="shared" si="345"/>
        <v>146</v>
      </c>
      <c r="C782" s="2" t="s">
        <v>97</v>
      </c>
      <c r="D782" s="2" t="s">
        <v>512</v>
      </c>
      <c r="E782" s="5">
        <v>1971</v>
      </c>
      <c r="F782" s="5">
        <v>2013</v>
      </c>
      <c r="G782" s="5" t="s">
        <v>48</v>
      </c>
      <c r="H782" s="5">
        <v>4</v>
      </c>
      <c r="I782" s="5">
        <v>4</v>
      </c>
      <c r="J782" s="26">
        <v>3003.8</v>
      </c>
      <c r="K782" s="26">
        <v>2699.8</v>
      </c>
      <c r="L782" s="26">
        <v>0</v>
      </c>
      <c r="M782" s="6">
        <v>120</v>
      </c>
      <c r="N782" s="24">
        <f t="shared" si="346"/>
        <v>21441082.737894002</v>
      </c>
      <c r="O782" s="20"/>
      <c r="P782" s="1">
        <f t="shared" si="351"/>
        <v>13111920.248259857</v>
      </c>
      <c r="Q782" s="1"/>
      <c r="R782" s="1">
        <v>984918.39360000007</v>
      </c>
      <c r="S782" s="1">
        <v>7344244.0960341468</v>
      </c>
      <c r="T782" s="1"/>
      <c r="U782" s="1">
        <f t="shared" si="350"/>
        <v>7941.7300310741539</v>
      </c>
      <c r="V782" s="1">
        <f t="shared" si="350"/>
        <v>7941.7300310741539</v>
      </c>
      <c r="W782" s="7">
        <v>2019</v>
      </c>
      <c r="X782" s="173" t="s">
        <v>1394</v>
      </c>
      <c r="Y782" s="11">
        <f>+P782-'[1]Приложение №1'!$P701</f>
        <v>-172679.11210599355</v>
      </c>
      <c r="AA782" s="24">
        <f t="shared" si="347"/>
        <v>21441082.737894002</v>
      </c>
      <c r="AB782" s="26">
        <v>0</v>
      </c>
      <c r="AC782" s="26">
        <v>2296919.6304310197</v>
      </c>
      <c r="AD782" s="26">
        <v>2399769.9437850602</v>
      </c>
      <c r="AE782" s="26">
        <v>0</v>
      </c>
      <c r="AF782" s="26">
        <v>1020388.92</v>
      </c>
      <c r="AG782" s="26"/>
      <c r="AH782" s="26">
        <v>247344.72404292002</v>
      </c>
      <c r="AI782" s="26">
        <v>0</v>
      </c>
      <c r="AJ782" s="26">
        <v>0</v>
      </c>
      <c r="AK782" s="26">
        <v>0</v>
      </c>
      <c r="AL782" s="26">
        <v>6118299.9556223992</v>
      </c>
      <c r="AM782" s="26">
        <v>6599302.6705422606</v>
      </c>
      <c r="AN782" s="26">
        <v>2162864.8599</v>
      </c>
      <c r="AO782" s="1">
        <v>205857.47699999998</v>
      </c>
      <c r="AP782" s="112">
        <v>390334.55657033995</v>
      </c>
      <c r="AQ782" s="172"/>
    </row>
    <row r="783" spans="1:43" ht="15" customHeight="1" x14ac:dyDescent="0.25">
      <c r="A783" s="4">
        <f t="shared" si="344"/>
        <v>756</v>
      </c>
      <c r="B783" s="22">
        <f t="shared" si="345"/>
        <v>147</v>
      </c>
      <c r="C783" s="2" t="s">
        <v>97</v>
      </c>
      <c r="D783" s="2" t="s">
        <v>513</v>
      </c>
      <c r="E783" s="5">
        <v>1992</v>
      </c>
      <c r="F783" s="5">
        <v>2013</v>
      </c>
      <c r="G783" s="5" t="s">
        <v>60</v>
      </c>
      <c r="H783" s="5">
        <v>9</v>
      </c>
      <c r="I783" s="5">
        <v>2</v>
      </c>
      <c r="J783" s="26">
        <v>1397.1</v>
      </c>
      <c r="K783" s="26">
        <v>516</v>
      </c>
      <c r="L783" s="26">
        <v>0</v>
      </c>
      <c r="M783" s="6">
        <v>161</v>
      </c>
      <c r="N783" s="24">
        <f t="shared" si="346"/>
        <v>272117.16332236794</v>
      </c>
      <c r="O783" s="20"/>
      <c r="P783" s="1"/>
      <c r="Q783" s="26"/>
      <c r="R783" s="1">
        <f t="shared" ref="R783" si="352">N783</f>
        <v>272117.16332236794</v>
      </c>
      <c r="S783" s="1">
        <v>0</v>
      </c>
      <c r="T783" s="26"/>
      <c r="U783" s="1">
        <f t="shared" si="350"/>
        <v>527.35884364799983</v>
      </c>
      <c r="V783" s="1">
        <f t="shared" si="350"/>
        <v>527.35884364799983</v>
      </c>
      <c r="W783" s="7">
        <v>2019</v>
      </c>
      <c r="X783" s="173" t="s">
        <v>1394</v>
      </c>
      <c r="Y783" s="11" t="e">
        <f>+P783-'[1]Приложение №1'!$P702</f>
        <v>#REF!</v>
      </c>
      <c r="AA783" s="24">
        <f t="shared" si="347"/>
        <v>272117.16332236794</v>
      </c>
      <c r="AB783" s="26">
        <v>0</v>
      </c>
      <c r="AC783" s="26">
        <v>0</v>
      </c>
      <c r="AD783" s="26">
        <v>0</v>
      </c>
      <c r="AE783" s="26">
        <v>229012.71618345162</v>
      </c>
      <c r="AF783" s="26">
        <v>0</v>
      </c>
      <c r="AG783" s="26"/>
      <c r="AH783" s="26">
        <v>0</v>
      </c>
      <c r="AI783" s="26">
        <v>0</v>
      </c>
      <c r="AJ783" s="26">
        <v>0</v>
      </c>
      <c r="AK783" s="26">
        <v>0</v>
      </c>
      <c r="AL783" s="26">
        <v>0</v>
      </c>
      <c r="AM783" s="26">
        <v>0</v>
      </c>
      <c r="AN783" s="26">
        <v>35375.231231907841</v>
      </c>
      <c r="AO783" s="1">
        <v>2721.1716332236801</v>
      </c>
      <c r="AP783" s="112">
        <v>5008.0442737848607</v>
      </c>
      <c r="AQ783" s="172"/>
    </row>
    <row r="784" spans="1:43" ht="15" customHeight="1" x14ac:dyDescent="0.25">
      <c r="A784" s="4">
        <f t="shared" si="344"/>
        <v>757</v>
      </c>
      <c r="B784" s="22">
        <f t="shared" si="345"/>
        <v>148</v>
      </c>
      <c r="C784" s="2" t="s">
        <v>97</v>
      </c>
      <c r="D784" s="2" t="s">
        <v>515</v>
      </c>
      <c r="E784" s="5">
        <v>1976</v>
      </c>
      <c r="F784" s="5">
        <v>2013</v>
      </c>
      <c r="G784" s="5" t="s">
        <v>48</v>
      </c>
      <c r="H784" s="5">
        <v>4</v>
      </c>
      <c r="I784" s="5">
        <v>4</v>
      </c>
      <c r="J784" s="26">
        <v>2850.8</v>
      </c>
      <c r="K784" s="26">
        <v>2595</v>
      </c>
      <c r="L784" s="26">
        <v>0</v>
      </c>
      <c r="M784" s="6">
        <v>135</v>
      </c>
      <c r="N784" s="24">
        <f t="shared" si="346"/>
        <v>9718452.3328623008</v>
      </c>
      <c r="O784" s="20"/>
      <c r="P784" s="1">
        <f t="shared" ref="P784:P825" si="353">N784-Q784-R784-S784-O784-T784</f>
        <v>6985234.7728623012</v>
      </c>
      <c r="Q784" s="1"/>
      <c r="R784" s="1"/>
      <c r="S784" s="1">
        <v>2733217.5599999996</v>
      </c>
      <c r="T784" s="1"/>
      <c r="U784" s="1">
        <f t="shared" si="350"/>
        <v>3745.0683363631215</v>
      </c>
      <c r="V784" s="1">
        <f t="shared" si="350"/>
        <v>3745.0683363631215</v>
      </c>
      <c r="W784" s="7">
        <v>2019</v>
      </c>
      <c r="X784" s="173" t="s">
        <v>1394</v>
      </c>
      <c r="Y784" s="11">
        <f>+P784-'[1]Приложение №1'!$P704</f>
        <v>-6480835.1271376936</v>
      </c>
      <c r="AA784" s="24">
        <f t="shared" si="347"/>
        <v>9718452.3328623008</v>
      </c>
      <c r="AB784" s="26">
        <v>0</v>
      </c>
      <c r="AC784" s="26"/>
      <c r="AD784" s="26">
        <v>0</v>
      </c>
      <c r="AE784" s="26"/>
      <c r="AF784" s="26">
        <v>1013323.25</v>
      </c>
      <c r="AG784" s="26"/>
      <c r="AH784" s="26">
        <v>237743.37685980002</v>
      </c>
      <c r="AI784" s="26">
        <v>0</v>
      </c>
      <c r="AJ784" s="26">
        <v>0</v>
      </c>
      <c r="AK784" s="26">
        <v>0</v>
      </c>
      <c r="AL784" s="26">
        <v>5880801.6867473992</v>
      </c>
      <c r="AM784" s="26"/>
      <c r="AN784" s="26">
        <v>2042532.0290000001</v>
      </c>
      <c r="AO784" s="1">
        <v>187559.97450000001</v>
      </c>
      <c r="AP784" s="112">
        <v>356492.0157551</v>
      </c>
      <c r="AQ784" s="172"/>
    </row>
    <row r="785" spans="1:43" ht="15" customHeight="1" x14ac:dyDescent="0.25">
      <c r="A785" s="4">
        <f t="shared" si="344"/>
        <v>758</v>
      </c>
      <c r="B785" s="22">
        <f t="shared" si="345"/>
        <v>149</v>
      </c>
      <c r="C785" s="2" t="s">
        <v>97</v>
      </c>
      <c r="D785" s="2" t="s">
        <v>516</v>
      </c>
      <c r="E785" s="5">
        <v>1981</v>
      </c>
      <c r="F785" s="5">
        <v>1989</v>
      </c>
      <c r="G785" s="5" t="s">
        <v>63</v>
      </c>
      <c r="H785" s="5">
        <v>2</v>
      </c>
      <c r="I785" s="5">
        <v>2</v>
      </c>
      <c r="J785" s="26">
        <v>486.7</v>
      </c>
      <c r="K785" s="26">
        <v>417.2</v>
      </c>
      <c r="L785" s="26">
        <v>0</v>
      </c>
      <c r="M785" s="6">
        <v>27</v>
      </c>
      <c r="N785" s="24">
        <f t="shared" si="346"/>
        <v>7745680.96</v>
      </c>
      <c r="O785" s="20"/>
      <c r="P785" s="1">
        <f t="shared" si="353"/>
        <v>7352277.0499999998</v>
      </c>
      <c r="Q785" s="1"/>
      <c r="R785" s="1">
        <v>112544.86840000001</v>
      </c>
      <c r="S785" s="1">
        <v>280859.04160000011</v>
      </c>
      <c r="T785" s="26"/>
      <c r="U785" s="1">
        <f t="shared" si="350"/>
        <v>18565.869990412273</v>
      </c>
      <c r="V785" s="1">
        <f t="shared" si="350"/>
        <v>18565.869990412273</v>
      </c>
      <c r="W785" s="7">
        <v>2019</v>
      </c>
      <c r="X785" s="173" t="s">
        <v>1394</v>
      </c>
      <c r="Y785" s="11">
        <f>+P785-'[1]Приложение №1'!$P706</f>
        <v>0</v>
      </c>
      <c r="AA785" s="24">
        <f t="shared" si="347"/>
        <v>7745680.96</v>
      </c>
      <c r="AB785" s="26">
        <v>903640.20646536001</v>
      </c>
      <c r="AC785" s="26">
        <v>323083.33012452006</v>
      </c>
      <c r="AD785" s="26">
        <v>124596.83281752</v>
      </c>
      <c r="AE785" s="26">
        <v>482405.85694559995</v>
      </c>
      <c r="AF785" s="26">
        <v>0</v>
      </c>
      <c r="AG785" s="26"/>
      <c r="AH785" s="26">
        <v>224747.80900823997</v>
      </c>
      <c r="AI785" s="26">
        <v>0</v>
      </c>
      <c r="AJ785" s="26">
        <v>1101566.2227569998</v>
      </c>
      <c r="AK785" s="26">
        <v>0</v>
      </c>
      <c r="AL785" s="26">
        <v>1879875.1525054201</v>
      </c>
      <c r="AM785" s="26">
        <v>1742128.2468475199</v>
      </c>
      <c r="AN785" s="26">
        <v>737870.93409999995</v>
      </c>
      <c r="AO785" s="1">
        <v>77456.809600000008</v>
      </c>
      <c r="AP785" s="112">
        <v>148309.55882881998</v>
      </c>
      <c r="AQ785" s="172"/>
    </row>
    <row r="786" spans="1:43" ht="15" customHeight="1" x14ac:dyDescent="0.25">
      <c r="A786" s="4">
        <f t="shared" si="344"/>
        <v>759</v>
      </c>
      <c r="B786" s="22">
        <f t="shared" si="345"/>
        <v>150</v>
      </c>
      <c r="C786" s="2" t="s">
        <v>97</v>
      </c>
      <c r="D786" s="2" t="s">
        <v>517</v>
      </c>
      <c r="E786" s="5">
        <v>1982</v>
      </c>
      <c r="F786" s="5">
        <v>1989</v>
      </c>
      <c r="G786" s="5" t="s">
        <v>63</v>
      </c>
      <c r="H786" s="5">
        <v>2</v>
      </c>
      <c r="I786" s="5">
        <v>1</v>
      </c>
      <c r="J786" s="26">
        <v>702.5</v>
      </c>
      <c r="K786" s="26">
        <v>637</v>
      </c>
      <c r="L786" s="26">
        <v>0</v>
      </c>
      <c r="M786" s="6">
        <v>22</v>
      </c>
      <c r="N786" s="24">
        <f t="shared" si="346"/>
        <v>11826459.190000001</v>
      </c>
      <c r="O786" s="20"/>
      <c r="P786" s="1">
        <f t="shared" si="353"/>
        <v>11276494.130000001</v>
      </c>
      <c r="Q786" s="1"/>
      <c r="R786" s="1">
        <v>121136.664</v>
      </c>
      <c r="S786" s="1">
        <v>428828.39600000053</v>
      </c>
      <c r="T786" s="26"/>
      <c r="U786" s="1">
        <f t="shared" si="350"/>
        <v>18565.870000000003</v>
      </c>
      <c r="V786" s="1">
        <f t="shared" si="350"/>
        <v>18565.870000000003</v>
      </c>
      <c r="W786" s="7">
        <v>2019</v>
      </c>
      <c r="X786" s="173" t="s">
        <v>1394</v>
      </c>
      <c r="Y786" s="11">
        <f>+P786-'[1]Приложение №1'!$P707</f>
        <v>0</v>
      </c>
      <c r="AA786" s="24">
        <f t="shared" si="347"/>
        <v>11826459.190000001</v>
      </c>
      <c r="AB786" s="26">
        <v>1379719.10174826</v>
      </c>
      <c r="AC786" s="26">
        <v>493298.37317670009</v>
      </c>
      <c r="AD786" s="26">
        <v>190240.13064419999</v>
      </c>
      <c r="AE786" s="26">
        <v>736559.27308236004</v>
      </c>
      <c r="AF786" s="26">
        <v>0</v>
      </c>
      <c r="AG786" s="26"/>
      <c r="AH786" s="26">
        <v>343155.21759792004</v>
      </c>
      <c r="AI786" s="26">
        <v>0</v>
      </c>
      <c r="AJ786" s="26">
        <v>1681921.5844158002</v>
      </c>
      <c r="AK786" s="26">
        <v>0</v>
      </c>
      <c r="AL786" s="26">
        <v>2870279.1784648802</v>
      </c>
      <c r="AM786" s="26">
        <v>2659960.9191300604</v>
      </c>
      <c r="AN786" s="26">
        <v>1126615.0168000001</v>
      </c>
      <c r="AO786" s="1">
        <v>118264.59190000001</v>
      </c>
      <c r="AP786" s="112">
        <v>226445.80303982005</v>
      </c>
      <c r="AQ786" s="172"/>
    </row>
    <row r="787" spans="1:43" ht="15" customHeight="1" x14ac:dyDescent="0.25">
      <c r="A787" s="4">
        <f t="shared" si="344"/>
        <v>760</v>
      </c>
      <c r="B787" s="22">
        <f t="shared" si="345"/>
        <v>151</v>
      </c>
      <c r="C787" s="2" t="s">
        <v>97</v>
      </c>
      <c r="D787" s="2" t="s">
        <v>518</v>
      </c>
      <c r="E787" s="5">
        <v>1986</v>
      </c>
      <c r="F787" s="5">
        <v>1986</v>
      </c>
      <c r="G787" s="5" t="s">
        <v>63</v>
      </c>
      <c r="H787" s="5">
        <v>2</v>
      </c>
      <c r="I787" s="5">
        <v>2</v>
      </c>
      <c r="J787" s="26">
        <v>531.70000000000005</v>
      </c>
      <c r="K787" s="26">
        <v>492.9</v>
      </c>
      <c r="L787" s="26">
        <v>0</v>
      </c>
      <c r="M787" s="6">
        <v>38</v>
      </c>
      <c r="N787" s="24">
        <f t="shared" si="346"/>
        <v>9151117.3299999982</v>
      </c>
      <c r="O787" s="20"/>
      <c r="P787" s="1">
        <f t="shared" si="353"/>
        <v>8725716.5999999978</v>
      </c>
      <c r="Q787" s="1"/>
      <c r="R787" s="1">
        <v>93580.453800000003</v>
      </c>
      <c r="S787" s="1">
        <v>331820.27620000043</v>
      </c>
      <c r="T787" s="26"/>
      <c r="U787" s="1">
        <f t="shared" si="350"/>
        <v>18565.870014201661</v>
      </c>
      <c r="V787" s="1">
        <f t="shared" si="350"/>
        <v>18565.870014201661</v>
      </c>
      <c r="W787" s="7">
        <v>2019</v>
      </c>
      <c r="X787" s="173" t="s">
        <v>1394</v>
      </c>
      <c r="Y787" s="11">
        <f>+P787-'[1]Приложение №1'!$P709</f>
        <v>0</v>
      </c>
      <c r="AA787" s="24">
        <f t="shared" si="347"/>
        <v>9151117.3299999982</v>
      </c>
      <c r="AB787" s="26">
        <v>1067603.6843854198</v>
      </c>
      <c r="AC787" s="26">
        <v>381706.07678616</v>
      </c>
      <c r="AD787" s="26">
        <v>147204.64740113998</v>
      </c>
      <c r="AE787" s="26">
        <v>569937.31131959998</v>
      </c>
      <c r="AF787" s="26">
        <v>0</v>
      </c>
      <c r="AG787" s="26"/>
      <c r="AH787" s="26">
        <v>265527.79902012</v>
      </c>
      <c r="AI787" s="26">
        <v>0</v>
      </c>
      <c r="AJ787" s="26">
        <v>1301442.9348815999</v>
      </c>
      <c r="AK787" s="26">
        <v>0</v>
      </c>
      <c r="AL787" s="26">
        <v>2220974.2619248801</v>
      </c>
      <c r="AM787" s="26">
        <v>2058233.4935240396</v>
      </c>
      <c r="AN787" s="26">
        <v>871755.95309999993</v>
      </c>
      <c r="AO787" s="1">
        <v>91511.173300000009</v>
      </c>
      <c r="AP787" s="112">
        <v>175219.99435704004</v>
      </c>
      <c r="AQ787" s="172"/>
    </row>
    <row r="788" spans="1:43" ht="15" customHeight="1" x14ac:dyDescent="0.25">
      <c r="A788" s="4">
        <f t="shared" si="344"/>
        <v>761</v>
      </c>
      <c r="B788" s="22">
        <f t="shared" si="345"/>
        <v>152</v>
      </c>
      <c r="C788" s="2" t="s">
        <v>97</v>
      </c>
      <c r="D788" s="2" t="s">
        <v>519</v>
      </c>
      <c r="E788" s="5">
        <v>1988</v>
      </c>
      <c r="F788" s="5">
        <v>1988</v>
      </c>
      <c r="G788" s="5" t="s">
        <v>63</v>
      </c>
      <c r="H788" s="5">
        <v>2</v>
      </c>
      <c r="I788" s="5">
        <v>2</v>
      </c>
      <c r="J788" s="26">
        <v>505.6</v>
      </c>
      <c r="K788" s="26">
        <v>466.8</v>
      </c>
      <c r="L788" s="26">
        <v>0</v>
      </c>
      <c r="M788" s="6">
        <v>24</v>
      </c>
      <c r="N788" s="24">
        <f t="shared" si="346"/>
        <v>8666548.120000001</v>
      </c>
      <c r="O788" s="20"/>
      <c r="P788" s="1">
        <f t="shared" si="353"/>
        <v>8243229.6100000003</v>
      </c>
      <c r="Q788" s="1"/>
      <c r="R788" s="1">
        <v>109068.74960000001</v>
      </c>
      <c r="S788" s="1">
        <v>314249.7603999998</v>
      </c>
      <c r="T788" s="26"/>
      <c r="U788" s="1">
        <f t="shared" si="350"/>
        <v>18565.870008568982</v>
      </c>
      <c r="V788" s="1">
        <f t="shared" si="350"/>
        <v>18565.870008568982</v>
      </c>
      <c r="W788" s="7">
        <v>2019</v>
      </c>
      <c r="X788" s="173" t="s">
        <v>1394</v>
      </c>
      <c r="Y788" s="11">
        <f>+P788-'[1]Приложение №1'!$P710</f>
        <v>0</v>
      </c>
      <c r="AA788" s="24">
        <f t="shared" si="347"/>
        <v>8666548.120000001</v>
      </c>
      <c r="AB788" s="26">
        <v>1011072.0163689599</v>
      </c>
      <c r="AC788" s="26">
        <v>361494.00407988002</v>
      </c>
      <c r="AD788" s="26">
        <v>139409.87909688</v>
      </c>
      <c r="AE788" s="26">
        <v>539758.03222992003</v>
      </c>
      <c r="AF788" s="26">
        <v>0</v>
      </c>
      <c r="AG788" s="26"/>
      <c r="AH788" s="26">
        <v>251467.59500520004</v>
      </c>
      <c r="AI788" s="26">
        <v>0</v>
      </c>
      <c r="AJ788" s="26">
        <v>1232529.0372486</v>
      </c>
      <c r="AK788" s="26">
        <v>0</v>
      </c>
      <c r="AL788" s="26">
        <v>2103369.4216907402</v>
      </c>
      <c r="AM788" s="26">
        <v>1949246.0899044001</v>
      </c>
      <c r="AN788" s="26">
        <v>825594.80350000004</v>
      </c>
      <c r="AO788" s="1">
        <v>86665.481199999995</v>
      </c>
      <c r="AP788" s="112">
        <v>165941.75967541998</v>
      </c>
      <c r="AQ788" s="172"/>
    </row>
    <row r="789" spans="1:43" ht="15" customHeight="1" x14ac:dyDescent="0.25">
      <c r="A789" s="4">
        <f t="shared" si="344"/>
        <v>762</v>
      </c>
      <c r="B789" s="22">
        <f t="shared" si="345"/>
        <v>153</v>
      </c>
      <c r="C789" s="2" t="s">
        <v>97</v>
      </c>
      <c r="D789" s="2" t="s">
        <v>520</v>
      </c>
      <c r="E789" s="5">
        <v>1986</v>
      </c>
      <c r="F789" s="5">
        <v>1986</v>
      </c>
      <c r="G789" s="5" t="s">
        <v>63</v>
      </c>
      <c r="H789" s="5">
        <v>2</v>
      </c>
      <c r="I789" s="5">
        <v>2</v>
      </c>
      <c r="J789" s="26">
        <v>414.5</v>
      </c>
      <c r="K789" s="26">
        <v>335.5</v>
      </c>
      <c r="L789" s="26">
        <v>0</v>
      </c>
      <c r="M789" s="6">
        <v>12</v>
      </c>
      <c r="N789" s="24">
        <f t="shared" si="346"/>
        <v>6228849.4099999992</v>
      </c>
      <c r="O789" s="20"/>
      <c r="P789" s="1">
        <f t="shared" si="353"/>
        <v>5920585.75</v>
      </c>
      <c r="Q789" s="1"/>
      <c r="R789" s="1">
        <v>82405.061000000002</v>
      </c>
      <c r="S789" s="1">
        <v>225858.59899999923</v>
      </c>
      <c r="T789" s="26"/>
      <c r="U789" s="1">
        <f t="shared" si="350"/>
        <v>18565.870074515646</v>
      </c>
      <c r="V789" s="1">
        <f t="shared" si="350"/>
        <v>18565.870074515646</v>
      </c>
      <c r="W789" s="7">
        <v>2019</v>
      </c>
      <c r="X789" s="173" t="s">
        <v>1394</v>
      </c>
      <c r="Y789" s="11">
        <f>+P789-'[1]Приложение №1'!$P711</f>
        <v>0</v>
      </c>
      <c r="AA789" s="24">
        <f t="shared" si="347"/>
        <v>6228849.4099999992</v>
      </c>
      <c r="AB789" s="26">
        <v>726680.94422742003</v>
      </c>
      <c r="AC789" s="26">
        <v>259814.13967782</v>
      </c>
      <c r="AD789" s="26">
        <v>100197.1174743</v>
      </c>
      <c r="AE789" s="26">
        <v>387936.63861791999</v>
      </c>
      <c r="AF789" s="26">
        <v>0</v>
      </c>
      <c r="AG789" s="26"/>
      <c r="AH789" s="26">
        <v>180735.59733768</v>
      </c>
      <c r="AI789" s="26">
        <v>0</v>
      </c>
      <c r="AJ789" s="26">
        <v>885847.24391940015</v>
      </c>
      <c r="AK789" s="26">
        <v>0</v>
      </c>
      <c r="AL789" s="26">
        <v>1511740.4464285197</v>
      </c>
      <c r="AM789" s="26">
        <v>1400968.4319342598</v>
      </c>
      <c r="AN789" s="26">
        <v>593374.15970000008</v>
      </c>
      <c r="AO789" s="1">
        <v>62288.494100000004</v>
      </c>
      <c r="AP789" s="112">
        <v>119266.19658268003</v>
      </c>
      <c r="AQ789" s="172"/>
    </row>
    <row r="790" spans="1:43" ht="15" customHeight="1" x14ac:dyDescent="0.25">
      <c r="A790" s="4">
        <f t="shared" si="344"/>
        <v>763</v>
      </c>
      <c r="B790" s="22">
        <f t="shared" si="345"/>
        <v>154</v>
      </c>
      <c r="C790" s="2" t="s">
        <v>97</v>
      </c>
      <c r="D790" s="2" t="s">
        <v>521</v>
      </c>
      <c r="E790" s="5">
        <v>1983</v>
      </c>
      <c r="F790" s="5">
        <v>1985</v>
      </c>
      <c r="G790" s="5" t="s">
        <v>63</v>
      </c>
      <c r="H790" s="5">
        <v>2</v>
      </c>
      <c r="I790" s="5">
        <v>2</v>
      </c>
      <c r="J790" s="26">
        <v>1113.5999999999999</v>
      </c>
      <c r="K790" s="26">
        <v>1036.0999999999999</v>
      </c>
      <c r="L790" s="26">
        <v>0</v>
      </c>
      <c r="M790" s="6">
        <v>22</v>
      </c>
      <c r="N790" s="24">
        <f t="shared" si="346"/>
        <v>19236097.91</v>
      </c>
      <c r="O790" s="20"/>
      <c r="P790" s="1">
        <f t="shared" si="353"/>
        <v>18416274.280000001</v>
      </c>
      <c r="Q790" s="1"/>
      <c r="R790" s="1">
        <v>122321.1142</v>
      </c>
      <c r="S790" s="1">
        <v>697502.515799999</v>
      </c>
      <c r="T790" s="26"/>
      <c r="U790" s="1">
        <f t="shared" si="350"/>
        <v>18565.870002895474</v>
      </c>
      <c r="V790" s="1">
        <f t="shared" si="350"/>
        <v>18565.870002895474</v>
      </c>
      <c r="W790" s="7">
        <v>2019</v>
      </c>
      <c r="X790" s="173" t="s">
        <v>1394</v>
      </c>
      <c r="Y790" s="11">
        <f>+P790-'[1]Приложение №1'!$P712</f>
        <v>0</v>
      </c>
      <c r="AA790" s="24">
        <f t="shared" si="347"/>
        <v>19236097.91</v>
      </c>
      <c r="AB790" s="26">
        <v>2244155.3526209998</v>
      </c>
      <c r="AC790" s="26">
        <v>802364.9092972799</v>
      </c>
      <c r="AD790" s="26">
        <v>309431.39617025998</v>
      </c>
      <c r="AE790" s="26">
        <v>1198036.2028765201</v>
      </c>
      <c r="AF790" s="26">
        <v>0</v>
      </c>
      <c r="AG790" s="26"/>
      <c r="AH790" s="26">
        <v>558152.46425652003</v>
      </c>
      <c r="AI790" s="26">
        <v>0</v>
      </c>
      <c r="AJ790" s="26">
        <v>2735696.9435670003</v>
      </c>
      <c r="AK790" s="26">
        <v>0</v>
      </c>
      <c r="AL790" s="26">
        <v>4668596.9529460799</v>
      </c>
      <c r="AM790" s="26">
        <v>4326507.8649529805</v>
      </c>
      <c r="AN790" s="26">
        <v>1832473.8135000002</v>
      </c>
      <c r="AO790" s="1">
        <v>192360.9791</v>
      </c>
      <c r="AP790" s="112">
        <v>368321.03071236005</v>
      </c>
      <c r="AQ790" s="172"/>
    </row>
    <row r="791" spans="1:43" ht="15" customHeight="1" x14ac:dyDescent="0.25">
      <c r="A791" s="4">
        <f t="shared" si="344"/>
        <v>764</v>
      </c>
      <c r="B791" s="22">
        <f t="shared" si="345"/>
        <v>155</v>
      </c>
      <c r="C791" s="2" t="s">
        <v>97</v>
      </c>
      <c r="D791" s="2" t="s">
        <v>522</v>
      </c>
      <c r="E791" s="5">
        <v>1983</v>
      </c>
      <c r="F791" s="5">
        <v>1985</v>
      </c>
      <c r="G791" s="5" t="s">
        <v>63</v>
      </c>
      <c r="H791" s="5">
        <v>2</v>
      </c>
      <c r="I791" s="5">
        <v>2</v>
      </c>
      <c r="J791" s="26">
        <v>411.8</v>
      </c>
      <c r="K791" s="26">
        <v>335.4</v>
      </c>
      <c r="L791" s="26">
        <v>0</v>
      </c>
      <c r="M791" s="6">
        <v>20</v>
      </c>
      <c r="N791" s="24">
        <f t="shared" si="346"/>
        <v>6226992.7899999991</v>
      </c>
      <c r="O791" s="20"/>
      <c r="P791" s="1">
        <f t="shared" si="353"/>
        <v>5906144.46</v>
      </c>
      <c r="Q791" s="1"/>
      <c r="R791" s="1">
        <v>95057.04879999999</v>
      </c>
      <c r="S791" s="1">
        <v>225791.28119999915</v>
      </c>
      <c r="T791" s="26"/>
      <c r="U791" s="1">
        <f t="shared" si="350"/>
        <v>18565.869976147882</v>
      </c>
      <c r="V791" s="1">
        <f t="shared" si="350"/>
        <v>18565.869976147882</v>
      </c>
      <c r="W791" s="7">
        <v>2019</v>
      </c>
      <c r="X791" s="173" t="s">
        <v>1394</v>
      </c>
      <c r="Y791" s="11">
        <f>+P791-'[1]Приложение №1'!$P713</f>
        <v>0</v>
      </c>
      <c r="AA791" s="24">
        <f t="shared" si="347"/>
        <v>6226992.7899999991</v>
      </c>
      <c r="AB791" s="26">
        <v>726464.34158843989</v>
      </c>
      <c r="AC791" s="26">
        <v>259736.69444813998</v>
      </c>
      <c r="AD791" s="26">
        <v>100167.25246164</v>
      </c>
      <c r="AE791" s="26">
        <v>387821.00332752004</v>
      </c>
      <c r="AF791" s="26">
        <v>0</v>
      </c>
      <c r="AG791" s="26"/>
      <c r="AH791" s="26">
        <v>180681.72873492003</v>
      </c>
      <c r="AI791" s="26">
        <v>0</v>
      </c>
      <c r="AJ791" s="26">
        <v>885583.19806739991</v>
      </c>
      <c r="AK791" s="26">
        <v>0</v>
      </c>
      <c r="AL791" s="26">
        <v>1511289.84966708</v>
      </c>
      <c r="AM791" s="26">
        <v>1400550.8530389599</v>
      </c>
      <c r="AN791" s="26">
        <v>593197.29359999998</v>
      </c>
      <c r="AO791" s="1">
        <v>62269.92790000001</v>
      </c>
      <c r="AP791" s="112">
        <v>119230.64716590002</v>
      </c>
      <c r="AQ791" s="172"/>
    </row>
    <row r="792" spans="1:43" ht="15" customHeight="1" x14ac:dyDescent="0.25">
      <c r="A792" s="4">
        <f t="shared" si="344"/>
        <v>765</v>
      </c>
      <c r="B792" s="22">
        <f t="shared" si="345"/>
        <v>156</v>
      </c>
      <c r="C792" s="2" t="s">
        <v>97</v>
      </c>
      <c r="D792" s="2" t="s">
        <v>523</v>
      </c>
      <c r="E792" s="5">
        <v>2004</v>
      </c>
      <c r="F792" s="5">
        <v>2005</v>
      </c>
      <c r="G792" s="5" t="s">
        <v>48</v>
      </c>
      <c r="H792" s="5">
        <v>7</v>
      </c>
      <c r="I792" s="5">
        <v>3</v>
      </c>
      <c r="J792" s="26">
        <v>3311.6</v>
      </c>
      <c r="K792" s="26">
        <v>2794.8</v>
      </c>
      <c r="L792" s="26">
        <v>0</v>
      </c>
      <c r="M792" s="6">
        <v>75</v>
      </c>
      <c r="N792" s="24">
        <f t="shared" si="346"/>
        <v>6068209.5</v>
      </c>
      <c r="O792" s="20"/>
      <c r="P792" s="1">
        <f t="shared" si="353"/>
        <v>1713873.6500000004</v>
      </c>
      <c r="Q792" s="1"/>
      <c r="R792" s="1">
        <v>563572.96</v>
      </c>
      <c r="S792" s="1">
        <v>3790762.8899999997</v>
      </c>
      <c r="T792" s="26"/>
      <c r="U792" s="1">
        <f t="shared" si="350"/>
        <v>2171.25</v>
      </c>
      <c r="V792" s="1">
        <f t="shared" si="350"/>
        <v>2171.25</v>
      </c>
      <c r="W792" s="7">
        <v>2019</v>
      </c>
      <c r="X792" s="173" t="s">
        <v>1394</v>
      </c>
      <c r="Y792" s="11">
        <f>+P792-'[1]Приложение №1'!$P715</f>
        <v>0</v>
      </c>
      <c r="AA792" s="24">
        <f t="shared" si="347"/>
        <v>6068209.5</v>
      </c>
      <c r="AB792" s="26">
        <v>5838134.5613640007</v>
      </c>
      <c r="AC792" s="26">
        <v>0</v>
      </c>
      <c r="AD792" s="26">
        <v>0</v>
      </c>
      <c r="AE792" s="26">
        <v>0</v>
      </c>
      <c r="AF792" s="26">
        <v>0</v>
      </c>
      <c r="AG792" s="26"/>
      <c r="AH792" s="26">
        <v>0</v>
      </c>
      <c r="AI792" s="26">
        <v>0</v>
      </c>
      <c r="AJ792" s="26">
        <v>0</v>
      </c>
      <c r="AK792" s="26">
        <v>0</v>
      </c>
      <c r="AL792" s="26">
        <v>0</v>
      </c>
      <c r="AM792" s="26">
        <v>0</v>
      </c>
      <c r="AN792" s="26">
        <v>99958.34</v>
      </c>
      <c r="AO792" s="26">
        <v>2448.42</v>
      </c>
      <c r="AP792" s="112">
        <v>127668.17863600001</v>
      </c>
      <c r="AQ792" s="172"/>
    </row>
    <row r="793" spans="1:43" ht="15" customHeight="1" x14ac:dyDescent="0.25">
      <c r="A793" s="4">
        <f t="shared" si="344"/>
        <v>766</v>
      </c>
      <c r="B793" s="22">
        <f t="shared" si="345"/>
        <v>157</v>
      </c>
      <c r="C793" s="2" t="s">
        <v>97</v>
      </c>
      <c r="D793" s="2" t="s">
        <v>524</v>
      </c>
      <c r="E793" s="5">
        <v>1968</v>
      </c>
      <c r="F793" s="5">
        <v>2013</v>
      </c>
      <c r="G793" s="5" t="s">
        <v>60</v>
      </c>
      <c r="H793" s="5">
        <v>4</v>
      </c>
      <c r="I793" s="5">
        <v>4</v>
      </c>
      <c r="J793" s="26">
        <v>1627.9</v>
      </c>
      <c r="K793" s="26">
        <v>1480.7</v>
      </c>
      <c r="L793" s="26">
        <v>0</v>
      </c>
      <c r="M793" s="6">
        <v>80</v>
      </c>
      <c r="N793" s="24">
        <f t="shared" si="346"/>
        <v>670440.25</v>
      </c>
      <c r="O793" s="20"/>
      <c r="P793" s="1">
        <f t="shared" si="353"/>
        <v>420244.3</v>
      </c>
      <c r="Q793" s="1"/>
      <c r="R793" s="1">
        <v>250195.95</v>
      </c>
      <c r="S793" s="1">
        <v>0</v>
      </c>
      <c r="T793" s="1"/>
      <c r="U793" s="1">
        <f t="shared" si="350"/>
        <v>452.78601337205373</v>
      </c>
      <c r="V793" s="1">
        <f t="shared" si="350"/>
        <v>452.78601337205373</v>
      </c>
      <c r="W793" s="7">
        <v>2019</v>
      </c>
      <c r="X793" s="173" t="s">
        <v>1394</v>
      </c>
      <c r="Y793" s="11">
        <f>+P793-'[1]Приложение №1'!$P716</f>
        <v>-11288.839999999967</v>
      </c>
      <c r="AA793" s="24">
        <f t="shared" si="347"/>
        <v>670440.25</v>
      </c>
      <c r="AB793" s="26">
        <v>0</v>
      </c>
      <c r="AC793" s="26">
        <v>0</v>
      </c>
      <c r="AD793" s="26">
        <v>0</v>
      </c>
      <c r="AE793" s="26">
        <v>0</v>
      </c>
      <c r="AF793" s="26">
        <v>475262.77</v>
      </c>
      <c r="AG793" s="26"/>
      <c r="AH793" s="26">
        <v>0</v>
      </c>
      <c r="AI793" s="26">
        <v>0</v>
      </c>
      <c r="AJ793" s="26">
        <v>0</v>
      </c>
      <c r="AK793" s="26">
        <v>0</v>
      </c>
      <c r="AL793" s="26">
        <v>0</v>
      </c>
      <c r="AM793" s="26">
        <v>0</v>
      </c>
      <c r="AN793" s="26">
        <v>178933.79</v>
      </c>
      <c r="AO793" s="1">
        <v>10000</v>
      </c>
      <c r="AP793" s="112">
        <v>6243.69</v>
      </c>
      <c r="AQ793" s="172"/>
    </row>
    <row r="794" spans="1:43" ht="15" customHeight="1" x14ac:dyDescent="0.25">
      <c r="A794" s="4">
        <f t="shared" si="344"/>
        <v>767</v>
      </c>
      <c r="B794" s="22">
        <f t="shared" si="345"/>
        <v>158</v>
      </c>
      <c r="C794" s="2" t="s">
        <v>97</v>
      </c>
      <c r="D794" s="2" t="s">
        <v>525</v>
      </c>
      <c r="E794" s="5">
        <v>1987</v>
      </c>
      <c r="F794" s="5">
        <v>1987</v>
      </c>
      <c r="G794" s="5" t="s">
        <v>63</v>
      </c>
      <c r="H794" s="5">
        <v>2</v>
      </c>
      <c r="I794" s="5">
        <v>2</v>
      </c>
      <c r="J794" s="26">
        <v>900.1</v>
      </c>
      <c r="K794" s="26">
        <v>819.4</v>
      </c>
      <c r="L794" s="26">
        <v>0</v>
      </c>
      <c r="M794" s="6">
        <v>39</v>
      </c>
      <c r="N794" s="24">
        <f t="shared" si="346"/>
        <v>15543083.879999999</v>
      </c>
      <c r="O794" s="20"/>
      <c r="P794" s="1">
        <f t="shared" si="353"/>
        <v>14944576.09</v>
      </c>
      <c r="Q794" s="1"/>
      <c r="R794" s="1">
        <v>46887.7068</v>
      </c>
      <c r="S794" s="1">
        <v>551620.08319999906</v>
      </c>
      <c r="T794" s="26"/>
      <c r="U794" s="1">
        <f t="shared" si="350"/>
        <v>18968.859995118379</v>
      </c>
      <c r="V794" s="1">
        <f t="shared" si="350"/>
        <v>18968.859995118379</v>
      </c>
      <c r="W794" s="7">
        <v>2019</v>
      </c>
      <c r="X794" s="173" t="s">
        <v>1394</v>
      </c>
      <c r="Y794" s="11">
        <f>+P794-'[1]Приложение №1'!$P717</f>
        <v>0</v>
      </c>
      <c r="AA794" s="24">
        <f t="shared" si="347"/>
        <v>15543083.879999999</v>
      </c>
      <c r="AB794" s="26">
        <v>1774790.9432307601</v>
      </c>
      <c r="AC794" s="26">
        <v>634550.52901254001</v>
      </c>
      <c r="AD794" s="26">
        <v>244713.91373604001</v>
      </c>
      <c r="AE794" s="26">
        <v>947467.29559103993</v>
      </c>
      <c r="AF794" s="26">
        <v>222969.02589234</v>
      </c>
      <c r="AG794" s="26"/>
      <c r="AH794" s="26">
        <v>441415.04948436003</v>
      </c>
      <c r="AI794" s="26">
        <v>0</v>
      </c>
      <c r="AJ794" s="26">
        <v>2163526.7567130001</v>
      </c>
      <c r="AK794" s="26">
        <v>0</v>
      </c>
      <c r="AL794" s="26">
        <v>3692161.3133672397</v>
      </c>
      <c r="AM794" s="26">
        <v>3421620.06003888</v>
      </c>
      <c r="AN794" s="26">
        <v>1548275.4742000001</v>
      </c>
      <c r="AO794" s="1">
        <v>155430.8388</v>
      </c>
      <c r="AP794" s="112">
        <v>296162.67993380001</v>
      </c>
      <c r="AQ794" s="172"/>
    </row>
    <row r="795" spans="1:43" ht="15" customHeight="1" x14ac:dyDescent="0.25">
      <c r="A795" s="4">
        <f t="shared" si="344"/>
        <v>768</v>
      </c>
      <c r="B795" s="22">
        <f t="shared" si="345"/>
        <v>159</v>
      </c>
      <c r="C795" s="2" t="s">
        <v>97</v>
      </c>
      <c r="D795" s="2" t="s">
        <v>526</v>
      </c>
      <c r="E795" s="5">
        <v>1985</v>
      </c>
      <c r="F795" s="5">
        <v>1985</v>
      </c>
      <c r="G795" s="5" t="s">
        <v>63</v>
      </c>
      <c r="H795" s="5">
        <v>2</v>
      </c>
      <c r="I795" s="5">
        <v>1</v>
      </c>
      <c r="J795" s="26">
        <v>650.20000000000005</v>
      </c>
      <c r="K795" s="26">
        <v>611.5</v>
      </c>
      <c r="L795" s="26">
        <v>0</v>
      </c>
      <c r="M795" s="6">
        <v>27</v>
      </c>
      <c r="N795" s="24">
        <f t="shared" si="346"/>
        <v>11599457.919999998</v>
      </c>
      <c r="O795" s="20"/>
      <c r="P795" s="1">
        <f t="shared" si="353"/>
        <v>11025353.929999998</v>
      </c>
      <c r="Q795" s="1"/>
      <c r="R795" s="1">
        <v>162442.193</v>
      </c>
      <c r="S795" s="1">
        <v>411661.79700000025</v>
      </c>
      <c r="T795" s="26"/>
      <c r="U795" s="1">
        <f t="shared" ref="U795:V814" si="354">$N795/($K795+$L795)</f>
        <v>18968.860049059687</v>
      </c>
      <c r="V795" s="1">
        <f t="shared" si="354"/>
        <v>18968.860049059687</v>
      </c>
      <c r="W795" s="7">
        <v>2019</v>
      </c>
      <c r="X795" s="173" t="s">
        <v>1394</v>
      </c>
      <c r="Y795" s="11">
        <f>+P795-'[1]Приложение №1'!$P718</f>
        <v>0</v>
      </c>
      <c r="AA795" s="24">
        <f t="shared" si="347"/>
        <v>11599457.919999998</v>
      </c>
      <c r="AB795" s="26">
        <v>1324487.0228498999</v>
      </c>
      <c r="AC795" s="26">
        <v>473550.95442942</v>
      </c>
      <c r="AD795" s="26">
        <v>182624.55241590002</v>
      </c>
      <c r="AE795" s="26">
        <v>707073.7804871999</v>
      </c>
      <c r="AF795" s="26">
        <v>166396.82749326</v>
      </c>
      <c r="AG795" s="26"/>
      <c r="AH795" s="26">
        <v>329418.23478984006</v>
      </c>
      <c r="AI795" s="26">
        <v>0</v>
      </c>
      <c r="AJ795" s="26">
        <v>1614591.9178578001</v>
      </c>
      <c r="AK795" s="26">
        <v>0</v>
      </c>
      <c r="AL795" s="26">
        <v>2755377.8926707599</v>
      </c>
      <c r="AM795" s="26">
        <v>2553478.9714631401</v>
      </c>
      <c r="AN795" s="26">
        <v>1155443.5630999999</v>
      </c>
      <c r="AO795" s="1">
        <v>115994.57920000001</v>
      </c>
      <c r="AP795" s="112">
        <v>221019.62324278001</v>
      </c>
      <c r="AQ795" s="172"/>
    </row>
    <row r="796" spans="1:43" ht="15" customHeight="1" x14ac:dyDescent="0.25">
      <c r="A796" s="4">
        <f t="shared" si="344"/>
        <v>769</v>
      </c>
      <c r="B796" s="22">
        <f t="shared" si="345"/>
        <v>160</v>
      </c>
      <c r="C796" s="2" t="s">
        <v>97</v>
      </c>
      <c r="D796" s="2" t="s">
        <v>527</v>
      </c>
      <c r="E796" s="5">
        <v>1994</v>
      </c>
      <c r="F796" s="5">
        <v>2012</v>
      </c>
      <c r="G796" s="5" t="s">
        <v>48</v>
      </c>
      <c r="H796" s="5">
        <v>5</v>
      </c>
      <c r="I796" s="5">
        <v>4</v>
      </c>
      <c r="J796" s="26">
        <v>3361.6</v>
      </c>
      <c r="K796" s="26">
        <v>3048.1</v>
      </c>
      <c r="L796" s="26">
        <v>0</v>
      </c>
      <c r="M796" s="6">
        <v>127</v>
      </c>
      <c r="N796" s="24">
        <f t="shared" si="346"/>
        <v>7931095.2400000002</v>
      </c>
      <c r="O796" s="20"/>
      <c r="P796" s="1">
        <f t="shared" si="353"/>
        <v>5389077.1394022191</v>
      </c>
      <c r="Q796" s="1"/>
      <c r="R796" s="1">
        <v>1069321.6742</v>
      </c>
      <c r="S796" s="1">
        <v>1472696.4263977811</v>
      </c>
      <c r="T796" s="1"/>
      <c r="U796" s="1">
        <f t="shared" si="354"/>
        <v>2601.9800006561468</v>
      </c>
      <c r="V796" s="1">
        <f t="shared" si="354"/>
        <v>2601.9800006561468</v>
      </c>
      <c r="W796" s="7">
        <v>2019</v>
      </c>
      <c r="X796" s="173" t="s">
        <v>1394</v>
      </c>
      <c r="Y796" s="11">
        <f>+P796-'[1]Приложение №1'!$P719</f>
        <v>0</v>
      </c>
      <c r="AA796" s="24">
        <f t="shared" si="347"/>
        <v>7931095.2400000002</v>
      </c>
      <c r="AB796" s="26">
        <v>0</v>
      </c>
      <c r="AC796" s="26">
        <v>0</v>
      </c>
      <c r="AD796" s="26">
        <v>0</v>
      </c>
      <c r="AE796" s="26">
        <v>0</v>
      </c>
      <c r="AF796" s="26">
        <v>0</v>
      </c>
      <c r="AG796" s="26"/>
      <c r="AH796" s="26">
        <v>0</v>
      </c>
      <c r="AI796" s="26">
        <v>0</v>
      </c>
      <c r="AJ796" s="26">
        <v>0</v>
      </c>
      <c r="AK796" s="26">
        <v>0</v>
      </c>
      <c r="AL796" s="26">
        <v>6907619.1236589598</v>
      </c>
      <c r="AM796" s="26">
        <v>0</v>
      </c>
      <c r="AN796" s="26">
        <v>793109.52400000009</v>
      </c>
      <c r="AO796" s="1">
        <v>79310.952400000009</v>
      </c>
      <c r="AP796" s="112">
        <v>151055.63994104002</v>
      </c>
      <c r="AQ796" s="172"/>
    </row>
    <row r="797" spans="1:43" ht="15" customHeight="1" x14ac:dyDescent="0.25">
      <c r="A797" s="4">
        <f t="shared" si="344"/>
        <v>770</v>
      </c>
      <c r="B797" s="22">
        <f t="shared" si="345"/>
        <v>161</v>
      </c>
      <c r="C797" s="2" t="s">
        <v>97</v>
      </c>
      <c r="D797" s="2" t="s">
        <v>529</v>
      </c>
      <c r="E797" s="5">
        <v>1987</v>
      </c>
      <c r="F797" s="5">
        <v>1987</v>
      </c>
      <c r="G797" s="5" t="s">
        <v>63</v>
      </c>
      <c r="H797" s="5">
        <v>2</v>
      </c>
      <c r="I797" s="5">
        <v>2</v>
      </c>
      <c r="J797" s="26">
        <v>757.9</v>
      </c>
      <c r="K797" s="26">
        <v>723.5</v>
      </c>
      <c r="L797" s="26">
        <v>0</v>
      </c>
      <c r="M797" s="6">
        <v>31</v>
      </c>
      <c r="N797" s="24">
        <f t="shared" si="346"/>
        <v>13432406.970000003</v>
      </c>
      <c r="O797" s="20"/>
      <c r="P797" s="1">
        <f t="shared" si="353"/>
        <v>12828226.800000001</v>
      </c>
      <c r="Q797" s="1"/>
      <c r="R797" s="1">
        <v>117119.967</v>
      </c>
      <c r="S797" s="1">
        <v>487060.20300000178</v>
      </c>
      <c r="T797" s="26"/>
      <c r="U797" s="1">
        <f t="shared" si="354"/>
        <v>18565.870034554253</v>
      </c>
      <c r="V797" s="1">
        <f t="shared" si="354"/>
        <v>18565.870034554253</v>
      </c>
      <c r="W797" s="7">
        <v>2019</v>
      </c>
      <c r="X797" s="173" t="s">
        <v>1394</v>
      </c>
      <c r="Y797" s="11">
        <f>+P797-'[1]Приложение №1'!$P720</f>
        <v>0</v>
      </c>
      <c r="AA797" s="24">
        <f t="shared" si="347"/>
        <v>13432406.970000003</v>
      </c>
      <c r="AB797" s="26">
        <v>1567074.99678366</v>
      </c>
      <c r="AC797" s="26">
        <v>560284.73432862002</v>
      </c>
      <c r="AD797" s="26">
        <v>216073.3665951</v>
      </c>
      <c r="AE797" s="26">
        <v>836578.70762256009</v>
      </c>
      <c r="AF797" s="26">
        <v>0</v>
      </c>
      <c r="AG797" s="26"/>
      <c r="AH797" s="26">
        <v>389753.21810375998</v>
      </c>
      <c r="AI797" s="26">
        <v>0</v>
      </c>
      <c r="AJ797" s="26">
        <v>1910314.3942386003</v>
      </c>
      <c r="AK797" s="26">
        <v>0</v>
      </c>
      <c r="AL797" s="26">
        <v>3260042.3636096399</v>
      </c>
      <c r="AM797" s="26">
        <v>3021164.4077936998</v>
      </c>
      <c r="AN797" s="26">
        <v>1279601.2029000001</v>
      </c>
      <c r="AO797" s="1">
        <v>134324.06969999999</v>
      </c>
      <c r="AP797" s="112">
        <v>257195.50832435998</v>
      </c>
      <c r="AQ797" s="172"/>
    </row>
    <row r="798" spans="1:43" ht="15" customHeight="1" x14ac:dyDescent="0.25">
      <c r="A798" s="4">
        <f t="shared" si="344"/>
        <v>771</v>
      </c>
      <c r="B798" s="22">
        <f t="shared" si="345"/>
        <v>162</v>
      </c>
      <c r="C798" s="2" t="s">
        <v>97</v>
      </c>
      <c r="D798" s="2" t="s">
        <v>530</v>
      </c>
      <c r="E798" s="5">
        <v>1977</v>
      </c>
      <c r="F798" s="5">
        <v>2013</v>
      </c>
      <c r="G798" s="5" t="s">
        <v>48</v>
      </c>
      <c r="H798" s="5">
        <v>9</v>
      </c>
      <c r="I798" s="5">
        <v>1</v>
      </c>
      <c r="J798" s="26">
        <v>2365.9899999999998</v>
      </c>
      <c r="K798" s="26">
        <v>1903.9</v>
      </c>
      <c r="L798" s="26">
        <v>0</v>
      </c>
      <c r="M798" s="6">
        <v>70</v>
      </c>
      <c r="N798" s="24">
        <f t="shared" si="346"/>
        <v>26854433.359999996</v>
      </c>
      <c r="O798" s="20"/>
      <c r="P798" s="1">
        <f t="shared" si="353"/>
        <v>19605046.867199995</v>
      </c>
      <c r="Q798" s="1"/>
      <c r="R798" s="1"/>
      <c r="S798" s="1">
        <v>7249386.4927999992</v>
      </c>
      <c r="T798" s="26"/>
      <c r="U798" s="1">
        <f t="shared" si="354"/>
        <v>14104.960008403799</v>
      </c>
      <c r="V798" s="1">
        <f t="shared" si="354"/>
        <v>14104.960008403799</v>
      </c>
      <c r="W798" s="7">
        <v>2019</v>
      </c>
      <c r="X798" s="173" t="s">
        <v>1394</v>
      </c>
      <c r="Y798" s="11">
        <f>+P798-'[1]Приложение №1'!$P721</f>
        <v>0</v>
      </c>
      <c r="AA798" s="24">
        <f t="shared" si="347"/>
        <v>26854433.359999996</v>
      </c>
      <c r="AB798" s="26">
        <v>3681294.5645548799</v>
      </c>
      <c r="AC798" s="26">
        <v>2450899.70770344</v>
      </c>
      <c r="AD798" s="26">
        <v>0</v>
      </c>
      <c r="AE798" s="26">
        <v>1346040.4200070801</v>
      </c>
      <c r="AF798" s="26">
        <v>491527.90003842005</v>
      </c>
      <c r="AG798" s="26"/>
      <c r="AH798" s="26">
        <v>205504.30800059999</v>
      </c>
      <c r="AI798" s="26">
        <v>0</v>
      </c>
      <c r="AJ798" s="26">
        <v>0</v>
      </c>
      <c r="AK798" s="26">
        <v>0</v>
      </c>
      <c r="AL798" s="26">
        <v>15124062.916324738</v>
      </c>
      <c r="AM798" s="26">
        <v>0</v>
      </c>
      <c r="AN798" s="26">
        <v>2777050.0558000002</v>
      </c>
      <c r="AO798" s="1">
        <v>268544.33360000001</v>
      </c>
      <c r="AP798" s="112">
        <v>509509.15397084004</v>
      </c>
      <c r="AQ798" s="172"/>
    </row>
    <row r="799" spans="1:43" ht="15" customHeight="1" x14ac:dyDescent="0.25">
      <c r="A799" s="4">
        <f t="shared" si="344"/>
        <v>772</v>
      </c>
      <c r="B799" s="22">
        <f t="shared" si="345"/>
        <v>163</v>
      </c>
      <c r="C799" s="2" t="s">
        <v>97</v>
      </c>
      <c r="D799" s="2" t="s">
        <v>531</v>
      </c>
      <c r="E799" s="5">
        <v>1977</v>
      </c>
      <c r="F799" s="5">
        <v>2013</v>
      </c>
      <c r="G799" s="5" t="s">
        <v>48</v>
      </c>
      <c r="H799" s="5">
        <v>9</v>
      </c>
      <c r="I799" s="5">
        <v>1</v>
      </c>
      <c r="J799" s="26">
        <v>2366.89</v>
      </c>
      <c r="K799" s="26">
        <v>1904.8</v>
      </c>
      <c r="L799" s="26">
        <v>0</v>
      </c>
      <c r="M799" s="6">
        <v>59</v>
      </c>
      <c r="N799" s="24">
        <f t="shared" si="346"/>
        <v>28541976.041246004</v>
      </c>
      <c r="O799" s="20"/>
      <c r="P799" s="1">
        <f t="shared" si="353"/>
        <v>21113278.621246006</v>
      </c>
      <c r="Q799" s="1"/>
      <c r="R799" s="1">
        <v>228553.41959999994</v>
      </c>
      <c r="S799" s="1">
        <v>7200144.0003999993</v>
      </c>
      <c r="T799" s="26"/>
      <c r="U799" s="1">
        <f t="shared" si="354"/>
        <v>14984.237736899415</v>
      </c>
      <c r="V799" s="1">
        <f t="shared" si="354"/>
        <v>14984.237736899415</v>
      </c>
      <c r="W799" s="7">
        <v>2019</v>
      </c>
      <c r="X799" s="173" t="s">
        <v>1394</v>
      </c>
      <c r="Y799" s="11">
        <f>+P799-'[1]Приложение №1'!$P722</f>
        <v>-38957.468753993511</v>
      </c>
      <c r="AA799" s="24">
        <f t="shared" si="347"/>
        <v>28541976.041246004</v>
      </c>
      <c r="AB799" s="26">
        <v>3719699.05</v>
      </c>
      <c r="AC799" s="26">
        <v>2452058.27684286</v>
      </c>
      <c r="AD799" s="26">
        <v>1492645.9296378</v>
      </c>
      <c r="AE799" s="26">
        <v>1346676.7170788401</v>
      </c>
      <c r="AF799" s="26">
        <v>491760.24805782002</v>
      </c>
      <c r="AG799" s="26"/>
      <c r="AH799" s="26">
        <v>205601.44794671997</v>
      </c>
      <c r="AI799" s="26">
        <v>0</v>
      </c>
      <c r="AJ799" s="26">
        <v>0</v>
      </c>
      <c r="AK799" s="26">
        <v>0</v>
      </c>
      <c r="AL799" s="26">
        <v>15131212.272876842</v>
      </c>
      <c r="AM799" s="26">
        <v>0</v>
      </c>
      <c r="AN799" s="26">
        <v>2959194.6140999999</v>
      </c>
      <c r="AO799" s="1">
        <v>245562.47510000001</v>
      </c>
      <c r="AP799" s="112">
        <v>497565.00960512011</v>
      </c>
      <c r="AQ799" s="172"/>
    </row>
    <row r="800" spans="1:43" ht="15" customHeight="1" x14ac:dyDescent="0.25">
      <c r="A800" s="4">
        <f t="shared" si="344"/>
        <v>773</v>
      </c>
      <c r="B800" s="22">
        <f t="shared" si="345"/>
        <v>164</v>
      </c>
      <c r="C800" s="2" t="s">
        <v>97</v>
      </c>
      <c r="D800" s="2" t="s">
        <v>532</v>
      </c>
      <c r="E800" s="5">
        <v>1964</v>
      </c>
      <c r="F800" s="5">
        <v>2016</v>
      </c>
      <c r="G800" s="5" t="s">
        <v>48</v>
      </c>
      <c r="H800" s="5">
        <v>4</v>
      </c>
      <c r="I800" s="5">
        <v>4</v>
      </c>
      <c r="J800" s="26">
        <v>2622.1</v>
      </c>
      <c r="K800" s="26">
        <v>2437.3000000000002</v>
      </c>
      <c r="L800" s="26">
        <v>0</v>
      </c>
      <c r="M800" s="6">
        <v>107</v>
      </c>
      <c r="N800" s="24">
        <f t="shared" si="346"/>
        <v>1186752.2</v>
      </c>
      <c r="O800" s="20"/>
      <c r="P800" s="1">
        <f t="shared" si="353"/>
        <v>805554.48</v>
      </c>
      <c r="Q800" s="1"/>
      <c r="R800" s="1">
        <v>381197.72</v>
      </c>
      <c r="S800" s="1">
        <v>0</v>
      </c>
      <c r="T800" s="1"/>
      <c r="U800" s="1">
        <f t="shared" si="354"/>
        <v>486.91264924301476</v>
      </c>
      <c r="V800" s="1">
        <f t="shared" si="354"/>
        <v>486.91264924301476</v>
      </c>
      <c r="W800" s="7">
        <v>2019</v>
      </c>
      <c r="X800" s="173" t="s">
        <v>1394</v>
      </c>
      <c r="Y800" s="11">
        <f>+P800-'[1]Приложение №1'!$P723</f>
        <v>-42231.950000000186</v>
      </c>
      <c r="AA800" s="24">
        <f t="shared" si="347"/>
        <v>1186752.2</v>
      </c>
      <c r="AB800" s="26">
        <v>0</v>
      </c>
      <c r="AC800" s="26">
        <v>0</v>
      </c>
      <c r="AD800" s="26">
        <v>0</v>
      </c>
      <c r="AE800" s="26">
        <v>0</v>
      </c>
      <c r="AF800" s="26">
        <v>994811.73</v>
      </c>
      <c r="AG800" s="26"/>
      <c r="AH800" s="26">
        <v>0</v>
      </c>
      <c r="AI800" s="26">
        <v>0</v>
      </c>
      <c r="AJ800" s="26">
        <v>0</v>
      </c>
      <c r="AK800" s="26">
        <v>0</v>
      </c>
      <c r="AL800" s="26">
        <v>0</v>
      </c>
      <c r="AM800" s="26">
        <v>0</v>
      </c>
      <c r="AN800" s="26">
        <v>176245.47</v>
      </c>
      <c r="AO800" s="1">
        <v>10000</v>
      </c>
      <c r="AP800" s="112">
        <v>5695</v>
      </c>
      <c r="AQ800" s="172"/>
    </row>
    <row r="801" spans="1:43" ht="15" customHeight="1" x14ac:dyDescent="0.25">
      <c r="A801" s="4">
        <f t="shared" si="344"/>
        <v>774</v>
      </c>
      <c r="B801" s="22">
        <f t="shared" si="345"/>
        <v>165</v>
      </c>
      <c r="C801" s="2" t="s">
        <v>97</v>
      </c>
      <c r="D801" s="2" t="s">
        <v>535</v>
      </c>
      <c r="E801" s="5">
        <v>1977</v>
      </c>
      <c r="F801" s="5">
        <v>2013</v>
      </c>
      <c r="G801" s="5" t="s">
        <v>60</v>
      </c>
      <c r="H801" s="5">
        <v>4</v>
      </c>
      <c r="I801" s="5">
        <v>4</v>
      </c>
      <c r="J801" s="26">
        <v>3912.5</v>
      </c>
      <c r="K801" s="26">
        <v>3429.3</v>
      </c>
      <c r="L801" s="26">
        <v>0</v>
      </c>
      <c r="M801" s="6">
        <v>156</v>
      </c>
      <c r="N801" s="24">
        <f t="shared" si="346"/>
        <v>30691967.525981992</v>
      </c>
      <c r="O801" s="20"/>
      <c r="P801" s="1">
        <f t="shared" si="353"/>
        <v>21333794.109781995</v>
      </c>
      <c r="Q801" s="1"/>
      <c r="R801" s="1"/>
      <c r="S801" s="1">
        <v>9358173.4161999989</v>
      </c>
      <c r="T801" s="1"/>
      <c r="U801" s="1">
        <f t="shared" si="354"/>
        <v>8949.9220033190413</v>
      </c>
      <c r="V801" s="1">
        <f t="shared" si="354"/>
        <v>8949.9220033190413</v>
      </c>
      <c r="W801" s="7">
        <v>2019</v>
      </c>
      <c r="X801" s="173" t="s">
        <v>1394</v>
      </c>
      <c r="Y801" s="11">
        <f>+P801-'[1]Приложение №1'!$P724</f>
        <v>-5725140.8940180093</v>
      </c>
      <c r="AA801" s="24">
        <f t="shared" si="347"/>
        <v>30691967.525981992</v>
      </c>
      <c r="AB801" s="26"/>
      <c r="AC801" s="26">
        <v>3311005.4966087397</v>
      </c>
      <c r="AD801" s="26">
        <v>0</v>
      </c>
      <c r="AE801" s="26">
        <v>2668762.95004116</v>
      </c>
      <c r="AF801" s="26">
        <v>0</v>
      </c>
      <c r="AG801" s="26"/>
      <c r="AH801" s="26">
        <v>284480.74331460003</v>
      </c>
      <c r="AI801" s="26">
        <v>0</v>
      </c>
      <c r="AJ801" s="26">
        <v>0</v>
      </c>
      <c r="AK801" s="26">
        <v>0</v>
      </c>
      <c r="AL801" s="26">
        <v>19787092.835817296</v>
      </c>
      <c r="AM801" s="26">
        <v>0</v>
      </c>
      <c r="AN801" s="26">
        <v>3581567.0927999998</v>
      </c>
      <c r="AO801" s="1">
        <v>364171.08420000004</v>
      </c>
      <c r="AP801" s="112">
        <v>694887.32320020022</v>
      </c>
      <c r="AQ801" s="172"/>
    </row>
    <row r="802" spans="1:43" ht="15" customHeight="1" x14ac:dyDescent="0.25">
      <c r="A802" s="4">
        <f t="shared" si="344"/>
        <v>775</v>
      </c>
      <c r="B802" s="22">
        <f t="shared" si="345"/>
        <v>166</v>
      </c>
      <c r="C802" s="2" t="s">
        <v>97</v>
      </c>
      <c r="D802" s="2" t="s">
        <v>536</v>
      </c>
      <c r="E802" s="5">
        <v>1977</v>
      </c>
      <c r="F802" s="5">
        <v>2013</v>
      </c>
      <c r="G802" s="5" t="s">
        <v>48</v>
      </c>
      <c r="H802" s="5">
        <v>9</v>
      </c>
      <c r="I802" s="5">
        <v>1</v>
      </c>
      <c r="J802" s="26">
        <v>2362.6</v>
      </c>
      <c r="K802" s="26">
        <v>1901.6</v>
      </c>
      <c r="L802" s="26">
        <v>0</v>
      </c>
      <c r="M802" s="6">
        <v>72</v>
      </c>
      <c r="N802" s="24">
        <f t="shared" si="346"/>
        <v>28501175.670387998</v>
      </c>
      <c r="O802" s="20"/>
      <c r="P802" s="1">
        <f t="shared" si="353"/>
        <v>21001010.230387997</v>
      </c>
      <c r="Q802" s="1"/>
      <c r="R802" s="1">
        <v>312117.43999999994</v>
      </c>
      <c r="S802" s="1">
        <v>7188048</v>
      </c>
      <c r="T802" s="26"/>
      <c r="U802" s="1">
        <f t="shared" si="354"/>
        <v>14987.997302475809</v>
      </c>
      <c r="V802" s="1">
        <f t="shared" si="354"/>
        <v>14987.997302475809</v>
      </c>
      <c r="W802" s="7">
        <v>2019</v>
      </c>
      <c r="X802" s="173" t="s">
        <v>1394</v>
      </c>
      <c r="Y802" s="11">
        <f>+P802-'[1]Приложение №1'!$P725</f>
        <v>-31742.829611994326</v>
      </c>
      <c r="AA802" s="24">
        <f t="shared" si="347"/>
        <v>28501175.670387998</v>
      </c>
      <c r="AB802" s="26">
        <v>3719699.05</v>
      </c>
      <c r="AC802" s="26">
        <v>2447938.8995804396</v>
      </c>
      <c r="AD802" s="26">
        <v>1490138.3398477801</v>
      </c>
      <c r="AE802" s="26">
        <v>1344414.3471276001</v>
      </c>
      <c r="AF802" s="26">
        <v>490934.10601116001</v>
      </c>
      <c r="AG802" s="26"/>
      <c r="AH802" s="26">
        <v>205256.04442223997</v>
      </c>
      <c r="AI802" s="26">
        <v>0</v>
      </c>
      <c r="AJ802" s="26">
        <v>0</v>
      </c>
      <c r="AK802" s="26">
        <v>0</v>
      </c>
      <c r="AL802" s="26">
        <v>15105792.339437097</v>
      </c>
      <c r="AM802" s="26">
        <v>0</v>
      </c>
      <c r="AN802" s="26">
        <v>2953956.3437999999</v>
      </c>
      <c r="AO802" s="1">
        <v>246262.91500000001</v>
      </c>
      <c r="AP802" s="112">
        <v>496783.28516168008</v>
      </c>
      <c r="AQ802" s="172"/>
    </row>
    <row r="803" spans="1:43" ht="15" customHeight="1" x14ac:dyDescent="0.25">
      <c r="A803" s="4">
        <f t="shared" si="344"/>
        <v>776</v>
      </c>
      <c r="B803" s="22">
        <f t="shared" si="345"/>
        <v>167</v>
      </c>
      <c r="C803" s="2" t="s">
        <v>97</v>
      </c>
      <c r="D803" s="2" t="s">
        <v>537</v>
      </c>
      <c r="E803" s="5">
        <v>1995</v>
      </c>
      <c r="F803" s="5">
        <v>2013</v>
      </c>
      <c r="G803" s="5" t="s">
        <v>48</v>
      </c>
      <c r="H803" s="5">
        <v>4</v>
      </c>
      <c r="I803" s="5">
        <v>3</v>
      </c>
      <c r="J803" s="26">
        <v>1839</v>
      </c>
      <c r="K803" s="26">
        <v>1783</v>
      </c>
      <c r="L803" s="26">
        <v>0</v>
      </c>
      <c r="M803" s="6">
        <v>81</v>
      </c>
      <c r="N803" s="24">
        <f t="shared" si="346"/>
        <v>23166447.680000003</v>
      </c>
      <c r="O803" s="20"/>
      <c r="P803" s="1">
        <f t="shared" si="353"/>
        <v>17481095.170000002</v>
      </c>
      <c r="Q803" s="1"/>
      <c r="R803" s="1">
        <v>608081.70600000001</v>
      </c>
      <c r="S803" s="1">
        <v>5077270.8039999995</v>
      </c>
      <c r="T803" s="1"/>
      <c r="U803" s="1">
        <f t="shared" si="354"/>
        <v>12992.960000000003</v>
      </c>
      <c r="V803" s="1">
        <f t="shared" si="354"/>
        <v>12992.960000000003</v>
      </c>
      <c r="W803" s="7">
        <v>2019</v>
      </c>
      <c r="X803" s="173" t="s">
        <v>1394</v>
      </c>
      <c r="Y803" s="11">
        <f>+P803-'[1]Приложение №1'!$P726</f>
        <v>0</v>
      </c>
      <c r="AA803" s="24">
        <f t="shared" si="347"/>
        <v>23166447.680000003</v>
      </c>
      <c r="AB803" s="26">
        <v>4256960.5015337411</v>
      </c>
      <c r="AC803" s="26">
        <v>1516930.0345470598</v>
      </c>
      <c r="AD803" s="26">
        <v>1584854.3608997399</v>
      </c>
      <c r="AE803" s="26">
        <v>992219.03665164008</v>
      </c>
      <c r="AF803" s="26">
        <v>0</v>
      </c>
      <c r="AG803" s="26"/>
      <c r="AH803" s="26">
        <v>163351.22964971996</v>
      </c>
      <c r="AI803" s="26">
        <v>0</v>
      </c>
      <c r="AJ803" s="26">
        <v>7782371.5100418003</v>
      </c>
      <c r="AK803" s="26">
        <v>0</v>
      </c>
      <c r="AL803" s="26">
        <v>4040643.3169443598</v>
      </c>
      <c r="AM803" s="26">
        <v>0</v>
      </c>
      <c r="AN803" s="26">
        <v>2152716.9961000001</v>
      </c>
      <c r="AO803" s="1">
        <v>231664.4768</v>
      </c>
      <c r="AP803" s="112">
        <v>444736.21683194005</v>
      </c>
      <c r="AQ803" s="172"/>
    </row>
    <row r="804" spans="1:43" ht="15" customHeight="1" x14ac:dyDescent="0.25">
      <c r="A804" s="4">
        <f>+A803+1</f>
        <v>777</v>
      </c>
      <c r="B804" s="22">
        <f>+B803+1</f>
        <v>168</v>
      </c>
      <c r="C804" s="2" t="s">
        <v>52</v>
      </c>
      <c r="D804" s="2" t="s">
        <v>538</v>
      </c>
      <c r="E804" s="5">
        <v>1966</v>
      </c>
      <c r="F804" s="5">
        <v>1966</v>
      </c>
      <c r="G804" s="5" t="s">
        <v>48</v>
      </c>
      <c r="H804" s="5">
        <v>4</v>
      </c>
      <c r="I804" s="5">
        <v>2</v>
      </c>
      <c r="J804" s="26">
        <v>1327.2</v>
      </c>
      <c r="K804" s="26">
        <v>1232.7</v>
      </c>
      <c r="L804" s="26">
        <v>0</v>
      </c>
      <c r="M804" s="6">
        <v>61</v>
      </c>
      <c r="N804" s="24">
        <f t="shared" si="346"/>
        <v>621576.65</v>
      </c>
      <c r="O804" s="20"/>
      <c r="P804" s="1">
        <f t="shared" si="353"/>
        <v>428780.35</v>
      </c>
      <c r="Q804" s="1"/>
      <c r="R804" s="1">
        <v>192796.30000000002</v>
      </c>
      <c r="S804" s="1">
        <v>0</v>
      </c>
      <c r="T804" s="1"/>
      <c r="U804" s="1">
        <f t="shared" si="354"/>
        <v>504.24000162245477</v>
      </c>
      <c r="V804" s="1">
        <f t="shared" si="354"/>
        <v>504.24000162245477</v>
      </c>
      <c r="W804" s="7">
        <v>2019</v>
      </c>
      <c r="X804" s="173" t="s">
        <v>1394</v>
      </c>
      <c r="Y804" s="11">
        <f>+P804-'[1]Приложение №1'!$P727</f>
        <v>0</v>
      </c>
      <c r="AA804" s="24">
        <f t="shared" si="347"/>
        <v>621576.65</v>
      </c>
      <c r="AB804" s="26">
        <v>0</v>
      </c>
      <c r="AC804" s="26">
        <v>0</v>
      </c>
      <c r="AD804" s="26">
        <v>0</v>
      </c>
      <c r="AE804" s="26">
        <v>0</v>
      </c>
      <c r="AF804" s="26">
        <v>419709.68768610002</v>
      </c>
      <c r="AG804" s="26"/>
      <c r="AH804" s="26">
        <v>0</v>
      </c>
      <c r="AI804" s="26">
        <v>0</v>
      </c>
      <c r="AJ804" s="26">
        <v>0</v>
      </c>
      <c r="AK804" s="26">
        <v>0</v>
      </c>
      <c r="AL804" s="26">
        <v>0</v>
      </c>
      <c r="AM804" s="26">
        <v>0</v>
      </c>
      <c r="AN804" s="26">
        <v>186472.995</v>
      </c>
      <c r="AO804" s="1">
        <v>6215.7665000000006</v>
      </c>
      <c r="AP804" s="112">
        <v>9178.2008139000009</v>
      </c>
      <c r="AQ804" s="172"/>
    </row>
    <row r="805" spans="1:43" ht="15" customHeight="1" x14ac:dyDescent="0.25">
      <c r="A805" s="4">
        <f t="shared" si="344"/>
        <v>778</v>
      </c>
      <c r="B805" s="22">
        <f t="shared" si="345"/>
        <v>169</v>
      </c>
      <c r="C805" s="2" t="s">
        <v>170</v>
      </c>
      <c r="D805" s="2" t="s">
        <v>539</v>
      </c>
      <c r="E805" s="5">
        <v>1981</v>
      </c>
      <c r="F805" s="5">
        <v>1986</v>
      </c>
      <c r="G805" s="5" t="s">
        <v>63</v>
      </c>
      <c r="H805" s="5">
        <v>2</v>
      </c>
      <c r="I805" s="5">
        <v>2</v>
      </c>
      <c r="J805" s="26">
        <v>535</v>
      </c>
      <c r="K805" s="26">
        <v>494.6</v>
      </c>
      <c r="L805" s="26">
        <v>0</v>
      </c>
      <c r="M805" s="6">
        <v>29</v>
      </c>
      <c r="N805" s="24">
        <f t="shared" si="346"/>
        <v>2022251.24</v>
      </c>
      <c r="O805" s="20"/>
      <c r="P805" s="1">
        <f t="shared" si="353"/>
        <v>1556616.3299999998</v>
      </c>
      <c r="Q805" s="1"/>
      <c r="R805" s="1">
        <v>132670.1912</v>
      </c>
      <c r="S805" s="1">
        <v>332964.71880000015</v>
      </c>
      <c r="T805" s="26"/>
      <c r="U805" s="1">
        <f t="shared" si="354"/>
        <v>4088.6600080873432</v>
      </c>
      <c r="V805" s="1">
        <f t="shared" si="354"/>
        <v>4088.6600080873432</v>
      </c>
      <c r="W805" s="7">
        <v>2019</v>
      </c>
      <c r="X805" s="173" t="s">
        <v>1394</v>
      </c>
      <c r="Y805" s="11">
        <f>+P805-'[1]Приложение №1'!$P728</f>
        <v>0</v>
      </c>
      <c r="AA805" s="24">
        <f t="shared" si="347"/>
        <v>2022251.24</v>
      </c>
      <c r="AB805" s="26">
        <v>0</v>
      </c>
      <c r="AC805" s="26">
        <v>0</v>
      </c>
      <c r="AD805" s="26">
        <v>0</v>
      </c>
      <c r="AE805" s="26">
        <v>0</v>
      </c>
      <c r="AF805" s="26">
        <v>0</v>
      </c>
      <c r="AG805" s="26"/>
      <c r="AH805" s="26">
        <v>0</v>
      </c>
      <c r="AI805" s="26">
        <v>0</v>
      </c>
      <c r="AJ805" s="26">
        <v>1781077.5571176002</v>
      </c>
      <c r="AK805" s="26">
        <v>0</v>
      </c>
      <c r="AL805" s="26">
        <v>0</v>
      </c>
      <c r="AM805" s="26">
        <v>0</v>
      </c>
      <c r="AN805" s="26">
        <v>182002.6116</v>
      </c>
      <c r="AO805" s="1">
        <v>20222.5124</v>
      </c>
      <c r="AP805" s="112">
        <v>38948.558882400008</v>
      </c>
      <c r="AQ805" s="172"/>
    </row>
    <row r="806" spans="1:43" ht="15" customHeight="1" x14ac:dyDescent="0.25">
      <c r="A806" s="4">
        <f t="shared" si="344"/>
        <v>779</v>
      </c>
      <c r="B806" s="22">
        <f t="shared" si="345"/>
        <v>170</v>
      </c>
      <c r="C806" s="2" t="s">
        <v>170</v>
      </c>
      <c r="D806" s="2" t="s">
        <v>540</v>
      </c>
      <c r="E806" s="5">
        <v>1980</v>
      </c>
      <c r="F806" s="5">
        <v>1986</v>
      </c>
      <c r="G806" s="5" t="s">
        <v>63</v>
      </c>
      <c r="H806" s="5">
        <v>2</v>
      </c>
      <c r="I806" s="5">
        <v>1</v>
      </c>
      <c r="J806" s="26">
        <v>666.4</v>
      </c>
      <c r="K806" s="26">
        <v>634</v>
      </c>
      <c r="L806" s="26">
        <v>0</v>
      </c>
      <c r="M806" s="6">
        <v>29</v>
      </c>
      <c r="N806" s="24">
        <f t="shared" si="346"/>
        <v>6737847.6800000006</v>
      </c>
      <c r="O806" s="20"/>
      <c r="P806" s="1">
        <f t="shared" si="353"/>
        <v>6157053.540000001</v>
      </c>
      <c r="Q806" s="1"/>
      <c r="R806" s="1">
        <v>153985.33799999999</v>
      </c>
      <c r="S806" s="1">
        <v>426808.80199999874</v>
      </c>
      <c r="T806" s="26"/>
      <c r="U806" s="1">
        <f t="shared" si="354"/>
        <v>10627.52</v>
      </c>
      <c r="V806" s="1">
        <f t="shared" si="354"/>
        <v>10627.52</v>
      </c>
      <c r="W806" s="7">
        <v>2019</v>
      </c>
      <c r="X806" s="173" t="s">
        <v>1394</v>
      </c>
      <c r="Y806" s="11">
        <f>+P806-'[1]Приложение №1'!$P729</f>
        <v>0</v>
      </c>
      <c r="AA806" s="24">
        <f t="shared" si="347"/>
        <v>6737847.6800000006</v>
      </c>
      <c r="AB806" s="26">
        <v>0</v>
      </c>
      <c r="AC806" s="26">
        <v>0</v>
      </c>
      <c r="AD806" s="26">
        <v>0</v>
      </c>
      <c r="AE806" s="26">
        <v>0</v>
      </c>
      <c r="AF806" s="26">
        <v>0</v>
      </c>
      <c r="AG806" s="26"/>
      <c r="AH806" s="26">
        <v>0</v>
      </c>
      <c r="AI806" s="26">
        <v>0</v>
      </c>
      <c r="AJ806" s="26">
        <v>2283063.4229255999</v>
      </c>
      <c r="AK806" s="26">
        <v>0</v>
      </c>
      <c r="AL806" s="26">
        <v>0</v>
      </c>
      <c r="AM806" s="26">
        <v>3610659.3367269603</v>
      </c>
      <c r="AN806" s="26">
        <v>647862.66360000009</v>
      </c>
      <c r="AO806" s="1">
        <v>67378.476800000004</v>
      </c>
      <c r="AP806" s="112">
        <v>128883.77994744001</v>
      </c>
      <c r="AQ806" s="172"/>
    </row>
    <row r="807" spans="1:43" ht="15" customHeight="1" x14ac:dyDescent="0.25">
      <c r="A807" s="4">
        <f t="shared" si="344"/>
        <v>780</v>
      </c>
      <c r="B807" s="22">
        <f t="shared" si="345"/>
        <v>171</v>
      </c>
      <c r="C807" s="2" t="s">
        <v>170</v>
      </c>
      <c r="D807" s="2" t="s">
        <v>541</v>
      </c>
      <c r="E807" s="5">
        <v>1980</v>
      </c>
      <c r="F807" s="5">
        <v>1986</v>
      </c>
      <c r="G807" s="5" t="s">
        <v>63</v>
      </c>
      <c r="H807" s="5">
        <v>2</v>
      </c>
      <c r="I807" s="5">
        <v>2</v>
      </c>
      <c r="J807" s="26">
        <v>318.60000000000002</v>
      </c>
      <c r="K807" s="26">
        <v>292.60000000000002</v>
      </c>
      <c r="L807" s="26">
        <v>0</v>
      </c>
      <c r="M807" s="6">
        <v>5</v>
      </c>
      <c r="N807" s="24">
        <f t="shared" si="346"/>
        <v>3109612.3600000003</v>
      </c>
      <c r="O807" s="20"/>
      <c r="P807" s="1">
        <f t="shared" si="353"/>
        <v>2842336.6100000003</v>
      </c>
      <c r="Q807" s="1"/>
      <c r="R807" s="1">
        <v>70297.427200000006</v>
      </c>
      <c r="S807" s="1">
        <v>196978.32279999999</v>
      </c>
      <c r="T807" s="26"/>
      <c r="U807" s="1">
        <f t="shared" si="354"/>
        <v>10627.520027341081</v>
      </c>
      <c r="V807" s="1">
        <f t="shared" si="354"/>
        <v>10627.520027341081</v>
      </c>
      <c r="W807" s="7">
        <v>2019</v>
      </c>
      <c r="X807" s="173" t="s">
        <v>1394</v>
      </c>
      <c r="Y807" s="11">
        <f>+P807-'[1]Приложение №1'!$P730</f>
        <v>0</v>
      </c>
      <c r="AA807" s="24">
        <f t="shared" si="347"/>
        <v>3109612.3600000003</v>
      </c>
      <c r="AB807" s="26">
        <v>0</v>
      </c>
      <c r="AC807" s="26">
        <v>0</v>
      </c>
      <c r="AD807" s="26">
        <v>0</v>
      </c>
      <c r="AE807" s="26">
        <v>0</v>
      </c>
      <c r="AF807" s="26">
        <v>0</v>
      </c>
      <c r="AG807" s="26"/>
      <c r="AH807" s="26">
        <v>0</v>
      </c>
      <c r="AI807" s="26">
        <v>0</v>
      </c>
      <c r="AJ807" s="26">
        <v>1053666.1826208001</v>
      </c>
      <c r="AK807" s="26">
        <v>0</v>
      </c>
      <c r="AL807" s="26">
        <v>0</v>
      </c>
      <c r="AM807" s="26">
        <v>1666370.5427997601</v>
      </c>
      <c r="AN807" s="26">
        <v>298997.81679999997</v>
      </c>
      <c r="AO807" s="1">
        <v>31096.123599999999</v>
      </c>
      <c r="AP807" s="112">
        <v>59481.694179440005</v>
      </c>
      <c r="AQ807" s="172"/>
    </row>
    <row r="808" spans="1:43" ht="15" customHeight="1" x14ac:dyDescent="0.25">
      <c r="A808" s="4">
        <f t="shared" si="344"/>
        <v>781</v>
      </c>
      <c r="B808" s="22">
        <f t="shared" si="345"/>
        <v>172</v>
      </c>
      <c r="C808" s="2" t="s">
        <v>170</v>
      </c>
      <c r="D808" s="2" t="s">
        <v>542</v>
      </c>
      <c r="E808" s="5">
        <v>1981</v>
      </c>
      <c r="F808" s="5">
        <v>1986</v>
      </c>
      <c r="G808" s="5" t="s">
        <v>63</v>
      </c>
      <c r="H808" s="5">
        <v>2</v>
      </c>
      <c r="I808" s="5">
        <v>1</v>
      </c>
      <c r="J808" s="26">
        <v>365.2</v>
      </c>
      <c r="K808" s="26">
        <v>339.2</v>
      </c>
      <c r="L808" s="26">
        <v>0</v>
      </c>
      <c r="M808" s="6">
        <v>4</v>
      </c>
      <c r="N808" s="24">
        <f t="shared" si="346"/>
        <v>1386873.47</v>
      </c>
      <c r="O808" s="20"/>
      <c r="P808" s="1">
        <f t="shared" si="353"/>
        <v>1067988.22</v>
      </c>
      <c r="Q808" s="1"/>
      <c r="R808" s="1">
        <v>90535.812399999995</v>
      </c>
      <c r="S808" s="1">
        <v>228349.4376</v>
      </c>
      <c r="T808" s="26"/>
      <c r="U808" s="1">
        <f t="shared" si="354"/>
        <v>4088.6599941037734</v>
      </c>
      <c r="V808" s="1">
        <f t="shared" si="354"/>
        <v>4088.6599941037734</v>
      </c>
      <c r="W808" s="7">
        <v>2019</v>
      </c>
      <c r="X808" s="173" t="s">
        <v>1394</v>
      </c>
      <c r="Y808" s="11">
        <f>+P808-'[1]Приложение №1'!$P731</f>
        <v>0</v>
      </c>
      <c r="AA808" s="24">
        <f t="shared" si="347"/>
        <v>1386873.47</v>
      </c>
      <c r="AB808" s="26">
        <v>0</v>
      </c>
      <c r="AC808" s="26">
        <v>0</v>
      </c>
      <c r="AD808" s="26">
        <v>0</v>
      </c>
      <c r="AE808" s="26">
        <v>0</v>
      </c>
      <c r="AF808" s="26">
        <v>0</v>
      </c>
      <c r="AG808" s="26"/>
      <c r="AH808" s="26">
        <v>0</v>
      </c>
      <c r="AI808" s="26">
        <v>0</v>
      </c>
      <c r="AJ808" s="26">
        <v>1221474.9399678002</v>
      </c>
      <c r="AK808" s="26">
        <v>0</v>
      </c>
      <c r="AL808" s="26">
        <v>0</v>
      </c>
      <c r="AM808" s="26">
        <v>0</v>
      </c>
      <c r="AN808" s="26">
        <v>124818.61229999999</v>
      </c>
      <c r="AO808" s="1">
        <v>13868.734700000001</v>
      </c>
      <c r="AP808" s="112">
        <v>26711.183032200006</v>
      </c>
      <c r="AQ808" s="172"/>
    </row>
    <row r="809" spans="1:43" ht="15" customHeight="1" x14ac:dyDescent="0.25">
      <c r="A809" s="4">
        <f t="shared" si="344"/>
        <v>782</v>
      </c>
      <c r="B809" s="22">
        <f t="shared" si="345"/>
        <v>173</v>
      </c>
      <c r="C809" s="2" t="s">
        <v>170</v>
      </c>
      <c r="D809" s="2" t="s">
        <v>543</v>
      </c>
      <c r="E809" s="5">
        <v>1980</v>
      </c>
      <c r="F809" s="5">
        <v>1986</v>
      </c>
      <c r="G809" s="5" t="s">
        <v>63</v>
      </c>
      <c r="H809" s="5">
        <v>2</v>
      </c>
      <c r="I809" s="5">
        <v>3</v>
      </c>
      <c r="J809" s="26">
        <v>923.2</v>
      </c>
      <c r="K809" s="26">
        <v>891.6</v>
      </c>
      <c r="L809" s="26">
        <v>0</v>
      </c>
      <c r="M809" s="6">
        <v>23</v>
      </c>
      <c r="N809" s="24">
        <f t="shared" si="346"/>
        <v>9475496.8399999999</v>
      </c>
      <c r="O809" s="20"/>
      <c r="P809" s="1">
        <f t="shared" si="353"/>
        <v>8626913.5800000001</v>
      </c>
      <c r="Q809" s="1"/>
      <c r="R809" s="1">
        <v>248358.13520000002</v>
      </c>
      <c r="S809" s="1">
        <v>600225.12480000069</v>
      </c>
      <c r="T809" s="26"/>
      <c r="U809" s="1">
        <f t="shared" si="354"/>
        <v>10627.520008972633</v>
      </c>
      <c r="V809" s="1">
        <f t="shared" si="354"/>
        <v>10627.520008972633</v>
      </c>
      <c r="W809" s="7">
        <v>2019</v>
      </c>
      <c r="X809" s="173" t="s">
        <v>1394</v>
      </c>
      <c r="Y809" s="11">
        <f>+P809-'[1]Приложение №1'!$P732</f>
        <v>0</v>
      </c>
      <c r="AA809" s="24">
        <f t="shared" si="347"/>
        <v>9475496.8399999999</v>
      </c>
      <c r="AB809" s="26">
        <v>0</v>
      </c>
      <c r="AC809" s="26">
        <v>0</v>
      </c>
      <c r="AD809" s="26">
        <v>0</v>
      </c>
      <c r="AE809" s="26">
        <v>0</v>
      </c>
      <c r="AF809" s="26">
        <v>0</v>
      </c>
      <c r="AG809" s="26"/>
      <c r="AH809" s="26">
        <v>0</v>
      </c>
      <c r="AI809" s="26">
        <v>0</v>
      </c>
      <c r="AJ809" s="26">
        <v>3210692.9812523997</v>
      </c>
      <c r="AK809" s="26">
        <v>0</v>
      </c>
      <c r="AL809" s="26">
        <v>0</v>
      </c>
      <c r="AM809" s="26">
        <v>5077703.2599913199</v>
      </c>
      <c r="AN809" s="26">
        <v>911095.19140000001</v>
      </c>
      <c r="AO809" s="1">
        <v>94754.968399999998</v>
      </c>
      <c r="AP809" s="112">
        <v>181250.43895628001</v>
      </c>
      <c r="AQ809" s="172"/>
    </row>
    <row r="810" spans="1:43" ht="15" customHeight="1" x14ac:dyDescent="0.25">
      <c r="A810" s="4">
        <f t="shared" si="344"/>
        <v>783</v>
      </c>
      <c r="B810" s="22">
        <f t="shared" si="345"/>
        <v>174</v>
      </c>
      <c r="C810" s="2" t="s">
        <v>170</v>
      </c>
      <c r="D810" s="2" t="s">
        <v>544</v>
      </c>
      <c r="E810" s="5">
        <v>1980</v>
      </c>
      <c r="F810" s="5">
        <v>1986</v>
      </c>
      <c r="G810" s="5" t="s">
        <v>63</v>
      </c>
      <c r="H810" s="5">
        <v>2</v>
      </c>
      <c r="I810" s="5">
        <v>2</v>
      </c>
      <c r="J810" s="26">
        <v>939.2</v>
      </c>
      <c r="K810" s="26">
        <v>891.6</v>
      </c>
      <c r="L810" s="26">
        <v>0</v>
      </c>
      <c r="M810" s="6">
        <v>35</v>
      </c>
      <c r="N810" s="24">
        <f t="shared" si="346"/>
        <v>9475496.8399999999</v>
      </c>
      <c r="O810" s="20"/>
      <c r="P810" s="1">
        <f t="shared" si="353"/>
        <v>8637524.4199999999</v>
      </c>
      <c r="Q810" s="1"/>
      <c r="R810" s="1">
        <v>237747.29519999999</v>
      </c>
      <c r="S810" s="1">
        <v>600225.12480000081</v>
      </c>
      <c r="T810" s="26"/>
      <c r="U810" s="1">
        <f t="shared" si="354"/>
        <v>10627.520008972633</v>
      </c>
      <c r="V810" s="1">
        <f t="shared" si="354"/>
        <v>10627.520008972633</v>
      </c>
      <c r="W810" s="7">
        <v>2019</v>
      </c>
      <c r="X810" s="173" t="s">
        <v>1394</v>
      </c>
      <c r="Y810" s="11">
        <f>+P810-'[1]Приложение №1'!$P733</f>
        <v>0</v>
      </c>
      <c r="AA810" s="24">
        <f t="shared" si="347"/>
        <v>9475496.8399999999</v>
      </c>
      <c r="AB810" s="26">
        <v>0</v>
      </c>
      <c r="AC810" s="26">
        <v>0</v>
      </c>
      <c r="AD810" s="26">
        <v>0</v>
      </c>
      <c r="AE810" s="26">
        <v>0</v>
      </c>
      <c r="AF810" s="26">
        <v>0</v>
      </c>
      <c r="AG810" s="26"/>
      <c r="AH810" s="26">
        <v>0</v>
      </c>
      <c r="AI810" s="26">
        <v>0</v>
      </c>
      <c r="AJ810" s="26">
        <v>3210692.9812523997</v>
      </c>
      <c r="AK810" s="26">
        <v>0</v>
      </c>
      <c r="AL810" s="26">
        <v>0</v>
      </c>
      <c r="AM810" s="26">
        <v>5077703.2599913199</v>
      </c>
      <c r="AN810" s="26">
        <v>911095.19140000001</v>
      </c>
      <c r="AO810" s="1">
        <v>94754.968399999998</v>
      </c>
      <c r="AP810" s="112">
        <v>181250.43895628001</v>
      </c>
      <c r="AQ810" s="172"/>
    </row>
    <row r="811" spans="1:43" ht="15" customHeight="1" x14ac:dyDescent="0.25">
      <c r="A811" s="4">
        <f t="shared" si="344"/>
        <v>784</v>
      </c>
      <c r="B811" s="22">
        <f t="shared" si="345"/>
        <v>175</v>
      </c>
      <c r="C811" s="2" t="s">
        <v>172</v>
      </c>
      <c r="D811" s="2" t="s">
        <v>545</v>
      </c>
      <c r="E811" s="5">
        <v>1964</v>
      </c>
      <c r="F811" s="5">
        <v>2004</v>
      </c>
      <c r="G811" s="5" t="s">
        <v>63</v>
      </c>
      <c r="H811" s="5">
        <v>2</v>
      </c>
      <c r="I811" s="5">
        <v>2</v>
      </c>
      <c r="J811" s="26">
        <v>390.66</v>
      </c>
      <c r="K811" s="26">
        <v>357.06</v>
      </c>
      <c r="L811" s="26">
        <v>0</v>
      </c>
      <c r="M811" s="6">
        <v>14</v>
      </c>
      <c r="N811" s="24">
        <f t="shared" si="346"/>
        <v>2026304.7800000003</v>
      </c>
      <c r="O811" s="20"/>
      <c r="P811" s="1">
        <f t="shared" si="353"/>
        <v>1639305.3800000008</v>
      </c>
      <c r="Q811" s="1"/>
      <c r="R811" s="1">
        <v>97058.087319999991</v>
      </c>
      <c r="S811" s="1">
        <v>289941.31267999945</v>
      </c>
      <c r="T811" s="26"/>
      <c r="U811" s="1">
        <f t="shared" si="354"/>
        <v>5674.9699770346724</v>
      </c>
      <c r="V811" s="1">
        <f t="shared" si="354"/>
        <v>5674.9699770346724</v>
      </c>
      <c r="W811" s="7">
        <v>2019</v>
      </c>
      <c r="X811" s="173" t="s">
        <v>1394</v>
      </c>
      <c r="Y811" s="11">
        <f>+P811-'[1]Приложение №1'!$P734</f>
        <v>0</v>
      </c>
      <c r="AA811" s="24">
        <f t="shared" si="347"/>
        <v>2026304.7800000003</v>
      </c>
      <c r="AB811" s="26">
        <v>784603.50699276</v>
      </c>
      <c r="AC811" s="26">
        <v>280525.17322116002</v>
      </c>
      <c r="AD811" s="26">
        <v>108187.81559039999</v>
      </c>
      <c r="AE811" s="26">
        <v>418858.30637111998</v>
      </c>
      <c r="AF811" s="26">
        <v>0</v>
      </c>
      <c r="AG811" s="26"/>
      <c r="AH811" s="26">
        <v>193000.70233248</v>
      </c>
      <c r="AI811" s="26">
        <v>0</v>
      </c>
      <c r="AJ811" s="26">
        <v>0</v>
      </c>
      <c r="AK811" s="26">
        <v>0</v>
      </c>
      <c r="AL811" s="26">
        <v>0</v>
      </c>
      <c r="AM811" s="26">
        <v>0</v>
      </c>
      <c r="AN811" s="26">
        <v>181828.05500000002</v>
      </c>
      <c r="AO811" s="1">
        <v>20263.0478</v>
      </c>
      <c r="AP811" s="112">
        <v>39038.172692080007</v>
      </c>
      <c r="AQ811" s="172"/>
    </row>
    <row r="812" spans="1:43" ht="15" customHeight="1" x14ac:dyDescent="0.25">
      <c r="A812" s="4">
        <f t="shared" si="344"/>
        <v>785</v>
      </c>
      <c r="B812" s="22">
        <f t="shared" si="345"/>
        <v>176</v>
      </c>
      <c r="C812" s="2" t="s">
        <v>172</v>
      </c>
      <c r="D812" s="2" t="s">
        <v>546</v>
      </c>
      <c r="E812" s="5">
        <v>1983</v>
      </c>
      <c r="F812" s="5">
        <v>1983</v>
      </c>
      <c r="G812" s="5" t="s">
        <v>63</v>
      </c>
      <c r="H812" s="5">
        <v>2</v>
      </c>
      <c r="I812" s="5">
        <v>3</v>
      </c>
      <c r="J812" s="26">
        <v>941.94</v>
      </c>
      <c r="K812" s="26">
        <v>840.74</v>
      </c>
      <c r="L812" s="26">
        <v>0</v>
      </c>
      <c r="M812" s="6">
        <v>25</v>
      </c>
      <c r="N812" s="24">
        <f t="shared" si="346"/>
        <v>3599292.0100000002</v>
      </c>
      <c r="O812" s="20"/>
      <c r="P812" s="1">
        <f t="shared" si="353"/>
        <v>2855424.63</v>
      </c>
      <c r="Q812" s="1"/>
      <c r="R812" s="1">
        <v>177881.21428000001</v>
      </c>
      <c r="S812" s="1">
        <v>565986.16572000016</v>
      </c>
      <c r="T812" s="26"/>
      <c r="U812" s="1">
        <f t="shared" si="354"/>
        <v>4281.0999952422872</v>
      </c>
      <c r="V812" s="1">
        <f t="shared" si="354"/>
        <v>4281.0999952422872</v>
      </c>
      <c r="W812" s="7">
        <v>2019</v>
      </c>
      <c r="X812" s="173" t="s">
        <v>1394</v>
      </c>
      <c r="Y812" s="11">
        <f>+P812-'[1]Приложение №1'!$P735</f>
        <v>0</v>
      </c>
      <c r="AA812" s="24">
        <f t="shared" si="347"/>
        <v>3599292.0100000002</v>
      </c>
      <c r="AB812" s="26">
        <v>1847441.7552154199</v>
      </c>
      <c r="AC812" s="26">
        <v>660529.70201568003</v>
      </c>
      <c r="AD812" s="26">
        <v>254741.01552815997</v>
      </c>
      <c r="AE812" s="26">
        <v>0</v>
      </c>
      <c r="AF812" s="26">
        <v>0</v>
      </c>
      <c r="AG812" s="26"/>
      <c r="AH812" s="26">
        <v>454442.97494063998</v>
      </c>
      <c r="AI812" s="26">
        <v>0</v>
      </c>
      <c r="AJ812" s="26">
        <v>0</v>
      </c>
      <c r="AK812" s="26">
        <v>0</v>
      </c>
      <c r="AL812" s="26">
        <v>0</v>
      </c>
      <c r="AM812" s="26">
        <v>0</v>
      </c>
      <c r="AN812" s="26">
        <v>275790.96840000001</v>
      </c>
      <c r="AO812" s="1">
        <v>35992.920099999996</v>
      </c>
      <c r="AP812" s="112">
        <v>70352.67380009999</v>
      </c>
      <c r="AQ812" s="172"/>
    </row>
    <row r="813" spans="1:43" ht="15" customHeight="1" x14ac:dyDescent="0.25">
      <c r="A813" s="4">
        <f t="shared" si="344"/>
        <v>786</v>
      </c>
      <c r="B813" s="22">
        <f t="shared" si="345"/>
        <v>177</v>
      </c>
      <c r="C813" s="2" t="s">
        <v>172</v>
      </c>
      <c r="D813" s="2" t="s">
        <v>547</v>
      </c>
      <c r="E813" s="5">
        <v>1979</v>
      </c>
      <c r="F813" s="5">
        <v>1979</v>
      </c>
      <c r="G813" s="5" t="s">
        <v>63</v>
      </c>
      <c r="H813" s="5">
        <v>2</v>
      </c>
      <c r="I813" s="5">
        <v>2</v>
      </c>
      <c r="J813" s="26">
        <v>439.04</v>
      </c>
      <c r="K813" s="26">
        <v>386.8</v>
      </c>
      <c r="L813" s="26">
        <v>0</v>
      </c>
      <c r="M813" s="6">
        <v>22</v>
      </c>
      <c r="N813" s="24">
        <f t="shared" si="346"/>
        <v>1176421.26</v>
      </c>
      <c r="O813" s="20"/>
      <c r="P813" s="1">
        <f t="shared" si="353"/>
        <v>821893.47216442367</v>
      </c>
      <c r="Q813" s="1"/>
      <c r="R813" s="1">
        <v>94134.029600000009</v>
      </c>
      <c r="S813" s="1">
        <v>260393.75823557633</v>
      </c>
      <c r="T813" s="26"/>
      <c r="U813" s="1">
        <f t="shared" si="354"/>
        <v>3041.4200103412618</v>
      </c>
      <c r="V813" s="1">
        <f t="shared" si="354"/>
        <v>3041.4200103412618</v>
      </c>
      <c r="W813" s="7">
        <v>2019</v>
      </c>
      <c r="X813" s="173" t="s">
        <v>1394</v>
      </c>
      <c r="Y813" s="11">
        <f>+P813-'[1]Приложение №1'!$P736</f>
        <v>0</v>
      </c>
      <c r="AA813" s="24">
        <f t="shared" si="347"/>
        <v>1176421.26</v>
      </c>
      <c r="AB813" s="26">
        <v>0</v>
      </c>
      <c r="AC813" s="26">
        <v>0</v>
      </c>
      <c r="AD813" s="26">
        <v>0</v>
      </c>
      <c r="AE813" s="26">
        <v>0</v>
      </c>
      <c r="AF813" s="26">
        <v>0</v>
      </c>
      <c r="AG813" s="26"/>
      <c r="AH813" s="26">
        <v>0</v>
      </c>
      <c r="AI813" s="26">
        <v>0</v>
      </c>
      <c r="AJ813" s="26">
        <v>1036121.2605324001</v>
      </c>
      <c r="AK813" s="26">
        <v>0</v>
      </c>
      <c r="AL813" s="26">
        <v>0</v>
      </c>
      <c r="AM813" s="26">
        <v>0</v>
      </c>
      <c r="AN813" s="26">
        <v>105877.91339999999</v>
      </c>
      <c r="AO813" s="1">
        <v>11764.212600000001</v>
      </c>
      <c r="AP813" s="112">
        <v>22657.873467600002</v>
      </c>
      <c r="AQ813" s="172"/>
    </row>
    <row r="814" spans="1:43" ht="15" customHeight="1" x14ac:dyDescent="0.25">
      <c r="A814" s="4">
        <f t="shared" si="344"/>
        <v>787</v>
      </c>
      <c r="B814" s="22">
        <f t="shared" si="345"/>
        <v>178</v>
      </c>
      <c r="C814" s="2" t="s">
        <v>172</v>
      </c>
      <c r="D814" s="2" t="s">
        <v>548</v>
      </c>
      <c r="E814" s="5">
        <v>1960</v>
      </c>
      <c r="F814" s="5">
        <v>1990</v>
      </c>
      <c r="G814" s="5" t="s">
        <v>63</v>
      </c>
      <c r="H814" s="5">
        <v>2</v>
      </c>
      <c r="I814" s="5">
        <v>3</v>
      </c>
      <c r="J814" s="26">
        <v>674.93</v>
      </c>
      <c r="K814" s="26">
        <v>592.77</v>
      </c>
      <c r="L814" s="26">
        <v>0</v>
      </c>
      <c r="M814" s="6">
        <v>22</v>
      </c>
      <c r="N814" s="24">
        <f t="shared" si="346"/>
        <v>3363951.98</v>
      </c>
      <c r="O814" s="20"/>
      <c r="P814" s="1">
        <f t="shared" si="353"/>
        <v>2802342.8099999996</v>
      </c>
      <c r="Q814" s="1"/>
      <c r="R814" s="1">
        <v>162556.40494000001</v>
      </c>
      <c r="S814" s="1">
        <v>399052.76506000035</v>
      </c>
      <c r="T814" s="26"/>
      <c r="U814" s="1">
        <f t="shared" si="354"/>
        <v>5674.9700220996338</v>
      </c>
      <c r="V814" s="1">
        <f t="shared" si="354"/>
        <v>5674.9700220996338</v>
      </c>
      <c r="W814" s="7">
        <v>2019</v>
      </c>
      <c r="X814" s="173" t="s">
        <v>1394</v>
      </c>
      <c r="Y814" s="11">
        <f>+P814-'[1]Приложение №1'!$P737</f>
        <v>0</v>
      </c>
      <c r="AA814" s="24">
        <f t="shared" si="347"/>
        <v>3363951.98</v>
      </c>
      <c r="AB814" s="26">
        <v>1302552.5749017601</v>
      </c>
      <c r="AC814" s="26">
        <v>465711.39296093996</v>
      </c>
      <c r="AD814" s="26">
        <v>179607.05389704002</v>
      </c>
      <c r="AE814" s="26">
        <v>695363.91473472002</v>
      </c>
      <c r="AF814" s="26">
        <v>0</v>
      </c>
      <c r="AG814" s="26"/>
      <c r="AH814" s="26">
        <v>320408.40648684005</v>
      </c>
      <c r="AI814" s="26">
        <v>0</v>
      </c>
      <c r="AJ814" s="26">
        <v>0</v>
      </c>
      <c r="AK814" s="26">
        <v>0</v>
      </c>
      <c r="AL814" s="26">
        <v>0</v>
      </c>
      <c r="AM814" s="26">
        <v>0</v>
      </c>
      <c r="AN814" s="26">
        <v>301860.23969999998</v>
      </c>
      <c r="AO814" s="1">
        <v>33639.519799999995</v>
      </c>
      <c r="AP814" s="112">
        <v>64808.877518699999</v>
      </c>
      <c r="AQ814" s="172"/>
    </row>
    <row r="815" spans="1:43" ht="15" customHeight="1" x14ac:dyDescent="0.25">
      <c r="A815" s="4">
        <f t="shared" si="344"/>
        <v>788</v>
      </c>
      <c r="B815" s="22">
        <f t="shared" si="345"/>
        <v>179</v>
      </c>
      <c r="C815" s="2" t="s">
        <v>172</v>
      </c>
      <c r="D815" s="2" t="s">
        <v>549</v>
      </c>
      <c r="E815" s="5">
        <v>1964</v>
      </c>
      <c r="F815" s="5">
        <v>1964</v>
      </c>
      <c r="G815" s="5" t="s">
        <v>48</v>
      </c>
      <c r="H815" s="5">
        <v>2</v>
      </c>
      <c r="I815" s="5">
        <v>2</v>
      </c>
      <c r="J815" s="26">
        <v>660.09</v>
      </c>
      <c r="K815" s="26">
        <v>609.62</v>
      </c>
      <c r="L815" s="26">
        <v>0</v>
      </c>
      <c r="M815" s="6">
        <v>32</v>
      </c>
      <c r="N815" s="24">
        <f t="shared" si="346"/>
        <v>4551398.5399999991</v>
      </c>
      <c r="O815" s="20"/>
      <c r="P815" s="1">
        <f t="shared" si="353"/>
        <v>2583043.7780267848</v>
      </c>
      <c r="Q815" s="1"/>
      <c r="R815" s="1">
        <v>232400.85084</v>
      </c>
      <c r="S815" s="1">
        <v>1735953.9111332137</v>
      </c>
      <c r="T815" s="1"/>
      <c r="U815" s="1">
        <f t="shared" ref="U815:V834" si="355">$N815/($K815+$L815)</f>
        <v>7465.9600078737558</v>
      </c>
      <c r="V815" s="1">
        <f t="shared" si="355"/>
        <v>7465.9600078737558</v>
      </c>
      <c r="W815" s="7">
        <v>2019</v>
      </c>
      <c r="X815" s="173" t="s">
        <v>1394</v>
      </c>
      <c r="Y815" s="11">
        <f>+P815-'[1]Приложение №1'!$P738</f>
        <v>0</v>
      </c>
      <c r="AA815" s="24">
        <f t="shared" si="347"/>
        <v>4551398.5399999991</v>
      </c>
      <c r="AB815" s="26">
        <v>1783504.6065618601</v>
      </c>
      <c r="AC815" s="26">
        <v>1085237.2512912001</v>
      </c>
      <c r="AD815" s="26">
        <v>511364.19748848001</v>
      </c>
      <c r="AE815" s="26">
        <v>435798.11897832004</v>
      </c>
      <c r="AF815" s="26">
        <v>0</v>
      </c>
      <c r="AG815" s="26"/>
      <c r="AH815" s="26">
        <v>189558.68370852002</v>
      </c>
      <c r="AI815" s="26">
        <v>0</v>
      </c>
      <c r="AJ815" s="26">
        <v>0</v>
      </c>
      <c r="AK815" s="26">
        <v>0</v>
      </c>
      <c r="AL815" s="26">
        <v>0</v>
      </c>
      <c r="AM815" s="26">
        <v>0</v>
      </c>
      <c r="AN815" s="26">
        <v>412830.33630000002</v>
      </c>
      <c r="AO815" s="1">
        <v>45513.985399999998</v>
      </c>
      <c r="AP815" s="112">
        <v>87591.360271620011</v>
      </c>
      <c r="AQ815" s="172"/>
    </row>
    <row r="816" spans="1:43" ht="15" customHeight="1" x14ac:dyDescent="0.25">
      <c r="A816" s="4">
        <f t="shared" si="344"/>
        <v>789</v>
      </c>
      <c r="B816" s="22">
        <f t="shared" si="345"/>
        <v>180</v>
      </c>
      <c r="C816" s="2" t="s">
        <v>172</v>
      </c>
      <c r="D816" s="2" t="s">
        <v>175</v>
      </c>
      <c r="E816" s="5">
        <v>1977</v>
      </c>
      <c r="F816" s="5">
        <v>1977</v>
      </c>
      <c r="G816" s="5" t="s">
        <v>63</v>
      </c>
      <c r="H816" s="5">
        <v>2</v>
      </c>
      <c r="I816" s="5">
        <v>2</v>
      </c>
      <c r="J816" s="26">
        <v>543.84</v>
      </c>
      <c r="K816" s="26">
        <v>502</v>
      </c>
      <c r="L816" s="26">
        <v>0</v>
      </c>
      <c r="M816" s="6">
        <v>23</v>
      </c>
      <c r="N816" s="24">
        <f t="shared" si="346"/>
        <v>2848834.9400000004</v>
      </c>
      <c r="O816" s="20"/>
      <c r="P816" s="1">
        <f t="shared" si="353"/>
        <v>2482163.100000001</v>
      </c>
      <c r="Q816" s="1"/>
      <c r="R816" s="1">
        <v>28725.444</v>
      </c>
      <c r="S816" s="1">
        <v>337946.39599999937</v>
      </c>
      <c r="T816" s="26"/>
      <c r="U816" s="1">
        <f t="shared" si="355"/>
        <v>5674.9700000000012</v>
      </c>
      <c r="V816" s="1">
        <f t="shared" si="355"/>
        <v>5674.9700000000012</v>
      </c>
      <c r="W816" s="7">
        <v>2019</v>
      </c>
      <c r="X816" s="173" t="s">
        <v>1394</v>
      </c>
      <c r="Y816" s="11">
        <f>+P816-'[1]Приложение №1'!$P739</f>
        <v>0</v>
      </c>
      <c r="AA816" s="24">
        <f t="shared" si="347"/>
        <v>2848834.9400000004</v>
      </c>
      <c r="AB816" s="26">
        <v>1103094.60963156</v>
      </c>
      <c r="AC816" s="26">
        <v>394397.68815047998</v>
      </c>
      <c r="AD816" s="26">
        <v>152104.08590412</v>
      </c>
      <c r="AE816" s="26">
        <v>588883.85909304</v>
      </c>
      <c r="AF816" s="26">
        <v>0</v>
      </c>
      <c r="AG816" s="26"/>
      <c r="AH816" s="26">
        <v>271344.73540271999</v>
      </c>
      <c r="AI816" s="26">
        <v>0</v>
      </c>
      <c r="AJ816" s="26">
        <v>0</v>
      </c>
      <c r="AK816" s="26">
        <v>0</v>
      </c>
      <c r="AL816" s="26">
        <v>0</v>
      </c>
      <c r="AM816" s="26">
        <v>0</v>
      </c>
      <c r="AN816" s="26">
        <v>255636.82339999999</v>
      </c>
      <c r="AO816" s="1">
        <v>28488.349400000006</v>
      </c>
      <c r="AP816" s="112">
        <v>54884.789018080002</v>
      </c>
      <c r="AQ816" s="172"/>
    </row>
    <row r="817" spans="1:43" ht="15" customHeight="1" x14ac:dyDescent="0.25">
      <c r="A817" s="4">
        <f t="shared" si="344"/>
        <v>790</v>
      </c>
      <c r="B817" s="22">
        <f t="shared" si="345"/>
        <v>181</v>
      </c>
      <c r="C817" s="2" t="s">
        <v>550</v>
      </c>
      <c r="D817" s="2" t="s">
        <v>551</v>
      </c>
      <c r="E817" s="5">
        <v>1986</v>
      </c>
      <c r="F817" s="5">
        <v>2013</v>
      </c>
      <c r="G817" s="5" t="s">
        <v>63</v>
      </c>
      <c r="H817" s="5">
        <v>2</v>
      </c>
      <c r="I817" s="5">
        <v>2</v>
      </c>
      <c r="J817" s="26">
        <v>884.7</v>
      </c>
      <c r="K817" s="26">
        <v>815.5</v>
      </c>
      <c r="L817" s="26">
        <v>0</v>
      </c>
      <c r="M817" s="6">
        <v>34</v>
      </c>
      <c r="N817" s="24">
        <f t="shared" si="346"/>
        <v>2012270.72</v>
      </c>
      <c r="O817" s="20"/>
      <c r="P817" s="1">
        <f t="shared" si="353"/>
        <v>1349282.75</v>
      </c>
      <c r="Q817" s="1"/>
      <c r="R817" s="1">
        <v>113993.361</v>
      </c>
      <c r="S817" s="1">
        <v>548994.60899999994</v>
      </c>
      <c r="T817" s="26"/>
      <c r="U817" s="1">
        <f t="shared" si="355"/>
        <v>2467.5300061312078</v>
      </c>
      <c r="V817" s="1">
        <f t="shared" si="355"/>
        <v>2467.5300061312078</v>
      </c>
      <c r="W817" s="7">
        <v>2019</v>
      </c>
      <c r="X817" s="173" t="s">
        <v>1394</v>
      </c>
      <c r="Y817" s="11">
        <f>+P817-'[1]Приложение №1'!$P740</f>
        <v>0</v>
      </c>
      <c r="AA817" s="24">
        <f t="shared" si="347"/>
        <v>2012270.72</v>
      </c>
      <c r="AB817" s="26">
        <v>1791979.3951987198</v>
      </c>
      <c r="AC817" s="26">
        <v>0</v>
      </c>
      <c r="AD817" s="26">
        <v>0</v>
      </c>
      <c r="AE817" s="26">
        <v>0</v>
      </c>
      <c r="AF817" s="26">
        <v>0</v>
      </c>
      <c r="AG817" s="26"/>
      <c r="AH817" s="26">
        <v>0</v>
      </c>
      <c r="AI817" s="26">
        <v>0</v>
      </c>
      <c r="AJ817" s="26">
        <v>0</v>
      </c>
      <c r="AK817" s="26">
        <v>0</v>
      </c>
      <c r="AL817" s="26">
        <v>0</v>
      </c>
      <c r="AM817" s="26">
        <v>0</v>
      </c>
      <c r="AN817" s="26">
        <v>160981.65760000001</v>
      </c>
      <c r="AO817" s="1">
        <v>20122.707200000001</v>
      </c>
      <c r="AP817" s="112">
        <v>39186.96000128</v>
      </c>
      <c r="AQ817" s="172"/>
    </row>
    <row r="818" spans="1:43" ht="15" customHeight="1" x14ac:dyDescent="0.25">
      <c r="A818" s="4">
        <f t="shared" si="344"/>
        <v>791</v>
      </c>
      <c r="B818" s="22">
        <f t="shared" si="345"/>
        <v>182</v>
      </c>
      <c r="C818" s="2" t="s">
        <v>550</v>
      </c>
      <c r="D818" s="2" t="s">
        <v>552</v>
      </c>
      <c r="E818" s="5">
        <v>1981</v>
      </c>
      <c r="F818" s="5">
        <v>2010</v>
      </c>
      <c r="G818" s="5" t="s">
        <v>48</v>
      </c>
      <c r="H818" s="5">
        <v>2</v>
      </c>
      <c r="I818" s="5">
        <v>2</v>
      </c>
      <c r="J818" s="26">
        <v>774.6</v>
      </c>
      <c r="K818" s="26">
        <v>714.53</v>
      </c>
      <c r="L818" s="26">
        <v>0</v>
      </c>
      <c r="M818" s="6">
        <v>28</v>
      </c>
      <c r="N818" s="24">
        <f t="shared" si="346"/>
        <v>3874188.8000000003</v>
      </c>
      <c r="O818" s="20"/>
      <c r="P818" s="1">
        <f t="shared" si="353"/>
        <v>1585258.8399999996</v>
      </c>
      <c r="Q818" s="1"/>
      <c r="R818" s="1">
        <v>254234.32945999998</v>
      </c>
      <c r="S818" s="1">
        <v>2034695.6305400005</v>
      </c>
      <c r="T818" s="1"/>
      <c r="U818" s="1">
        <f t="shared" si="355"/>
        <v>5422.0099925825371</v>
      </c>
      <c r="V818" s="1">
        <f t="shared" si="355"/>
        <v>5422.0099925825371</v>
      </c>
      <c r="W818" s="7">
        <v>2019</v>
      </c>
      <c r="X818" s="173" t="s">
        <v>1394</v>
      </c>
      <c r="Y818" s="11">
        <f>+P818-'[1]Приложение №1'!$P741</f>
        <v>0</v>
      </c>
      <c r="AA818" s="24">
        <f t="shared" si="347"/>
        <v>3874188.8000000003</v>
      </c>
      <c r="AB818" s="26">
        <v>2090429.3526916802</v>
      </c>
      <c r="AC818" s="26">
        <v>0</v>
      </c>
      <c r="AD818" s="26">
        <v>599365.27642445988</v>
      </c>
      <c r="AE818" s="26">
        <v>510794.96876771998</v>
      </c>
      <c r="AF818" s="26">
        <v>0</v>
      </c>
      <c r="AG818" s="26"/>
      <c r="AH818" s="26">
        <v>222179.99235767999</v>
      </c>
      <c r="AI818" s="26">
        <v>0</v>
      </c>
      <c r="AJ818" s="26">
        <v>0</v>
      </c>
      <c r="AK818" s="26">
        <v>0</v>
      </c>
      <c r="AL818" s="26">
        <v>0</v>
      </c>
      <c r="AM818" s="26">
        <v>0</v>
      </c>
      <c r="AN818" s="26">
        <v>337828.28310000006</v>
      </c>
      <c r="AO818" s="1">
        <v>38741.887999999999</v>
      </c>
      <c r="AP818" s="112">
        <v>74849.038658460006</v>
      </c>
      <c r="AQ818" s="172"/>
    </row>
    <row r="819" spans="1:43" ht="15" customHeight="1" x14ac:dyDescent="0.25">
      <c r="A819" s="4">
        <f t="shared" si="344"/>
        <v>792</v>
      </c>
      <c r="B819" s="22">
        <f t="shared" si="345"/>
        <v>183</v>
      </c>
      <c r="C819" s="2" t="s">
        <v>550</v>
      </c>
      <c r="D819" s="2" t="s">
        <v>553</v>
      </c>
      <c r="E819" s="5">
        <v>1983</v>
      </c>
      <c r="F819" s="5">
        <v>1983</v>
      </c>
      <c r="G819" s="5" t="s">
        <v>48</v>
      </c>
      <c r="H819" s="5">
        <v>2</v>
      </c>
      <c r="I819" s="5">
        <v>2</v>
      </c>
      <c r="J819" s="26">
        <v>910.77</v>
      </c>
      <c r="K819" s="26">
        <v>843.29</v>
      </c>
      <c r="L819" s="26">
        <v>0</v>
      </c>
      <c r="M819" s="6">
        <v>34</v>
      </c>
      <c r="N819" s="24">
        <f t="shared" si="346"/>
        <v>6295969.4100000001</v>
      </c>
      <c r="O819" s="20"/>
      <c r="P819" s="1">
        <f t="shared" si="353"/>
        <v>3588862.6807772806</v>
      </c>
      <c r="Q819" s="1"/>
      <c r="R819" s="1">
        <v>305754.12377999997</v>
      </c>
      <c r="S819" s="1">
        <v>2401352.6054427195</v>
      </c>
      <c r="T819" s="1"/>
      <c r="U819" s="1">
        <f t="shared" si="355"/>
        <v>7465.9600018973315</v>
      </c>
      <c r="V819" s="1">
        <f t="shared" si="355"/>
        <v>7465.9600018973315</v>
      </c>
      <c r="W819" s="7">
        <v>2019</v>
      </c>
      <c r="X819" s="173" t="s">
        <v>1394</v>
      </c>
      <c r="Y819" s="11">
        <f>+P819-'[1]Приложение №1'!$P742</f>
        <v>0</v>
      </c>
      <c r="AA819" s="24">
        <f t="shared" si="347"/>
        <v>6295969.4100000001</v>
      </c>
      <c r="AB819" s="26">
        <v>2467129.6784152202</v>
      </c>
      <c r="AC819" s="26">
        <v>1501213.4170404002</v>
      </c>
      <c r="AD819" s="26">
        <v>707372.31680261996</v>
      </c>
      <c r="AE819" s="26">
        <v>602841.43419444002</v>
      </c>
      <c r="AF819" s="26">
        <v>0</v>
      </c>
      <c r="AG819" s="26"/>
      <c r="AH819" s="26">
        <v>262217.35903776006</v>
      </c>
      <c r="AI819" s="26">
        <v>0</v>
      </c>
      <c r="AJ819" s="26">
        <v>0</v>
      </c>
      <c r="AK819" s="26">
        <v>0</v>
      </c>
      <c r="AL819" s="26">
        <v>0</v>
      </c>
      <c r="AM819" s="26">
        <v>0</v>
      </c>
      <c r="AN819" s="26">
        <v>571070.00050000008</v>
      </c>
      <c r="AO819" s="1">
        <v>62959.694100000001</v>
      </c>
      <c r="AP819" s="112">
        <v>121165.50990956002</v>
      </c>
      <c r="AQ819" s="172"/>
    </row>
    <row r="820" spans="1:43" ht="15" customHeight="1" x14ac:dyDescent="0.25">
      <c r="A820" s="4">
        <f t="shared" si="344"/>
        <v>793</v>
      </c>
      <c r="B820" s="22">
        <f t="shared" si="345"/>
        <v>184</v>
      </c>
      <c r="C820" s="2" t="s">
        <v>176</v>
      </c>
      <c r="D820" s="2" t="s">
        <v>556</v>
      </c>
      <c r="E820" s="5">
        <v>1984</v>
      </c>
      <c r="F820" s="5">
        <v>1984</v>
      </c>
      <c r="G820" s="5" t="s">
        <v>48</v>
      </c>
      <c r="H820" s="5">
        <v>2</v>
      </c>
      <c r="I820" s="5">
        <v>2</v>
      </c>
      <c r="J820" s="26">
        <v>638.79999999999995</v>
      </c>
      <c r="K820" s="26">
        <v>591.79999999999995</v>
      </c>
      <c r="L820" s="26">
        <v>0</v>
      </c>
      <c r="M820" s="6">
        <v>27</v>
      </c>
      <c r="N820" s="24">
        <f t="shared" si="346"/>
        <v>4418355.1300000008</v>
      </c>
      <c r="O820" s="20"/>
      <c r="P820" s="1">
        <f t="shared" si="353"/>
        <v>2685397.8447520761</v>
      </c>
      <c r="Q820" s="1"/>
      <c r="R820" s="1">
        <v>47747.607600000003</v>
      </c>
      <c r="S820" s="1">
        <v>1685209.677647925</v>
      </c>
      <c r="T820" s="1"/>
      <c r="U820" s="1">
        <f t="shared" si="355"/>
        <v>7465.9600033795223</v>
      </c>
      <c r="V820" s="1">
        <f t="shared" si="355"/>
        <v>7465.9600033795223</v>
      </c>
      <c r="W820" s="7">
        <v>2019</v>
      </c>
      <c r="X820" s="173" t="s">
        <v>1394</v>
      </c>
      <c r="Y820" s="11">
        <f>+P820-'[1]Приложение №1'!$P743</f>
        <v>0</v>
      </c>
      <c r="AA820" s="24">
        <f t="shared" si="347"/>
        <v>4418355.1300000008</v>
      </c>
      <c r="AB820" s="26">
        <v>1731370.4004597</v>
      </c>
      <c r="AC820" s="26">
        <v>1053514.3282679403</v>
      </c>
      <c r="AD820" s="26">
        <v>496416.34494900005</v>
      </c>
      <c r="AE820" s="26">
        <v>423059.16646896006</v>
      </c>
      <c r="AF820" s="26">
        <v>0</v>
      </c>
      <c r="AG820" s="26"/>
      <c r="AH820" s="26">
        <v>184017.63091067999</v>
      </c>
      <c r="AI820" s="26">
        <v>0</v>
      </c>
      <c r="AJ820" s="26">
        <v>0</v>
      </c>
      <c r="AK820" s="26">
        <v>0</v>
      </c>
      <c r="AL820" s="26">
        <v>0</v>
      </c>
      <c r="AM820" s="26">
        <v>0</v>
      </c>
      <c r="AN820" s="26">
        <v>400762.75890000002</v>
      </c>
      <c r="AO820" s="1">
        <v>44183.551299999999</v>
      </c>
      <c r="AP820" s="112">
        <v>85030.948743720015</v>
      </c>
      <c r="AQ820" s="172"/>
    </row>
    <row r="821" spans="1:43" ht="15" customHeight="1" x14ac:dyDescent="0.25">
      <c r="A821" s="4">
        <f t="shared" si="344"/>
        <v>794</v>
      </c>
      <c r="B821" s="22">
        <f t="shared" si="345"/>
        <v>185</v>
      </c>
      <c r="C821" s="2" t="s">
        <v>177</v>
      </c>
      <c r="D821" s="2" t="s">
        <v>178</v>
      </c>
      <c r="E821" s="5">
        <v>1961</v>
      </c>
      <c r="F821" s="5">
        <v>2009</v>
      </c>
      <c r="G821" s="5" t="s">
        <v>48</v>
      </c>
      <c r="H821" s="5">
        <v>2</v>
      </c>
      <c r="I821" s="5">
        <v>2</v>
      </c>
      <c r="J821" s="26">
        <v>1068.6199999999999</v>
      </c>
      <c r="K821" s="26">
        <v>383.54</v>
      </c>
      <c r="L821" s="26">
        <v>254.2</v>
      </c>
      <c r="M821" s="6">
        <v>27</v>
      </c>
      <c r="N821" s="24">
        <f t="shared" si="346"/>
        <v>614213.77</v>
      </c>
      <c r="O821" s="20"/>
      <c r="P821" s="1">
        <f t="shared" si="353"/>
        <v>497150.82692000008</v>
      </c>
      <c r="Q821" s="1"/>
      <c r="R821" s="1">
        <v>71963.503079999995</v>
      </c>
      <c r="S821" s="1">
        <v>45099.44</v>
      </c>
      <c r="T821" s="1"/>
      <c r="U821" s="1">
        <f t="shared" si="355"/>
        <v>963.10999780474799</v>
      </c>
      <c r="V821" s="1">
        <f t="shared" si="355"/>
        <v>963.10999780474799</v>
      </c>
      <c r="W821" s="7">
        <v>2019</v>
      </c>
      <c r="X821" s="173" t="s">
        <v>1394</v>
      </c>
      <c r="Y821" s="11">
        <f>+P821-'[1]Приложение №1'!$P744</f>
        <v>0</v>
      </c>
      <c r="AA821" s="24">
        <f t="shared" si="347"/>
        <v>614213.77</v>
      </c>
      <c r="AB821" s="26">
        <v>0</v>
      </c>
      <c r="AC821" s="26">
        <v>0</v>
      </c>
      <c r="AD821" s="26">
        <v>534951.93983658007</v>
      </c>
      <c r="AE821" s="26">
        <v>0</v>
      </c>
      <c r="AF821" s="26">
        <v>0</v>
      </c>
      <c r="AG821" s="26"/>
      <c r="AH821" s="26">
        <v>0</v>
      </c>
      <c r="AI821" s="26">
        <v>0</v>
      </c>
      <c r="AJ821" s="26">
        <v>0</v>
      </c>
      <c r="AK821" s="26">
        <v>0</v>
      </c>
      <c r="AL821" s="26">
        <v>0</v>
      </c>
      <c r="AM821" s="26">
        <v>0</v>
      </c>
      <c r="AN821" s="26">
        <v>61421.377000000008</v>
      </c>
      <c r="AO821" s="1">
        <v>6142.1377000000002</v>
      </c>
      <c r="AP821" s="112">
        <v>11698.315463420002</v>
      </c>
      <c r="AQ821" s="172"/>
    </row>
    <row r="822" spans="1:43" ht="15" customHeight="1" x14ac:dyDescent="0.25">
      <c r="A822" s="4">
        <f t="shared" si="344"/>
        <v>795</v>
      </c>
      <c r="B822" s="22">
        <f t="shared" si="345"/>
        <v>186</v>
      </c>
      <c r="C822" s="2" t="s">
        <v>177</v>
      </c>
      <c r="D822" s="2" t="s">
        <v>179</v>
      </c>
      <c r="E822" s="5">
        <v>1964</v>
      </c>
      <c r="F822" s="5">
        <v>2009</v>
      </c>
      <c r="G822" s="5" t="s">
        <v>48</v>
      </c>
      <c r="H822" s="5">
        <v>2</v>
      </c>
      <c r="I822" s="5">
        <v>2</v>
      </c>
      <c r="J822" s="26">
        <v>645.32000000000005</v>
      </c>
      <c r="K822" s="26">
        <v>377.82</v>
      </c>
      <c r="L822" s="26">
        <v>218.22</v>
      </c>
      <c r="M822" s="6">
        <v>18</v>
      </c>
      <c r="N822" s="24">
        <f t="shared" si="346"/>
        <v>574052.08000000007</v>
      </c>
      <c r="O822" s="20"/>
      <c r="P822" s="1">
        <f t="shared" si="353"/>
        <v>465424.49468000006</v>
      </c>
      <c r="Q822" s="1"/>
      <c r="R822" s="1">
        <v>65696.125319999992</v>
      </c>
      <c r="S822" s="1">
        <v>42931.46</v>
      </c>
      <c r="T822" s="1"/>
      <c r="U822" s="1">
        <f t="shared" si="355"/>
        <v>963.1099926179453</v>
      </c>
      <c r="V822" s="1">
        <f t="shared" si="355"/>
        <v>963.1099926179453</v>
      </c>
      <c r="W822" s="7">
        <v>2019</v>
      </c>
      <c r="X822" s="173" t="s">
        <v>1394</v>
      </c>
      <c r="Y822" s="11">
        <f>+P822-'[1]Приложение №1'!$P745</f>
        <v>0</v>
      </c>
      <c r="AA822" s="24">
        <f t="shared" si="347"/>
        <v>574052.08000000007</v>
      </c>
      <c r="AB822" s="26">
        <v>0</v>
      </c>
      <c r="AC822" s="26">
        <v>0</v>
      </c>
      <c r="AD822" s="26">
        <v>499972.95528431999</v>
      </c>
      <c r="AE822" s="26">
        <v>0</v>
      </c>
      <c r="AF822" s="26">
        <v>0</v>
      </c>
      <c r="AG822" s="26"/>
      <c r="AH822" s="26">
        <v>0</v>
      </c>
      <c r="AI822" s="26">
        <v>0</v>
      </c>
      <c r="AJ822" s="26">
        <v>0</v>
      </c>
      <c r="AK822" s="26">
        <v>0</v>
      </c>
      <c r="AL822" s="26">
        <v>0</v>
      </c>
      <c r="AM822" s="26">
        <v>0</v>
      </c>
      <c r="AN822" s="26">
        <v>57405.207999999999</v>
      </c>
      <c r="AO822" s="1">
        <v>5740.5207999999993</v>
      </c>
      <c r="AP822" s="112">
        <v>10933.395915679999</v>
      </c>
      <c r="AQ822" s="172"/>
    </row>
    <row r="823" spans="1:43" ht="15" customHeight="1" x14ac:dyDescent="0.25">
      <c r="A823" s="4">
        <f t="shared" si="344"/>
        <v>796</v>
      </c>
      <c r="B823" s="22">
        <f t="shared" si="345"/>
        <v>187</v>
      </c>
      <c r="C823" s="2" t="s">
        <v>177</v>
      </c>
      <c r="D823" s="2" t="s">
        <v>180</v>
      </c>
      <c r="E823" s="5">
        <v>1962</v>
      </c>
      <c r="F823" s="5">
        <v>2016</v>
      </c>
      <c r="G823" s="5" t="s">
        <v>63</v>
      </c>
      <c r="H823" s="5">
        <v>2</v>
      </c>
      <c r="I823" s="5">
        <v>3</v>
      </c>
      <c r="J823" s="26">
        <v>672.54</v>
      </c>
      <c r="K823" s="26">
        <v>349.59</v>
      </c>
      <c r="L823" s="26">
        <v>238.75</v>
      </c>
      <c r="M823" s="6">
        <v>15</v>
      </c>
      <c r="N823" s="24">
        <f t="shared" si="346"/>
        <v>204677.6</v>
      </c>
      <c r="O823" s="20"/>
      <c r="P823" s="1">
        <f t="shared" si="353"/>
        <v>7559.8800000000047</v>
      </c>
      <c r="Q823" s="1"/>
      <c r="R823" s="1">
        <v>57555.793979999995</v>
      </c>
      <c r="S823" s="1">
        <v>139561.92602000001</v>
      </c>
      <c r="T823" s="26"/>
      <c r="U823" s="1">
        <f t="shared" si="355"/>
        <v>347.88999558078666</v>
      </c>
      <c r="V823" s="1">
        <f t="shared" si="355"/>
        <v>347.88999558078666</v>
      </c>
      <c r="W823" s="7">
        <v>2019</v>
      </c>
      <c r="X823" s="173" t="s">
        <v>1394</v>
      </c>
      <c r="Y823" s="11">
        <f>+P823-'[1]Приложение №1'!$P746</f>
        <v>7.2759576141834259E-12</v>
      </c>
      <c r="AA823" s="24">
        <f t="shared" si="347"/>
        <v>204677.6</v>
      </c>
      <c r="AB823" s="26">
        <v>0</v>
      </c>
      <c r="AC823" s="26">
        <v>0</v>
      </c>
      <c r="AD823" s="26">
        <v>159325.51370400001</v>
      </c>
      <c r="AE823" s="26">
        <v>0</v>
      </c>
      <c r="AF823" s="26">
        <v>0</v>
      </c>
      <c r="AG823" s="26"/>
      <c r="AH823" s="26">
        <v>0</v>
      </c>
      <c r="AI823" s="26">
        <v>0</v>
      </c>
      <c r="AJ823" s="26">
        <v>0</v>
      </c>
      <c r="AK823" s="26">
        <v>0</v>
      </c>
      <c r="AL823" s="26">
        <v>0</v>
      </c>
      <c r="AM823" s="26">
        <v>0</v>
      </c>
      <c r="AN823" s="26">
        <v>11867.96</v>
      </c>
      <c r="AO823" s="26">
        <v>30000</v>
      </c>
      <c r="AP823" s="112">
        <v>3484.1262960000004</v>
      </c>
      <c r="AQ823" s="172"/>
    </row>
    <row r="824" spans="1:43" ht="15" customHeight="1" x14ac:dyDescent="0.25">
      <c r="A824" s="4">
        <f t="shared" si="344"/>
        <v>797</v>
      </c>
      <c r="B824" s="22">
        <f t="shared" si="345"/>
        <v>188</v>
      </c>
      <c r="C824" s="2" t="s">
        <v>177</v>
      </c>
      <c r="D824" s="2" t="s">
        <v>1262</v>
      </c>
      <c r="E824" s="5">
        <v>1980</v>
      </c>
      <c r="F824" s="5">
        <v>2000</v>
      </c>
      <c r="G824" s="5" t="s">
        <v>63</v>
      </c>
      <c r="H824" s="5">
        <v>2</v>
      </c>
      <c r="I824" s="5">
        <v>2</v>
      </c>
      <c r="J824" s="26">
        <v>547.6</v>
      </c>
      <c r="K824" s="26">
        <v>486.4</v>
      </c>
      <c r="L824" s="26">
        <v>0</v>
      </c>
      <c r="M824" s="6">
        <v>17</v>
      </c>
      <c r="N824" s="24">
        <f t="shared" si="346"/>
        <v>4239652.0999999996</v>
      </c>
      <c r="O824" s="20"/>
      <c r="P824" s="1">
        <f t="shared" si="353"/>
        <v>3798701.4851515517</v>
      </c>
      <c r="Q824" s="1"/>
      <c r="R824" s="1">
        <v>113506.13080000001</v>
      </c>
      <c r="S824" s="1">
        <v>327444.48404844792</v>
      </c>
      <c r="T824" s="26"/>
      <c r="U824" s="1">
        <f t="shared" si="355"/>
        <v>8716.3900082236833</v>
      </c>
      <c r="V824" s="1">
        <f t="shared" si="355"/>
        <v>8716.3900082236833</v>
      </c>
      <c r="W824" s="7">
        <v>2019</v>
      </c>
      <c r="X824" s="173" t="s">
        <v>1394</v>
      </c>
      <c r="Y824" s="11">
        <f>+P824-'[1]Приложение №1'!$P747</f>
        <v>0</v>
      </c>
      <c r="AA824" s="24">
        <f t="shared" si="347"/>
        <v>4239652.0999999996</v>
      </c>
      <c r="AB824" s="26">
        <v>1147913.1933780003</v>
      </c>
      <c r="AC824" s="26">
        <v>403261.81093799998</v>
      </c>
      <c r="AD824" s="26">
        <v>149764.54277400003</v>
      </c>
      <c r="AE824" s="26">
        <v>641843.78634600004</v>
      </c>
      <c r="AF824" s="26">
        <v>0</v>
      </c>
      <c r="AG824" s="26"/>
      <c r="AH824" s="26">
        <v>268278.07192200003</v>
      </c>
      <c r="AI824" s="26">
        <v>0</v>
      </c>
      <c r="AJ824" s="26">
        <v>1391540.5465919997</v>
      </c>
      <c r="AK824" s="26">
        <v>0</v>
      </c>
      <c r="AL824" s="26">
        <v>0</v>
      </c>
      <c r="AM824" s="26">
        <v>0</v>
      </c>
      <c r="AN824" s="26">
        <v>124521.35</v>
      </c>
      <c r="AO824" s="26">
        <v>25000</v>
      </c>
      <c r="AP824" s="112">
        <v>87528.798049999998</v>
      </c>
      <c r="AQ824" s="172"/>
    </row>
    <row r="825" spans="1:43" ht="15" customHeight="1" x14ac:dyDescent="0.25">
      <c r="A825" s="4">
        <f t="shared" si="344"/>
        <v>798</v>
      </c>
      <c r="B825" s="22">
        <f t="shared" si="345"/>
        <v>189</v>
      </c>
      <c r="C825" s="2" t="s">
        <v>177</v>
      </c>
      <c r="D825" s="2" t="s">
        <v>557</v>
      </c>
      <c r="E825" s="5">
        <v>1977</v>
      </c>
      <c r="F825" s="5">
        <v>2009</v>
      </c>
      <c r="G825" s="5" t="s">
        <v>63</v>
      </c>
      <c r="H825" s="5">
        <v>2</v>
      </c>
      <c r="I825" s="5">
        <v>2</v>
      </c>
      <c r="J825" s="26">
        <v>1309.19</v>
      </c>
      <c r="K825" s="26">
        <v>618.66</v>
      </c>
      <c r="L825" s="26">
        <v>499.23</v>
      </c>
      <c r="M825" s="6">
        <v>41</v>
      </c>
      <c r="N825" s="24">
        <f t="shared" si="346"/>
        <v>11781465.049999997</v>
      </c>
      <c r="O825" s="20"/>
      <c r="P825" s="1">
        <f t="shared" si="353"/>
        <v>10117425.285721654</v>
      </c>
      <c r="Q825" s="1"/>
      <c r="R825" s="1">
        <v>323782.66383999999</v>
      </c>
      <c r="S825" s="1">
        <v>1340257.1004383429</v>
      </c>
      <c r="T825" s="26"/>
      <c r="U825" s="1">
        <f t="shared" si="355"/>
        <v>10539.019984077144</v>
      </c>
      <c r="V825" s="1">
        <f t="shared" si="355"/>
        <v>10539.019984077144</v>
      </c>
      <c r="W825" s="7">
        <v>2019</v>
      </c>
      <c r="X825" s="173" t="s">
        <v>1394</v>
      </c>
      <c r="Y825" s="11">
        <f>+P825-'[1]Приложение №1'!$P748</f>
        <v>0</v>
      </c>
      <c r="AA825" s="24">
        <f t="shared" si="347"/>
        <v>11781465.049999997</v>
      </c>
      <c r="AB825" s="26">
        <v>2456451.06055986</v>
      </c>
      <c r="AC825" s="26">
        <v>878273.36677289999</v>
      </c>
      <c r="AD825" s="26">
        <v>338716.40572349995</v>
      </c>
      <c r="AE825" s="26">
        <v>1311369.2737546801</v>
      </c>
      <c r="AF825" s="26">
        <v>0</v>
      </c>
      <c r="AG825" s="26"/>
      <c r="AH825" s="26">
        <v>604250.13026448002</v>
      </c>
      <c r="AI825" s="26">
        <v>0</v>
      </c>
      <c r="AJ825" s="26">
        <v>0</v>
      </c>
      <c r="AK825" s="26">
        <v>0</v>
      </c>
      <c r="AL825" s="26">
        <v>0</v>
      </c>
      <c r="AM825" s="26">
        <v>4735788.7285988992</v>
      </c>
      <c r="AN825" s="26">
        <v>1113017.8983</v>
      </c>
      <c r="AO825" s="1">
        <v>117814.6505</v>
      </c>
      <c r="AP825" s="112">
        <v>225783.53552568002</v>
      </c>
      <c r="AQ825" s="172"/>
    </row>
    <row r="826" spans="1:43" ht="15" customHeight="1" x14ac:dyDescent="0.25">
      <c r="A826" s="4">
        <f t="shared" si="344"/>
        <v>799</v>
      </c>
      <c r="B826" s="22">
        <f t="shared" si="345"/>
        <v>190</v>
      </c>
      <c r="C826" s="2" t="s">
        <v>177</v>
      </c>
      <c r="D826" s="2" t="s">
        <v>558</v>
      </c>
      <c r="E826" s="5">
        <v>1969</v>
      </c>
      <c r="F826" s="5">
        <v>1969</v>
      </c>
      <c r="G826" s="5" t="s">
        <v>48</v>
      </c>
      <c r="H826" s="5">
        <v>2</v>
      </c>
      <c r="I826" s="5">
        <v>2</v>
      </c>
      <c r="J826" s="26">
        <v>686.16</v>
      </c>
      <c r="K826" s="26">
        <v>410.21</v>
      </c>
      <c r="L826" s="26">
        <v>216.19</v>
      </c>
      <c r="M826" s="6">
        <v>29</v>
      </c>
      <c r="N826" s="24">
        <f t="shared" si="346"/>
        <v>603292.1</v>
      </c>
      <c r="O826" s="20"/>
      <c r="P826" s="21"/>
      <c r="Q826" s="1"/>
      <c r="R826" s="1"/>
      <c r="S826" s="1">
        <f>N826-O826-Q826-R826-T826</f>
        <v>603292.1</v>
      </c>
      <c r="T826" s="1"/>
      <c r="U826" s="1">
        <f t="shared" si="355"/>
        <v>963.1099936143039</v>
      </c>
      <c r="V826" s="1">
        <f t="shared" si="355"/>
        <v>963.1099936143039</v>
      </c>
      <c r="W826" s="7">
        <v>2019</v>
      </c>
      <c r="X826" s="173" t="s">
        <v>1394</v>
      </c>
      <c r="Y826" s="11">
        <f>+S826-'[1]Приложение №1'!$P749</f>
        <v>0</v>
      </c>
      <c r="AA826" s="24">
        <f t="shared" si="347"/>
        <v>603292.1</v>
      </c>
      <c r="AB826" s="26">
        <v>0</v>
      </c>
      <c r="AC826" s="26">
        <v>0</v>
      </c>
      <c r="AD826" s="26">
        <v>525439.66766340006</v>
      </c>
      <c r="AE826" s="26">
        <v>0</v>
      </c>
      <c r="AF826" s="26">
        <v>0</v>
      </c>
      <c r="AG826" s="26"/>
      <c r="AH826" s="26">
        <v>0</v>
      </c>
      <c r="AI826" s="26">
        <v>0</v>
      </c>
      <c r="AJ826" s="26">
        <v>0</v>
      </c>
      <c r="AK826" s="26">
        <v>0</v>
      </c>
      <c r="AL826" s="26">
        <v>0</v>
      </c>
      <c r="AM826" s="26">
        <v>0</v>
      </c>
      <c r="AN826" s="26">
        <v>60329.21</v>
      </c>
      <c r="AO826" s="1">
        <v>6032.9210000000003</v>
      </c>
      <c r="AP826" s="112">
        <v>11490.301336600001</v>
      </c>
      <c r="AQ826" s="172"/>
    </row>
    <row r="827" spans="1:43" ht="15" customHeight="1" x14ac:dyDescent="0.25">
      <c r="A827" s="4">
        <f t="shared" si="344"/>
        <v>800</v>
      </c>
      <c r="B827" s="22">
        <f t="shared" si="345"/>
        <v>191</v>
      </c>
      <c r="C827" s="2" t="s">
        <v>177</v>
      </c>
      <c r="D827" s="2" t="s">
        <v>559</v>
      </c>
      <c r="E827" s="5">
        <v>1963</v>
      </c>
      <c r="F827" s="5">
        <v>2008</v>
      </c>
      <c r="G827" s="5" t="s">
        <v>48</v>
      </c>
      <c r="H827" s="5">
        <v>2</v>
      </c>
      <c r="I827" s="5">
        <v>2</v>
      </c>
      <c r="J827" s="26">
        <v>815.23</v>
      </c>
      <c r="K827" s="26">
        <v>558.03</v>
      </c>
      <c r="L827" s="26">
        <v>0</v>
      </c>
      <c r="M827" s="6">
        <v>50</v>
      </c>
      <c r="N827" s="24">
        <f t="shared" si="346"/>
        <v>2343434.8514670716</v>
      </c>
      <c r="O827" s="20"/>
      <c r="P827" s="1">
        <f>N827-Q827-R827-S827-O827-T827</f>
        <v>1622697.7152514667</v>
      </c>
      <c r="Q827" s="1"/>
      <c r="R827" s="1">
        <v>169763.42645999999</v>
      </c>
      <c r="S827" s="1">
        <v>550973.70975560462</v>
      </c>
      <c r="T827" s="1"/>
      <c r="U827" s="1">
        <f t="shared" si="355"/>
        <v>4199.478256486339</v>
      </c>
      <c r="V827" s="1">
        <f t="shared" si="355"/>
        <v>4199.478256486339</v>
      </c>
      <c r="W827" s="7">
        <v>2019</v>
      </c>
      <c r="X827" s="173" t="s">
        <v>1394</v>
      </c>
      <c r="Y827" s="11">
        <f>+P827-'[1]Приложение №1'!$P750</f>
        <v>1505736.6014670711</v>
      </c>
      <c r="AA827" s="24">
        <f t="shared" si="347"/>
        <v>2343434.8514670716</v>
      </c>
      <c r="AB827" s="26">
        <v>0</v>
      </c>
      <c r="AC827" s="26">
        <v>0</v>
      </c>
      <c r="AD827" s="26">
        <v>468089.23673358001</v>
      </c>
      <c r="AE827" s="26">
        <v>0</v>
      </c>
      <c r="AF827" s="26">
        <v>0</v>
      </c>
      <c r="AG827" s="26"/>
      <c r="AH827" s="26">
        <v>0</v>
      </c>
      <c r="AI827" s="26">
        <v>0</v>
      </c>
      <c r="AJ827" s="26">
        <v>0</v>
      </c>
      <c r="AK827" s="26">
        <v>0</v>
      </c>
      <c r="AL827" s="26">
        <v>0</v>
      </c>
      <c r="AM827" s="26">
        <v>1572934.7208910722</v>
      </c>
      <c r="AN827" s="26">
        <v>234343.48514670721</v>
      </c>
      <c r="AO827" s="1">
        <v>23434.348514670721</v>
      </c>
      <c r="AP827" s="112">
        <v>44633.060181041852</v>
      </c>
      <c r="AQ827" s="172"/>
    </row>
    <row r="828" spans="1:43" ht="15" customHeight="1" x14ac:dyDescent="0.25">
      <c r="A828" s="4">
        <f t="shared" ref="A828:A889" si="356">+A827+1</f>
        <v>801</v>
      </c>
      <c r="B828" s="22">
        <f t="shared" ref="B828:B889" si="357">+B827+1</f>
        <v>192</v>
      </c>
      <c r="C828" s="2" t="s">
        <v>177</v>
      </c>
      <c r="D828" s="2" t="s">
        <v>560</v>
      </c>
      <c r="E828" s="5">
        <v>1971</v>
      </c>
      <c r="F828" s="5">
        <v>2009</v>
      </c>
      <c r="G828" s="5" t="s">
        <v>48</v>
      </c>
      <c r="H828" s="5">
        <v>4</v>
      </c>
      <c r="I828" s="5">
        <v>4</v>
      </c>
      <c r="J828" s="26">
        <v>3316.04</v>
      </c>
      <c r="K828" s="26">
        <v>1664.3</v>
      </c>
      <c r="L828" s="26">
        <v>776.54</v>
      </c>
      <c r="M828" s="6">
        <v>114</v>
      </c>
      <c r="N828" s="24">
        <f t="shared" si="346"/>
        <v>1136772.4099999997</v>
      </c>
      <c r="O828" s="20"/>
      <c r="P828" s="1"/>
      <c r="Q828" s="1"/>
      <c r="R828" s="1"/>
      <c r="S828" s="1">
        <f>N828-O828-Q828-R828-T828</f>
        <v>1136772.4099999997</v>
      </c>
      <c r="T828" s="1"/>
      <c r="U828" s="1">
        <f t="shared" si="355"/>
        <v>465.72999868897574</v>
      </c>
      <c r="V828" s="1">
        <f t="shared" si="355"/>
        <v>465.72999868897574</v>
      </c>
      <c r="W828" s="7">
        <v>2019</v>
      </c>
      <c r="X828" s="173" t="s">
        <v>1394</v>
      </c>
      <c r="Y828" s="11">
        <f>+P828-'[1]Приложение №1'!$P751</f>
        <v>-1136772.4099999997</v>
      </c>
      <c r="AA828" s="24">
        <f t="shared" si="347"/>
        <v>1136772.4099999997</v>
      </c>
      <c r="AB828" s="26">
        <v>0</v>
      </c>
      <c r="AC828" s="26">
        <v>0</v>
      </c>
      <c r="AD828" s="26">
        <v>990076.47757913987</v>
      </c>
      <c r="AE828" s="26">
        <v>0</v>
      </c>
      <c r="AF828" s="26">
        <v>0</v>
      </c>
      <c r="AG828" s="26"/>
      <c r="AH828" s="26">
        <v>0</v>
      </c>
      <c r="AI828" s="26">
        <v>0</v>
      </c>
      <c r="AJ828" s="26">
        <v>0</v>
      </c>
      <c r="AK828" s="26">
        <v>0</v>
      </c>
      <c r="AL828" s="26">
        <v>0</v>
      </c>
      <c r="AM828" s="26">
        <v>0</v>
      </c>
      <c r="AN828" s="26">
        <v>113677.24099999999</v>
      </c>
      <c r="AO828" s="1">
        <v>11367.724099999999</v>
      </c>
      <c r="AP828" s="112">
        <v>21650.96732086</v>
      </c>
      <c r="AQ828" s="172"/>
    </row>
    <row r="829" spans="1:43" ht="15" customHeight="1" x14ac:dyDescent="0.25">
      <c r="A829" s="4">
        <f t="shared" si="356"/>
        <v>802</v>
      </c>
      <c r="B829" s="22">
        <f t="shared" si="357"/>
        <v>193</v>
      </c>
      <c r="C829" s="2" t="s">
        <v>177</v>
      </c>
      <c r="D829" s="2" t="s">
        <v>561</v>
      </c>
      <c r="E829" s="5">
        <v>1976</v>
      </c>
      <c r="F829" s="5">
        <v>2008</v>
      </c>
      <c r="G829" s="5" t="s">
        <v>48</v>
      </c>
      <c r="H829" s="5">
        <v>4</v>
      </c>
      <c r="I829" s="5">
        <v>4</v>
      </c>
      <c r="J829" s="26">
        <v>4257.32</v>
      </c>
      <c r="K829" s="26">
        <v>2139.8000000000002</v>
      </c>
      <c r="L829" s="26">
        <v>991.08</v>
      </c>
      <c r="M829" s="6">
        <v>124</v>
      </c>
      <c r="N829" s="24">
        <f t="shared" ref="N829:N892" si="358">AA829</f>
        <v>16411728.570000004</v>
      </c>
      <c r="O829" s="20"/>
      <c r="P829" s="1">
        <f t="shared" ref="P829:P844" si="359">N829-Q829-R829-S829-O829-T829</f>
        <v>12372597.263280006</v>
      </c>
      <c r="Q829" s="1"/>
      <c r="R829" s="1"/>
      <c r="S829" s="1">
        <v>4039131.3067199984</v>
      </c>
      <c r="T829" s="1"/>
      <c r="U829" s="1">
        <f t="shared" si="355"/>
        <v>5241.8900021719146</v>
      </c>
      <c r="V829" s="1">
        <f t="shared" si="355"/>
        <v>5241.8900021719146</v>
      </c>
      <c r="W829" s="7">
        <v>2019</v>
      </c>
      <c r="X829" s="173" t="s">
        <v>1394</v>
      </c>
      <c r="Y829" s="11">
        <f>+P829-'[1]Приложение №1'!$P752</f>
        <v>0</v>
      </c>
      <c r="AA829" s="24">
        <f t="shared" ref="AA829:AA892" si="360">SUM(AB829:AP829)</f>
        <v>16411728.570000004</v>
      </c>
      <c r="AB829" s="26">
        <v>7185234.1705489811</v>
      </c>
      <c r="AC829" s="26">
        <v>2542217.2836664799</v>
      </c>
      <c r="AD829" s="26">
        <v>0</v>
      </c>
      <c r="AE829" s="26">
        <v>1662855.463857</v>
      </c>
      <c r="AF829" s="26">
        <v>2127796.9824119406</v>
      </c>
      <c r="AG829" s="26"/>
      <c r="AH829" s="26">
        <v>285097.02429768001</v>
      </c>
      <c r="AI829" s="26">
        <v>0</v>
      </c>
      <c r="AJ829" s="26">
        <v>0</v>
      </c>
      <c r="AK829" s="26">
        <v>0</v>
      </c>
      <c r="AL829" s="26">
        <v>0</v>
      </c>
      <c r="AM829" s="26">
        <v>0</v>
      </c>
      <c r="AN829" s="26">
        <v>2142562.3114999998</v>
      </c>
      <c r="AO829" s="1">
        <v>164117.28570000004</v>
      </c>
      <c r="AP829" s="112">
        <v>301848.04801792005</v>
      </c>
      <c r="AQ829" s="172"/>
    </row>
    <row r="830" spans="1:43" ht="15" customHeight="1" x14ac:dyDescent="0.25">
      <c r="A830" s="4">
        <f t="shared" si="356"/>
        <v>803</v>
      </c>
      <c r="B830" s="22">
        <f t="shared" si="357"/>
        <v>194</v>
      </c>
      <c r="C830" s="2" t="s">
        <v>177</v>
      </c>
      <c r="D830" s="2" t="s">
        <v>562</v>
      </c>
      <c r="E830" s="5">
        <v>1964</v>
      </c>
      <c r="F830" s="5">
        <v>1964</v>
      </c>
      <c r="G830" s="5" t="s">
        <v>48</v>
      </c>
      <c r="H830" s="5">
        <v>2</v>
      </c>
      <c r="I830" s="5">
        <v>2</v>
      </c>
      <c r="J830" s="26">
        <v>643.32000000000005</v>
      </c>
      <c r="K830" s="26">
        <v>377.32</v>
      </c>
      <c r="L830" s="26">
        <v>218.72</v>
      </c>
      <c r="M830" s="6">
        <v>23</v>
      </c>
      <c r="N830" s="24">
        <f t="shared" si="358"/>
        <v>6301561.3699999992</v>
      </c>
      <c r="O830" s="20"/>
      <c r="P830" s="1">
        <f t="shared" si="359"/>
        <v>5306003.8536799997</v>
      </c>
      <c r="Q830" s="1"/>
      <c r="R830" s="1"/>
      <c r="S830" s="1">
        <v>995557.5163199997</v>
      </c>
      <c r="T830" s="1"/>
      <c r="U830" s="1">
        <f t="shared" si="355"/>
        <v>10572.379991275753</v>
      </c>
      <c r="V830" s="1">
        <f t="shared" si="355"/>
        <v>10572.379991275753</v>
      </c>
      <c r="W830" s="7">
        <v>2019</v>
      </c>
      <c r="X830" s="173" t="s">
        <v>1394</v>
      </c>
      <c r="Y830" s="11">
        <f>+P830-'[1]Приложение №1'!$P753</f>
        <v>0</v>
      </c>
      <c r="AA830" s="24">
        <f t="shared" si="360"/>
        <v>6301561.3699999992</v>
      </c>
      <c r="AB830" s="26">
        <v>0</v>
      </c>
      <c r="AC830" s="26">
        <v>0</v>
      </c>
      <c r="AD830" s="26">
        <v>499972.95528431999</v>
      </c>
      <c r="AE830" s="26">
        <v>0</v>
      </c>
      <c r="AF830" s="26">
        <v>0</v>
      </c>
      <c r="AG830" s="26"/>
      <c r="AH830" s="26">
        <v>0</v>
      </c>
      <c r="AI830" s="26">
        <v>0</v>
      </c>
      <c r="AJ830" s="26">
        <v>5044446.5320746005</v>
      </c>
      <c r="AK830" s="26">
        <v>0</v>
      </c>
      <c r="AL830" s="26">
        <v>0</v>
      </c>
      <c r="AM830" s="26">
        <v>0</v>
      </c>
      <c r="AN830" s="26">
        <v>572881.04409999994</v>
      </c>
      <c r="AO830" s="1">
        <v>63015.613700000002</v>
      </c>
      <c r="AP830" s="112">
        <v>121245.22484108002</v>
      </c>
      <c r="AQ830" s="172"/>
    </row>
    <row r="831" spans="1:43" ht="15" customHeight="1" x14ac:dyDescent="0.25">
      <c r="A831" s="4">
        <f t="shared" si="356"/>
        <v>804</v>
      </c>
      <c r="B831" s="22">
        <f t="shared" si="357"/>
        <v>195</v>
      </c>
      <c r="C831" s="2" t="s">
        <v>177</v>
      </c>
      <c r="D831" s="2" t="s">
        <v>563</v>
      </c>
      <c r="E831" s="5">
        <v>1975</v>
      </c>
      <c r="F831" s="5">
        <v>2008</v>
      </c>
      <c r="G831" s="5" t="s">
        <v>48</v>
      </c>
      <c r="H831" s="5">
        <v>4</v>
      </c>
      <c r="I831" s="5">
        <v>4</v>
      </c>
      <c r="J831" s="26">
        <v>4182.96</v>
      </c>
      <c r="K831" s="26">
        <v>2083.25</v>
      </c>
      <c r="L831" s="26">
        <v>978.37</v>
      </c>
      <c r="M831" s="6">
        <v>135</v>
      </c>
      <c r="N831" s="24">
        <f t="shared" si="358"/>
        <v>16048675.259999996</v>
      </c>
      <c r="O831" s="20"/>
      <c r="P831" s="1">
        <f t="shared" si="359"/>
        <v>12126434.166819995</v>
      </c>
      <c r="Q831" s="1"/>
      <c r="R831" s="1"/>
      <c r="S831" s="1">
        <v>3922241.0931800008</v>
      </c>
      <c r="T831" s="1"/>
      <c r="U831" s="1">
        <f t="shared" si="355"/>
        <v>5241.8899994120748</v>
      </c>
      <c r="V831" s="1">
        <f t="shared" si="355"/>
        <v>5241.8899994120748</v>
      </c>
      <c r="W831" s="7">
        <v>2019</v>
      </c>
      <c r="X831" s="173" t="s">
        <v>1394</v>
      </c>
      <c r="Y831" s="11">
        <f>+P831-'[1]Приложение №1'!$P754</f>
        <v>0</v>
      </c>
      <c r="AA831" s="24">
        <f t="shared" si="360"/>
        <v>16048675.259999996</v>
      </c>
      <c r="AB831" s="26">
        <v>7026285.4671664191</v>
      </c>
      <c r="AC831" s="26">
        <v>2485979.4267953397</v>
      </c>
      <c r="AD831" s="26">
        <v>0</v>
      </c>
      <c r="AE831" s="26">
        <v>1626070.4809313999</v>
      </c>
      <c r="AF831" s="26">
        <v>2080726.7578889399</v>
      </c>
      <c r="AG831" s="26"/>
      <c r="AH831" s="26">
        <v>278790.22600296006</v>
      </c>
      <c r="AI831" s="26">
        <v>0</v>
      </c>
      <c r="AJ831" s="26">
        <v>0</v>
      </c>
      <c r="AK831" s="26">
        <v>0</v>
      </c>
      <c r="AL831" s="26">
        <v>0</v>
      </c>
      <c r="AM831" s="26">
        <v>0</v>
      </c>
      <c r="AN831" s="26">
        <v>2095165.4553</v>
      </c>
      <c r="AO831" s="1">
        <v>160486.75260000001</v>
      </c>
      <c r="AP831" s="112">
        <v>295170.69331494003</v>
      </c>
      <c r="AQ831" s="172"/>
    </row>
    <row r="832" spans="1:43" ht="15" customHeight="1" x14ac:dyDescent="0.25">
      <c r="A832" s="4">
        <f t="shared" si="356"/>
        <v>805</v>
      </c>
      <c r="B832" s="22">
        <f t="shared" si="357"/>
        <v>196</v>
      </c>
      <c r="C832" s="2" t="s">
        <v>177</v>
      </c>
      <c r="D832" s="2" t="s">
        <v>564</v>
      </c>
      <c r="E832" s="5">
        <v>1978</v>
      </c>
      <c r="F832" s="5">
        <v>2007</v>
      </c>
      <c r="G832" s="5" t="s">
        <v>48</v>
      </c>
      <c r="H832" s="5">
        <v>4</v>
      </c>
      <c r="I832" s="5">
        <v>4</v>
      </c>
      <c r="J832" s="26">
        <v>3454.2</v>
      </c>
      <c r="K832" s="26">
        <v>1889.6</v>
      </c>
      <c r="L832" s="26">
        <v>843</v>
      </c>
      <c r="M832" s="6">
        <v>110</v>
      </c>
      <c r="N832" s="24">
        <f t="shared" si="358"/>
        <v>14323988.610000001</v>
      </c>
      <c r="O832" s="20"/>
      <c r="P832" s="1">
        <f t="shared" si="359"/>
        <v>10814547.200800002</v>
      </c>
      <c r="Q832" s="1"/>
      <c r="R832" s="1"/>
      <c r="S832" s="1">
        <v>3509441.4092000001</v>
      </c>
      <c r="T832" s="1"/>
      <c r="U832" s="1">
        <f t="shared" si="355"/>
        <v>5241.8899985361932</v>
      </c>
      <c r="V832" s="1">
        <f t="shared" si="355"/>
        <v>5241.8899985361932</v>
      </c>
      <c r="W832" s="7">
        <v>2019</v>
      </c>
      <c r="X832" s="173" t="s">
        <v>1394</v>
      </c>
      <c r="Y832" s="11">
        <f>+P832-'[1]Приложение №1'!$P755</f>
        <v>0</v>
      </c>
      <c r="AA832" s="24">
        <f t="shared" si="360"/>
        <v>14323988.610000001</v>
      </c>
      <c r="AB832" s="26">
        <v>6271198.8006540602</v>
      </c>
      <c r="AC832" s="26">
        <v>2218821.2026700997</v>
      </c>
      <c r="AD832" s="26">
        <v>0</v>
      </c>
      <c r="AE832" s="26">
        <v>1451323.2211791598</v>
      </c>
      <c r="AF832" s="26">
        <v>1857119.41303938</v>
      </c>
      <c r="AG832" s="26"/>
      <c r="AH832" s="26">
        <v>248829.75972035999</v>
      </c>
      <c r="AI832" s="26">
        <v>0</v>
      </c>
      <c r="AJ832" s="26">
        <v>0</v>
      </c>
      <c r="AK832" s="26">
        <v>0</v>
      </c>
      <c r="AL832" s="26">
        <v>0</v>
      </c>
      <c r="AM832" s="26">
        <v>0</v>
      </c>
      <c r="AN832" s="26">
        <v>1870006.4417999999</v>
      </c>
      <c r="AO832" s="1">
        <v>143239.88609999997</v>
      </c>
      <c r="AP832" s="112">
        <v>263449.88483693998</v>
      </c>
      <c r="AQ832" s="172"/>
    </row>
    <row r="833" spans="1:43" ht="15" customHeight="1" x14ac:dyDescent="0.25">
      <c r="A833" s="4">
        <f t="shared" si="356"/>
        <v>806</v>
      </c>
      <c r="B833" s="22">
        <f t="shared" si="357"/>
        <v>197</v>
      </c>
      <c r="C833" s="2" t="s">
        <v>177</v>
      </c>
      <c r="D833" s="2" t="s">
        <v>565</v>
      </c>
      <c r="E833" s="5">
        <v>1964</v>
      </c>
      <c r="F833" s="5">
        <v>1964</v>
      </c>
      <c r="G833" s="5" t="s">
        <v>48</v>
      </c>
      <c r="H833" s="5">
        <v>2</v>
      </c>
      <c r="I833" s="5">
        <v>2</v>
      </c>
      <c r="J833" s="26">
        <v>848.81</v>
      </c>
      <c r="K833" s="26">
        <v>359.96</v>
      </c>
      <c r="L833" s="26">
        <v>255.31</v>
      </c>
      <c r="M833" s="6">
        <v>26</v>
      </c>
      <c r="N833" s="24">
        <f t="shared" si="358"/>
        <v>6504868.2400000012</v>
      </c>
      <c r="O833" s="20"/>
      <c r="P833" s="1">
        <f t="shared" si="359"/>
        <v>5490989.4344400009</v>
      </c>
      <c r="Q833" s="1"/>
      <c r="R833" s="1"/>
      <c r="S833" s="1">
        <v>1013878.80556</v>
      </c>
      <c r="T833" s="1"/>
      <c r="U833" s="1">
        <f t="shared" si="355"/>
        <v>10572.379995774216</v>
      </c>
      <c r="V833" s="1">
        <f t="shared" si="355"/>
        <v>10572.379995774216</v>
      </c>
      <c r="W833" s="7">
        <v>2019</v>
      </c>
      <c r="X833" s="173" t="s">
        <v>1394</v>
      </c>
      <c r="Y833" s="11">
        <f>+P833-'[1]Приложение №1'!$P756</f>
        <v>0</v>
      </c>
      <c r="AA833" s="24">
        <f t="shared" si="360"/>
        <v>6504868.2400000012</v>
      </c>
      <c r="AB833" s="26">
        <v>0</v>
      </c>
      <c r="AC833" s="26">
        <v>0</v>
      </c>
      <c r="AD833" s="26">
        <v>516103.55464625999</v>
      </c>
      <c r="AE833" s="26">
        <v>0</v>
      </c>
      <c r="AF833" s="26">
        <v>0</v>
      </c>
      <c r="AG833" s="26"/>
      <c r="AH833" s="26">
        <v>0</v>
      </c>
      <c r="AI833" s="26">
        <v>0</v>
      </c>
      <c r="AJ833" s="26">
        <v>5207195.1827070005</v>
      </c>
      <c r="AK833" s="26">
        <v>0</v>
      </c>
      <c r="AL833" s="26">
        <v>0</v>
      </c>
      <c r="AM833" s="26">
        <v>0</v>
      </c>
      <c r="AN833" s="26">
        <v>591363.86849999998</v>
      </c>
      <c r="AO833" s="1">
        <v>65048.682400000005</v>
      </c>
      <c r="AP833" s="112">
        <v>125156.95174674</v>
      </c>
      <c r="AQ833" s="172"/>
    </row>
    <row r="834" spans="1:43" ht="15" customHeight="1" x14ac:dyDescent="0.25">
      <c r="A834" s="4">
        <f t="shared" si="356"/>
        <v>807</v>
      </c>
      <c r="B834" s="22">
        <f t="shared" si="357"/>
        <v>198</v>
      </c>
      <c r="C834" s="2" t="s">
        <v>177</v>
      </c>
      <c r="D834" s="2" t="s">
        <v>566</v>
      </c>
      <c r="E834" s="5">
        <v>1962</v>
      </c>
      <c r="F834" s="5">
        <v>2017</v>
      </c>
      <c r="G834" s="5" t="s">
        <v>48</v>
      </c>
      <c r="H834" s="5">
        <v>2</v>
      </c>
      <c r="I834" s="5">
        <v>2</v>
      </c>
      <c r="J834" s="26">
        <v>1087.26</v>
      </c>
      <c r="K834" s="26">
        <v>386</v>
      </c>
      <c r="L834" s="26">
        <v>254.58</v>
      </c>
      <c r="M834" s="6">
        <v>29</v>
      </c>
      <c r="N834" s="24">
        <f t="shared" si="358"/>
        <v>616949</v>
      </c>
      <c r="O834" s="20"/>
      <c r="P834" s="1">
        <f t="shared" si="359"/>
        <v>532961.78088000009</v>
      </c>
      <c r="Q834" s="1"/>
      <c r="R834" s="1"/>
      <c r="S834" s="1">
        <v>83987.219119999907</v>
      </c>
      <c r="T834" s="1"/>
      <c r="U834" s="1">
        <f t="shared" si="355"/>
        <v>963.10999406787596</v>
      </c>
      <c r="V834" s="1">
        <f t="shared" si="355"/>
        <v>963.10999406787596</v>
      </c>
      <c r="W834" s="7">
        <v>2019</v>
      </c>
      <c r="X834" s="173" t="s">
        <v>1394</v>
      </c>
      <c r="Y834" s="11">
        <f>+P834-'[1]Приложение №1'!$P757</f>
        <v>0</v>
      </c>
      <c r="AA834" s="24">
        <f t="shared" si="360"/>
        <v>616949</v>
      </c>
      <c r="AB834" s="26">
        <v>0</v>
      </c>
      <c r="AC834" s="26">
        <v>0</v>
      </c>
      <c r="AD834" s="26">
        <v>537334.19934599998</v>
      </c>
      <c r="AE834" s="26">
        <v>0</v>
      </c>
      <c r="AF834" s="26">
        <v>0</v>
      </c>
      <c r="AG834" s="26"/>
      <c r="AH834" s="26">
        <v>0</v>
      </c>
      <c r="AI834" s="26">
        <v>0</v>
      </c>
      <c r="AJ834" s="26">
        <v>0</v>
      </c>
      <c r="AK834" s="26">
        <v>0</v>
      </c>
      <c r="AL834" s="26">
        <v>0</v>
      </c>
      <c r="AM834" s="26">
        <v>0</v>
      </c>
      <c r="AN834" s="26">
        <v>61694.9</v>
      </c>
      <c r="AO834" s="1">
        <v>6169.49</v>
      </c>
      <c r="AP834" s="112">
        <v>11750.410653999999</v>
      </c>
      <c r="AQ834" s="172"/>
    </row>
    <row r="835" spans="1:43" ht="15" customHeight="1" x14ac:dyDescent="0.25">
      <c r="A835" s="4">
        <f t="shared" si="356"/>
        <v>808</v>
      </c>
      <c r="B835" s="22">
        <f t="shared" si="357"/>
        <v>199</v>
      </c>
      <c r="C835" s="2" t="s">
        <v>177</v>
      </c>
      <c r="D835" s="2" t="s">
        <v>567</v>
      </c>
      <c r="E835" s="5">
        <v>1963</v>
      </c>
      <c r="F835" s="5">
        <v>2009</v>
      </c>
      <c r="G835" s="5" t="s">
        <v>48</v>
      </c>
      <c r="H835" s="5">
        <v>2</v>
      </c>
      <c r="I835" s="5">
        <v>2</v>
      </c>
      <c r="J835" s="26">
        <v>818.79</v>
      </c>
      <c r="K835" s="26">
        <v>649.51</v>
      </c>
      <c r="L835" s="26">
        <v>0</v>
      </c>
      <c r="M835" s="6">
        <v>77</v>
      </c>
      <c r="N835" s="24">
        <f t="shared" si="358"/>
        <v>5481994.3100000005</v>
      </c>
      <c r="O835" s="20"/>
      <c r="P835" s="1">
        <f t="shared" si="359"/>
        <v>4643103.9854278136</v>
      </c>
      <c r="Q835" s="1"/>
      <c r="R835" s="1">
        <v>194424.35582</v>
      </c>
      <c r="S835" s="1">
        <v>644465.96875218675</v>
      </c>
      <c r="T835" s="1"/>
      <c r="U835" s="1">
        <f t="shared" ref="U835:V854" si="361">$N835/($K835+$L835)</f>
        <v>8440.2000123169782</v>
      </c>
      <c r="V835" s="1">
        <f t="shared" si="361"/>
        <v>8440.2000123169782</v>
      </c>
      <c r="W835" s="7">
        <v>2019</v>
      </c>
      <c r="X835" s="173" t="s">
        <v>1394</v>
      </c>
      <c r="Y835" s="11">
        <f>+P835-'[1]Приложение №1'!$P758</f>
        <v>0</v>
      </c>
      <c r="AA835" s="24">
        <f t="shared" si="360"/>
        <v>5481994.3100000005</v>
      </c>
      <c r="AB835" s="26">
        <v>0</v>
      </c>
      <c r="AC835" s="26">
        <v>0</v>
      </c>
      <c r="AD835" s="26">
        <v>544824.90889931994</v>
      </c>
      <c r="AE835" s="26">
        <v>0</v>
      </c>
      <c r="AF835" s="26">
        <v>0</v>
      </c>
      <c r="AG835" s="26"/>
      <c r="AH835" s="26">
        <v>0</v>
      </c>
      <c r="AI835" s="26">
        <v>0</v>
      </c>
      <c r="AJ835" s="26">
        <v>0</v>
      </c>
      <c r="AK835" s="26">
        <v>0</v>
      </c>
      <c r="AL835" s="26">
        <v>0</v>
      </c>
      <c r="AM835" s="26">
        <v>4229739.9633724205</v>
      </c>
      <c r="AN835" s="26">
        <v>548199.4310000001</v>
      </c>
      <c r="AO835" s="1">
        <v>54819.943100000004</v>
      </c>
      <c r="AP835" s="112">
        <v>104410.06362826003</v>
      </c>
      <c r="AQ835" s="172"/>
    </row>
    <row r="836" spans="1:43" ht="15" customHeight="1" x14ac:dyDescent="0.25">
      <c r="A836" s="4">
        <f t="shared" si="356"/>
        <v>809</v>
      </c>
      <c r="B836" s="22">
        <f t="shared" si="357"/>
        <v>200</v>
      </c>
      <c r="C836" s="2" t="s">
        <v>177</v>
      </c>
      <c r="D836" s="2" t="s">
        <v>568</v>
      </c>
      <c r="E836" s="5">
        <v>1975</v>
      </c>
      <c r="F836" s="5">
        <v>2008</v>
      </c>
      <c r="G836" s="5" t="s">
        <v>48</v>
      </c>
      <c r="H836" s="5">
        <v>2</v>
      </c>
      <c r="I836" s="5">
        <v>2</v>
      </c>
      <c r="J836" s="26">
        <v>772.26</v>
      </c>
      <c r="K836" s="26">
        <v>472.46</v>
      </c>
      <c r="L836" s="26">
        <v>0</v>
      </c>
      <c r="M836" s="6">
        <v>34</v>
      </c>
      <c r="N836" s="24">
        <f t="shared" si="358"/>
        <v>3527367.4699999997</v>
      </c>
      <c r="O836" s="20"/>
      <c r="P836" s="1">
        <f t="shared" si="359"/>
        <v>2017885.0799999996</v>
      </c>
      <c r="Q836" s="1"/>
      <c r="R836" s="1">
        <v>164105.29772</v>
      </c>
      <c r="S836" s="1">
        <v>1345377.09228</v>
      </c>
      <c r="T836" s="1"/>
      <c r="U836" s="1">
        <f t="shared" si="361"/>
        <v>7465.9600177792827</v>
      </c>
      <c r="V836" s="1">
        <f t="shared" si="361"/>
        <v>7465.9600177792827</v>
      </c>
      <c r="W836" s="7">
        <v>2019</v>
      </c>
      <c r="X836" s="173" t="s">
        <v>1394</v>
      </c>
      <c r="Y836" s="11">
        <f>+P836-'[1]Приложение №1'!$P759</f>
        <v>0</v>
      </c>
      <c r="AA836" s="24">
        <f t="shared" si="360"/>
        <v>3527367.4699999997</v>
      </c>
      <c r="AB836" s="26">
        <v>1382229.2362897198</v>
      </c>
      <c r="AC836" s="26">
        <v>841066.88252748002</v>
      </c>
      <c r="AD836" s="26">
        <v>396311.02602629998</v>
      </c>
      <c r="AE836" s="26">
        <v>337746.75668411993</v>
      </c>
      <c r="AF836" s="26">
        <v>0</v>
      </c>
      <c r="AG836" s="26"/>
      <c r="AH836" s="26">
        <v>146909.38508988</v>
      </c>
      <c r="AI836" s="26">
        <v>0</v>
      </c>
      <c r="AJ836" s="26">
        <v>0</v>
      </c>
      <c r="AK836" s="26">
        <v>0</v>
      </c>
      <c r="AL836" s="26">
        <v>0</v>
      </c>
      <c r="AM836" s="26">
        <v>0</v>
      </c>
      <c r="AN836" s="26">
        <v>319946.55780000001</v>
      </c>
      <c r="AO836" s="1">
        <v>35273.674699999996</v>
      </c>
      <c r="AP836" s="112">
        <v>67883.950882499994</v>
      </c>
      <c r="AQ836" s="172"/>
    </row>
    <row r="837" spans="1:43" ht="15" customHeight="1" x14ac:dyDescent="0.25">
      <c r="A837" s="4">
        <f t="shared" si="356"/>
        <v>810</v>
      </c>
      <c r="B837" s="22">
        <f t="shared" si="357"/>
        <v>201</v>
      </c>
      <c r="C837" s="2" t="s">
        <v>177</v>
      </c>
      <c r="D837" s="2" t="s">
        <v>569</v>
      </c>
      <c r="E837" s="5">
        <v>1980</v>
      </c>
      <c r="F837" s="5">
        <v>1980</v>
      </c>
      <c r="G837" s="5" t="s">
        <v>63</v>
      </c>
      <c r="H837" s="5">
        <v>2</v>
      </c>
      <c r="I837" s="5">
        <v>1</v>
      </c>
      <c r="J837" s="26">
        <v>623.6</v>
      </c>
      <c r="K837" s="26">
        <v>596.29999999999995</v>
      </c>
      <c r="L837" s="26">
        <v>0</v>
      </c>
      <c r="M837" s="6">
        <v>21</v>
      </c>
      <c r="N837" s="24">
        <f t="shared" si="358"/>
        <v>3383984.62</v>
      </c>
      <c r="O837" s="20"/>
      <c r="P837" s="1">
        <f t="shared" si="359"/>
        <v>2901014.55</v>
      </c>
      <c r="Q837" s="1"/>
      <c r="R837" s="1">
        <v>127180.0986</v>
      </c>
      <c r="S837" s="1">
        <v>355789.97140000027</v>
      </c>
      <c r="T837" s="26"/>
      <c r="U837" s="1">
        <f t="shared" si="361"/>
        <v>5674.9700150930748</v>
      </c>
      <c r="V837" s="1">
        <f t="shared" si="361"/>
        <v>5674.9700150930748</v>
      </c>
      <c r="W837" s="7">
        <v>2019</v>
      </c>
      <c r="X837" s="173" t="s">
        <v>1394</v>
      </c>
      <c r="Y837" s="11">
        <f>+P837-'[1]Приложение №1'!$P760</f>
        <v>0</v>
      </c>
      <c r="AA837" s="24">
        <f t="shared" si="360"/>
        <v>3383984.62</v>
      </c>
      <c r="AB837" s="26">
        <v>1310309.3947616399</v>
      </c>
      <c r="AC837" s="26">
        <v>468484.74565452005</v>
      </c>
      <c r="AD837" s="26">
        <v>180676.62895673999</v>
      </c>
      <c r="AE837" s="26">
        <v>699504.87002928008</v>
      </c>
      <c r="AF837" s="26">
        <v>0</v>
      </c>
      <c r="AG837" s="26"/>
      <c r="AH837" s="26">
        <v>322316.46941508004</v>
      </c>
      <c r="AI837" s="26">
        <v>0</v>
      </c>
      <c r="AJ837" s="26">
        <v>0</v>
      </c>
      <c r="AK837" s="26">
        <v>0</v>
      </c>
      <c r="AL837" s="26">
        <v>0</v>
      </c>
      <c r="AM837" s="26">
        <v>0</v>
      </c>
      <c r="AN837" s="26">
        <v>303657.84470000002</v>
      </c>
      <c r="AO837" s="1">
        <v>33839.8462</v>
      </c>
      <c r="AP837" s="112">
        <v>65194.820282739995</v>
      </c>
      <c r="AQ837" s="172"/>
    </row>
    <row r="838" spans="1:43" ht="15" customHeight="1" x14ac:dyDescent="0.25">
      <c r="A838" s="4">
        <f t="shared" si="356"/>
        <v>811</v>
      </c>
      <c r="B838" s="22">
        <f t="shared" si="357"/>
        <v>202</v>
      </c>
      <c r="C838" s="2" t="s">
        <v>177</v>
      </c>
      <c r="D838" s="2" t="s">
        <v>570</v>
      </c>
      <c r="E838" s="5">
        <v>1980</v>
      </c>
      <c r="F838" s="5">
        <v>1980</v>
      </c>
      <c r="G838" s="5" t="s">
        <v>63</v>
      </c>
      <c r="H838" s="5">
        <v>2</v>
      </c>
      <c r="I838" s="5">
        <v>2</v>
      </c>
      <c r="J838" s="26">
        <v>735.8</v>
      </c>
      <c r="K838" s="26">
        <v>639.9</v>
      </c>
      <c r="L838" s="26">
        <v>0</v>
      </c>
      <c r="M838" s="6">
        <v>22</v>
      </c>
      <c r="N838" s="24">
        <f t="shared" si="358"/>
        <v>3631413.2999999993</v>
      </c>
      <c r="O838" s="20"/>
      <c r="P838" s="1">
        <f t="shared" si="359"/>
        <v>3049423.4099999988</v>
      </c>
      <c r="Q838" s="1"/>
      <c r="R838" s="1">
        <v>205224.5478</v>
      </c>
      <c r="S838" s="1">
        <v>376765.3422000006</v>
      </c>
      <c r="T838" s="26"/>
      <c r="U838" s="1">
        <f t="shared" si="361"/>
        <v>5674.969995311767</v>
      </c>
      <c r="V838" s="1">
        <f t="shared" si="361"/>
        <v>5674.969995311767</v>
      </c>
      <c r="W838" s="7">
        <v>2019</v>
      </c>
      <c r="X838" s="173" t="s">
        <v>1394</v>
      </c>
      <c r="Y838" s="11">
        <f>+P838-'[1]Приложение №1'!$P761</f>
        <v>0</v>
      </c>
      <c r="AA838" s="24">
        <f t="shared" si="360"/>
        <v>3631413.2999999993</v>
      </c>
      <c r="AB838" s="26">
        <v>1406116.0200087</v>
      </c>
      <c r="AC838" s="26">
        <v>502739.2009932599</v>
      </c>
      <c r="AD838" s="26">
        <v>193887.25922874</v>
      </c>
      <c r="AE838" s="26">
        <v>750650.95650636009</v>
      </c>
      <c r="AF838" s="26">
        <v>0</v>
      </c>
      <c r="AG838" s="26"/>
      <c r="AH838" s="26">
        <v>345883.46045232</v>
      </c>
      <c r="AI838" s="26">
        <v>0</v>
      </c>
      <c r="AJ838" s="26">
        <v>0</v>
      </c>
      <c r="AK838" s="26">
        <v>0</v>
      </c>
      <c r="AL838" s="26">
        <v>0</v>
      </c>
      <c r="AM838" s="26">
        <v>0</v>
      </c>
      <c r="AN838" s="26">
        <v>325860.5637</v>
      </c>
      <c r="AO838" s="1">
        <v>36314.133000000002</v>
      </c>
      <c r="AP838" s="112">
        <v>69961.706110619998</v>
      </c>
      <c r="AQ838" s="172"/>
    </row>
    <row r="839" spans="1:43" ht="15" customHeight="1" x14ac:dyDescent="0.25">
      <c r="A839" s="4">
        <f t="shared" si="356"/>
        <v>812</v>
      </c>
      <c r="B839" s="22">
        <f t="shared" si="357"/>
        <v>203</v>
      </c>
      <c r="C839" s="2" t="s">
        <v>177</v>
      </c>
      <c r="D839" s="2" t="s">
        <v>571</v>
      </c>
      <c r="E839" s="5">
        <v>1982</v>
      </c>
      <c r="F839" s="5">
        <v>2000</v>
      </c>
      <c r="G839" s="5" t="s">
        <v>63</v>
      </c>
      <c r="H839" s="5">
        <v>2</v>
      </c>
      <c r="I839" s="5">
        <v>3</v>
      </c>
      <c r="J839" s="26">
        <v>1311.3</v>
      </c>
      <c r="K839" s="26">
        <v>1128.52</v>
      </c>
      <c r="L839" s="26">
        <v>0</v>
      </c>
      <c r="M839" s="6">
        <v>40</v>
      </c>
      <c r="N839" s="24">
        <f t="shared" si="358"/>
        <v>9836620.4399999995</v>
      </c>
      <c r="O839" s="20"/>
      <c r="P839" s="1">
        <f t="shared" si="359"/>
        <v>8785965.5999999996</v>
      </c>
      <c r="Q839" s="1"/>
      <c r="R839" s="1">
        <v>304201.79144</v>
      </c>
      <c r="S839" s="1">
        <v>746453.04855999979</v>
      </c>
      <c r="T839" s="26"/>
      <c r="U839" s="1">
        <f t="shared" si="361"/>
        <v>8716.3899975188742</v>
      </c>
      <c r="V839" s="1">
        <f t="shared" si="361"/>
        <v>8716.3899975188742</v>
      </c>
      <c r="W839" s="7">
        <v>2019</v>
      </c>
      <c r="X839" s="173" t="s">
        <v>1394</v>
      </c>
      <c r="Y839" s="11">
        <f>+P839-'[1]Приложение №1'!$P762</f>
        <v>0</v>
      </c>
      <c r="AA839" s="24">
        <f t="shared" si="360"/>
        <v>9836620.4399999995</v>
      </c>
      <c r="AB839" s="26">
        <v>2479809.42396096</v>
      </c>
      <c r="AC839" s="26">
        <v>886624.85758349998</v>
      </c>
      <c r="AD839" s="26">
        <v>341937.25458228</v>
      </c>
      <c r="AE839" s="26">
        <v>1323839.06703132</v>
      </c>
      <c r="AF839" s="26">
        <v>0</v>
      </c>
      <c r="AG839" s="26"/>
      <c r="AH839" s="26">
        <v>609995.93554031989</v>
      </c>
      <c r="AI839" s="26">
        <v>0</v>
      </c>
      <c r="AJ839" s="26">
        <v>3022966.8084420003</v>
      </c>
      <c r="AK839" s="26">
        <v>0</v>
      </c>
      <c r="AL839" s="26">
        <v>0</v>
      </c>
      <c r="AM839" s="26">
        <v>0</v>
      </c>
      <c r="AN839" s="26">
        <v>883591.09730000002</v>
      </c>
      <c r="AO839" s="1">
        <v>98366.204400000017</v>
      </c>
      <c r="AP839" s="112">
        <v>189489.79115962007</v>
      </c>
      <c r="AQ839" s="172"/>
    </row>
    <row r="840" spans="1:43" ht="15" customHeight="1" x14ac:dyDescent="0.25">
      <c r="A840" s="4">
        <f t="shared" si="356"/>
        <v>813</v>
      </c>
      <c r="B840" s="22">
        <f t="shared" si="357"/>
        <v>204</v>
      </c>
      <c r="C840" s="2" t="s">
        <v>177</v>
      </c>
      <c r="D840" s="2" t="s">
        <v>181</v>
      </c>
      <c r="E840" s="5">
        <v>1965</v>
      </c>
      <c r="F840" s="5">
        <v>2016</v>
      </c>
      <c r="G840" s="5" t="s">
        <v>63</v>
      </c>
      <c r="H840" s="5">
        <v>2</v>
      </c>
      <c r="I840" s="5">
        <v>2</v>
      </c>
      <c r="J840" s="26">
        <v>555.70000000000005</v>
      </c>
      <c r="K840" s="26">
        <v>510.2</v>
      </c>
      <c r="L840" s="26">
        <v>0</v>
      </c>
      <c r="M840" s="6">
        <v>33</v>
      </c>
      <c r="N840" s="24">
        <f t="shared" si="358"/>
        <v>177493.48</v>
      </c>
      <c r="O840" s="20"/>
      <c r="P840" s="1">
        <f t="shared" si="359"/>
        <v>6555.8299999999872</v>
      </c>
      <c r="Q840" s="1"/>
      <c r="R840" s="1">
        <v>29194.664400000001</v>
      </c>
      <c r="S840" s="1">
        <v>141742.98560000001</v>
      </c>
      <c r="T840" s="26"/>
      <c r="U840" s="1">
        <f t="shared" si="361"/>
        <v>347.8900039200314</v>
      </c>
      <c r="V840" s="1">
        <f t="shared" si="361"/>
        <v>347.8900039200314</v>
      </c>
      <c r="W840" s="7">
        <v>2019</v>
      </c>
      <c r="X840" s="173" t="s">
        <v>1394</v>
      </c>
      <c r="Y840" s="11">
        <f>+P840-'[1]Приложение №1'!$P763</f>
        <v>-7.2759576141834259E-12</v>
      </c>
      <c r="AA840" s="24">
        <f t="shared" si="360"/>
        <v>177493.48</v>
      </c>
      <c r="AB840" s="26">
        <v>0</v>
      </c>
      <c r="AC840" s="26">
        <v>0</v>
      </c>
      <c r="AD840" s="26">
        <v>154588.65637992002</v>
      </c>
      <c r="AE840" s="26">
        <v>0</v>
      </c>
      <c r="AF840" s="26">
        <v>0</v>
      </c>
      <c r="AG840" s="26"/>
      <c r="AH840" s="26">
        <v>0</v>
      </c>
      <c r="AI840" s="26">
        <v>0</v>
      </c>
      <c r="AJ840" s="26">
        <v>0</v>
      </c>
      <c r="AK840" s="26">
        <v>0</v>
      </c>
      <c r="AL840" s="26">
        <v>0</v>
      </c>
      <c r="AM840" s="26">
        <v>0</v>
      </c>
      <c r="AN840" s="26">
        <v>17749.348000000002</v>
      </c>
      <c r="AO840" s="1">
        <v>1774.9348000000002</v>
      </c>
      <c r="AP840" s="112">
        <v>3380.5408200800007</v>
      </c>
      <c r="AQ840" s="172"/>
    </row>
    <row r="841" spans="1:43" ht="15" customHeight="1" x14ac:dyDescent="0.25">
      <c r="A841" s="4">
        <f t="shared" si="356"/>
        <v>814</v>
      </c>
      <c r="B841" s="22">
        <f t="shared" si="357"/>
        <v>205</v>
      </c>
      <c r="C841" s="2" t="s">
        <v>177</v>
      </c>
      <c r="D841" s="2" t="s">
        <v>182</v>
      </c>
      <c r="E841" s="5">
        <v>1965</v>
      </c>
      <c r="F841" s="5">
        <v>2016</v>
      </c>
      <c r="G841" s="5" t="s">
        <v>63</v>
      </c>
      <c r="H841" s="5">
        <v>2</v>
      </c>
      <c r="I841" s="5">
        <v>2</v>
      </c>
      <c r="J841" s="26">
        <v>555.6</v>
      </c>
      <c r="K841" s="26">
        <v>503.4</v>
      </c>
      <c r="L841" s="26">
        <v>0</v>
      </c>
      <c r="M841" s="6">
        <v>26</v>
      </c>
      <c r="N841" s="24">
        <f t="shared" si="358"/>
        <v>175127.83</v>
      </c>
      <c r="O841" s="20"/>
      <c r="P841" s="1">
        <f t="shared" si="359"/>
        <v>6468.4500000000116</v>
      </c>
      <c r="Q841" s="1"/>
      <c r="R841" s="1">
        <v>28805.554799999998</v>
      </c>
      <c r="S841" s="1">
        <v>139853.82519999996</v>
      </c>
      <c r="T841" s="26"/>
      <c r="U841" s="1">
        <f t="shared" si="361"/>
        <v>347.8900079459674</v>
      </c>
      <c r="V841" s="1">
        <f t="shared" si="361"/>
        <v>347.8900079459674</v>
      </c>
      <c r="W841" s="7">
        <v>2019</v>
      </c>
      <c r="X841" s="173" t="s">
        <v>1394</v>
      </c>
      <c r="Y841" s="11">
        <f>+P841-'[1]Приложение №1'!$P764</f>
        <v>-1.4551915228366852E-11</v>
      </c>
      <c r="AA841" s="24">
        <f t="shared" si="360"/>
        <v>175127.83</v>
      </c>
      <c r="AB841" s="26">
        <v>0</v>
      </c>
      <c r="AC841" s="26">
        <v>0</v>
      </c>
      <c r="AD841" s="26">
        <v>152528.28404981998</v>
      </c>
      <c r="AE841" s="26">
        <v>0</v>
      </c>
      <c r="AF841" s="26">
        <v>0</v>
      </c>
      <c r="AG841" s="26"/>
      <c r="AH841" s="26">
        <v>0</v>
      </c>
      <c r="AI841" s="26">
        <v>0</v>
      </c>
      <c r="AJ841" s="26">
        <v>0</v>
      </c>
      <c r="AK841" s="26">
        <v>0</v>
      </c>
      <c r="AL841" s="26">
        <v>0</v>
      </c>
      <c r="AM841" s="26">
        <v>0</v>
      </c>
      <c r="AN841" s="26">
        <v>17512.782999999999</v>
      </c>
      <c r="AO841" s="1">
        <v>1751.2782999999999</v>
      </c>
      <c r="AP841" s="112">
        <v>3335.4846501799998</v>
      </c>
      <c r="AQ841" s="172"/>
    </row>
    <row r="842" spans="1:43" ht="15" customHeight="1" x14ac:dyDescent="0.25">
      <c r="A842" s="4">
        <f t="shared" si="356"/>
        <v>815</v>
      </c>
      <c r="B842" s="22">
        <f t="shared" si="357"/>
        <v>206</v>
      </c>
      <c r="C842" s="2" t="s">
        <v>177</v>
      </c>
      <c r="D842" s="2" t="s">
        <v>183</v>
      </c>
      <c r="E842" s="5">
        <v>1965</v>
      </c>
      <c r="F842" s="5">
        <v>2016</v>
      </c>
      <c r="G842" s="5" t="s">
        <v>63</v>
      </c>
      <c r="H842" s="5">
        <v>2</v>
      </c>
      <c r="I842" s="5">
        <v>2</v>
      </c>
      <c r="J842" s="26">
        <v>548.9</v>
      </c>
      <c r="K842" s="26">
        <v>502.9</v>
      </c>
      <c r="L842" s="26">
        <v>0</v>
      </c>
      <c r="M842" s="6">
        <v>31</v>
      </c>
      <c r="N842" s="24">
        <f t="shared" si="358"/>
        <v>174953.88</v>
      </c>
      <c r="O842" s="20"/>
      <c r="P842" s="1">
        <f t="shared" si="359"/>
        <v>6462.0200000000186</v>
      </c>
      <c r="Q842" s="1"/>
      <c r="R842" s="1">
        <v>28776.943800000001</v>
      </c>
      <c r="S842" s="1">
        <v>139714.91619999998</v>
      </c>
      <c r="T842" s="26"/>
      <c r="U842" s="1">
        <f t="shared" si="361"/>
        <v>347.88999801153312</v>
      </c>
      <c r="V842" s="1">
        <f t="shared" si="361"/>
        <v>347.88999801153312</v>
      </c>
      <c r="W842" s="7">
        <v>2019</v>
      </c>
      <c r="X842" s="173" t="s">
        <v>1394</v>
      </c>
      <c r="Y842" s="11">
        <f>+P842-'[1]Приложение №1'!$P765</f>
        <v>-7.2759576141834259E-12</v>
      </c>
      <c r="AA842" s="24">
        <f t="shared" si="360"/>
        <v>174953.88</v>
      </c>
      <c r="AB842" s="26">
        <v>0</v>
      </c>
      <c r="AC842" s="26">
        <v>0</v>
      </c>
      <c r="AD842" s="26">
        <v>152376.78160151999</v>
      </c>
      <c r="AE842" s="26">
        <v>0</v>
      </c>
      <c r="AF842" s="26">
        <v>0</v>
      </c>
      <c r="AG842" s="26"/>
      <c r="AH842" s="26">
        <v>0</v>
      </c>
      <c r="AI842" s="26">
        <v>0</v>
      </c>
      <c r="AJ842" s="26">
        <v>0</v>
      </c>
      <c r="AK842" s="26">
        <v>0</v>
      </c>
      <c r="AL842" s="26">
        <v>0</v>
      </c>
      <c r="AM842" s="26">
        <v>0</v>
      </c>
      <c r="AN842" s="26">
        <v>17495.388000000003</v>
      </c>
      <c r="AO842" s="1">
        <v>1749.5388</v>
      </c>
      <c r="AP842" s="112">
        <v>3332.1715984799998</v>
      </c>
      <c r="AQ842" s="172"/>
    </row>
    <row r="843" spans="1:43" ht="15" customHeight="1" x14ac:dyDescent="0.25">
      <c r="A843" s="4">
        <f t="shared" si="356"/>
        <v>816</v>
      </c>
      <c r="B843" s="22">
        <f t="shared" si="357"/>
        <v>207</v>
      </c>
      <c r="C843" s="2" t="s">
        <v>177</v>
      </c>
      <c r="D843" s="2" t="s">
        <v>184</v>
      </c>
      <c r="E843" s="5">
        <v>1962</v>
      </c>
      <c r="F843" s="5">
        <v>2003</v>
      </c>
      <c r="G843" s="5" t="s">
        <v>48</v>
      </c>
      <c r="H843" s="5">
        <v>2</v>
      </c>
      <c r="I843" s="5">
        <v>2</v>
      </c>
      <c r="J843" s="26">
        <v>1001.33</v>
      </c>
      <c r="K843" s="26">
        <v>636.99</v>
      </c>
      <c r="L843" s="26">
        <v>0</v>
      </c>
      <c r="M843" s="6">
        <v>24</v>
      </c>
      <c r="N843" s="24">
        <f t="shared" si="358"/>
        <v>613491.43999999994</v>
      </c>
      <c r="O843" s="20"/>
      <c r="P843" s="1">
        <f t="shared" si="359"/>
        <v>506808.78281999996</v>
      </c>
      <c r="Q843" s="1"/>
      <c r="R843" s="1">
        <v>51393.627180000003</v>
      </c>
      <c r="S843" s="1">
        <v>55289.03</v>
      </c>
      <c r="T843" s="1"/>
      <c r="U843" s="1">
        <f t="shared" si="361"/>
        <v>963.11000172687159</v>
      </c>
      <c r="V843" s="1">
        <f t="shared" si="361"/>
        <v>963.11000172687159</v>
      </c>
      <c r="W843" s="7">
        <v>2019</v>
      </c>
      <c r="X843" s="173" t="s">
        <v>1394</v>
      </c>
      <c r="Y843" s="11">
        <f>+P843-'[1]Приложение №1'!$P766</f>
        <v>0</v>
      </c>
      <c r="AA843" s="24">
        <f t="shared" si="360"/>
        <v>613491.43999999994</v>
      </c>
      <c r="AB843" s="26">
        <v>0</v>
      </c>
      <c r="AC843" s="26">
        <v>0</v>
      </c>
      <c r="AD843" s="26">
        <v>534322.82363375998</v>
      </c>
      <c r="AE843" s="26">
        <v>0</v>
      </c>
      <c r="AF843" s="26">
        <v>0</v>
      </c>
      <c r="AG843" s="26"/>
      <c r="AH843" s="26">
        <v>0</v>
      </c>
      <c r="AI843" s="26">
        <v>0</v>
      </c>
      <c r="AJ843" s="26">
        <v>0</v>
      </c>
      <c r="AK843" s="26">
        <v>0</v>
      </c>
      <c r="AL843" s="26">
        <v>0</v>
      </c>
      <c r="AM843" s="26">
        <v>0</v>
      </c>
      <c r="AN843" s="26">
        <v>61349.144</v>
      </c>
      <c r="AO843" s="1">
        <v>6134.9143999999997</v>
      </c>
      <c r="AP843" s="112">
        <v>11684.55796624</v>
      </c>
      <c r="AQ843" s="172"/>
    </row>
    <row r="844" spans="1:43" ht="15" customHeight="1" x14ac:dyDescent="0.25">
      <c r="A844" s="4">
        <f t="shared" si="356"/>
        <v>817</v>
      </c>
      <c r="B844" s="22">
        <f t="shared" si="357"/>
        <v>208</v>
      </c>
      <c r="C844" s="2" t="s">
        <v>177</v>
      </c>
      <c r="D844" s="2" t="s">
        <v>185</v>
      </c>
      <c r="E844" s="5">
        <v>1962</v>
      </c>
      <c r="F844" s="5">
        <v>2004</v>
      </c>
      <c r="G844" s="5" t="s">
        <v>48</v>
      </c>
      <c r="H844" s="5">
        <v>2</v>
      </c>
      <c r="I844" s="5">
        <v>2</v>
      </c>
      <c r="J844" s="26">
        <v>1037.76</v>
      </c>
      <c r="K844" s="26">
        <v>620.04</v>
      </c>
      <c r="L844" s="26">
        <v>0</v>
      </c>
      <c r="M844" s="6">
        <v>19</v>
      </c>
      <c r="N844" s="24">
        <f t="shared" si="358"/>
        <v>597166.72</v>
      </c>
      <c r="O844" s="20"/>
      <c r="P844" s="1">
        <f t="shared" si="359"/>
        <v>493322.84272000002</v>
      </c>
      <c r="Q844" s="1"/>
      <c r="R844" s="1">
        <v>50026.067279999988</v>
      </c>
      <c r="S844" s="1">
        <v>53817.81</v>
      </c>
      <c r="T844" s="1"/>
      <c r="U844" s="1">
        <f t="shared" si="361"/>
        <v>963.10999290368363</v>
      </c>
      <c r="V844" s="1">
        <f t="shared" si="361"/>
        <v>963.10999290368363</v>
      </c>
      <c r="W844" s="7">
        <v>2019</v>
      </c>
      <c r="X844" s="173" t="s">
        <v>1394</v>
      </c>
      <c r="Y844" s="11">
        <f>+P844-'[1]Приложение №1'!$P767</f>
        <v>0</v>
      </c>
      <c r="AA844" s="24">
        <f t="shared" si="360"/>
        <v>597166.72</v>
      </c>
      <c r="AB844" s="26">
        <v>0</v>
      </c>
      <c r="AC844" s="26">
        <v>0</v>
      </c>
      <c r="AD844" s="26">
        <v>520104.74345087993</v>
      </c>
      <c r="AE844" s="26">
        <v>0</v>
      </c>
      <c r="AF844" s="26">
        <v>0</v>
      </c>
      <c r="AG844" s="26"/>
      <c r="AH844" s="26">
        <v>0</v>
      </c>
      <c r="AI844" s="26">
        <v>0</v>
      </c>
      <c r="AJ844" s="26">
        <v>0</v>
      </c>
      <c r="AK844" s="26">
        <v>0</v>
      </c>
      <c r="AL844" s="26">
        <v>0</v>
      </c>
      <c r="AM844" s="26">
        <v>0</v>
      </c>
      <c r="AN844" s="26">
        <v>59716.671999999999</v>
      </c>
      <c r="AO844" s="1">
        <v>5971.6671999999999</v>
      </c>
      <c r="AP844" s="112">
        <v>11373.637349119999</v>
      </c>
      <c r="AQ844" s="172"/>
    </row>
    <row r="845" spans="1:43" ht="15" customHeight="1" x14ac:dyDescent="0.25">
      <c r="A845" s="4">
        <f t="shared" si="356"/>
        <v>818</v>
      </c>
      <c r="B845" s="22">
        <f t="shared" si="357"/>
        <v>209</v>
      </c>
      <c r="C845" s="2" t="s">
        <v>177</v>
      </c>
      <c r="D845" s="2" t="s">
        <v>186</v>
      </c>
      <c r="E845" s="5">
        <v>1961</v>
      </c>
      <c r="F845" s="5">
        <v>2004</v>
      </c>
      <c r="G845" s="5" t="s">
        <v>48</v>
      </c>
      <c r="H845" s="5">
        <v>2</v>
      </c>
      <c r="I845" s="5">
        <v>2</v>
      </c>
      <c r="J845" s="26">
        <v>1023.9</v>
      </c>
      <c r="K845" s="26">
        <v>614.54</v>
      </c>
      <c r="L845" s="26">
        <v>0</v>
      </c>
      <c r="M845" s="6">
        <v>19</v>
      </c>
      <c r="N845" s="24">
        <f t="shared" si="358"/>
        <v>591869.62</v>
      </c>
      <c r="O845" s="20"/>
      <c r="P845" s="21"/>
      <c r="Q845" s="1"/>
      <c r="R845" s="1"/>
      <c r="S845" s="1">
        <f t="shared" ref="S845:S846" si="362">N845-O845-Q845-R845-T845</f>
        <v>591869.62</v>
      </c>
      <c r="T845" s="1"/>
      <c r="U845" s="1">
        <f t="shared" si="361"/>
        <v>963.11000097634007</v>
      </c>
      <c r="V845" s="1">
        <f t="shared" si="361"/>
        <v>963.11000097634007</v>
      </c>
      <c r="W845" s="7">
        <v>2019</v>
      </c>
      <c r="X845" s="173" t="s">
        <v>1394</v>
      </c>
      <c r="Y845" s="11">
        <f>+S845-'[1]Приложение №1'!$P768</f>
        <v>0</v>
      </c>
      <c r="AA845" s="24">
        <f t="shared" si="360"/>
        <v>591869.62</v>
      </c>
      <c r="AB845" s="26">
        <v>0</v>
      </c>
      <c r="AC845" s="26">
        <v>0</v>
      </c>
      <c r="AD845" s="26">
        <v>515491.21301748004</v>
      </c>
      <c r="AE845" s="26">
        <v>0</v>
      </c>
      <c r="AF845" s="26">
        <v>0</v>
      </c>
      <c r="AG845" s="26"/>
      <c r="AH845" s="26">
        <v>0</v>
      </c>
      <c r="AI845" s="26">
        <v>0</v>
      </c>
      <c r="AJ845" s="26">
        <v>0</v>
      </c>
      <c r="AK845" s="26">
        <v>0</v>
      </c>
      <c r="AL845" s="26">
        <v>0</v>
      </c>
      <c r="AM845" s="26">
        <v>0</v>
      </c>
      <c r="AN845" s="26">
        <v>59186.962</v>
      </c>
      <c r="AO845" s="1">
        <v>5918.6962000000003</v>
      </c>
      <c r="AP845" s="112">
        <v>11272.748782520001</v>
      </c>
      <c r="AQ845" s="172"/>
    </row>
    <row r="846" spans="1:43" ht="15" customHeight="1" x14ac:dyDescent="0.25">
      <c r="A846" s="4">
        <f t="shared" si="356"/>
        <v>819</v>
      </c>
      <c r="B846" s="22">
        <f t="shared" si="357"/>
        <v>210</v>
      </c>
      <c r="C846" s="2" t="s">
        <v>177</v>
      </c>
      <c r="D846" s="2" t="s">
        <v>187</v>
      </c>
      <c r="E846" s="5">
        <v>1965</v>
      </c>
      <c r="F846" s="5">
        <v>2009</v>
      </c>
      <c r="G846" s="5" t="s">
        <v>63</v>
      </c>
      <c r="H846" s="5">
        <v>2</v>
      </c>
      <c r="I846" s="5">
        <v>2</v>
      </c>
      <c r="J846" s="26">
        <v>548.6</v>
      </c>
      <c r="K846" s="26">
        <v>505.4</v>
      </c>
      <c r="L846" s="26">
        <v>0</v>
      </c>
      <c r="M846" s="6">
        <v>24</v>
      </c>
      <c r="N846" s="24">
        <f t="shared" si="358"/>
        <v>175823.61</v>
      </c>
      <c r="O846" s="20"/>
      <c r="P846" s="1"/>
      <c r="Q846" s="1"/>
      <c r="R846" s="1">
        <v>28919.998799999998</v>
      </c>
      <c r="S846" s="1">
        <f t="shared" si="362"/>
        <v>146903.61119999998</v>
      </c>
      <c r="T846" s="26"/>
      <c r="U846" s="1">
        <f t="shared" si="361"/>
        <v>347.89000791452315</v>
      </c>
      <c r="V846" s="1">
        <f t="shared" si="361"/>
        <v>347.89000791452315</v>
      </c>
      <c r="W846" s="7">
        <v>2019</v>
      </c>
      <c r="X846" s="173" t="s">
        <v>1394</v>
      </c>
      <c r="Y846" s="11">
        <f>+P846-'[1]Приложение №1'!$P769</f>
        <v>-3.637978807091713E-12</v>
      </c>
      <c r="AA846" s="24">
        <f t="shared" si="360"/>
        <v>175823.61</v>
      </c>
      <c r="AB846" s="26">
        <v>0</v>
      </c>
      <c r="AC846" s="26">
        <v>0</v>
      </c>
      <c r="AD846" s="26">
        <v>153134.27642393997</v>
      </c>
      <c r="AE846" s="26">
        <v>0</v>
      </c>
      <c r="AF846" s="26">
        <v>0</v>
      </c>
      <c r="AG846" s="26"/>
      <c r="AH846" s="26">
        <v>0</v>
      </c>
      <c r="AI846" s="26">
        <v>0</v>
      </c>
      <c r="AJ846" s="26">
        <v>0</v>
      </c>
      <c r="AK846" s="26">
        <v>0</v>
      </c>
      <c r="AL846" s="26">
        <v>0</v>
      </c>
      <c r="AM846" s="26">
        <v>0</v>
      </c>
      <c r="AN846" s="26">
        <v>17582.361000000001</v>
      </c>
      <c r="AO846" s="1">
        <v>1758.2360999999999</v>
      </c>
      <c r="AP846" s="112">
        <v>3348.7364760599994</v>
      </c>
      <c r="AQ846" s="172"/>
    </row>
    <row r="847" spans="1:43" ht="15" customHeight="1" x14ac:dyDescent="0.25">
      <c r="A847" s="4">
        <f t="shared" si="356"/>
        <v>820</v>
      </c>
      <c r="B847" s="22">
        <f t="shared" si="357"/>
        <v>211</v>
      </c>
      <c r="C847" s="2" t="s">
        <v>177</v>
      </c>
      <c r="D847" s="2" t="s">
        <v>188</v>
      </c>
      <c r="E847" s="5">
        <v>1969</v>
      </c>
      <c r="F847" s="5">
        <v>2017</v>
      </c>
      <c r="G847" s="5" t="s">
        <v>48</v>
      </c>
      <c r="H847" s="5">
        <v>3</v>
      </c>
      <c r="I847" s="5">
        <v>4</v>
      </c>
      <c r="J847" s="26">
        <v>2714.3</v>
      </c>
      <c r="K847" s="26">
        <v>1853.65</v>
      </c>
      <c r="L847" s="26">
        <v>0</v>
      </c>
      <c r="M847" s="6">
        <v>91</v>
      </c>
      <c r="N847" s="24">
        <f t="shared" si="358"/>
        <v>1785268.85</v>
      </c>
      <c r="O847" s="20"/>
      <c r="P847" s="1">
        <f t="shared" ref="P847:P853" si="363">N847-Q847-R847-S847-O847-T847</f>
        <v>1313928.96</v>
      </c>
      <c r="Q847" s="1"/>
      <c r="R847" s="1">
        <v>149556.1893</v>
      </c>
      <c r="S847" s="1">
        <v>321783.70070000004</v>
      </c>
      <c r="T847" s="1"/>
      <c r="U847" s="1">
        <f t="shared" si="361"/>
        <v>963.10999919078574</v>
      </c>
      <c r="V847" s="1">
        <f t="shared" si="361"/>
        <v>963.10999919078574</v>
      </c>
      <c r="W847" s="7">
        <v>2019</v>
      </c>
      <c r="X847" s="173" t="s">
        <v>1394</v>
      </c>
      <c r="Y847" s="11">
        <f>+P847-'[1]Приложение №1'!$P770</f>
        <v>0</v>
      </c>
      <c r="AA847" s="24">
        <f t="shared" si="360"/>
        <v>1785268.85</v>
      </c>
      <c r="AB847" s="26">
        <v>0</v>
      </c>
      <c r="AC847" s="26">
        <v>0</v>
      </c>
      <c r="AD847" s="26">
        <v>1554887.0459829001</v>
      </c>
      <c r="AE847" s="26">
        <v>0</v>
      </c>
      <c r="AF847" s="26">
        <v>0</v>
      </c>
      <c r="AG847" s="26"/>
      <c r="AH847" s="26">
        <v>0</v>
      </c>
      <c r="AI847" s="26">
        <v>0</v>
      </c>
      <c r="AJ847" s="26">
        <v>0</v>
      </c>
      <c r="AK847" s="26">
        <v>0</v>
      </c>
      <c r="AL847" s="26">
        <v>0</v>
      </c>
      <c r="AM847" s="26">
        <v>0</v>
      </c>
      <c r="AN847" s="26">
        <v>178526.88500000001</v>
      </c>
      <c r="AO847" s="1">
        <v>17852.6885</v>
      </c>
      <c r="AP847" s="112">
        <v>34002.230517100004</v>
      </c>
      <c r="AQ847" s="172"/>
    </row>
    <row r="848" spans="1:43" ht="15" customHeight="1" x14ac:dyDescent="0.25">
      <c r="A848" s="4">
        <f t="shared" si="356"/>
        <v>821</v>
      </c>
      <c r="B848" s="22">
        <f t="shared" si="357"/>
        <v>212</v>
      </c>
      <c r="C848" s="2" t="s">
        <v>177</v>
      </c>
      <c r="D848" s="2" t="s">
        <v>189</v>
      </c>
      <c r="E848" s="5">
        <v>1962</v>
      </c>
      <c r="F848" s="5">
        <v>2016</v>
      </c>
      <c r="G848" s="5" t="s">
        <v>63</v>
      </c>
      <c r="H848" s="5">
        <v>2</v>
      </c>
      <c r="I848" s="5">
        <v>3</v>
      </c>
      <c r="J848" s="26">
        <v>604.95000000000005</v>
      </c>
      <c r="K848" s="26">
        <v>542.54999999999995</v>
      </c>
      <c r="L848" s="26">
        <v>0</v>
      </c>
      <c r="M848" s="6">
        <v>27</v>
      </c>
      <c r="N848" s="24">
        <f t="shared" si="358"/>
        <v>1833298.15</v>
      </c>
      <c r="O848" s="20"/>
      <c r="P848" s="1">
        <f t="shared" si="363"/>
        <v>1437007.6939426127</v>
      </c>
      <c r="Q848" s="1"/>
      <c r="R848" s="1">
        <v>31045.7961</v>
      </c>
      <c r="S848" s="1">
        <v>365244.65995738719</v>
      </c>
      <c r="T848" s="26"/>
      <c r="U848" s="1">
        <f t="shared" si="361"/>
        <v>3379.0399963137038</v>
      </c>
      <c r="V848" s="1">
        <f t="shared" si="361"/>
        <v>3379.0399963137038</v>
      </c>
      <c r="W848" s="7">
        <v>2019</v>
      </c>
      <c r="X848" s="173" t="s">
        <v>1394</v>
      </c>
      <c r="Y848" s="11">
        <f>+P848-'[1]Приложение №1'!$P771</f>
        <v>0</v>
      </c>
      <c r="AA848" s="24">
        <f t="shared" si="360"/>
        <v>1833298.15</v>
      </c>
      <c r="AB848" s="26">
        <v>1192199.1629183998</v>
      </c>
      <c r="AC848" s="26">
        <v>0</v>
      </c>
      <c r="AD848" s="26">
        <v>164390.58172488</v>
      </c>
      <c r="AE848" s="26">
        <v>0</v>
      </c>
      <c r="AF848" s="26">
        <v>0</v>
      </c>
      <c r="AG848" s="26"/>
      <c r="AH848" s="26">
        <v>293263.11894684006</v>
      </c>
      <c r="AI848" s="26">
        <v>0</v>
      </c>
      <c r="AJ848" s="26">
        <v>0</v>
      </c>
      <c r="AK848" s="26">
        <v>0</v>
      </c>
      <c r="AL848" s="26">
        <v>0</v>
      </c>
      <c r="AM848" s="26">
        <v>0</v>
      </c>
      <c r="AN848" s="26">
        <v>129033.36429999999</v>
      </c>
      <c r="AO848" s="1">
        <v>18332.981499999998</v>
      </c>
      <c r="AP848" s="112">
        <v>36078.940609880003</v>
      </c>
      <c r="AQ848" s="172"/>
    </row>
    <row r="849" spans="1:43" ht="15" customHeight="1" x14ac:dyDescent="0.25">
      <c r="A849" s="4">
        <f t="shared" si="356"/>
        <v>822</v>
      </c>
      <c r="B849" s="22">
        <f t="shared" si="357"/>
        <v>213</v>
      </c>
      <c r="C849" s="2" t="s">
        <v>177</v>
      </c>
      <c r="D849" s="2" t="s">
        <v>190</v>
      </c>
      <c r="E849" s="5">
        <v>1965</v>
      </c>
      <c r="F849" s="5">
        <v>2016</v>
      </c>
      <c r="G849" s="5" t="s">
        <v>63</v>
      </c>
      <c r="H849" s="5">
        <v>2</v>
      </c>
      <c r="I849" s="5">
        <v>2</v>
      </c>
      <c r="J849" s="26">
        <v>552.79999999999995</v>
      </c>
      <c r="K849" s="26">
        <v>500.8</v>
      </c>
      <c r="L849" s="26">
        <v>0</v>
      </c>
      <c r="M849" s="6">
        <v>23</v>
      </c>
      <c r="N849" s="24">
        <f t="shared" si="358"/>
        <v>174223.31</v>
      </c>
      <c r="O849" s="20"/>
      <c r="P849" s="1">
        <f t="shared" si="363"/>
        <v>4893.8500000000058</v>
      </c>
      <c r="Q849" s="1"/>
      <c r="R849" s="1">
        <v>28656.777599999998</v>
      </c>
      <c r="S849" s="1">
        <v>140672.68239999999</v>
      </c>
      <c r="T849" s="26"/>
      <c r="U849" s="1">
        <f t="shared" si="361"/>
        <v>347.88999600638977</v>
      </c>
      <c r="V849" s="1">
        <f t="shared" si="361"/>
        <v>347.88999600638977</v>
      </c>
      <c r="W849" s="7">
        <v>2019</v>
      </c>
      <c r="X849" s="173" t="s">
        <v>1394</v>
      </c>
      <c r="Y849" s="11">
        <f>+P849-'[1]Приложение №1'!$P772</f>
        <v>0</v>
      </c>
      <c r="AA849" s="24">
        <f t="shared" si="360"/>
        <v>174223.31</v>
      </c>
      <c r="AB849" s="26">
        <v>0</v>
      </c>
      <c r="AC849" s="26">
        <v>0</v>
      </c>
      <c r="AD849" s="26">
        <v>151740.48873773997</v>
      </c>
      <c r="AE849" s="26">
        <v>0</v>
      </c>
      <c r="AF849" s="26">
        <v>0</v>
      </c>
      <c r="AG849" s="26"/>
      <c r="AH849" s="26">
        <v>0</v>
      </c>
      <c r="AI849" s="26">
        <v>0</v>
      </c>
      <c r="AJ849" s="26">
        <v>0</v>
      </c>
      <c r="AK849" s="26">
        <v>0</v>
      </c>
      <c r="AL849" s="26">
        <v>0</v>
      </c>
      <c r="AM849" s="26">
        <v>0</v>
      </c>
      <c r="AN849" s="26">
        <v>17422.331000000002</v>
      </c>
      <c r="AO849" s="1">
        <v>1742.2330999999999</v>
      </c>
      <c r="AP849" s="112">
        <v>3318.2571622599999</v>
      </c>
      <c r="AQ849" s="172"/>
    </row>
    <row r="850" spans="1:43" ht="15" customHeight="1" x14ac:dyDescent="0.25">
      <c r="A850" s="4">
        <f t="shared" si="356"/>
        <v>823</v>
      </c>
      <c r="B850" s="22">
        <f t="shared" si="357"/>
        <v>214</v>
      </c>
      <c r="C850" s="2" t="s">
        <v>177</v>
      </c>
      <c r="D850" s="2" t="s">
        <v>191</v>
      </c>
      <c r="E850" s="5">
        <v>1965</v>
      </c>
      <c r="F850" s="5">
        <v>2016</v>
      </c>
      <c r="G850" s="5" t="s">
        <v>63</v>
      </c>
      <c r="H850" s="5">
        <v>2</v>
      </c>
      <c r="I850" s="5">
        <v>2</v>
      </c>
      <c r="J850" s="26">
        <v>547.79999999999995</v>
      </c>
      <c r="K850" s="26">
        <v>505.4</v>
      </c>
      <c r="L850" s="26">
        <v>0</v>
      </c>
      <c r="M850" s="6">
        <v>23</v>
      </c>
      <c r="N850" s="24">
        <f t="shared" si="358"/>
        <v>175823.61</v>
      </c>
      <c r="O850" s="20"/>
      <c r="P850" s="1">
        <f t="shared" si="363"/>
        <v>6494.1600000000035</v>
      </c>
      <c r="Q850" s="1"/>
      <c r="R850" s="1">
        <v>28919.998799999998</v>
      </c>
      <c r="S850" s="1">
        <v>140409.45119999998</v>
      </c>
      <c r="T850" s="26"/>
      <c r="U850" s="1">
        <f t="shared" si="361"/>
        <v>347.89000791452315</v>
      </c>
      <c r="V850" s="1">
        <f t="shared" si="361"/>
        <v>347.89000791452315</v>
      </c>
      <c r="W850" s="7">
        <v>2019</v>
      </c>
      <c r="X850" s="173" t="s">
        <v>1394</v>
      </c>
      <c r="Y850" s="11">
        <f>+P850-'[1]Приложение №1'!$P773</f>
        <v>0</v>
      </c>
      <c r="AA850" s="24">
        <f t="shared" si="360"/>
        <v>175823.61</v>
      </c>
      <c r="AB850" s="26">
        <v>0</v>
      </c>
      <c r="AC850" s="26">
        <v>0</v>
      </c>
      <c r="AD850" s="26">
        <v>153134.27642393997</v>
      </c>
      <c r="AE850" s="26">
        <v>0</v>
      </c>
      <c r="AF850" s="26">
        <v>0</v>
      </c>
      <c r="AG850" s="26"/>
      <c r="AH850" s="26">
        <v>0</v>
      </c>
      <c r="AI850" s="26">
        <v>0</v>
      </c>
      <c r="AJ850" s="26">
        <v>0</v>
      </c>
      <c r="AK850" s="26">
        <v>0</v>
      </c>
      <c r="AL850" s="26">
        <v>0</v>
      </c>
      <c r="AM850" s="26">
        <v>0</v>
      </c>
      <c r="AN850" s="26">
        <v>17582.361000000001</v>
      </c>
      <c r="AO850" s="1">
        <v>1758.2360999999999</v>
      </c>
      <c r="AP850" s="112">
        <v>3348.7364760599994</v>
      </c>
      <c r="AQ850" s="172"/>
    </row>
    <row r="851" spans="1:43" ht="15" customHeight="1" x14ac:dyDescent="0.25">
      <c r="A851" s="4">
        <f t="shared" si="356"/>
        <v>824</v>
      </c>
      <c r="B851" s="22">
        <f t="shared" si="357"/>
        <v>215</v>
      </c>
      <c r="C851" s="2" t="s">
        <v>177</v>
      </c>
      <c r="D851" s="2" t="s">
        <v>192</v>
      </c>
      <c r="E851" s="5">
        <v>1965</v>
      </c>
      <c r="F851" s="5">
        <v>2016</v>
      </c>
      <c r="G851" s="5" t="s">
        <v>63</v>
      </c>
      <c r="H851" s="5">
        <v>2</v>
      </c>
      <c r="I851" s="5">
        <v>2</v>
      </c>
      <c r="J851" s="26">
        <v>548.79999999999995</v>
      </c>
      <c r="K851" s="26">
        <v>505.4</v>
      </c>
      <c r="L851" s="26">
        <v>0</v>
      </c>
      <c r="M851" s="6">
        <v>28</v>
      </c>
      <c r="N851" s="24">
        <f t="shared" si="358"/>
        <v>175823.61</v>
      </c>
      <c r="O851" s="20"/>
      <c r="P851" s="1">
        <f t="shared" si="363"/>
        <v>5388.5099999999802</v>
      </c>
      <c r="Q851" s="1"/>
      <c r="R851" s="1">
        <v>28919.998799999998</v>
      </c>
      <c r="S851" s="1">
        <v>141515.1012</v>
      </c>
      <c r="T851" s="26"/>
      <c r="U851" s="1">
        <f t="shared" si="361"/>
        <v>347.89000791452315</v>
      </c>
      <c r="V851" s="1">
        <f t="shared" si="361"/>
        <v>347.89000791452315</v>
      </c>
      <c r="W851" s="7">
        <v>2019</v>
      </c>
      <c r="X851" s="173" t="s">
        <v>1394</v>
      </c>
      <c r="Y851" s="11">
        <f>+P851-'[1]Приложение №1'!$P774</f>
        <v>0</v>
      </c>
      <c r="AA851" s="24">
        <f t="shared" si="360"/>
        <v>175823.61</v>
      </c>
      <c r="AB851" s="26">
        <v>0</v>
      </c>
      <c r="AC851" s="26">
        <v>0</v>
      </c>
      <c r="AD851" s="26">
        <v>153134.27642393997</v>
      </c>
      <c r="AE851" s="26">
        <v>0</v>
      </c>
      <c r="AF851" s="26">
        <v>0</v>
      </c>
      <c r="AG851" s="26"/>
      <c r="AH851" s="26">
        <v>0</v>
      </c>
      <c r="AI851" s="26">
        <v>0</v>
      </c>
      <c r="AJ851" s="26">
        <v>0</v>
      </c>
      <c r="AK851" s="26">
        <v>0</v>
      </c>
      <c r="AL851" s="26">
        <v>0</v>
      </c>
      <c r="AM851" s="26">
        <v>0</v>
      </c>
      <c r="AN851" s="26">
        <v>17582.361000000001</v>
      </c>
      <c r="AO851" s="1">
        <v>1758.2360999999999</v>
      </c>
      <c r="AP851" s="112">
        <v>3348.7364760599994</v>
      </c>
      <c r="AQ851" s="172"/>
    </row>
    <row r="852" spans="1:43" ht="15" customHeight="1" x14ac:dyDescent="0.25">
      <c r="A852" s="4">
        <f t="shared" si="356"/>
        <v>825</v>
      </c>
      <c r="B852" s="22">
        <f t="shared" si="357"/>
        <v>216</v>
      </c>
      <c r="C852" s="2" t="s">
        <v>177</v>
      </c>
      <c r="D852" s="2" t="s">
        <v>193</v>
      </c>
      <c r="E852" s="5">
        <v>1965</v>
      </c>
      <c r="F852" s="5">
        <v>2016</v>
      </c>
      <c r="G852" s="5" t="s">
        <v>63</v>
      </c>
      <c r="H852" s="5">
        <v>2</v>
      </c>
      <c r="I852" s="5">
        <v>2</v>
      </c>
      <c r="J852" s="26">
        <v>550.79999999999995</v>
      </c>
      <c r="K852" s="26">
        <v>508.7</v>
      </c>
      <c r="L852" s="26">
        <v>0</v>
      </c>
      <c r="M852" s="6">
        <v>28</v>
      </c>
      <c r="N852" s="24">
        <f t="shared" si="358"/>
        <v>176971.64</v>
      </c>
      <c r="O852" s="20"/>
      <c r="P852" s="1">
        <f t="shared" si="363"/>
        <v>5497.9300000000221</v>
      </c>
      <c r="Q852" s="1"/>
      <c r="R852" s="1">
        <v>29108.831399999999</v>
      </c>
      <c r="S852" s="1">
        <v>142364.8786</v>
      </c>
      <c r="T852" s="26"/>
      <c r="U852" s="1">
        <f t="shared" si="361"/>
        <v>347.88999410261454</v>
      </c>
      <c r="V852" s="1">
        <f t="shared" si="361"/>
        <v>347.88999410261454</v>
      </c>
      <c r="W852" s="7">
        <v>2019</v>
      </c>
      <c r="X852" s="173" t="s">
        <v>1394</v>
      </c>
      <c r="Y852" s="11">
        <f>+P852-'[1]Приложение №1'!$P775</f>
        <v>0</v>
      </c>
      <c r="AA852" s="24">
        <f t="shared" si="360"/>
        <v>176971.64</v>
      </c>
      <c r="AB852" s="26">
        <v>0</v>
      </c>
      <c r="AC852" s="26">
        <v>0</v>
      </c>
      <c r="AD852" s="26">
        <v>154134.15774456001</v>
      </c>
      <c r="AE852" s="26">
        <v>0</v>
      </c>
      <c r="AF852" s="26">
        <v>0</v>
      </c>
      <c r="AG852" s="26"/>
      <c r="AH852" s="26">
        <v>0</v>
      </c>
      <c r="AI852" s="26">
        <v>0</v>
      </c>
      <c r="AJ852" s="26">
        <v>0</v>
      </c>
      <c r="AK852" s="26">
        <v>0</v>
      </c>
      <c r="AL852" s="26">
        <v>0</v>
      </c>
      <c r="AM852" s="26">
        <v>0</v>
      </c>
      <c r="AN852" s="26">
        <v>17697.164000000001</v>
      </c>
      <c r="AO852" s="1">
        <v>1769.7164000000002</v>
      </c>
      <c r="AP852" s="112">
        <v>3370.6018554400007</v>
      </c>
      <c r="AQ852" s="172"/>
    </row>
    <row r="853" spans="1:43" ht="15" customHeight="1" x14ac:dyDescent="0.25">
      <c r="A853" s="4">
        <f t="shared" si="356"/>
        <v>826</v>
      </c>
      <c r="B853" s="22">
        <f t="shared" si="357"/>
        <v>217</v>
      </c>
      <c r="C853" s="2" t="s">
        <v>177</v>
      </c>
      <c r="D853" s="2" t="s">
        <v>194</v>
      </c>
      <c r="E853" s="5">
        <v>1965</v>
      </c>
      <c r="F853" s="5">
        <v>2016</v>
      </c>
      <c r="G853" s="5" t="s">
        <v>63</v>
      </c>
      <c r="H853" s="5">
        <v>2</v>
      </c>
      <c r="I853" s="5">
        <v>2</v>
      </c>
      <c r="J853" s="26">
        <v>555</v>
      </c>
      <c r="K853" s="26">
        <v>511.8</v>
      </c>
      <c r="L853" s="26">
        <v>0</v>
      </c>
      <c r="M853" s="6">
        <v>26</v>
      </c>
      <c r="N853" s="24">
        <f t="shared" si="358"/>
        <v>178050.1</v>
      </c>
      <c r="O853" s="20"/>
      <c r="P853" s="1">
        <f t="shared" si="363"/>
        <v>8921.6700000000128</v>
      </c>
      <c r="Q853" s="1"/>
      <c r="R853" s="1">
        <v>29286.219600000004</v>
      </c>
      <c r="S853" s="1">
        <v>139842.21039999998</v>
      </c>
      <c r="T853" s="26"/>
      <c r="U853" s="1">
        <f t="shared" si="361"/>
        <v>347.88999609222356</v>
      </c>
      <c r="V853" s="1">
        <f t="shared" si="361"/>
        <v>347.88999609222356</v>
      </c>
      <c r="W853" s="7">
        <v>2019</v>
      </c>
      <c r="X853" s="173" t="s">
        <v>1394</v>
      </c>
      <c r="Y853" s="11">
        <f>+P853-'[1]Приложение №1'!$P776</f>
        <v>0</v>
      </c>
      <c r="AA853" s="24">
        <f t="shared" si="360"/>
        <v>178050.1</v>
      </c>
      <c r="AB853" s="26">
        <v>0</v>
      </c>
      <c r="AC853" s="26">
        <v>0</v>
      </c>
      <c r="AD853" s="26">
        <v>133864.47505199999</v>
      </c>
      <c r="AE853" s="26">
        <v>0</v>
      </c>
      <c r="AF853" s="26">
        <v>0</v>
      </c>
      <c r="AG853" s="26"/>
      <c r="AH853" s="26">
        <v>0</v>
      </c>
      <c r="AI853" s="26">
        <v>0</v>
      </c>
      <c r="AJ853" s="26">
        <v>0</v>
      </c>
      <c r="AK853" s="26">
        <v>0</v>
      </c>
      <c r="AL853" s="26">
        <v>0</v>
      </c>
      <c r="AM853" s="26">
        <v>0</v>
      </c>
      <c r="AN853" s="26">
        <v>11258.28</v>
      </c>
      <c r="AO853" s="26">
        <v>30000</v>
      </c>
      <c r="AP853" s="112">
        <v>2927.3449480000004</v>
      </c>
      <c r="AQ853" s="172"/>
    </row>
    <row r="854" spans="1:43" ht="15" customHeight="1" x14ac:dyDescent="0.25">
      <c r="A854" s="4">
        <f t="shared" si="356"/>
        <v>827</v>
      </c>
      <c r="B854" s="22">
        <f t="shared" si="357"/>
        <v>218</v>
      </c>
      <c r="C854" s="2" t="s">
        <v>177</v>
      </c>
      <c r="D854" s="2" t="s">
        <v>195</v>
      </c>
      <c r="E854" s="5">
        <v>1965</v>
      </c>
      <c r="F854" s="5">
        <v>2016</v>
      </c>
      <c r="G854" s="5" t="s">
        <v>63</v>
      </c>
      <c r="H854" s="5">
        <v>2</v>
      </c>
      <c r="I854" s="5">
        <v>2</v>
      </c>
      <c r="J854" s="26">
        <v>548.79999999999995</v>
      </c>
      <c r="K854" s="26">
        <v>504.8</v>
      </c>
      <c r="L854" s="26">
        <v>0</v>
      </c>
      <c r="M854" s="6">
        <v>24</v>
      </c>
      <c r="N854" s="24">
        <f t="shared" si="358"/>
        <v>175614.87</v>
      </c>
      <c r="O854" s="20"/>
      <c r="P854" s="1"/>
      <c r="Q854" s="1"/>
      <c r="R854" s="1">
        <v>28885.665600000004</v>
      </c>
      <c r="S854" s="1">
        <f t="shared" ref="S854:S855" si="364">N854-O854-Q854-R854-T854</f>
        <v>146729.20439999999</v>
      </c>
      <c r="T854" s="26"/>
      <c r="U854" s="1">
        <f t="shared" si="361"/>
        <v>347.88999603803484</v>
      </c>
      <c r="V854" s="1">
        <f t="shared" si="361"/>
        <v>347.88999603803484</v>
      </c>
      <c r="W854" s="7">
        <v>2019</v>
      </c>
      <c r="X854" s="173" t="s">
        <v>1394</v>
      </c>
      <c r="Y854" s="11">
        <f>+P854-'[1]Приложение №1'!$P777</f>
        <v>-3.637978807091713E-12</v>
      </c>
      <c r="AA854" s="24">
        <f t="shared" si="360"/>
        <v>175614.87</v>
      </c>
      <c r="AB854" s="26">
        <v>0</v>
      </c>
      <c r="AC854" s="26">
        <v>0</v>
      </c>
      <c r="AD854" s="26">
        <v>152952.47348598001</v>
      </c>
      <c r="AE854" s="26">
        <v>0</v>
      </c>
      <c r="AF854" s="26">
        <v>0</v>
      </c>
      <c r="AG854" s="26"/>
      <c r="AH854" s="26">
        <v>0</v>
      </c>
      <c r="AI854" s="26">
        <v>0</v>
      </c>
      <c r="AJ854" s="26">
        <v>0</v>
      </c>
      <c r="AK854" s="26">
        <v>0</v>
      </c>
      <c r="AL854" s="26">
        <v>0</v>
      </c>
      <c r="AM854" s="26">
        <v>0</v>
      </c>
      <c r="AN854" s="26">
        <v>17561.487000000001</v>
      </c>
      <c r="AO854" s="1">
        <v>1756.1487</v>
      </c>
      <c r="AP854" s="112">
        <v>3344.7608140200005</v>
      </c>
      <c r="AQ854" s="172"/>
    </row>
    <row r="855" spans="1:43" ht="15" customHeight="1" x14ac:dyDescent="0.25">
      <c r="A855" s="4">
        <f t="shared" si="356"/>
        <v>828</v>
      </c>
      <c r="B855" s="22">
        <f t="shared" si="357"/>
        <v>219</v>
      </c>
      <c r="C855" s="2" t="s">
        <v>177</v>
      </c>
      <c r="D855" s="2" t="s">
        <v>572</v>
      </c>
      <c r="E855" s="5">
        <v>1971</v>
      </c>
      <c r="F855" s="5">
        <v>2016</v>
      </c>
      <c r="G855" s="5" t="s">
        <v>63</v>
      </c>
      <c r="H855" s="5">
        <v>2</v>
      </c>
      <c r="I855" s="5">
        <v>2</v>
      </c>
      <c r="J855" s="26">
        <v>599.20000000000005</v>
      </c>
      <c r="K855" s="26">
        <v>327.9</v>
      </c>
      <c r="L855" s="26">
        <v>201.9</v>
      </c>
      <c r="M855" s="6">
        <v>21</v>
      </c>
      <c r="N855" s="24">
        <f t="shared" si="358"/>
        <v>184312.12</v>
      </c>
      <c r="O855" s="20"/>
      <c r="P855" s="1">
        <v>0</v>
      </c>
      <c r="Q855" s="1"/>
      <c r="R855" s="1">
        <v>143048.27340000001</v>
      </c>
      <c r="S855" s="1">
        <f t="shared" si="364"/>
        <v>41263.84659999999</v>
      </c>
      <c r="T855" s="26"/>
      <c r="U855" s="1">
        <f t="shared" ref="U855:V872" si="365">$N855/($K855+$L855)</f>
        <v>347.88999622499057</v>
      </c>
      <c r="V855" s="1">
        <f t="shared" si="365"/>
        <v>347.88999622499057</v>
      </c>
      <c r="W855" s="7">
        <v>2019</v>
      </c>
      <c r="X855" s="173" t="s">
        <v>1394</v>
      </c>
      <c r="Y855" s="11">
        <f>+P855-'[1]Приложение №1'!$P778</f>
        <v>0</v>
      </c>
      <c r="AA855" s="24">
        <f t="shared" si="360"/>
        <v>184312.12</v>
      </c>
      <c r="AB855" s="26">
        <v>0</v>
      </c>
      <c r="AC855" s="26">
        <v>0</v>
      </c>
      <c r="AD855" s="26">
        <v>139846.40155010516</v>
      </c>
      <c r="AE855" s="26">
        <v>0</v>
      </c>
      <c r="AF855" s="26">
        <v>0</v>
      </c>
      <c r="AG855" s="26"/>
      <c r="AH855" s="26">
        <v>0</v>
      </c>
      <c r="AI855" s="26">
        <v>0</v>
      </c>
      <c r="AJ855" s="26">
        <v>0</v>
      </c>
      <c r="AK855" s="26">
        <v>0</v>
      </c>
      <c r="AL855" s="26">
        <v>0</v>
      </c>
      <c r="AM855" s="26">
        <v>0</v>
      </c>
      <c r="AN855" s="26">
        <v>11407.560884830189</v>
      </c>
      <c r="AO855" s="26">
        <v>30000</v>
      </c>
      <c r="AP855" s="112">
        <v>3058.1575650646341</v>
      </c>
      <c r="AQ855" s="172"/>
    </row>
    <row r="856" spans="1:43" ht="15" customHeight="1" x14ac:dyDescent="0.25">
      <c r="A856" s="4">
        <f t="shared" si="356"/>
        <v>829</v>
      </c>
      <c r="B856" s="22">
        <f t="shared" si="357"/>
        <v>220</v>
      </c>
      <c r="C856" s="2" t="s">
        <v>550</v>
      </c>
      <c r="D856" s="2" t="s">
        <v>573</v>
      </c>
      <c r="E856" s="5">
        <v>1982</v>
      </c>
      <c r="F856" s="5">
        <v>1982</v>
      </c>
      <c r="G856" s="5" t="s">
        <v>48</v>
      </c>
      <c r="H856" s="5">
        <v>2</v>
      </c>
      <c r="I856" s="5">
        <v>2</v>
      </c>
      <c r="J856" s="26">
        <v>723.48</v>
      </c>
      <c r="K856" s="26">
        <v>675.02</v>
      </c>
      <c r="L856" s="26">
        <v>0</v>
      </c>
      <c r="M856" s="6">
        <v>36</v>
      </c>
      <c r="N856" s="24">
        <f t="shared" si="358"/>
        <v>5039672.32</v>
      </c>
      <c r="O856" s="20"/>
      <c r="P856" s="1">
        <f t="shared" ref="P856:P919" si="366">N856-Q856-R856-S856-O856-T856</f>
        <v>2873519.63</v>
      </c>
      <c r="Q856" s="1"/>
      <c r="R856" s="1">
        <v>243965.73363999999</v>
      </c>
      <c r="S856" s="1">
        <v>1922186.95636</v>
      </c>
      <c r="T856" s="1"/>
      <c r="U856" s="1">
        <f t="shared" si="365"/>
        <v>7465.9600011851508</v>
      </c>
      <c r="V856" s="1">
        <f t="shared" si="365"/>
        <v>7465.9600011851508</v>
      </c>
      <c r="W856" s="7">
        <v>2019</v>
      </c>
      <c r="X856" s="173" t="s">
        <v>1394</v>
      </c>
      <c r="Y856" s="11">
        <f>+P856-'[1]Приложение №1'!$P779</f>
        <v>0</v>
      </c>
      <c r="AA856" s="24">
        <f t="shared" si="360"/>
        <v>5039672.32</v>
      </c>
      <c r="AB856" s="26">
        <v>1974838.88197596</v>
      </c>
      <c r="AC856" s="26">
        <v>1201661.44370202</v>
      </c>
      <c r="AD856" s="26">
        <v>566223.31675853999</v>
      </c>
      <c r="AE856" s="26">
        <v>482550.51888203999</v>
      </c>
      <c r="AF856" s="26">
        <v>0</v>
      </c>
      <c r="AG856" s="26"/>
      <c r="AH856" s="26">
        <v>209894.52719843999</v>
      </c>
      <c r="AI856" s="26">
        <v>0</v>
      </c>
      <c r="AJ856" s="26">
        <v>0</v>
      </c>
      <c r="AK856" s="26">
        <v>0</v>
      </c>
      <c r="AL856" s="26">
        <v>0</v>
      </c>
      <c r="AM856" s="26">
        <v>0</v>
      </c>
      <c r="AN856" s="26">
        <v>457118.75179999997</v>
      </c>
      <c r="AO856" s="1">
        <v>50396.723200000008</v>
      </c>
      <c r="AP856" s="112">
        <v>96988.156483000013</v>
      </c>
      <c r="AQ856" s="172"/>
    </row>
    <row r="857" spans="1:43" ht="15" customHeight="1" x14ac:dyDescent="0.25">
      <c r="A857" s="4">
        <f t="shared" si="356"/>
        <v>830</v>
      </c>
      <c r="B857" s="22">
        <f t="shared" si="357"/>
        <v>221</v>
      </c>
      <c r="C857" s="2" t="s">
        <v>196</v>
      </c>
      <c r="D857" s="2" t="s">
        <v>574</v>
      </c>
      <c r="E857" s="5">
        <v>1981</v>
      </c>
      <c r="F857" s="5">
        <v>1981</v>
      </c>
      <c r="G857" s="5" t="s">
        <v>63</v>
      </c>
      <c r="H857" s="5">
        <v>2</v>
      </c>
      <c r="I857" s="5">
        <v>1</v>
      </c>
      <c r="J857" s="26">
        <v>294.77</v>
      </c>
      <c r="K857" s="26">
        <v>271.13</v>
      </c>
      <c r="L857" s="26">
        <v>0</v>
      </c>
      <c r="M857" s="6">
        <v>8</v>
      </c>
      <c r="N857" s="24">
        <f t="shared" si="358"/>
        <v>5014435.46</v>
      </c>
      <c r="O857" s="20"/>
      <c r="P857" s="1">
        <f t="shared" si="366"/>
        <v>4766573.03235061</v>
      </c>
      <c r="Q857" s="1"/>
      <c r="R857" s="1">
        <v>53192.510860000002</v>
      </c>
      <c r="S857" s="1">
        <v>194669.91678938994</v>
      </c>
      <c r="T857" s="26"/>
      <c r="U857" s="1">
        <f t="shared" si="365"/>
        <v>18494.579943200679</v>
      </c>
      <c r="V857" s="1">
        <f t="shared" si="365"/>
        <v>18494.579943200679</v>
      </c>
      <c r="W857" s="7">
        <v>2019</v>
      </c>
      <c r="X857" s="173" t="s">
        <v>1394</v>
      </c>
      <c r="Y857" s="11">
        <f>+P857-'[1]Приложение №1'!$P780</f>
        <v>0</v>
      </c>
      <c r="AA857" s="24">
        <f t="shared" si="360"/>
        <v>5014435.46</v>
      </c>
      <c r="AB857" s="26">
        <v>813374.17573776003</v>
      </c>
      <c r="AC857" s="26">
        <v>290898.30503748002</v>
      </c>
      <c r="AD857" s="26">
        <v>111643.09913736</v>
      </c>
      <c r="AE857" s="26">
        <v>438818.93524476001</v>
      </c>
      <c r="AF857" s="26">
        <v>0</v>
      </c>
      <c r="AG857" s="26"/>
      <c r="AH857" s="26">
        <v>158833.98719327999</v>
      </c>
      <c r="AI857" s="26">
        <v>0</v>
      </c>
      <c r="AJ857" s="26">
        <v>994287.60779040004</v>
      </c>
      <c r="AK857" s="26">
        <v>0</v>
      </c>
      <c r="AL857" s="26">
        <v>0</v>
      </c>
      <c r="AM857" s="26">
        <v>1587689.6645513398</v>
      </c>
      <c r="AN857" s="26">
        <v>472623.64710000006</v>
      </c>
      <c r="AO857" s="1">
        <v>50144.354599999999</v>
      </c>
      <c r="AP857" s="112">
        <v>96121.683607619998</v>
      </c>
      <c r="AQ857" s="172"/>
    </row>
    <row r="858" spans="1:43" ht="15" customHeight="1" x14ac:dyDescent="0.25">
      <c r="A858" s="4">
        <f t="shared" si="356"/>
        <v>831</v>
      </c>
      <c r="B858" s="22">
        <f t="shared" si="357"/>
        <v>222</v>
      </c>
      <c r="C858" s="2" t="s">
        <v>196</v>
      </c>
      <c r="D858" s="2" t="s">
        <v>575</v>
      </c>
      <c r="E858" s="5">
        <v>1982</v>
      </c>
      <c r="F858" s="5">
        <v>1982</v>
      </c>
      <c r="G858" s="5" t="s">
        <v>63</v>
      </c>
      <c r="H858" s="5">
        <v>2</v>
      </c>
      <c r="I858" s="5">
        <v>1</v>
      </c>
      <c r="J858" s="26">
        <v>193.4</v>
      </c>
      <c r="K858" s="26">
        <v>137.5</v>
      </c>
      <c r="L858" s="26">
        <v>0</v>
      </c>
      <c r="M858" s="6">
        <v>9</v>
      </c>
      <c r="N858" s="24">
        <f t="shared" si="358"/>
        <v>2543004.7700000005</v>
      </c>
      <c r="O858" s="20"/>
      <c r="P858" s="1">
        <f t="shared" si="366"/>
        <v>2396759.0550218495</v>
      </c>
      <c r="Q858" s="1"/>
      <c r="R858" s="1">
        <v>40506.644999999997</v>
      </c>
      <c r="S858" s="1">
        <v>105739.06997815103</v>
      </c>
      <c r="T858" s="26"/>
      <c r="U858" s="1">
        <f t="shared" si="365"/>
        <v>18494.580145454547</v>
      </c>
      <c r="V858" s="1">
        <f t="shared" si="365"/>
        <v>18494.580145454547</v>
      </c>
      <c r="W858" s="7">
        <v>2019</v>
      </c>
      <c r="X858" s="173" t="s">
        <v>1394</v>
      </c>
      <c r="Y858" s="11">
        <f>+P858-'[1]Приложение №1'!$P781</f>
        <v>0</v>
      </c>
      <c r="AA858" s="24">
        <f t="shared" si="360"/>
        <v>2543004.7700000005</v>
      </c>
      <c r="AB858" s="26">
        <v>412491.98159988003</v>
      </c>
      <c r="AC858" s="26">
        <v>147525.236859</v>
      </c>
      <c r="AD858" s="26">
        <v>56618.3244165</v>
      </c>
      <c r="AE858" s="26">
        <v>222541.23569748001</v>
      </c>
      <c r="AF858" s="26">
        <v>0</v>
      </c>
      <c r="AG858" s="26"/>
      <c r="AH858" s="26">
        <v>80550.564692640008</v>
      </c>
      <c r="AI858" s="26">
        <v>0</v>
      </c>
      <c r="AJ858" s="26">
        <v>504239.8380012</v>
      </c>
      <c r="AK858" s="26">
        <v>0</v>
      </c>
      <c r="AL858" s="26">
        <v>0</v>
      </c>
      <c r="AM858" s="26">
        <v>805175.85236550006</v>
      </c>
      <c r="AN858" s="26">
        <v>239684.84530000002</v>
      </c>
      <c r="AO858" s="1">
        <v>25430.047699999999</v>
      </c>
      <c r="AP858" s="112">
        <v>48746.843367799993</v>
      </c>
      <c r="AQ858" s="172"/>
    </row>
    <row r="859" spans="1:43" ht="15" customHeight="1" x14ac:dyDescent="0.25">
      <c r="A859" s="4">
        <f t="shared" si="356"/>
        <v>832</v>
      </c>
      <c r="B859" s="22">
        <f t="shared" si="357"/>
        <v>223</v>
      </c>
      <c r="C859" s="2" t="s">
        <v>196</v>
      </c>
      <c r="D859" s="2" t="s">
        <v>576</v>
      </c>
      <c r="E859" s="5">
        <v>1978</v>
      </c>
      <c r="F859" s="5">
        <v>1978</v>
      </c>
      <c r="G859" s="5" t="s">
        <v>63</v>
      </c>
      <c r="H859" s="5">
        <v>2</v>
      </c>
      <c r="I859" s="5">
        <v>2</v>
      </c>
      <c r="J859" s="26">
        <v>531.42999999999995</v>
      </c>
      <c r="K859" s="26">
        <v>477.43</v>
      </c>
      <c r="L859" s="26">
        <v>0</v>
      </c>
      <c r="M859" s="6">
        <v>21</v>
      </c>
      <c r="N859" s="24">
        <f t="shared" si="358"/>
        <v>3431972.13</v>
      </c>
      <c r="O859" s="20"/>
      <c r="P859" s="1">
        <f t="shared" si="366"/>
        <v>3032145.375476642</v>
      </c>
      <c r="Q859" s="1"/>
      <c r="R859" s="1">
        <v>78420.879459999996</v>
      </c>
      <c r="S859" s="1">
        <v>321405.87506335787</v>
      </c>
      <c r="T859" s="26"/>
      <c r="U859" s="1">
        <f t="shared" si="365"/>
        <v>7188.4299897367146</v>
      </c>
      <c r="V859" s="1">
        <f t="shared" si="365"/>
        <v>7188.4299897367146</v>
      </c>
      <c r="W859" s="7">
        <v>2019</v>
      </c>
      <c r="X859" s="173" t="s">
        <v>1394</v>
      </c>
      <c r="Y859" s="11">
        <f>+P859-'[1]Приложение №1'!$P782</f>
        <v>0</v>
      </c>
      <c r="AA859" s="24">
        <f t="shared" si="360"/>
        <v>3431972.13</v>
      </c>
      <c r="AB859" s="26">
        <v>0</v>
      </c>
      <c r="AC859" s="26">
        <v>0</v>
      </c>
      <c r="AD859" s="26">
        <v>0</v>
      </c>
      <c r="AE859" s="26">
        <v>0</v>
      </c>
      <c r="AF859" s="26">
        <v>0</v>
      </c>
      <c r="AG859" s="26"/>
      <c r="AH859" s="26">
        <v>0</v>
      </c>
      <c r="AI859" s="26">
        <v>0</v>
      </c>
      <c r="AJ859" s="26">
        <v>0</v>
      </c>
      <c r="AK859" s="26">
        <v>0</v>
      </c>
      <c r="AL859" s="26">
        <v>2989089.85451202</v>
      </c>
      <c r="AM859" s="26">
        <v>0</v>
      </c>
      <c r="AN859" s="26">
        <v>343197.21299999999</v>
      </c>
      <c r="AO859" s="1">
        <v>34319.721299999997</v>
      </c>
      <c r="AP859" s="112">
        <v>65365.341187980004</v>
      </c>
      <c r="AQ859" s="172"/>
    </row>
    <row r="860" spans="1:43" ht="15" customHeight="1" x14ac:dyDescent="0.25">
      <c r="A860" s="4">
        <f t="shared" si="356"/>
        <v>833</v>
      </c>
      <c r="B860" s="22">
        <f t="shared" si="357"/>
        <v>224</v>
      </c>
      <c r="C860" s="2" t="s">
        <v>196</v>
      </c>
      <c r="D860" s="2" t="s">
        <v>577</v>
      </c>
      <c r="E860" s="5">
        <v>1978</v>
      </c>
      <c r="F860" s="5">
        <v>1978</v>
      </c>
      <c r="G860" s="5" t="s">
        <v>63</v>
      </c>
      <c r="H860" s="5">
        <v>2</v>
      </c>
      <c r="I860" s="5">
        <v>1</v>
      </c>
      <c r="J860" s="26">
        <v>676.48</v>
      </c>
      <c r="K860" s="26">
        <v>602.58000000000004</v>
      </c>
      <c r="L860" s="26">
        <v>0</v>
      </c>
      <c r="M860" s="6">
        <v>29</v>
      </c>
      <c r="N860" s="24">
        <f t="shared" si="358"/>
        <v>4331604.1500000004</v>
      </c>
      <c r="O860" s="20"/>
      <c r="P860" s="1">
        <f t="shared" si="366"/>
        <v>3801615.5752951642</v>
      </c>
      <c r="Q860" s="1"/>
      <c r="R860" s="1">
        <v>124331.72276</v>
      </c>
      <c r="S860" s="1">
        <v>405656.85194483609</v>
      </c>
      <c r="T860" s="26"/>
      <c r="U860" s="1">
        <f t="shared" si="365"/>
        <v>7188.4300009957187</v>
      </c>
      <c r="V860" s="1">
        <f t="shared" si="365"/>
        <v>7188.4300009957187</v>
      </c>
      <c r="W860" s="7">
        <v>2019</v>
      </c>
      <c r="X860" s="173" t="s">
        <v>1394</v>
      </c>
      <c r="Y860" s="11">
        <f>+P860-'[1]Приложение №1'!$P783</f>
        <v>0</v>
      </c>
      <c r="AA860" s="24">
        <f t="shared" si="360"/>
        <v>4331604.1500000004</v>
      </c>
      <c r="AB860" s="26">
        <v>0</v>
      </c>
      <c r="AC860" s="26">
        <v>0</v>
      </c>
      <c r="AD860" s="26">
        <v>0</v>
      </c>
      <c r="AE860" s="26">
        <v>0</v>
      </c>
      <c r="AF860" s="26">
        <v>0</v>
      </c>
      <c r="AG860" s="26"/>
      <c r="AH860" s="26">
        <v>0</v>
      </c>
      <c r="AI860" s="26">
        <v>0</v>
      </c>
      <c r="AJ860" s="26">
        <v>0</v>
      </c>
      <c r="AK860" s="26">
        <v>0</v>
      </c>
      <c r="AL860" s="26">
        <v>3772627.9608591003</v>
      </c>
      <c r="AM860" s="26">
        <v>0</v>
      </c>
      <c r="AN860" s="26">
        <v>433160.41500000004</v>
      </c>
      <c r="AO860" s="1">
        <v>43316.041500000007</v>
      </c>
      <c r="AP860" s="112">
        <v>82499.732640900009</v>
      </c>
      <c r="AQ860" s="172"/>
    </row>
    <row r="861" spans="1:43" ht="15" customHeight="1" x14ac:dyDescent="0.25">
      <c r="A861" s="4">
        <f t="shared" si="356"/>
        <v>834</v>
      </c>
      <c r="B861" s="22">
        <f t="shared" si="357"/>
        <v>225</v>
      </c>
      <c r="C861" s="2" t="s">
        <v>196</v>
      </c>
      <c r="D861" s="2" t="s">
        <v>578</v>
      </c>
      <c r="E861" s="5">
        <v>1980</v>
      </c>
      <c r="F861" s="5">
        <v>1980</v>
      </c>
      <c r="G861" s="5" t="s">
        <v>63</v>
      </c>
      <c r="H861" s="5">
        <v>2</v>
      </c>
      <c r="I861" s="5">
        <v>3</v>
      </c>
      <c r="J861" s="26">
        <v>1267.5999999999999</v>
      </c>
      <c r="K861" s="26">
        <v>1056.54</v>
      </c>
      <c r="L861" s="26">
        <v>0</v>
      </c>
      <c r="M861" s="6">
        <v>44</v>
      </c>
      <c r="N861" s="24">
        <f t="shared" si="358"/>
        <v>19540263.559999999</v>
      </c>
      <c r="O861" s="20"/>
      <c r="P861" s="1">
        <f t="shared" si="366"/>
        <v>18622475.864676733</v>
      </c>
      <c r="Q861" s="1"/>
      <c r="R861" s="1">
        <v>179985.43188000002</v>
      </c>
      <c r="S861" s="1">
        <v>737802.26344326604</v>
      </c>
      <c r="T861" s="26"/>
      <c r="U861" s="1">
        <f t="shared" si="365"/>
        <v>18494.580006436103</v>
      </c>
      <c r="V861" s="1">
        <f t="shared" si="365"/>
        <v>18494.580006436103</v>
      </c>
      <c r="W861" s="7">
        <v>2019</v>
      </c>
      <c r="X861" s="173" t="s">
        <v>1394</v>
      </c>
      <c r="Y861" s="11">
        <f>+P861-'[1]Приложение №1'!$P784</f>
        <v>0</v>
      </c>
      <c r="AA861" s="24">
        <f t="shared" si="360"/>
        <v>19540263.559999999</v>
      </c>
      <c r="AB861" s="26">
        <v>3169558.3492427398</v>
      </c>
      <c r="AC861" s="26">
        <v>1133573.1950970001</v>
      </c>
      <c r="AD861" s="26">
        <v>435051.08607492002</v>
      </c>
      <c r="AE861" s="26">
        <v>1709990.63845344</v>
      </c>
      <c r="AF861" s="26">
        <v>0</v>
      </c>
      <c r="AG861" s="26"/>
      <c r="AH861" s="26">
        <v>618944.64498888003</v>
      </c>
      <c r="AI861" s="26">
        <v>0</v>
      </c>
      <c r="AJ861" s="26">
        <v>3874542.2130743996</v>
      </c>
      <c r="AK861" s="26">
        <v>0</v>
      </c>
      <c r="AL861" s="26">
        <v>0</v>
      </c>
      <c r="AM861" s="26">
        <v>6186912.69272622</v>
      </c>
      <c r="AN861" s="26">
        <v>1841720.9084000001</v>
      </c>
      <c r="AO861" s="1">
        <v>195402.63559999998</v>
      </c>
      <c r="AP861" s="112">
        <v>374567.19634240004</v>
      </c>
      <c r="AQ861" s="172"/>
    </row>
    <row r="862" spans="1:43" ht="15" customHeight="1" x14ac:dyDescent="0.25">
      <c r="A862" s="4">
        <f t="shared" si="356"/>
        <v>835</v>
      </c>
      <c r="B862" s="22">
        <f t="shared" si="357"/>
        <v>226</v>
      </c>
      <c r="C862" s="2" t="s">
        <v>196</v>
      </c>
      <c r="D862" s="2" t="s">
        <v>579</v>
      </c>
      <c r="E862" s="5">
        <v>1981</v>
      </c>
      <c r="F862" s="5">
        <v>1981</v>
      </c>
      <c r="G862" s="5" t="s">
        <v>63</v>
      </c>
      <c r="H862" s="5">
        <v>2</v>
      </c>
      <c r="I862" s="5">
        <v>1</v>
      </c>
      <c r="J862" s="26">
        <v>287.60000000000002</v>
      </c>
      <c r="K862" s="26">
        <v>269.8</v>
      </c>
      <c r="L862" s="26">
        <v>0</v>
      </c>
      <c r="M862" s="6">
        <v>1</v>
      </c>
      <c r="N862" s="24">
        <f t="shared" si="358"/>
        <v>4989837.68</v>
      </c>
      <c r="O862" s="20"/>
      <c r="P862" s="1">
        <f t="shared" si="366"/>
        <v>4712681.4872180587</v>
      </c>
      <c r="Q862" s="1"/>
      <c r="R862" s="1">
        <v>76133.255600000004</v>
      </c>
      <c r="S862" s="1">
        <v>201022.93718194103</v>
      </c>
      <c r="T862" s="26"/>
      <c r="U862" s="1">
        <f t="shared" si="365"/>
        <v>18494.579985174201</v>
      </c>
      <c r="V862" s="1">
        <f t="shared" si="365"/>
        <v>18494.579985174201</v>
      </c>
      <c r="W862" s="7">
        <v>2019</v>
      </c>
      <c r="X862" s="173" t="s">
        <v>1394</v>
      </c>
      <c r="Y862" s="11">
        <f>+P862-'[1]Приложение №1'!$P785</f>
        <v>0</v>
      </c>
      <c r="AA862" s="24">
        <f t="shared" si="360"/>
        <v>4989837.68</v>
      </c>
      <c r="AB862" s="26">
        <v>809384.25414210011</v>
      </c>
      <c r="AC862" s="26">
        <v>289471.33400388004</v>
      </c>
      <c r="AD862" s="26">
        <v>111095.44326215998</v>
      </c>
      <c r="AE862" s="26">
        <v>436666.35990768002</v>
      </c>
      <c r="AF862" s="26">
        <v>0</v>
      </c>
      <c r="AG862" s="26"/>
      <c r="AH862" s="26">
        <v>158054.84407524002</v>
      </c>
      <c r="AI862" s="26">
        <v>0</v>
      </c>
      <c r="AJ862" s="26">
        <v>989410.23701099993</v>
      </c>
      <c r="AK862" s="26">
        <v>0</v>
      </c>
      <c r="AL862" s="26">
        <v>0</v>
      </c>
      <c r="AM862" s="26">
        <v>1579901.4196925398</v>
      </c>
      <c r="AN862" s="26">
        <v>470305.24219999998</v>
      </c>
      <c r="AO862" s="1">
        <v>49898.376799999998</v>
      </c>
      <c r="AP862" s="112">
        <v>95650.168905400002</v>
      </c>
      <c r="AQ862" s="172"/>
    </row>
    <row r="863" spans="1:43" x14ac:dyDescent="0.25">
      <c r="A863" s="4">
        <f t="shared" si="356"/>
        <v>836</v>
      </c>
      <c r="B863" s="22">
        <f t="shared" si="357"/>
        <v>227</v>
      </c>
      <c r="C863" s="2" t="s">
        <v>580</v>
      </c>
      <c r="D863" s="2" t="s">
        <v>581</v>
      </c>
      <c r="E863" s="5">
        <v>1971</v>
      </c>
      <c r="F863" s="5">
        <v>1971</v>
      </c>
      <c r="G863" s="5" t="s">
        <v>63</v>
      </c>
      <c r="H863" s="5">
        <v>2</v>
      </c>
      <c r="I863" s="5">
        <v>1</v>
      </c>
      <c r="J863" s="26">
        <v>614.79999999999995</v>
      </c>
      <c r="K863" s="26">
        <v>371.4</v>
      </c>
      <c r="L863" s="26">
        <v>223</v>
      </c>
      <c r="M863" s="6">
        <v>25</v>
      </c>
      <c r="N863" s="24">
        <f t="shared" si="358"/>
        <v>2695841.76</v>
      </c>
      <c r="O863" s="20"/>
      <c r="P863" s="1">
        <f t="shared" si="366"/>
        <v>1896904.7899999993</v>
      </c>
      <c r="Q863" s="1"/>
      <c r="R863" s="1">
        <v>136271.2928</v>
      </c>
      <c r="S863" s="1">
        <v>662665.6772000005</v>
      </c>
      <c r="T863" s="26"/>
      <c r="U863" s="1">
        <f t="shared" si="365"/>
        <v>4535.3999999999996</v>
      </c>
      <c r="V863" s="1">
        <f t="shared" si="365"/>
        <v>4535.3999999999996</v>
      </c>
      <c r="W863" s="7">
        <v>2019</v>
      </c>
      <c r="X863" s="173" t="s">
        <v>1394</v>
      </c>
      <c r="Y863" s="11">
        <f>+P863-'[1]Приложение №1'!$P786</f>
        <v>0</v>
      </c>
      <c r="AA863" s="24">
        <f t="shared" si="360"/>
        <v>2695841.76</v>
      </c>
      <c r="AB863" s="26">
        <v>0</v>
      </c>
      <c r="AC863" s="26">
        <v>0</v>
      </c>
      <c r="AD863" s="26">
        <v>0</v>
      </c>
      <c r="AE863" s="26">
        <v>0</v>
      </c>
      <c r="AF863" s="26">
        <v>0</v>
      </c>
      <c r="AG863" s="26">
        <v>0</v>
      </c>
      <c r="AH863" s="26">
        <v>0</v>
      </c>
      <c r="AI863" s="26">
        <v>0</v>
      </c>
      <c r="AJ863" s="26">
        <v>2374335.6717023998</v>
      </c>
      <c r="AK863" s="26">
        <v>0</v>
      </c>
      <c r="AL863" s="10">
        <v>0</v>
      </c>
      <c r="AM863" s="26">
        <v>0</v>
      </c>
      <c r="AN863" s="26">
        <v>242625.75839999996</v>
      </c>
      <c r="AO863" s="1">
        <v>26958.417599999997</v>
      </c>
      <c r="AP863" s="112">
        <v>51921.912297599993</v>
      </c>
      <c r="AQ863" s="172"/>
    </row>
    <row r="864" spans="1:43" ht="15" customHeight="1" x14ac:dyDescent="0.25">
      <c r="A864" s="4">
        <f t="shared" si="356"/>
        <v>837</v>
      </c>
      <c r="B864" s="22">
        <f t="shared" si="357"/>
        <v>228</v>
      </c>
      <c r="C864" s="2" t="s">
        <v>582</v>
      </c>
      <c r="D864" s="2" t="s">
        <v>583</v>
      </c>
      <c r="E864" s="5">
        <v>1980</v>
      </c>
      <c r="F864" s="5">
        <v>2000</v>
      </c>
      <c r="G864" s="5" t="s">
        <v>48</v>
      </c>
      <c r="H864" s="5">
        <v>4</v>
      </c>
      <c r="I864" s="5">
        <v>2</v>
      </c>
      <c r="J864" s="26">
        <v>1287.7</v>
      </c>
      <c r="K864" s="26">
        <v>1280.5</v>
      </c>
      <c r="L864" s="26">
        <v>0</v>
      </c>
      <c r="M864" s="6">
        <v>40</v>
      </c>
      <c r="N864" s="24">
        <f t="shared" si="358"/>
        <v>9299405.044942271</v>
      </c>
      <c r="O864" s="20"/>
      <c r="P864" s="1">
        <f t="shared" si="366"/>
        <v>5193435.412289368</v>
      </c>
      <c r="Q864" s="1"/>
      <c r="R864" s="1">
        <v>459617.83100000001</v>
      </c>
      <c r="S864" s="1">
        <v>3646351.8016529027</v>
      </c>
      <c r="T864" s="1"/>
      <c r="U864" s="1">
        <f t="shared" si="365"/>
        <v>7262.3233463039996</v>
      </c>
      <c r="V864" s="1">
        <f t="shared" si="365"/>
        <v>7262.3233463039996</v>
      </c>
      <c r="W864" s="7">
        <v>2019</v>
      </c>
      <c r="X864" s="173" t="s">
        <v>1394</v>
      </c>
      <c r="Y864" s="11">
        <f>+P864-'[1]Приложение №1'!$P787</f>
        <v>3908423.2149422709</v>
      </c>
      <c r="AA864" s="24">
        <f t="shared" si="360"/>
        <v>9299405.044942271</v>
      </c>
      <c r="AB864" s="26">
        <v>3595441.7299740082</v>
      </c>
      <c r="AC864" s="26">
        <v>1661086.1448613489</v>
      </c>
      <c r="AD864" s="26">
        <v>1682740.6874936828</v>
      </c>
      <c r="AE864" s="26">
        <v>1087023.0029267459</v>
      </c>
      <c r="AF864" s="26">
        <v>0</v>
      </c>
      <c r="AG864" s="26"/>
      <c r="AH864" s="26">
        <v>125708.39506661828</v>
      </c>
      <c r="AI864" s="26">
        <v>0</v>
      </c>
      <c r="AJ864" s="26">
        <v>0</v>
      </c>
      <c r="AK864" s="26">
        <v>0</v>
      </c>
      <c r="AL864" s="26">
        <v>0</v>
      </c>
      <c r="AM864" s="26">
        <v>0</v>
      </c>
      <c r="AN864" s="26">
        <v>876143.30562875385</v>
      </c>
      <c r="AO864" s="1">
        <v>92994.050449422735</v>
      </c>
      <c r="AP864" s="112">
        <v>178267.72854169167</v>
      </c>
      <c r="AQ864" s="172"/>
    </row>
    <row r="865" spans="1:43" ht="15" customHeight="1" x14ac:dyDescent="0.25">
      <c r="A865" s="4">
        <f t="shared" si="356"/>
        <v>838</v>
      </c>
      <c r="B865" s="22">
        <f t="shared" si="357"/>
        <v>229</v>
      </c>
      <c r="C865" s="2" t="s">
        <v>582</v>
      </c>
      <c r="D865" s="2" t="s">
        <v>595</v>
      </c>
      <c r="E865" s="5">
        <v>1983</v>
      </c>
      <c r="F865" s="5">
        <v>2013</v>
      </c>
      <c r="G865" s="5" t="s">
        <v>48</v>
      </c>
      <c r="H865" s="5">
        <v>5</v>
      </c>
      <c r="I865" s="5">
        <v>4</v>
      </c>
      <c r="J865" s="26">
        <v>3317.4</v>
      </c>
      <c r="K865" s="26">
        <v>2391.6</v>
      </c>
      <c r="L865" s="26">
        <v>0</v>
      </c>
      <c r="M865" s="6">
        <v>71</v>
      </c>
      <c r="N865" s="24">
        <f t="shared" si="358"/>
        <v>3608535.1470105601</v>
      </c>
      <c r="O865" s="20"/>
      <c r="P865" s="1">
        <f t="shared" si="366"/>
        <v>2451953.3696808834</v>
      </c>
      <c r="Q865" s="1"/>
      <c r="R865" s="1">
        <v>691883.14119999995</v>
      </c>
      <c r="S865" s="1">
        <v>464698.63612967683</v>
      </c>
      <c r="T865" s="1"/>
      <c r="U865" s="1">
        <f t="shared" si="365"/>
        <v>1508.8372416000002</v>
      </c>
      <c r="V865" s="1">
        <f t="shared" si="365"/>
        <v>1508.8372416000002</v>
      </c>
      <c r="W865" s="7">
        <v>2019</v>
      </c>
      <c r="X865" s="173" t="s">
        <v>1394</v>
      </c>
      <c r="Y865" s="11">
        <f>+P865-'[1]Приложение №1'!$P789</f>
        <v>2451144.2470105602</v>
      </c>
      <c r="AA865" s="24">
        <f t="shared" si="360"/>
        <v>3608535.1470105601</v>
      </c>
      <c r="AB865" s="26">
        <v>0</v>
      </c>
      <c r="AC865" s="26">
        <v>0</v>
      </c>
      <c r="AD865" s="26">
        <v>3142868.1204294348</v>
      </c>
      <c r="AE865" s="26">
        <v>0</v>
      </c>
      <c r="AF865" s="26">
        <v>0</v>
      </c>
      <c r="AG865" s="26"/>
      <c r="AH865" s="26">
        <v>0</v>
      </c>
      <c r="AI865" s="26">
        <v>0</v>
      </c>
      <c r="AJ865" s="26">
        <v>0</v>
      </c>
      <c r="AK865" s="26">
        <v>0</v>
      </c>
      <c r="AL865" s="26">
        <v>0</v>
      </c>
      <c r="AM865" s="26">
        <v>0</v>
      </c>
      <c r="AN865" s="26">
        <v>360853.51470105606</v>
      </c>
      <c r="AO865" s="1">
        <v>36085.351470105605</v>
      </c>
      <c r="AP865" s="112">
        <v>68728.160409963122</v>
      </c>
      <c r="AQ865" s="172"/>
    </row>
    <row r="866" spans="1:43" ht="15" customHeight="1" x14ac:dyDescent="0.25">
      <c r="A866" s="4">
        <f t="shared" si="356"/>
        <v>839</v>
      </c>
      <c r="B866" s="22">
        <f t="shared" si="357"/>
        <v>230</v>
      </c>
      <c r="C866" s="2" t="s">
        <v>582</v>
      </c>
      <c r="D866" s="2" t="s">
        <v>596</v>
      </c>
      <c r="E866" s="5">
        <v>1982</v>
      </c>
      <c r="F866" s="5">
        <v>2013</v>
      </c>
      <c r="G866" s="5" t="s">
        <v>48</v>
      </c>
      <c r="H866" s="5">
        <v>5</v>
      </c>
      <c r="I866" s="5">
        <v>4</v>
      </c>
      <c r="J866" s="26">
        <v>3426.4</v>
      </c>
      <c r="K866" s="26">
        <v>2487.9</v>
      </c>
      <c r="L866" s="26">
        <v>0</v>
      </c>
      <c r="M866" s="6">
        <v>77</v>
      </c>
      <c r="N866" s="24">
        <f t="shared" si="358"/>
        <v>3753836.1733766408</v>
      </c>
      <c r="O866" s="20"/>
      <c r="P866" s="1">
        <f t="shared" si="366"/>
        <v>2550683.5526432684</v>
      </c>
      <c r="Q866" s="1"/>
      <c r="R866" s="1">
        <v>1203152.6207333722</v>
      </c>
      <c r="S866" s="1">
        <v>0</v>
      </c>
      <c r="T866" s="1"/>
      <c r="U866" s="1">
        <f t="shared" si="365"/>
        <v>1508.8372416000002</v>
      </c>
      <c r="V866" s="1">
        <f t="shared" si="365"/>
        <v>1508.8372416000002</v>
      </c>
      <c r="W866" s="7">
        <v>2019</v>
      </c>
      <c r="X866" s="173" t="s">
        <v>1394</v>
      </c>
      <c r="Y866" s="11">
        <f>+P866-'[1]Приложение №1'!$P790</f>
        <v>2549841.8433766402</v>
      </c>
      <c r="AA866" s="24">
        <f t="shared" si="360"/>
        <v>3753836.1733766408</v>
      </c>
      <c r="AB866" s="26">
        <v>0</v>
      </c>
      <c r="AC866" s="26">
        <v>0</v>
      </c>
      <c r="AD866" s="26">
        <v>3269418.6305470788</v>
      </c>
      <c r="AE866" s="26">
        <v>0</v>
      </c>
      <c r="AF866" s="26">
        <v>0</v>
      </c>
      <c r="AG866" s="26"/>
      <c r="AH866" s="26">
        <v>0</v>
      </c>
      <c r="AI866" s="26">
        <v>0</v>
      </c>
      <c r="AJ866" s="26">
        <v>0</v>
      </c>
      <c r="AK866" s="26">
        <v>0</v>
      </c>
      <c r="AL866" s="26">
        <v>0</v>
      </c>
      <c r="AM866" s="26">
        <v>0</v>
      </c>
      <c r="AN866" s="26">
        <v>375383.61733766412</v>
      </c>
      <c r="AO866" s="1">
        <v>37538.361733766411</v>
      </c>
      <c r="AP866" s="112">
        <v>71495.56375813151</v>
      </c>
      <c r="AQ866" s="172"/>
    </row>
    <row r="867" spans="1:43" ht="15" customHeight="1" x14ac:dyDescent="0.25">
      <c r="A867" s="4">
        <f t="shared" si="356"/>
        <v>840</v>
      </c>
      <c r="B867" s="22">
        <f t="shared" si="357"/>
        <v>231</v>
      </c>
      <c r="C867" s="2" t="s">
        <v>202</v>
      </c>
      <c r="D867" s="2" t="s">
        <v>598</v>
      </c>
      <c r="E867" s="5">
        <v>1977</v>
      </c>
      <c r="F867" s="5">
        <v>1977</v>
      </c>
      <c r="G867" s="5" t="s">
        <v>48</v>
      </c>
      <c r="H867" s="5">
        <v>5</v>
      </c>
      <c r="I867" s="5">
        <v>1</v>
      </c>
      <c r="J867" s="26">
        <v>1730.3</v>
      </c>
      <c r="K867" s="26">
        <v>1443.5</v>
      </c>
      <c r="L867" s="26">
        <v>0</v>
      </c>
      <c r="M867" s="6">
        <v>49</v>
      </c>
      <c r="N867" s="24">
        <f t="shared" si="358"/>
        <v>38072067.120000005</v>
      </c>
      <c r="O867" s="20"/>
      <c r="P867" s="1">
        <f t="shared" si="366"/>
        <v>33452097.220000006</v>
      </c>
      <c r="Q867" s="1"/>
      <c r="R867" s="1">
        <v>509459.29700000002</v>
      </c>
      <c r="S867" s="1">
        <v>4110510.6029999983</v>
      </c>
      <c r="T867" s="1"/>
      <c r="U867" s="1">
        <f t="shared" si="365"/>
        <v>26374.830010391412</v>
      </c>
      <c r="V867" s="1">
        <f t="shared" si="365"/>
        <v>26374.830010391412</v>
      </c>
      <c r="W867" s="7">
        <v>2019</v>
      </c>
      <c r="X867" s="173" t="s">
        <v>1394</v>
      </c>
      <c r="Y867" s="11">
        <f>+P867-'[1]Приложение №1'!$P791</f>
        <v>0</v>
      </c>
      <c r="AA867" s="24">
        <f t="shared" si="360"/>
        <v>38072067.120000005</v>
      </c>
      <c r="AB867" s="26">
        <v>4710479.1050062198</v>
      </c>
      <c r="AC867" s="26">
        <v>2176226.3089270201</v>
      </c>
      <c r="AD867" s="26">
        <v>2204614.3839224395</v>
      </c>
      <c r="AE867" s="26">
        <v>1424137.1203432798</v>
      </c>
      <c r="AF867" s="26">
        <v>0</v>
      </c>
      <c r="AG867" s="26"/>
      <c r="AH867" s="26">
        <v>146063.50321331999</v>
      </c>
      <c r="AI867" s="26">
        <v>0</v>
      </c>
      <c r="AJ867" s="26">
        <v>11068738.746596999</v>
      </c>
      <c r="AK867" s="26">
        <v>0</v>
      </c>
      <c r="AL867" s="26">
        <v>5717896.3951359605</v>
      </c>
      <c r="AM867" s="26">
        <v>5901111.3759779995</v>
      </c>
      <c r="AN867" s="26">
        <v>3612798.5854000002</v>
      </c>
      <c r="AO867" s="1">
        <v>380720.67119999998</v>
      </c>
      <c r="AP867" s="112">
        <v>729280.92427675996</v>
      </c>
      <c r="AQ867" s="172"/>
    </row>
    <row r="868" spans="1:43" ht="15" customHeight="1" x14ac:dyDescent="0.25">
      <c r="A868" s="4">
        <f t="shared" si="356"/>
        <v>841</v>
      </c>
      <c r="B868" s="22">
        <f t="shared" si="357"/>
        <v>232</v>
      </c>
      <c r="C868" s="2" t="s">
        <v>599</v>
      </c>
      <c r="D868" s="2" t="s">
        <v>600</v>
      </c>
      <c r="E868" s="5">
        <v>1982</v>
      </c>
      <c r="F868" s="5">
        <v>2016</v>
      </c>
      <c r="G868" s="5" t="s">
        <v>63</v>
      </c>
      <c r="H868" s="5">
        <v>2</v>
      </c>
      <c r="I868" s="5">
        <v>1</v>
      </c>
      <c r="J868" s="26">
        <v>704.8</v>
      </c>
      <c r="K868" s="26">
        <v>634.79999999999995</v>
      </c>
      <c r="L868" s="26">
        <v>0</v>
      </c>
      <c r="M868" s="6">
        <v>15</v>
      </c>
      <c r="N868" s="24">
        <f t="shared" si="358"/>
        <v>6550101.2799999993</v>
      </c>
      <c r="O868" s="20"/>
      <c r="P868" s="1">
        <f t="shared" si="366"/>
        <v>5941655.1600000001</v>
      </c>
      <c r="Q868" s="1"/>
      <c r="R868" s="1">
        <v>181098.7556</v>
      </c>
      <c r="S868" s="1">
        <v>427347.36439999915</v>
      </c>
      <c r="T868" s="167">
        <v>0</v>
      </c>
      <c r="U868" s="1">
        <f t="shared" si="365"/>
        <v>10318.370006301197</v>
      </c>
      <c r="V868" s="1">
        <f t="shared" si="365"/>
        <v>10318.370006301197</v>
      </c>
      <c r="W868" s="7">
        <v>2019</v>
      </c>
      <c r="X868" s="173" t="s">
        <v>1394</v>
      </c>
      <c r="Y868" s="11">
        <f>+P868-'[1]Приложение №1'!$P793</f>
        <v>12518</v>
      </c>
      <c r="AA868" s="24">
        <f t="shared" si="360"/>
        <v>6550101.2799999993</v>
      </c>
      <c r="AB868" s="26">
        <v>0</v>
      </c>
      <c r="AC868" s="26">
        <v>0</v>
      </c>
      <c r="AD868" s="26">
        <v>0</v>
      </c>
      <c r="AE868" s="26">
        <v>0</v>
      </c>
      <c r="AF868" s="26">
        <v>0</v>
      </c>
      <c r="AG868" s="26"/>
      <c r="AH868" s="26">
        <v>0</v>
      </c>
      <c r="AI868" s="26">
        <v>0</v>
      </c>
      <c r="AJ868" s="26">
        <v>2389540.7142179995</v>
      </c>
      <c r="AK868" s="26">
        <v>0</v>
      </c>
      <c r="AL868" s="26">
        <v>0</v>
      </c>
      <c r="AM868" s="26">
        <v>3890390.9003819996</v>
      </c>
      <c r="AN868" s="26">
        <v>88898.95</v>
      </c>
      <c r="AO868" s="26">
        <v>43941.33</v>
      </c>
      <c r="AP868" s="112">
        <v>137329.3854</v>
      </c>
      <c r="AQ868" s="172"/>
    </row>
    <row r="869" spans="1:43" ht="15" customHeight="1" x14ac:dyDescent="0.25">
      <c r="A869" s="4">
        <f t="shared" si="356"/>
        <v>842</v>
      </c>
      <c r="B869" s="22">
        <f t="shared" si="357"/>
        <v>233</v>
      </c>
      <c r="C869" s="2" t="s">
        <v>601</v>
      </c>
      <c r="D869" s="2" t="s">
        <v>602</v>
      </c>
      <c r="E869" s="5">
        <v>1980</v>
      </c>
      <c r="F869" s="5">
        <v>2013</v>
      </c>
      <c r="G869" s="5" t="s">
        <v>48</v>
      </c>
      <c r="H869" s="5">
        <v>5</v>
      </c>
      <c r="I869" s="5">
        <v>4</v>
      </c>
      <c r="J869" s="26">
        <v>3517.3</v>
      </c>
      <c r="K869" s="26">
        <v>2476.6</v>
      </c>
      <c r="L869" s="26">
        <v>670.3</v>
      </c>
      <c r="M869" s="6">
        <v>55</v>
      </c>
      <c r="N869" s="24">
        <f t="shared" si="358"/>
        <v>14492948.68038216</v>
      </c>
      <c r="O869" s="20"/>
      <c r="P869" s="1">
        <f t="shared" si="366"/>
        <v>14492948.68038216</v>
      </c>
      <c r="Q869" s="1"/>
      <c r="R869" s="1"/>
      <c r="S869" s="1"/>
      <c r="T869" s="1"/>
      <c r="U869" s="1">
        <f t="shared" si="365"/>
        <v>4605.4684547911156</v>
      </c>
      <c r="V869" s="1">
        <f t="shared" si="365"/>
        <v>4605.4684547911156</v>
      </c>
      <c r="W869" s="7">
        <v>2019</v>
      </c>
      <c r="X869" s="173" t="s">
        <v>1394</v>
      </c>
      <c r="Y869" s="11">
        <f>+P869-'[1]Приложение №1'!$P794</f>
        <v>-5337556.3596178386</v>
      </c>
      <c r="Z869" s="8" t="s">
        <v>1384</v>
      </c>
      <c r="AA869" s="24">
        <f t="shared" si="360"/>
        <v>14492948.68038216</v>
      </c>
      <c r="AB869" s="26">
        <v>0</v>
      </c>
      <c r="AC869" s="26">
        <v>0</v>
      </c>
      <c r="AD869" s="26"/>
      <c r="AE869" s="26">
        <v>0</v>
      </c>
      <c r="AF869" s="26">
        <v>0</v>
      </c>
      <c r="AG869" s="26"/>
      <c r="AH869" s="26">
        <v>0</v>
      </c>
      <c r="AI869" s="26">
        <v>0</v>
      </c>
      <c r="AJ869" s="26">
        <v>0</v>
      </c>
      <c r="AK869" s="26">
        <v>0</v>
      </c>
      <c r="AL869" s="26">
        <v>13313168.82</v>
      </c>
      <c r="AM869" s="26">
        <v>0</v>
      </c>
      <c r="AN869" s="26">
        <v>947969.25600000005</v>
      </c>
      <c r="AO869" s="1">
        <v>59182.779600000002</v>
      </c>
      <c r="AP869" s="112">
        <v>172627.82478215999</v>
      </c>
      <c r="AQ869" s="172"/>
    </row>
    <row r="870" spans="1:43" ht="15" customHeight="1" x14ac:dyDescent="0.25">
      <c r="A870" s="4">
        <f t="shared" si="356"/>
        <v>843</v>
      </c>
      <c r="B870" s="22">
        <f t="shared" si="357"/>
        <v>234</v>
      </c>
      <c r="C870" s="2" t="s">
        <v>207</v>
      </c>
      <c r="D870" s="2" t="s">
        <v>603</v>
      </c>
      <c r="E870" s="5">
        <v>1973</v>
      </c>
      <c r="F870" s="5">
        <v>1973</v>
      </c>
      <c r="G870" s="5" t="s">
        <v>63</v>
      </c>
      <c r="H870" s="5">
        <v>2</v>
      </c>
      <c r="I870" s="5">
        <v>1</v>
      </c>
      <c r="J870" s="26">
        <v>398</v>
      </c>
      <c r="K870" s="26">
        <v>363.9</v>
      </c>
      <c r="L870" s="26">
        <v>0</v>
      </c>
      <c r="M870" s="6">
        <v>14</v>
      </c>
      <c r="N870" s="24">
        <f t="shared" si="358"/>
        <v>439318.28</v>
      </c>
      <c r="O870" s="20"/>
      <c r="P870" s="1">
        <f t="shared" si="366"/>
        <v>395386.45200000005</v>
      </c>
      <c r="Q870" s="1">
        <v>43931.828000000009</v>
      </c>
      <c r="R870" s="1"/>
      <c r="S870" s="1"/>
      <c r="T870" s="26"/>
      <c r="U870" s="1">
        <f t="shared" si="365"/>
        <v>1207.2500137400386</v>
      </c>
      <c r="V870" s="1">
        <f t="shared" si="365"/>
        <v>1207.2500137400386</v>
      </c>
      <c r="W870" s="7">
        <v>2019</v>
      </c>
      <c r="X870" s="173" t="s">
        <v>1394</v>
      </c>
      <c r="Y870" s="11">
        <f>+P870-'[1]Приложение №1'!$P795</f>
        <v>0</v>
      </c>
      <c r="AA870" s="24">
        <f t="shared" si="360"/>
        <v>439318.28</v>
      </c>
      <c r="AB870" s="26">
        <v>0</v>
      </c>
      <c r="AC870" s="26">
        <v>382626.01323912002</v>
      </c>
      <c r="AD870" s="26">
        <v>0</v>
      </c>
      <c r="AE870" s="26">
        <v>0</v>
      </c>
      <c r="AF870" s="26">
        <v>0</v>
      </c>
      <c r="AG870" s="26"/>
      <c r="AH870" s="26">
        <v>0</v>
      </c>
      <c r="AI870" s="26">
        <v>0</v>
      </c>
      <c r="AJ870" s="26">
        <v>0</v>
      </c>
      <c r="AK870" s="26">
        <v>0</v>
      </c>
      <c r="AL870" s="26">
        <v>0</v>
      </c>
      <c r="AM870" s="26">
        <v>0</v>
      </c>
      <c r="AN870" s="26">
        <v>43931.828000000009</v>
      </c>
      <c r="AO870" s="1">
        <v>4393.1828000000005</v>
      </c>
      <c r="AP870" s="112">
        <v>8367.2559608800002</v>
      </c>
      <c r="AQ870" s="172"/>
    </row>
    <row r="871" spans="1:43" ht="15" customHeight="1" x14ac:dyDescent="0.25">
      <c r="A871" s="4">
        <f t="shared" si="356"/>
        <v>844</v>
      </c>
      <c r="B871" s="22">
        <f t="shared" si="357"/>
        <v>235</v>
      </c>
      <c r="C871" s="2" t="s">
        <v>207</v>
      </c>
      <c r="D871" s="2" t="s">
        <v>604</v>
      </c>
      <c r="E871" s="5">
        <v>1973</v>
      </c>
      <c r="F871" s="5">
        <v>1973</v>
      </c>
      <c r="G871" s="5" t="s">
        <v>63</v>
      </c>
      <c r="H871" s="5">
        <v>2</v>
      </c>
      <c r="I871" s="5">
        <v>1</v>
      </c>
      <c r="J871" s="26">
        <v>827.6</v>
      </c>
      <c r="K871" s="26">
        <v>730.8</v>
      </c>
      <c r="L871" s="26">
        <v>0</v>
      </c>
      <c r="M871" s="6">
        <v>29</v>
      </c>
      <c r="N871" s="24">
        <f t="shared" si="358"/>
        <v>1326219.2999999998</v>
      </c>
      <c r="O871" s="20"/>
      <c r="P871" s="1">
        <f t="shared" si="366"/>
        <v>426219.29999999981</v>
      </c>
      <c r="Q871" s="1">
        <v>900000</v>
      </c>
      <c r="R871" s="1"/>
      <c r="S871" s="1"/>
      <c r="T871" s="26"/>
      <c r="U871" s="1">
        <f t="shared" si="365"/>
        <v>1814.7499999999998</v>
      </c>
      <c r="V871" s="1">
        <f t="shared" si="365"/>
        <v>1814.7499999999998</v>
      </c>
      <c r="W871" s="7">
        <v>2019</v>
      </c>
      <c r="X871" s="173" t="s">
        <v>1394</v>
      </c>
      <c r="Y871" s="11">
        <f>+P871-'[1]Приложение №1'!$P796</f>
        <v>0</v>
      </c>
      <c r="AA871" s="24">
        <f t="shared" si="360"/>
        <v>1326219.2999999998</v>
      </c>
      <c r="AB871" s="26">
        <v>0</v>
      </c>
      <c r="AC871" s="26">
        <v>768406.39541819994</v>
      </c>
      <c r="AD871" s="26">
        <v>0</v>
      </c>
      <c r="AE871" s="26">
        <v>0</v>
      </c>
      <c r="AF871" s="26">
        <v>0</v>
      </c>
      <c r="AG871" s="26"/>
      <c r="AH871" s="26">
        <v>425771.02990800003</v>
      </c>
      <c r="AI871" s="26">
        <v>0</v>
      </c>
      <c r="AJ871" s="26">
        <v>0</v>
      </c>
      <c r="AK871" s="26">
        <v>0</v>
      </c>
      <c r="AL871" s="26">
        <v>0</v>
      </c>
      <c r="AM871" s="26">
        <v>0</v>
      </c>
      <c r="AN871" s="26">
        <v>92665.440000000017</v>
      </c>
      <c r="AO871" s="1">
        <v>13262.193000000001</v>
      </c>
      <c r="AP871" s="112">
        <v>26114.241673800003</v>
      </c>
      <c r="AQ871" s="172"/>
    </row>
    <row r="872" spans="1:43" ht="15" customHeight="1" x14ac:dyDescent="0.25">
      <c r="A872" s="4">
        <f t="shared" si="356"/>
        <v>845</v>
      </c>
      <c r="B872" s="22">
        <f t="shared" si="357"/>
        <v>236</v>
      </c>
      <c r="C872" s="2" t="s">
        <v>213</v>
      </c>
      <c r="D872" s="2" t="s">
        <v>214</v>
      </c>
      <c r="E872" s="5">
        <v>1975</v>
      </c>
      <c r="F872" s="5">
        <v>1975</v>
      </c>
      <c r="G872" s="5" t="s">
        <v>63</v>
      </c>
      <c r="H872" s="5">
        <v>2</v>
      </c>
      <c r="I872" s="5">
        <v>2</v>
      </c>
      <c r="J872" s="26">
        <v>518</v>
      </c>
      <c r="K872" s="26">
        <v>496.2</v>
      </c>
      <c r="L872" s="26">
        <v>0</v>
      </c>
      <c r="M872" s="6">
        <v>35</v>
      </c>
      <c r="N872" s="24">
        <f t="shared" si="358"/>
        <v>1548019.95</v>
      </c>
      <c r="O872" s="20"/>
      <c r="P872" s="1">
        <f t="shared" si="366"/>
        <v>1185584.5500000003</v>
      </c>
      <c r="Q872" s="1"/>
      <c r="R872" s="1">
        <v>28393.556400000001</v>
      </c>
      <c r="S872" s="1">
        <v>334041.84359999991</v>
      </c>
      <c r="T872" s="26"/>
      <c r="U872" s="1">
        <f t="shared" si="365"/>
        <v>3119.75</v>
      </c>
      <c r="V872" s="1">
        <f t="shared" si="365"/>
        <v>3119.75</v>
      </c>
      <c r="W872" s="7">
        <v>2019</v>
      </c>
      <c r="X872" s="173" t="s">
        <v>1394</v>
      </c>
      <c r="Y872" s="11">
        <f>+P872-'[1]Приложение №1'!$P797</f>
        <v>0</v>
      </c>
      <c r="AA872" s="24">
        <f t="shared" si="360"/>
        <v>1548019.95</v>
      </c>
      <c r="AB872" s="26">
        <v>0</v>
      </c>
      <c r="AC872" s="26">
        <v>0</v>
      </c>
      <c r="AD872" s="26">
        <v>0</v>
      </c>
      <c r="AE872" s="26">
        <v>0</v>
      </c>
      <c r="AF872" s="26">
        <v>0</v>
      </c>
      <c r="AG872" s="26"/>
      <c r="AH872" s="26">
        <v>0</v>
      </c>
      <c r="AI872" s="26">
        <v>0</v>
      </c>
      <c r="AJ872" s="26">
        <v>1363403.0907629998</v>
      </c>
      <c r="AK872" s="26">
        <v>0</v>
      </c>
      <c r="AL872" s="26">
        <v>0</v>
      </c>
      <c r="AM872" s="26">
        <v>0</v>
      </c>
      <c r="AN872" s="26">
        <v>139321.79549999998</v>
      </c>
      <c r="AO872" s="1">
        <v>15480.199500000001</v>
      </c>
      <c r="AP872" s="112">
        <v>29814.864236999998</v>
      </c>
      <c r="AQ872" s="172"/>
    </row>
    <row r="873" spans="1:43" ht="15" customHeight="1" x14ac:dyDescent="0.25">
      <c r="A873" s="4">
        <f t="shared" si="356"/>
        <v>846</v>
      </c>
      <c r="B873" s="22">
        <f t="shared" si="357"/>
        <v>237</v>
      </c>
      <c r="C873" s="2" t="s">
        <v>215</v>
      </c>
      <c r="D873" s="2" t="s">
        <v>605</v>
      </c>
      <c r="E873" s="5">
        <v>1974</v>
      </c>
      <c r="F873" s="5">
        <v>1974</v>
      </c>
      <c r="G873" s="5" t="s">
        <v>63</v>
      </c>
      <c r="H873" s="5">
        <v>2</v>
      </c>
      <c r="I873" s="5">
        <v>2</v>
      </c>
      <c r="J873" s="26">
        <v>516.79999999999995</v>
      </c>
      <c r="K873" s="26">
        <v>482.3</v>
      </c>
      <c r="L873" s="26">
        <v>0</v>
      </c>
      <c r="M873" s="6">
        <v>24</v>
      </c>
      <c r="N873" s="24">
        <f t="shared" si="358"/>
        <v>2523586.52</v>
      </c>
      <c r="O873" s="20"/>
      <c r="P873" s="1">
        <f t="shared" si="366"/>
        <v>2074833.7900427727</v>
      </c>
      <c r="Q873" s="1"/>
      <c r="R873" s="1">
        <v>124068.37059999999</v>
      </c>
      <c r="S873" s="1">
        <v>324684.35935722734</v>
      </c>
      <c r="T873" s="26"/>
      <c r="U873" s="1">
        <f t="shared" ref="U873:V892" si="367">$N873/($K873+$L873)</f>
        <v>5232.3999999999996</v>
      </c>
      <c r="V873" s="1">
        <f t="shared" si="367"/>
        <v>5232.3999999999996</v>
      </c>
      <c r="W873" s="7">
        <v>2019</v>
      </c>
      <c r="X873" s="173" t="s">
        <v>1394</v>
      </c>
      <c r="Y873" s="11">
        <f>+P873-'[1]Приложение №1'!$P798</f>
        <v>0</v>
      </c>
      <c r="AA873" s="24">
        <f t="shared" si="360"/>
        <v>2523586.52</v>
      </c>
      <c r="AB873" s="26">
        <v>1321620.8649189</v>
      </c>
      <c r="AC873" s="26">
        <v>472522.54936529993</v>
      </c>
      <c r="AD873" s="26">
        <v>182235.11404433998</v>
      </c>
      <c r="AE873" s="26">
        <v>0</v>
      </c>
      <c r="AF873" s="26">
        <v>0</v>
      </c>
      <c r="AG873" s="26"/>
      <c r="AH873" s="26">
        <v>275937.01220988005</v>
      </c>
      <c r="AI873" s="26">
        <v>0</v>
      </c>
      <c r="AJ873" s="26">
        <v>0</v>
      </c>
      <c r="AK873" s="26">
        <v>0</v>
      </c>
      <c r="AL873" s="26">
        <v>0</v>
      </c>
      <c r="AM873" s="26">
        <v>0</v>
      </c>
      <c r="AN873" s="26">
        <v>196781.53509999998</v>
      </c>
      <c r="AO873" s="1">
        <v>25235.8652</v>
      </c>
      <c r="AP873" s="112">
        <v>49253.579161580012</v>
      </c>
      <c r="AQ873" s="172"/>
    </row>
    <row r="874" spans="1:43" ht="15" customHeight="1" x14ac:dyDescent="0.25">
      <c r="A874" s="4">
        <f t="shared" si="356"/>
        <v>847</v>
      </c>
      <c r="B874" s="22">
        <f t="shared" si="357"/>
        <v>238</v>
      </c>
      <c r="C874" s="2" t="s">
        <v>54</v>
      </c>
      <c r="D874" s="2" t="s">
        <v>606</v>
      </c>
      <c r="E874" s="5">
        <v>1967</v>
      </c>
      <c r="F874" s="5">
        <v>1967</v>
      </c>
      <c r="G874" s="5" t="s">
        <v>48</v>
      </c>
      <c r="H874" s="5">
        <v>3</v>
      </c>
      <c r="I874" s="5">
        <v>3</v>
      </c>
      <c r="J874" s="26">
        <v>996.5</v>
      </c>
      <c r="K874" s="26">
        <v>839.9</v>
      </c>
      <c r="L874" s="26">
        <v>156.6</v>
      </c>
      <c r="M874" s="6">
        <v>34</v>
      </c>
      <c r="N874" s="24">
        <f t="shared" si="358"/>
        <v>7485179.8600000003</v>
      </c>
      <c r="O874" s="20"/>
      <c r="P874" s="1">
        <f t="shared" si="366"/>
        <v>5451607.6258000005</v>
      </c>
      <c r="Q874" s="1"/>
      <c r="R874" s="1">
        <v>43643.37</v>
      </c>
      <c r="S874" s="1">
        <v>1989928.8641999997</v>
      </c>
      <c r="T874" s="1"/>
      <c r="U874" s="1">
        <f t="shared" si="367"/>
        <v>7511.4700050175616</v>
      </c>
      <c r="V874" s="1">
        <f t="shared" si="367"/>
        <v>7511.4700050175616</v>
      </c>
      <c r="W874" s="7">
        <v>2019</v>
      </c>
      <c r="X874" s="173" t="s">
        <v>1394</v>
      </c>
      <c r="Y874" s="11">
        <f>+P874-'[1]Приложение №1'!$P799</f>
        <v>-43643.370000000112</v>
      </c>
      <c r="Z874" s="8" t="s">
        <v>1385</v>
      </c>
      <c r="AA874" s="24">
        <f t="shared" si="360"/>
        <v>7485179.8600000003</v>
      </c>
      <c r="AB874" s="26">
        <v>3327305.1453041402</v>
      </c>
      <c r="AC874" s="26">
        <v>2024615.6097543598</v>
      </c>
      <c r="AD874" s="26">
        <v>954027.94409579993</v>
      </c>
      <c r="AE874" s="26">
        <v>0</v>
      </c>
      <c r="AF874" s="26">
        <v>0</v>
      </c>
      <c r="AG874" s="26"/>
      <c r="AH874" s="26">
        <v>315390.67608804</v>
      </c>
      <c r="AI874" s="26">
        <v>0</v>
      </c>
      <c r="AJ874" s="26">
        <v>0</v>
      </c>
      <c r="AK874" s="26">
        <v>0</v>
      </c>
      <c r="AL874" s="26">
        <v>0</v>
      </c>
      <c r="AM874" s="26">
        <v>0</v>
      </c>
      <c r="AN874" s="26">
        <v>644193.40450000006</v>
      </c>
      <c r="AO874" s="1">
        <v>74851.798600000009</v>
      </c>
      <c r="AP874" s="112">
        <v>144795.28165766</v>
      </c>
      <c r="AQ874" s="172"/>
    </row>
    <row r="875" spans="1:43" ht="15" customHeight="1" x14ac:dyDescent="0.25">
      <c r="A875" s="4">
        <f t="shared" si="356"/>
        <v>848</v>
      </c>
      <c r="B875" s="22">
        <f t="shared" si="357"/>
        <v>239</v>
      </c>
      <c r="C875" s="2" t="s">
        <v>54</v>
      </c>
      <c r="D875" s="2" t="s">
        <v>607</v>
      </c>
      <c r="E875" s="5">
        <v>1967</v>
      </c>
      <c r="F875" s="5">
        <v>1967</v>
      </c>
      <c r="G875" s="5" t="s">
        <v>48</v>
      </c>
      <c r="H875" s="5">
        <v>3</v>
      </c>
      <c r="I875" s="5">
        <v>2</v>
      </c>
      <c r="J875" s="26">
        <v>1028</v>
      </c>
      <c r="K875" s="26">
        <v>716.2</v>
      </c>
      <c r="L875" s="26">
        <v>311.8</v>
      </c>
      <c r="M875" s="6">
        <v>24</v>
      </c>
      <c r="N875" s="24">
        <f t="shared" si="358"/>
        <v>6591782.7199999988</v>
      </c>
      <c r="O875" s="20"/>
      <c r="P875" s="1">
        <f t="shared" si="366"/>
        <v>3365400.379999999</v>
      </c>
      <c r="Q875" s="1"/>
      <c r="R875" s="1"/>
      <c r="S875" s="1">
        <v>3226382.34</v>
      </c>
      <c r="T875" s="1"/>
      <c r="U875" s="1">
        <f t="shared" si="367"/>
        <v>6412.2399999999989</v>
      </c>
      <c r="V875" s="1">
        <f t="shared" si="367"/>
        <v>6412.2399999999989</v>
      </c>
      <c r="W875" s="7">
        <v>2019</v>
      </c>
      <c r="X875" s="173" t="s">
        <v>1394</v>
      </c>
      <c r="Y875" s="11">
        <f>+P875-'[1]Приложение №1'!$P800</f>
        <v>0</v>
      </c>
      <c r="AA875" s="24">
        <f t="shared" si="360"/>
        <v>6591782.7199999988</v>
      </c>
      <c r="AB875" s="26">
        <v>3432483.3812068799</v>
      </c>
      <c r="AC875" s="26">
        <v>2088614.9993251197</v>
      </c>
      <c r="AD875" s="26">
        <v>0</v>
      </c>
      <c r="AE875" s="26">
        <v>0</v>
      </c>
      <c r="AF875" s="26">
        <v>0</v>
      </c>
      <c r="AG875" s="26"/>
      <c r="AH875" s="26">
        <v>325360.37633567996</v>
      </c>
      <c r="AI875" s="26">
        <v>0</v>
      </c>
      <c r="AJ875" s="26">
        <v>0</v>
      </c>
      <c r="AK875" s="26">
        <v>0</v>
      </c>
      <c r="AL875" s="26">
        <v>0</v>
      </c>
      <c r="AM875" s="26">
        <v>0</v>
      </c>
      <c r="AN875" s="26">
        <v>551555.924</v>
      </c>
      <c r="AO875" s="1">
        <v>65917.8272</v>
      </c>
      <c r="AP875" s="112">
        <v>127850.21193232</v>
      </c>
      <c r="AQ875" s="172"/>
    </row>
    <row r="876" spans="1:43" ht="15" customHeight="1" x14ac:dyDescent="0.25">
      <c r="A876" s="4">
        <f t="shared" si="356"/>
        <v>849</v>
      </c>
      <c r="B876" s="22">
        <f t="shared" si="357"/>
        <v>240</v>
      </c>
      <c r="C876" s="2" t="s">
        <v>54</v>
      </c>
      <c r="D876" s="2" t="s">
        <v>610</v>
      </c>
      <c r="E876" s="5">
        <v>1964</v>
      </c>
      <c r="F876" s="5">
        <v>1964</v>
      </c>
      <c r="G876" s="5" t="s">
        <v>48</v>
      </c>
      <c r="H876" s="5">
        <v>3</v>
      </c>
      <c r="I876" s="5">
        <v>2</v>
      </c>
      <c r="J876" s="26">
        <v>990.8</v>
      </c>
      <c r="K876" s="26">
        <v>716.4</v>
      </c>
      <c r="L876" s="26">
        <v>274.39999999999998</v>
      </c>
      <c r="M876" s="6">
        <v>33</v>
      </c>
      <c r="N876" s="24">
        <f t="shared" si="358"/>
        <v>6353247.4000000004</v>
      </c>
      <c r="O876" s="20"/>
      <c r="P876" s="1">
        <f t="shared" si="366"/>
        <v>3345701.9800000009</v>
      </c>
      <c r="Q876" s="1"/>
      <c r="R876" s="1">
        <v>102078.8664</v>
      </c>
      <c r="S876" s="1">
        <v>2905466.5535999998</v>
      </c>
      <c r="T876" s="1"/>
      <c r="U876" s="1">
        <f t="shared" si="367"/>
        <v>6412.2400080742837</v>
      </c>
      <c r="V876" s="1">
        <f t="shared" si="367"/>
        <v>6412.2400080742837</v>
      </c>
      <c r="W876" s="7">
        <v>2019</v>
      </c>
      <c r="X876" s="173" t="s">
        <v>1394</v>
      </c>
      <c r="Y876" s="11">
        <f>+P876-'[1]Приложение №1'!$P801</f>
        <v>0</v>
      </c>
      <c r="AA876" s="24">
        <f t="shared" si="360"/>
        <v>6353247.4000000004</v>
      </c>
      <c r="AB876" s="26">
        <v>3308272.8948742202</v>
      </c>
      <c r="AC876" s="26">
        <v>2013034.7695739397</v>
      </c>
      <c r="AD876" s="26">
        <v>0</v>
      </c>
      <c r="AE876" s="26">
        <v>0</v>
      </c>
      <c r="AF876" s="26">
        <v>0</v>
      </c>
      <c r="AG876" s="26"/>
      <c r="AH876" s="26">
        <v>313586.63892696</v>
      </c>
      <c r="AI876" s="26">
        <v>0</v>
      </c>
      <c r="AJ876" s="26">
        <v>0</v>
      </c>
      <c r="AK876" s="26">
        <v>0</v>
      </c>
      <c r="AL876" s="26">
        <v>0</v>
      </c>
      <c r="AM876" s="26">
        <v>0</v>
      </c>
      <c r="AN876" s="26">
        <v>531596.89679999999</v>
      </c>
      <c r="AO876" s="1">
        <v>63532.474000000002</v>
      </c>
      <c r="AP876" s="112">
        <v>123223.72582488001</v>
      </c>
      <c r="AQ876" s="172"/>
    </row>
    <row r="877" spans="1:43" ht="15" customHeight="1" x14ac:dyDescent="0.25">
      <c r="A877" s="4">
        <f t="shared" si="356"/>
        <v>850</v>
      </c>
      <c r="B877" s="22">
        <f t="shared" si="357"/>
        <v>241</v>
      </c>
      <c r="C877" s="2" t="s">
        <v>219</v>
      </c>
      <c r="D877" s="2" t="s">
        <v>220</v>
      </c>
      <c r="E877" s="5">
        <v>1972</v>
      </c>
      <c r="F877" s="5">
        <v>2013</v>
      </c>
      <c r="G877" s="5" t="s">
        <v>63</v>
      </c>
      <c r="H877" s="5">
        <v>2</v>
      </c>
      <c r="I877" s="5">
        <v>2</v>
      </c>
      <c r="J877" s="26">
        <v>590.70000000000005</v>
      </c>
      <c r="K877" s="26">
        <v>356</v>
      </c>
      <c r="L877" s="26">
        <v>171.9</v>
      </c>
      <c r="M877" s="6">
        <v>36</v>
      </c>
      <c r="N877" s="24">
        <f t="shared" si="358"/>
        <v>184173.75</v>
      </c>
      <c r="O877" s="20"/>
      <c r="P877" s="1">
        <f t="shared" si="366"/>
        <v>5702.0999999999913</v>
      </c>
      <c r="Q877" s="1"/>
      <c r="R877" s="1">
        <v>47408.151599999997</v>
      </c>
      <c r="S877" s="1">
        <v>131063.49840000003</v>
      </c>
      <c r="T877" s="26"/>
      <c r="U877" s="1">
        <f t="shared" si="367"/>
        <v>348.87999621140369</v>
      </c>
      <c r="V877" s="1">
        <f t="shared" si="367"/>
        <v>348.87999621140369</v>
      </c>
      <c r="W877" s="7">
        <v>2019</v>
      </c>
      <c r="X877" s="173" t="s">
        <v>1394</v>
      </c>
      <c r="Y877" s="11">
        <f>+P877-'[1]Приложение №1'!$P802</f>
        <v>1.4551915228366852E-11</v>
      </c>
      <c r="AA877" s="24">
        <f t="shared" si="360"/>
        <v>184173.75</v>
      </c>
      <c r="AB877" s="26">
        <v>0</v>
      </c>
      <c r="AC877" s="26">
        <v>0</v>
      </c>
      <c r="AD877" s="26">
        <v>139598.640468</v>
      </c>
      <c r="AE877" s="26">
        <v>0</v>
      </c>
      <c r="AF877" s="26">
        <v>0</v>
      </c>
      <c r="AG877" s="26"/>
      <c r="AH877" s="26">
        <v>0</v>
      </c>
      <c r="AI877" s="26">
        <v>0</v>
      </c>
      <c r="AJ877" s="26">
        <v>0</v>
      </c>
      <c r="AK877" s="26">
        <v>0</v>
      </c>
      <c r="AL877" s="26">
        <v>0</v>
      </c>
      <c r="AM877" s="26">
        <v>0</v>
      </c>
      <c r="AN877" s="26">
        <v>11522.37</v>
      </c>
      <c r="AO877" s="26">
        <v>30000</v>
      </c>
      <c r="AP877" s="112">
        <v>3052.7395320000005</v>
      </c>
      <c r="AQ877" s="172"/>
    </row>
    <row r="878" spans="1:43" ht="15" customHeight="1" x14ac:dyDescent="0.25">
      <c r="A878" s="4">
        <f t="shared" si="356"/>
        <v>851</v>
      </c>
      <c r="B878" s="22">
        <f t="shared" si="357"/>
        <v>242</v>
      </c>
      <c r="C878" s="2" t="s">
        <v>222</v>
      </c>
      <c r="D878" s="2" t="s">
        <v>611</v>
      </c>
      <c r="E878" s="5">
        <v>1966</v>
      </c>
      <c r="F878" s="5">
        <v>2016</v>
      </c>
      <c r="G878" s="5" t="s">
        <v>63</v>
      </c>
      <c r="H878" s="5">
        <v>2</v>
      </c>
      <c r="I878" s="5">
        <v>3</v>
      </c>
      <c r="J878" s="26">
        <v>578.4</v>
      </c>
      <c r="K878" s="26">
        <v>342.7</v>
      </c>
      <c r="L878" s="26">
        <v>172.7</v>
      </c>
      <c r="M878" s="6">
        <v>20</v>
      </c>
      <c r="N878" s="24">
        <f t="shared" si="358"/>
        <v>4001561.7800000007</v>
      </c>
      <c r="O878" s="20"/>
      <c r="P878" s="1">
        <f t="shared" si="366"/>
        <v>3336079.2700000005</v>
      </c>
      <c r="Q878" s="1"/>
      <c r="R878" s="1">
        <v>115212.7862</v>
      </c>
      <c r="S878" s="1">
        <v>550269.72380000027</v>
      </c>
      <c r="T878" s="26"/>
      <c r="U878" s="1">
        <f t="shared" si="367"/>
        <v>7763.9925882809484</v>
      </c>
      <c r="V878" s="1">
        <f t="shared" si="367"/>
        <v>7763.9925882809484</v>
      </c>
      <c r="W878" s="7">
        <v>2019</v>
      </c>
      <c r="X878" s="173" t="s">
        <v>1394</v>
      </c>
      <c r="Y878" s="11">
        <f>+P878-'[1]Приложение №1'!$P803</f>
        <v>0</v>
      </c>
      <c r="AA878" s="24">
        <f t="shared" si="360"/>
        <v>4001561.7800000007</v>
      </c>
      <c r="AB878" s="26">
        <v>0</v>
      </c>
      <c r="AC878" s="26">
        <v>0</v>
      </c>
      <c r="AD878" s="26">
        <v>150300.84493200001</v>
      </c>
      <c r="AE878" s="26">
        <v>0</v>
      </c>
      <c r="AF878" s="26">
        <v>0</v>
      </c>
      <c r="AG878" s="26"/>
      <c r="AH878" s="26">
        <v>0</v>
      </c>
      <c r="AI878" s="26">
        <v>0</v>
      </c>
      <c r="AJ878" s="26">
        <v>1350752.6845260002</v>
      </c>
      <c r="AK878" s="26">
        <v>0</v>
      </c>
      <c r="AL878" s="26">
        <v>0</v>
      </c>
      <c r="AM878" s="26">
        <v>2267772.5180460005</v>
      </c>
      <c r="AN878" s="26">
        <v>106133.85</v>
      </c>
      <c r="AO878" s="26">
        <v>44185.29</v>
      </c>
      <c r="AP878" s="112">
        <v>82416.592496000012</v>
      </c>
      <c r="AQ878" s="172"/>
    </row>
    <row r="879" spans="1:43" ht="15" customHeight="1" x14ac:dyDescent="0.25">
      <c r="A879" s="4">
        <f t="shared" si="356"/>
        <v>852</v>
      </c>
      <c r="B879" s="22">
        <f t="shared" si="357"/>
        <v>243</v>
      </c>
      <c r="C879" s="2" t="s">
        <v>222</v>
      </c>
      <c r="D879" s="2" t="s">
        <v>612</v>
      </c>
      <c r="E879" s="5">
        <v>1967</v>
      </c>
      <c r="F879" s="5">
        <v>2013</v>
      </c>
      <c r="G879" s="5" t="s">
        <v>63</v>
      </c>
      <c r="H879" s="5">
        <v>2</v>
      </c>
      <c r="I879" s="5">
        <v>3</v>
      </c>
      <c r="J879" s="26">
        <v>566.70000000000005</v>
      </c>
      <c r="K879" s="26">
        <v>336.6</v>
      </c>
      <c r="L879" s="26">
        <v>167.4</v>
      </c>
      <c r="M879" s="6">
        <v>32</v>
      </c>
      <c r="N879" s="24">
        <f t="shared" si="358"/>
        <v>175835.52000000002</v>
      </c>
      <c r="O879" s="20"/>
      <c r="P879" s="1">
        <f t="shared" si="366"/>
        <v>5586.0100000000384</v>
      </c>
      <c r="Q879" s="1"/>
      <c r="R879" s="1">
        <v>114895.55679999999</v>
      </c>
      <c r="S879" s="1">
        <v>55353.953199999989</v>
      </c>
      <c r="T879" s="26"/>
      <c r="U879" s="1">
        <f t="shared" si="367"/>
        <v>348.88000000000005</v>
      </c>
      <c r="V879" s="1">
        <f t="shared" si="367"/>
        <v>348.88000000000005</v>
      </c>
      <c r="W879" s="7">
        <v>2019</v>
      </c>
      <c r="X879" s="173" t="s">
        <v>1394</v>
      </c>
      <c r="Y879" s="11">
        <f>+P879-'[1]Приложение №1'!$P804</f>
        <v>0</v>
      </c>
      <c r="AA879" s="24">
        <f t="shared" si="360"/>
        <v>175835.52000000002</v>
      </c>
      <c r="AB879" s="26">
        <v>0</v>
      </c>
      <c r="AC879" s="26">
        <v>0</v>
      </c>
      <c r="AD879" s="26">
        <v>131766.660018</v>
      </c>
      <c r="AE879" s="26">
        <v>0</v>
      </c>
      <c r="AF879" s="26">
        <v>0</v>
      </c>
      <c r="AG879" s="26"/>
      <c r="AH879" s="26">
        <v>0</v>
      </c>
      <c r="AI879" s="26">
        <v>0</v>
      </c>
      <c r="AJ879" s="26">
        <v>0</v>
      </c>
      <c r="AK879" s="26">
        <v>0</v>
      </c>
      <c r="AL879" s="26">
        <v>0</v>
      </c>
      <c r="AM879" s="26">
        <v>0</v>
      </c>
      <c r="AN879" s="26">
        <v>11187.39</v>
      </c>
      <c r="AO879" s="26">
        <v>30000</v>
      </c>
      <c r="AP879" s="112">
        <v>2881.4699820000005</v>
      </c>
      <c r="AQ879" s="172"/>
    </row>
    <row r="880" spans="1:43" ht="15" customHeight="1" x14ac:dyDescent="0.25">
      <c r="A880" s="4">
        <f t="shared" si="356"/>
        <v>853</v>
      </c>
      <c r="B880" s="22">
        <f t="shared" si="357"/>
        <v>244</v>
      </c>
      <c r="C880" s="2" t="s">
        <v>222</v>
      </c>
      <c r="D880" s="2" t="s">
        <v>613</v>
      </c>
      <c r="E880" s="5">
        <v>1969</v>
      </c>
      <c r="F880" s="5">
        <v>2014</v>
      </c>
      <c r="G880" s="5" t="s">
        <v>63</v>
      </c>
      <c r="H880" s="5">
        <v>2</v>
      </c>
      <c r="I880" s="5">
        <v>3</v>
      </c>
      <c r="J880" s="26">
        <v>559.5</v>
      </c>
      <c r="K880" s="26">
        <v>329.1</v>
      </c>
      <c r="L880" s="26">
        <v>168.1</v>
      </c>
      <c r="M880" s="6">
        <v>23</v>
      </c>
      <c r="N880" s="24">
        <f t="shared" si="358"/>
        <v>4115314.46</v>
      </c>
      <c r="O880" s="20"/>
      <c r="P880" s="1">
        <f t="shared" si="366"/>
        <v>3463515.3</v>
      </c>
      <c r="Q880" s="1"/>
      <c r="R880" s="1">
        <v>119196.80060000002</v>
      </c>
      <c r="S880" s="1">
        <v>532602.35940000019</v>
      </c>
      <c r="T880" s="26"/>
      <c r="U880" s="1">
        <f t="shared" si="367"/>
        <v>8276.9800080450514</v>
      </c>
      <c r="V880" s="1">
        <f t="shared" si="367"/>
        <v>8276.9800080450514</v>
      </c>
      <c r="W880" s="7">
        <v>2019</v>
      </c>
      <c r="X880" s="173" t="s">
        <v>1394</v>
      </c>
      <c r="Y880" s="11">
        <f>+P880-'[1]Приложение №1'!$P805</f>
        <v>0</v>
      </c>
      <c r="AA880" s="24">
        <f t="shared" si="360"/>
        <v>4115314.46</v>
      </c>
      <c r="AB880" s="26">
        <v>0</v>
      </c>
      <c r="AC880" s="26">
        <v>0</v>
      </c>
      <c r="AD880" s="26">
        <v>143972.98246800003</v>
      </c>
      <c r="AE880" s="26">
        <v>0</v>
      </c>
      <c r="AF880" s="26">
        <v>0</v>
      </c>
      <c r="AG880" s="26"/>
      <c r="AH880" s="26">
        <v>0</v>
      </c>
      <c r="AI880" s="26">
        <v>0</v>
      </c>
      <c r="AJ880" s="26">
        <v>1415601.2673599999</v>
      </c>
      <c r="AK880" s="26">
        <v>0</v>
      </c>
      <c r="AL880" s="26">
        <v>0</v>
      </c>
      <c r="AM880" s="26">
        <v>2314869.1207320001</v>
      </c>
      <c r="AN880" s="26">
        <v>111930.26</v>
      </c>
      <c r="AO880" s="26">
        <v>44214.6</v>
      </c>
      <c r="AP880" s="112">
        <v>84726.229439999996</v>
      </c>
      <c r="AQ880" s="172"/>
    </row>
    <row r="881" spans="1:43" ht="15" customHeight="1" x14ac:dyDescent="0.25">
      <c r="A881" s="4">
        <f t="shared" si="356"/>
        <v>854</v>
      </c>
      <c r="B881" s="22">
        <f t="shared" si="357"/>
        <v>245</v>
      </c>
      <c r="C881" s="2" t="s">
        <v>222</v>
      </c>
      <c r="D881" s="2" t="s">
        <v>614</v>
      </c>
      <c r="E881" s="5">
        <v>1969</v>
      </c>
      <c r="F881" s="5">
        <v>2014</v>
      </c>
      <c r="G881" s="5" t="s">
        <v>63</v>
      </c>
      <c r="H881" s="5">
        <v>2</v>
      </c>
      <c r="I881" s="5">
        <v>3</v>
      </c>
      <c r="J881" s="26">
        <v>561.4</v>
      </c>
      <c r="K881" s="26">
        <v>331.4</v>
      </c>
      <c r="L881" s="26">
        <v>168</v>
      </c>
      <c r="M881" s="6">
        <v>32</v>
      </c>
      <c r="N881" s="24">
        <f t="shared" si="358"/>
        <v>4133523.8099999996</v>
      </c>
      <c r="O881" s="20"/>
      <c r="P881" s="1">
        <f t="shared" si="366"/>
        <v>3492708.7599999993</v>
      </c>
      <c r="Q881" s="1"/>
      <c r="R881" s="1">
        <v>106849.3728</v>
      </c>
      <c r="S881" s="1">
        <v>533965.67720000027</v>
      </c>
      <c r="T881" s="26"/>
      <c r="U881" s="1">
        <f t="shared" si="367"/>
        <v>8276.9799959951943</v>
      </c>
      <c r="V881" s="1">
        <f t="shared" si="367"/>
        <v>8276.9799959951943</v>
      </c>
      <c r="W881" s="7">
        <v>2019</v>
      </c>
      <c r="X881" s="173" t="s">
        <v>1394</v>
      </c>
      <c r="Y881" s="11">
        <f>+P881-'[1]Приложение №1'!$P806</f>
        <v>0</v>
      </c>
      <c r="AA881" s="24">
        <f t="shared" si="360"/>
        <v>4133523.8099999996</v>
      </c>
      <c r="AB881" s="26">
        <v>0</v>
      </c>
      <c r="AC881" s="26">
        <v>0</v>
      </c>
      <c r="AD881" s="26">
        <v>144690.16905</v>
      </c>
      <c r="AE881" s="26">
        <v>0</v>
      </c>
      <c r="AF881" s="26">
        <v>0</v>
      </c>
      <c r="AG881" s="26"/>
      <c r="AH881" s="26">
        <v>0</v>
      </c>
      <c r="AI881" s="26">
        <v>0</v>
      </c>
      <c r="AJ881" s="26">
        <v>1432650.2506259999</v>
      </c>
      <c r="AK881" s="26">
        <v>0</v>
      </c>
      <c r="AL881" s="26">
        <v>0</v>
      </c>
      <c r="AM881" s="26">
        <v>2332894.2672839998</v>
      </c>
      <c r="AN881" s="26">
        <v>93557.36</v>
      </c>
      <c r="AO881" s="26">
        <v>44222.85</v>
      </c>
      <c r="AP881" s="112">
        <v>85508.913040000014</v>
      </c>
      <c r="AQ881" s="172"/>
    </row>
    <row r="882" spans="1:43" ht="15" customHeight="1" x14ac:dyDescent="0.25">
      <c r="A882" s="4">
        <f t="shared" si="356"/>
        <v>855</v>
      </c>
      <c r="B882" s="22">
        <f t="shared" si="357"/>
        <v>246</v>
      </c>
      <c r="C882" s="2" t="s">
        <v>222</v>
      </c>
      <c r="D882" s="2" t="s">
        <v>615</v>
      </c>
      <c r="E882" s="5">
        <v>1967</v>
      </c>
      <c r="F882" s="5">
        <v>2013</v>
      </c>
      <c r="G882" s="5" t="s">
        <v>63</v>
      </c>
      <c r="H882" s="5">
        <v>2</v>
      </c>
      <c r="I882" s="5">
        <v>3</v>
      </c>
      <c r="J882" s="26">
        <v>563.1</v>
      </c>
      <c r="K882" s="26">
        <v>328.8</v>
      </c>
      <c r="L882" s="26">
        <v>172.8</v>
      </c>
      <c r="M882" s="6">
        <v>30</v>
      </c>
      <c r="N882" s="24">
        <f t="shared" si="358"/>
        <v>4151733.1700000004</v>
      </c>
      <c r="O882" s="20"/>
      <c r="P882" s="1">
        <f t="shared" si="366"/>
        <v>3491875.62</v>
      </c>
      <c r="Q882" s="1"/>
      <c r="R882" s="1">
        <v>118760.26879999999</v>
      </c>
      <c r="S882" s="1">
        <v>541097.28120000032</v>
      </c>
      <c r="T882" s="26"/>
      <c r="U882" s="1">
        <f t="shared" si="367"/>
        <v>8276.9800039872407</v>
      </c>
      <c r="V882" s="1">
        <f t="shared" si="367"/>
        <v>8276.9800039872407</v>
      </c>
      <c r="W882" s="7">
        <v>2019</v>
      </c>
      <c r="X882" s="173" t="s">
        <v>1394</v>
      </c>
      <c r="Y882" s="11">
        <f>+P882-'[1]Приложение №1'!$P807</f>
        <v>0</v>
      </c>
      <c r="AA882" s="24">
        <f t="shared" si="360"/>
        <v>4151733.1700000004</v>
      </c>
      <c r="AB882" s="26">
        <v>0</v>
      </c>
      <c r="AC882" s="26">
        <v>0</v>
      </c>
      <c r="AD882" s="26">
        <v>145541.97184799999</v>
      </c>
      <c r="AE882" s="26">
        <v>0</v>
      </c>
      <c r="AF882" s="26">
        <v>0</v>
      </c>
      <c r="AG882" s="26"/>
      <c r="AH882" s="26">
        <v>0</v>
      </c>
      <c r="AI882" s="26">
        <v>0</v>
      </c>
      <c r="AJ882" s="26">
        <v>1430210.7280439998</v>
      </c>
      <c r="AK882" s="26">
        <v>0</v>
      </c>
      <c r="AL882" s="26">
        <v>0</v>
      </c>
      <c r="AM882" s="26">
        <v>2336996.5389120001</v>
      </c>
      <c r="AN882" s="26">
        <v>109219.58</v>
      </c>
      <c r="AO882" s="26">
        <v>44200.45</v>
      </c>
      <c r="AP882" s="112">
        <v>85563.901195999992</v>
      </c>
      <c r="AQ882" s="172"/>
    </row>
    <row r="883" spans="1:43" ht="15" customHeight="1" x14ac:dyDescent="0.25">
      <c r="A883" s="4">
        <f t="shared" si="356"/>
        <v>856</v>
      </c>
      <c r="B883" s="22">
        <f t="shared" si="357"/>
        <v>247</v>
      </c>
      <c r="C883" s="2" t="s">
        <v>222</v>
      </c>
      <c r="D883" s="2" t="s">
        <v>616</v>
      </c>
      <c r="E883" s="5">
        <v>1976</v>
      </c>
      <c r="F883" s="5">
        <v>2013</v>
      </c>
      <c r="G883" s="5" t="s">
        <v>63</v>
      </c>
      <c r="H883" s="5">
        <v>2</v>
      </c>
      <c r="I883" s="5">
        <v>3</v>
      </c>
      <c r="J883" s="26">
        <v>566.29999999999995</v>
      </c>
      <c r="K883" s="26">
        <v>336.1</v>
      </c>
      <c r="L883" s="26">
        <v>169.4</v>
      </c>
      <c r="M883" s="6">
        <v>24</v>
      </c>
      <c r="N883" s="24">
        <f t="shared" si="358"/>
        <v>2465813.84</v>
      </c>
      <c r="O883" s="20"/>
      <c r="P883" s="1">
        <f t="shared" si="366"/>
        <v>1809157.46</v>
      </c>
      <c r="Q883" s="1"/>
      <c r="R883" s="1">
        <v>116936.10380000001</v>
      </c>
      <c r="S883" s="1">
        <v>539720.27619999985</v>
      </c>
      <c r="T883" s="26"/>
      <c r="U883" s="1">
        <f t="shared" si="367"/>
        <v>4877.9700098911962</v>
      </c>
      <c r="V883" s="1">
        <f t="shared" si="367"/>
        <v>4877.9700098911962</v>
      </c>
      <c r="W883" s="7">
        <v>2019</v>
      </c>
      <c r="X883" s="173" t="s">
        <v>1394</v>
      </c>
      <c r="Y883" s="11">
        <f>+P883-'[1]Приложение №1'!$P808</f>
        <v>0</v>
      </c>
      <c r="AA883" s="24">
        <f t="shared" si="360"/>
        <v>2465813.84</v>
      </c>
      <c r="AB883" s="26">
        <v>0</v>
      </c>
      <c r="AC883" s="26">
        <v>0</v>
      </c>
      <c r="AD883" s="26">
        <v>0</v>
      </c>
      <c r="AE883" s="26">
        <v>0</v>
      </c>
      <c r="AF883" s="26">
        <v>0</v>
      </c>
      <c r="AG883" s="26"/>
      <c r="AH883" s="26">
        <v>0</v>
      </c>
      <c r="AI883" s="26">
        <v>0</v>
      </c>
      <c r="AJ883" s="26">
        <v>0</v>
      </c>
      <c r="AK883" s="26">
        <v>0</v>
      </c>
      <c r="AL883" s="26">
        <v>0</v>
      </c>
      <c r="AM883" s="26">
        <v>2332730.4398579998</v>
      </c>
      <c r="AN883" s="26">
        <v>37880.379999999997</v>
      </c>
      <c r="AO883" s="26">
        <v>44190.93</v>
      </c>
      <c r="AP883" s="112">
        <v>51012.090142000001</v>
      </c>
      <c r="AQ883" s="172"/>
    </row>
    <row r="884" spans="1:43" ht="15" customHeight="1" x14ac:dyDescent="0.25">
      <c r="A884" s="4">
        <f t="shared" si="356"/>
        <v>857</v>
      </c>
      <c r="B884" s="22">
        <f t="shared" si="357"/>
        <v>248</v>
      </c>
      <c r="C884" s="2" t="s">
        <v>222</v>
      </c>
      <c r="D884" s="2" t="s">
        <v>617</v>
      </c>
      <c r="E884" s="5">
        <v>1967</v>
      </c>
      <c r="F884" s="5">
        <v>2010</v>
      </c>
      <c r="G884" s="5" t="s">
        <v>63</v>
      </c>
      <c r="H884" s="5">
        <v>2</v>
      </c>
      <c r="I884" s="5">
        <v>2</v>
      </c>
      <c r="J884" s="26">
        <v>543</v>
      </c>
      <c r="K884" s="26">
        <v>318.89999999999998</v>
      </c>
      <c r="L884" s="26">
        <v>176.5</v>
      </c>
      <c r="M884" s="6">
        <v>43</v>
      </c>
      <c r="N884" s="24">
        <f t="shared" si="358"/>
        <v>4100415.8899999997</v>
      </c>
      <c r="O884" s="20"/>
      <c r="P884" s="1">
        <f t="shared" si="366"/>
        <v>3417674.0399999991</v>
      </c>
      <c r="Q884" s="1"/>
      <c r="R884" s="1">
        <v>141462.77179999999</v>
      </c>
      <c r="S884" s="1">
        <v>541279.07820000011</v>
      </c>
      <c r="T884" s="26"/>
      <c r="U884" s="1">
        <f t="shared" si="367"/>
        <v>8276.9799959628581</v>
      </c>
      <c r="V884" s="1">
        <f t="shared" si="367"/>
        <v>8276.9799959628581</v>
      </c>
      <c r="W884" s="7">
        <v>2019</v>
      </c>
      <c r="X884" s="173" t="s">
        <v>1394</v>
      </c>
      <c r="Y884" s="11">
        <f>+P884-'[1]Приложение №1'!$P809</f>
        <v>0</v>
      </c>
      <c r="AA884" s="24">
        <f t="shared" si="360"/>
        <v>4100415.8899999997</v>
      </c>
      <c r="AB884" s="26">
        <v>0</v>
      </c>
      <c r="AC884" s="26">
        <v>0</v>
      </c>
      <c r="AD884" s="26">
        <v>148455.224904</v>
      </c>
      <c r="AE884" s="26">
        <v>0</v>
      </c>
      <c r="AF884" s="26">
        <v>0</v>
      </c>
      <c r="AG884" s="26"/>
      <c r="AH884" s="26">
        <v>0</v>
      </c>
      <c r="AI884" s="26">
        <v>0</v>
      </c>
      <c r="AJ884" s="26">
        <v>1418226.4010039999</v>
      </c>
      <c r="AK884" s="26">
        <v>0</v>
      </c>
      <c r="AL884" s="26">
        <v>0</v>
      </c>
      <c r="AM884" s="26">
        <v>2308658.7783419997</v>
      </c>
      <c r="AN884" s="26">
        <v>106163.73</v>
      </c>
      <c r="AO884" s="26">
        <v>34165.910000000003</v>
      </c>
      <c r="AP884" s="112">
        <v>84745.845749999993</v>
      </c>
      <c r="AQ884" s="172"/>
    </row>
    <row r="885" spans="1:43" ht="15" customHeight="1" x14ac:dyDescent="0.25">
      <c r="A885" s="4">
        <f t="shared" si="356"/>
        <v>858</v>
      </c>
      <c r="B885" s="22">
        <f t="shared" si="357"/>
        <v>249</v>
      </c>
      <c r="C885" s="2" t="s">
        <v>222</v>
      </c>
      <c r="D885" s="2" t="s">
        <v>229</v>
      </c>
      <c r="E885" s="5">
        <v>1974</v>
      </c>
      <c r="F885" s="5">
        <v>2013</v>
      </c>
      <c r="G885" s="5" t="s">
        <v>63</v>
      </c>
      <c r="H885" s="5">
        <v>2</v>
      </c>
      <c r="I885" s="5">
        <v>2</v>
      </c>
      <c r="J885" s="26">
        <v>913.4</v>
      </c>
      <c r="K885" s="26">
        <v>422.3</v>
      </c>
      <c r="L885" s="26">
        <v>284.89999999999998</v>
      </c>
      <c r="M885" s="6">
        <v>32</v>
      </c>
      <c r="N885" s="24">
        <f t="shared" si="358"/>
        <v>3449700.38</v>
      </c>
      <c r="O885" s="20"/>
      <c r="P885" s="1">
        <f t="shared" si="366"/>
        <v>2638229.06</v>
      </c>
      <c r="Q885" s="1"/>
      <c r="R885" s="1"/>
      <c r="S885" s="1">
        <v>811471.31999999983</v>
      </c>
      <c r="T885" s="26"/>
      <c r="U885" s="1">
        <f t="shared" si="367"/>
        <v>4877.9699943438909</v>
      </c>
      <c r="V885" s="1">
        <f t="shared" si="367"/>
        <v>4877.9699943438909</v>
      </c>
      <c r="W885" s="7">
        <v>2019</v>
      </c>
      <c r="X885" s="173" t="s">
        <v>1394</v>
      </c>
      <c r="Y885" s="11">
        <f>+P885-'[1]Приложение №1'!$P810</f>
        <v>0</v>
      </c>
      <c r="AA885" s="24">
        <f t="shared" si="360"/>
        <v>3449700.38</v>
      </c>
      <c r="AB885" s="26">
        <v>0</v>
      </c>
      <c r="AC885" s="26">
        <v>0</v>
      </c>
      <c r="AD885" s="26">
        <v>0</v>
      </c>
      <c r="AE885" s="26">
        <v>0</v>
      </c>
      <c r="AF885" s="26">
        <v>0</v>
      </c>
      <c r="AG885" s="26"/>
      <c r="AH885" s="26">
        <v>0</v>
      </c>
      <c r="AI885" s="26">
        <v>0</v>
      </c>
      <c r="AJ885" s="26">
        <v>0</v>
      </c>
      <c r="AK885" s="26">
        <v>0</v>
      </c>
      <c r="AL885" s="26">
        <v>0</v>
      </c>
      <c r="AM885" s="26">
        <v>3287484.0912060002</v>
      </c>
      <c r="AN885" s="26">
        <v>45168.19</v>
      </c>
      <c r="AO885" s="26">
        <v>45157.479999999996</v>
      </c>
      <c r="AP885" s="112">
        <v>71890.618793999995</v>
      </c>
      <c r="AQ885" s="172"/>
    </row>
    <row r="886" spans="1:43" ht="15" customHeight="1" x14ac:dyDescent="0.25">
      <c r="A886" s="4">
        <f t="shared" si="356"/>
        <v>859</v>
      </c>
      <c r="B886" s="22">
        <f t="shared" si="357"/>
        <v>250</v>
      </c>
      <c r="C886" s="2" t="s">
        <v>222</v>
      </c>
      <c r="D886" s="2" t="s">
        <v>230</v>
      </c>
      <c r="E886" s="5">
        <v>1974</v>
      </c>
      <c r="F886" s="5">
        <v>2014</v>
      </c>
      <c r="G886" s="5" t="s">
        <v>63</v>
      </c>
      <c r="H886" s="5">
        <v>2</v>
      </c>
      <c r="I886" s="5">
        <v>3</v>
      </c>
      <c r="J886" s="26">
        <v>578.4</v>
      </c>
      <c r="K886" s="26">
        <v>335.6</v>
      </c>
      <c r="L886" s="26">
        <v>179.3</v>
      </c>
      <c r="M886" s="6">
        <v>24</v>
      </c>
      <c r="N886" s="24">
        <f t="shared" si="358"/>
        <v>4082178.6900000004</v>
      </c>
      <c r="O886" s="20"/>
      <c r="P886" s="1">
        <f t="shared" si="366"/>
        <v>4034773.9656000002</v>
      </c>
      <c r="Q886" s="1"/>
      <c r="R886" s="1">
        <v>47404.724399999992</v>
      </c>
      <c r="S886" s="1"/>
      <c r="T886" s="26"/>
      <c r="U886" s="1">
        <f t="shared" si="367"/>
        <v>7928.0999999999995</v>
      </c>
      <c r="V886" s="1">
        <f t="shared" si="367"/>
        <v>7928.0999999999995</v>
      </c>
      <c r="W886" s="7">
        <v>2019</v>
      </c>
      <c r="X886" s="173" t="s">
        <v>1394</v>
      </c>
      <c r="Y886" s="11">
        <f>+P886-'[1]Приложение №1'!$P811</f>
        <v>0</v>
      </c>
      <c r="AA886" s="24">
        <f t="shared" si="360"/>
        <v>4082178.6900000004</v>
      </c>
      <c r="AB886" s="26">
        <v>0</v>
      </c>
      <c r="AC886" s="26">
        <v>0</v>
      </c>
      <c r="AD886" s="26">
        <v>0</v>
      </c>
      <c r="AE886" s="26">
        <v>0</v>
      </c>
      <c r="AF886" s="26">
        <v>0</v>
      </c>
      <c r="AG886" s="26"/>
      <c r="AH886" s="26">
        <v>0</v>
      </c>
      <c r="AI886" s="26">
        <v>0</v>
      </c>
      <c r="AJ886" s="26">
        <v>1462420.3684440001</v>
      </c>
      <c r="AK886" s="26">
        <v>0</v>
      </c>
      <c r="AL886" s="26">
        <v>0</v>
      </c>
      <c r="AM886" s="26">
        <v>2405475.189516</v>
      </c>
      <c r="AN886" s="26">
        <v>85460.2</v>
      </c>
      <c r="AO886" s="26">
        <v>44239.89</v>
      </c>
      <c r="AP886" s="112">
        <v>84583.04204</v>
      </c>
      <c r="AQ886" s="172"/>
    </row>
    <row r="887" spans="1:43" ht="15" customHeight="1" x14ac:dyDescent="0.25">
      <c r="A887" s="4">
        <f t="shared" si="356"/>
        <v>860</v>
      </c>
      <c r="B887" s="22">
        <f t="shared" si="357"/>
        <v>251</v>
      </c>
      <c r="C887" s="2" t="s">
        <v>222</v>
      </c>
      <c r="D887" s="2" t="s">
        <v>618</v>
      </c>
      <c r="E887" s="5">
        <v>1974</v>
      </c>
      <c r="F887" s="5">
        <v>2015</v>
      </c>
      <c r="G887" s="5" t="s">
        <v>63</v>
      </c>
      <c r="H887" s="5">
        <v>2</v>
      </c>
      <c r="I887" s="5">
        <v>3</v>
      </c>
      <c r="J887" s="26">
        <v>576.20000000000005</v>
      </c>
      <c r="K887" s="26">
        <v>336.3</v>
      </c>
      <c r="L887" s="26">
        <v>179.2</v>
      </c>
      <c r="M887" s="6">
        <v>26</v>
      </c>
      <c r="N887" s="24">
        <f t="shared" si="358"/>
        <v>2933184.6999999997</v>
      </c>
      <c r="O887" s="20"/>
      <c r="P887" s="1">
        <f t="shared" si="366"/>
        <v>2236895.2999999998</v>
      </c>
      <c r="Q887" s="1"/>
      <c r="R887" s="1">
        <v>138300.56140000001</v>
      </c>
      <c r="S887" s="1">
        <v>557988.8385999999</v>
      </c>
      <c r="T887" s="26"/>
      <c r="U887" s="1">
        <f t="shared" si="367"/>
        <v>5689.9800193986412</v>
      </c>
      <c r="V887" s="1">
        <f t="shared" si="367"/>
        <v>5689.9800193986412</v>
      </c>
      <c r="W887" s="7">
        <v>2019</v>
      </c>
      <c r="X887" s="173" t="s">
        <v>1394</v>
      </c>
      <c r="Y887" s="11">
        <f>+P887-'[1]Приложение №1'!$P812</f>
        <v>0</v>
      </c>
      <c r="AA887" s="24">
        <f t="shared" si="360"/>
        <v>2933184.6999999997</v>
      </c>
      <c r="AB887" s="26">
        <v>1220501.044098</v>
      </c>
      <c r="AC887" s="26">
        <v>427504.11093600001</v>
      </c>
      <c r="AD887" s="26">
        <v>158938.74162600003</v>
      </c>
      <c r="AE887" s="26">
        <v>681307.21117200004</v>
      </c>
      <c r="AF887" s="26">
        <v>0</v>
      </c>
      <c r="AG887" s="26"/>
      <c r="AH887" s="26">
        <v>284525.17077599996</v>
      </c>
      <c r="AI887" s="26">
        <v>0</v>
      </c>
      <c r="AJ887" s="26"/>
      <c r="AK887" s="26">
        <v>0</v>
      </c>
      <c r="AL887" s="26">
        <v>0</v>
      </c>
      <c r="AM887" s="26"/>
      <c r="AN887" s="26">
        <v>75773.42</v>
      </c>
      <c r="AO887" s="26">
        <v>24000</v>
      </c>
      <c r="AP887" s="112">
        <v>60635.001392000013</v>
      </c>
      <c r="AQ887" s="172"/>
    </row>
    <row r="888" spans="1:43" ht="15" customHeight="1" x14ac:dyDescent="0.25">
      <c r="A888" s="4">
        <f t="shared" si="356"/>
        <v>861</v>
      </c>
      <c r="B888" s="22">
        <f t="shared" si="357"/>
        <v>252</v>
      </c>
      <c r="C888" s="2" t="s">
        <v>222</v>
      </c>
      <c r="D888" s="2" t="s">
        <v>619</v>
      </c>
      <c r="E888" s="5">
        <v>1974</v>
      </c>
      <c r="F888" s="5">
        <v>2014</v>
      </c>
      <c r="G888" s="5" t="s">
        <v>63</v>
      </c>
      <c r="H888" s="5">
        <v>2</v>
      </c>
      <c r="I888" s="5">
        <v>3</v>
      </c>
      <c r="J888" s="26">
        <v>571.79999999999995</v>
      </c>
      <c r="K888" s="26">
        <v>338.8</v>
      </c>
      <c r="L888" s="26">
        <v>172</v>
      </c>
      <c r="M888" s="6">
        <v>24</v>
      </c>
      <c r="N888" s="24">
        <f t="shared" si="358"/>
        <v>4227881.38</v>
      </c>
      <c r="O888" s="20"/>
      <c r="P888" s="1">
        <f t="shared" si="366"/>
        <v>3524854.35</v>
      </c>
      <c r="Q888" s="1"/>
      <c r="R888" s="1">
        <v>156678.0716</v>
      </c>
      <c r="S888" s="1">
        <v>546348.95839999977</v>
      </c>
      <c r="T888" s="26"/>
      <c r="U888" s="1">
        <f t="shared" si="367"/>
        <v>8276.9799921691465</v>
      </c>
      <c r="V888" s="1">
        <f t="shared" si="367"/>
        <v>8276.9799921691465</v>
      </c>
      <c r="W888" s="7">
        <v>2019</v>
      </c>
      <c r="X888" s="173" t="s">
        <v>1394</v>
      </c>
      <c r="Y888" s="11">
        <f>+P888-'[1]Приложение №1'!$P813</f>
        <v>0</v>
      </c>
      <c r="AA888" s="24">
        <f t="shared" si="360"/>
        <v>4227881.38</v>
      </c>
      <c r="AB888" s="26">
        <v>0</v>
      </c>
      <c r="AC888" s="26">
        <v>0</v>
      </c>
      <c r="AD888" s="26">
        <v>148429.60515600001</v>
      </c>
      <c r="AE888" s="26">
        <v>0</v>
      </c>
      <c r="AF888" s="26">
        <v>0</v>
      </c>
      <c r="AG888" s="26"/>
      <c r="AH888" s="26">
        <v>0</v>
      </c>
      <c r="AI888" s="26">
        <v>0</v>
      </c>
      <c r="AJ888" s="26">
        <v>1465033.856748</v>
      </c>
      <c r="AK888" s="26">
        <v>0</v>
      </c>
      <c r="AL888" s="26">
        <v>0</v>
      </c>
      <c r="AM888" s="26">
        <v>2386059.931878</v>
      </c>
      <c r="AN888" s="26">
        <v>96681.34</v>
      </c>
      <c r="AO888" s="26">
        <v>44215.17</v>
      </c>
      <c r="AP888" s="112">
        <v>87461.476217999996</v>
      </c>
      <c r="AQ888" s="172"/>
    </row>
    <row r="889" spans="1:43" ht="15" customHeight="1" x14ac:dyDescent="0.25">
      <c r="A889" s="4">
        <f t="shared" si="356"/>
        <v>862</v>
      </c>
      <c r="B889" s="22">
        <f t="shared" si="357"/>
        <v>253</v>
      </c>
      <c r="C889" s="2" t="s">
        <v>222</v>
      </c>
      <c r="D889" s="2" t="s">
        <v>620</v>
      </c>
      <c r="E889" s="5">
        <v>1974</v>
      </c>
      <c r="F889" s="5">
        <v>2013</v>
      </c>
      <c r="G889" s="5" t="s">
        <v>63</v>
      </c>
      <c r="H889" s="5">
        <v>2</v>
      </c>
      <c r="I889" s="5">
        <v>3</v>
      </c>
      <c r="J889" s="26">
        <v>568.9</v>
      </c>
      <c r="K889" s="26">
        <v>333.8</v>
      </c>
      <c r="L889" s="26">
        <v>173.7</v>
      </c>
      <c r="M889" s="6">
        <v>25</v>
      </c>
      <c r="N889" s="24">
        <f t="shared" si="358"/>
        <v>2475569.7799999998</v>
      </c>
      <c r="O889" s="20"/>
      <c r="P889" s="1">
        <f t="shared" si="366"/>
        <v>1779961.36</v>
      </c>
      <c r="Q889" s="1"/>
      <c r="R889" s="1">
        <v>149479.7844</v>
      </c>
      <c r="S889" s="1">
        <v>546128.63559999992</v>
      </c>
      <c r="T889" s="26"/>
      <c r="U889" s="1">
        <f t="shared" si="367"/>
        <v>4877.9700098522162</v>
      </c>
      <c r="V889" s="1">
        <f t="shared" si="367"/>
        <v>4877.9700098522162</v>
      </c>
      <c r="W889" s="7">
        <v>2019</v>
      </c>
      <c r="X889" s="173" t="s">
        <v>1394</v>
      </c>
      <c r="Y889" s="11">
        <f>+P889-'[1]Приложение №1'!$P814</f>
        <v>0</v>
      </c>
      <c r="AA889" s="24">
        <f t="shared" si="360"/>
        <v>2475569.7799999998</v>
      </c>
      <c r="AB889" s="26">
        <v>0</v>
      </c>
      <c r="AC889" s="26">
        <v>0</v>
      </c>
      <c r="AD889" s="26">
        <v>0</v>
      </c>
      <c r="AE889" s="26">
        <v>0</v>
      </c>
      <c r="AF889" s="26">
        <v>0</v>
      </c>
      <c r="AG889" s="26"/>
      <c r="AH889" s="26">
        <v>0</v>
      </c>
      <c r="AI889" s="26">
        <v>0</v>
      </c>
      <c r="AJ889" s="26">
        <v>0</v>
      </c>
      <c r="AK889" s="26">
        <v>0</v>
      </c>
      <c r="AL889" s="26">
        <v>0</v>
      </c>
      <c r="AM889" s="26">
        <v>2341265.6422679997</v>
      </c>
      <c r="AN889" s="26">
        <v>38916.39</v>
      </c>
      <c r="AO889" s="26">
        <v>44189.01</v>
      </c>
      <c r="AP889" s="112">
        <v>51198.737731999994</v>
      </c>
      <c r="AQ889" s="172"/>
    </row>
    <row r="890" spans="1:43" ht="15" customHeight="1" x14ac:dyDescent="0.25">
      <c r="A890" s="4">
        <f t="shared" ref="A890:A949" si="368">+A889+1</f>
        <v>863</v>
      </c>
      <c r="B890" s="22">
        <f t="shared" ref="B890:B949" si="369">+B889+1</f>
        <v>254</v>
      </c>
      <c r="C890" s="2" t="s">
        <v>222</v>
      </c>
      <c r="D890" s="2" t="s">
        <v>621</v>
      </c>
      <c r="E890" s="5">
        <v>1974</v>
      </c>
      <c r="F890" s="5">
        <v>2016</v>
      </c>
      <c r="G890" s="5" t="s">
        <v>63</v>
      </c>
      <c r="H890" s="5">
        <v>2</v>
      </c>
      <c r="I890" s="5">
        <v>3</v>
      </c>
      <c r="J890" s="26">
        <v>566.20000000000005</v>
      </c>
      <c r="K890" s="26">
        <v>335.1</v>
      </c>
      <c r="L890" s="26">
        <v>169.8</v>
      </c>
      <c r="M890" s="6">
        <v>23</v>
      </c>
      <c r="N890" s="24">
        <f t="shared" si="358"/>
        <v>4179047.1999999993</v>
      </c>
      <c r="O890" s="20"/>
      <c r="P890" s="1">
        <f t="shared" si="366"/>
        <v>3479907.5599999996</v>
      </c>
      <c r="Q890" s="1"/>
      <c r="R890" s="1">
        <v>159352.39540000001</v>
      </c>
      <c r="S890" s="1">
        <v>539787.24460000009</v>
      </c>
      <c r="T890" s="26"/>
      <c r="U890" s="1">
        <f t="shared" si="367"/>
        <v>8276.9799960388173</v>
      </c>
      <c r="V890" s="1">
        <f t="shared" si="367"/>
        <v>8276.9799960388173</v>
      </c>
      <c r="W890" s="7">
        <v>2019</v>
      </c>
      <c r="X890" s="173" t="s">
        <v>1394</v>
      </c>
      <c r="Y890" s="11">
        <f>+P890-'[1]Приложение №1'!$P815</f>
        <v>0</v>
      </c>
      <c r="AA890" s="24">
        <f t="shared" si="360"/>
        <v>4179047.1999999993</v>
      </c>
      <c r="AB890" s="26">
        <v>0</v>
      </c>
      <c r="AC890" s="26">
        <v>0</v>
      </c>
      <c r="AD890" s="26">
        <v>146430.00241800002</v>
      </c>
      <c r="AE890" s="26">
        <v>0</v>
      </c>
      <c r="AF890" s="26">
        <v>0</v>
      </c>
      <c r="AG890" s="26"/>
      <c r="AH890" s="26">
        <v>0</v>
      </c>
      <c r="AI890" s="26">
        <v>0</v>
      </c>
      <c r="AJ890" s="26">
        <v>1447423.2060119999</v>
      </c>
      <c r="AK890" s="26">
        <v>0</v>
      </c>
      <c r="AL890" s="26">
        <v>0</v>
      </c>
      <c r="AM890" s="26">
        <v>2357876.3888819995</v>
      </c>
      <c r="AN890" s="26">
        <v>96666.28</v>
      </c>
      <c r="AO890" s="26">
        <v>44235</v>
      </c>
      <c r="AP890" s="112">
        <v>86416.322688</v>
      </c>
      <c r="AQ890" s="172"/>
    </row>
    <row r="891" spans="1:43" ht="15" customHeight="1" x14ac:dyDescent="0.25">
      <c r="A891" s="4">
        <f t="shared" si="368"/>
        <v>864</v>
      </c>
      <c r="B891" s="22">
        <f t="shared" si="369"/>
        <v>255</v>
      </c>
      <c r="C891" s="2" t="s">
        <v>622</v>
      </c>
      <c r="D891" s="2" t="s">
        <v>623</v>
      </c>
      <c r="E891" s="5">
        <v>2008</v>
      </c>
      <c r="F891" s="5">
        <v>2008</v>
      </c>
      <c r="G891" s="5" t="s">
        <v>63</v>
      </c>
      <c r="H891" s="5">
        <v>1</v>
      </c>
      <c r="I891" s="5">
        <v>1</v>
      </c>
      <c r="J891" s="26">
        <v>131.5</v>
      </c>
      <c r="K891" s="26">
        <v>99.6</v>
      </c>
      <c r="L891" s="26">
        <v>0</v>
      </c>
      <c r="M891" s="6">
        <v>21</v>
      </c>
      <c r="N891" s="24">
        <f t="shared" si="358"/>
        <v>2273043.3099999996</v>
      </c>
      <c r="O891" s="20"/>
      <c r="P891" s="1">
        <f t="shared" si="366"/>
        <v>2190164.9499999993</v>
      </c>
      <c r="Q891" s="1"/>
      <c r="R891" s="1">
        <v>15827.6412</v>
      </c>
      <c r="S891" s="1">
        <v>67050.718800000337</v>
      </c>
      <c r="T891" s="26"/>
      <c r="U891" s="1">
        <f t="shared" si="367"/>
        <v>22821.719979919675</v>
      </c>
      <c r="V891" s="1">
        <f t="shared" si="367"/>
        <v>22821.719979919675</v>
      </c>
      <c r="W891" s="7">
        <v>2019</v>
      </c>
      <c r="X891" s="173" t="s">
        <v>1394</v>
      </c>
      <c r="Y891" s="11">
        <f>+P891-'[1]Приложение №1'!$P816</f>
        <v>0</v>
      </c>
      <c r="AA891" s="24">
        <f t="shared" si="360"/>
        <v>2273043.3099999996</v>
      </c>
      <c r="AB891" s="26">
        <v>178646.94258683998</v>
      </c>
      <c r="AC891" s="26">
        <v>0</v>
      </c>
      <c r="AD891" s="26">
        <v>28786.99805604</v>
      </c>
      <c r="AE891" s="26">
        <v>0</v>
      </c>
      <c r="AF891" s="26">
        <v>0</v>
      </c>
      <c r="AG891" s="26"/>
      <c r="AH891" s="26">
        <v>79705.987094159995</v>
      </c>
      <c r="AI891" s="26">
        <v>0</v>
      </c>
      <c r="AJ891" s="26">
        <v>601490.17998720007</v>
      </c>
      <c r="AK891" s="26">
        <v>0</v>
      </c>
      <c r="AL891" s="26">
        <v>351655.06318991998</v>
      </c>
      <c r="AM891" s="26">
        <v>757360.46034641995</v>
      </c>
      <c r="AN891" s="26">
        <v>208982.78159999999</v>
      </c>
      <c r="AO891" s="1">
        <v>22730.433100000002</v>
      </c>
      <c r="AP891" s="112">
        <v>43684.464039420011</v>
      </c>
      <c r="AQ891" s="172"/>
    </row>
    <row r="892" spans="1:43" ht="15" customHeight="1" x14ac:dyDescent="0.25">
      <c r="A892" s="4">
        <f t="shared" si="368"/>
        <v>865</v>
      </c>
      <c r="B892" s="22">
        <f t="shared" si="369"/>
        <v>256</v>
      </c>
      <c r="C892" s="2" t="s">
        <v>622</v>
      </c>
      <c r="D892" s="2" t="s">
        <v>624</v>
      </c>
      <c r="E892" s="5">
        <v>1971</v>
      </c>
      <c r="F892" s="5">
        <v>2011</v>
      </c>
      <c r="G892" s="5" t="s">
        <v>48</v>
      </c>
      <c r="H892" s="5">
        <v>4</v>
      </c>
      <c r="I892" s="5">
        <v>2</v>
      </c>
      <c r="J892" s="26">
        <v>1556.4</v>
      </c>
      <c r="K892" s="26">
        <v>1417.3</v>
      </c>
      <c r="L892" s="26">
        <v>0</v>
      </c>
      <c r="M892" s="6">
        <v>70</v>
      </c>
      <c r="N892" s="24">
        <f t="shared" si="358"/>
        <v>16524088.119999999</v>
      </c>
      <c r="O892" s="20"/>
      <c r="P892" s="1">
        <f t="shared" si="366"/>
        <v>12796663.091399999</v>
      </c>
      <c r="Q892" s="1"/>
      <c r="R892" s="1"/>
      <c r="S892" s="1">
        <v>3727425.0285999998</v>
      </c>
      <c r="T892" s="1"/>
      <c r="U892" s="1">
        <f t="shared" si="367"/>
        <v>11658.850010583503</v>
      </c>
      <c r="V892" s="1">
        <f t="shared" si="367"/>
        <v>11658.850010583503</v>
      </c>
      <c r="W892" s="7">
        <v>2019</v>
      </c>
      <c r="X892" s="173" t="s">
        <v>1394</v>
      </c>
      <c r="Y892" s="11">
        <f>+P892-'[1]Приложение №1'!$P817</f>
        <v>0</v>
      </c>
      <c r="Z892" s="8" t="s">
        <v>1386</v>
      </c>
      <c r="AA892" s="24">
        <f t="shared" si="360"/>
        <v>16524088.119999999</v>
      </c>
      <c r="AB892" s="26">
        <v>2621116.5757467602</v>
      </c>
      <c r="AC892" s="26">
        <v>1210937.10380202</v>
      </c>
      <c r="AD892" s="26">
        <v>1226749.80495396</v>
      </c>
      <c r="AE892" s="26">
        <v>0</v>
      </c>
      <c r="AF892" s="26">
        <v>0</v>
      </c>
      <c r="AG892" s="26"/>
      <c r="AH892" s="26">
        <v>130119.12565764</v>
      </c>
      <c r="AI892" s="26">
        <v>0</v>
      </c>
      <c r="AJ892" s="26">
        <v>6159090.3522624001</v>
      </c>
      <c r="AK892" s="26">
        <v>0</v>
      </c>
      <c r="AL892" s="26">
        <v>3181698.6926213996</v>
      </c>
      <c r="AM892" s="26">
        <v>0</v>
      </c>
      <c r="AN892" s="26">
        <v>1511400.2174999998</v>
      </c>
      <c r="AO892" s="1">
        <v>165240.8812</v>
      </c>
      <c r="AP892" s="112">
        <v>317735.36625581997</v>
      </c>
      <c r="AQ892" s="172"/>
    </row>
    <row r="893" spans="1:43" ht="15" customHeight="1" x14ac:dyDescent="0.25">
      <c r="A893" s="4">
        <f t="shared" si="368"/>
        <v>866</v>
      </c>
      <c r="B893" s="22">
        <f t="shared" si="369"/>
        <v>257</v>
      </c>
      <c r="C893" s="2" t="s">
        <v>57</v>
      </c>
      <c r="D893" s="2" t="s">
        <v>625</v>
      </c>
      <c r="E893" s="5">
        <v>1993</v>
      </c>
      <c r="F893" s="5">
        <v>2015</v>
      </c>
      <c r="G893" s="5" t="s">
        <v>48</v>
      </c>
      <c r="H893" s="5">
        <v>4</v>
      </c>
      <c r="I893" s="5">
        <v>2</v>
      </c>
      <c r="J893" s="26">
        <v>2573</v>
      </c>
      <c r="K893" s="26">
        <v>1774.7</v>
      </c>
      <c r="L893" s="26">
        <v>584.1</v>
      </c>
      <c r="M893" s="6">
        <v>79</v>
      </c>
      <c r="N893" s="24">
        <f t="shared" ref="N893:N956" si="370">AA893</f>
        <v>18343019.5</v>
      </c>
      <c r="O893" s="20"/>
      <c r="P893" s="1">
        <f t="shared" si="366"/>
        <v>18046174.722200003</v>
      </c>
      <c r="Q893" s="1"/>
      <c r="R893" s="1">
        <v>254213.42</v>
      </c>
      <c r="S893" s="1">
        <v>42631.357799996622</v>
      </c>
      <c r="T893" s="1"/>
      <c r="U893" s="1">
        <f t="shared" ref="U893:V910" si="371">$N893/($K893+$L893)</f>
        <v>7776.4200016957766</v>
      </c>
      <c r="V893" s="1">
        <f t="shared" si="371"/>
        <v>7776.4200016957766</v>
      </c>
      <c r="W893" s="7">
        <v>2019</v>
      </c>
      <c r="X893" s="173" t="s">
        <v>1394</v>
      </c>
      <c r="Y893" s="11">
        <f>+P893-'[1]Приложение №1'!$P818</f>
        <v>-254213.42000000179</v>
      </c>
      <c r="Z893" s="8" t="s">
        <v>1381</v>
      </c>
      <c r="AA893" s="24">
        <f t="shared" ref="AA893:AA956" si="372">SUM(AB893:AP893)</f>
        <v>18343019.5</v>
      </c>
      <c r="AB893" s="26">
        <v>6746829.5476327194</v>
      </c>
      <c r="AC893" s="26">
        <v>0</v>
      </c>
      <c r="AD893" s="26">
        <v>2584833.4548157803</v>
      </c>
      <c r="AE893" s="26">
        <v>0</v>
      </c>
      <c r="AF893" s="26">
        <v>0</v>
      </c>
      <c r="AG893" s="26"/>
      <c r="AH893" s="26">
        <v>222731.80747859998</v>
      </c>
      <c r="AI893" s="26">
        <v>0</v>
      </c>
      <c r="AJ893" s="26">
        <v>0</v>
      </c>
      <c r="AK893" s="26">
        <v>0</v>
      </c>
      <c r="AL893" s="26">
        <v>6590268.3256670404</v>
      </c>
      <c r="AM893" s="26">
        <v>0</v>
      </c>
      <c r="AN893" s="26">
        <v>1661875.0851000003</v>
      </c>
      <c r="AO893" s="1">
        <v>183430.19500000001</v>
      </c>
      <c r="AP893" s="112">
        <v>353051.08430586004</v>
      </c>
      <c r="AQ893" s="172"/>
    </row>
    <row r="894" spans="1:43" ht="15" customHeight="1" x14ac:dyDescent="0.25">
      <c r="A894" s="4">
        <f t="shared" si="368"/>
        <v>867</v>
      </c>
      <c r="B894" s="22">
        <f t="shared" si="369"/>
        <v>258</v>
      </c>
      <c r="C894" s="2" t="s">
        <v>57</v>
      </c>
      <c r="D894" s="2" t="s">
        <v>626</v>
      </c>
      <c r="E894" s="5">
        <v>1967</v>
      </c>
      <c r="F894" s="5">
        <v>2010</v>
      </c>
      <c r="G894" s="5" t="s">
        <v>48</v>
      </c>
      <c r="H894" s="5">
        <v>4</v>
      </c>
      <c r="I894" s="5">
        <v>6</v>
      </c>
      <c r="J894" s="26">
        <v>4129.8999999999996</v>
      </c>
      <c r="K894" s="26">
        <v>3069.31</v>
      </c>
      <c r="L894" s="26">
        <v>774</v>
      </c>
      <c r="M894" s="6">
        <v>153</v>
      </c>
      <c r="N894" s="24">
        <f t="shared" si="370"/>
        <v>74428273.170000002</v>
      </c>
      <c r="O894" s="20"/>
      <c r="P894" s="1">
        <f t="shared" si="366"/>
        <v>66289382.134580001</v>
      </c>
      <c r="Q894" s="1"/>
      <c r="R894" s="1">
        <v>1564765.0554199999</v>
      </c>
      <c r="S894" s="1">
        <v>6574125.9800000004</v>
      </c>
      <c r="T894" s="1"/>
      <c r="U894" s="1">
        <f t="shared" si="371"/>
        <v>19365.670000598442</v>
      </c>
      <c r="V894" s="1">
        <f t="shared" si="371"/>
        <v>19365.670000598442</v>
      </c>
      <c r="W894" s="7">
        <v>2019</v>
      </c>
      <c r="X894" s="173" t="s">
        <v>1394</v>
      </c>
      <c r="Y894" s="11">
        <f>+P894-'[1]Приложение №1'!$P819</f>
        <v>0</v>
      </c>
      <c r="AA894" s="24">
        <f t="shared" si="372"/>
        <v>74428273.170000002</v>
      </c>
      <c r="AB894" s="26">
        <v>10992944.493307142</v>
      </c>
      <c r="AC894" s="26">
        <v>4031142.10588698</v>
      </c>
      <c r="AD894" s="26">
        <v>4211597.53865634</v>
      </c>
      <c r="AE894" s="26">
        <v>2636776.0742307599</v>
      </c>
      <c r="AF894" s="26">
        <v>0</v>
      </c>
      <c r="AG894" s="26"/>
      <c r="AH894" s="26">
        <v>362907.99124439992</v>
      </c>
      <c r="AI894" s="26">
        <v>0</v>
      </c>
      <c r="AJ894" s="26">
        <v>20681273.964065399</v>
      </c>
      <c r="AK894" s="26">
        <v>0</v>
      </c>
      <c r="AL894" s="26">
        <v>10737851.5117629</v>
      </c>
      <c r="AM894" s="26">
        <v>11581851.384142619</v>
      </c>
      <c r="AN894" s="26">
        <v>7021058.6343999999</v>
      </c>
      <c r="AO894" s="1">
        <v>744282.7317</v>
      </c>
      <c r="AP894" s="112">
        <v>1426586.74060346</v>
      </c>
      <c r="AQ894" s="172"/>
    </row>
    <row r="895" spans="1:43" ht="15" customHeight="1" x14ac:dyDescent="0.25">
      <c r="A895" s="4">
        <f t="shared" si="368"/>
        <v>868</v>
      </c>
      <c r="B895" s="22">
        <f t="shared" si="369"/>
        <v>259</v>
      </c>
      <c r="C895" s="2" t="s">
        <v>57</v>
      </c>
      <c r="D895" s="2" t="s">
        <v>627</v>
      </c>
      <c r="E895" s="5">
        <v>1994</v>
      </c>
      <c r="F895" s="5">
        <v>2015</v>
      </c>
      <c r="G895" s="5" t="s">
        <v>48</v>
      </c>
      <c r="H895" s="5">
        <v>9</v>
      </c>
      <c r="I895" s="5">
        <v>4</v>
      </c>
      <c r="J895" s="26">
        <v>9059.2999999999993</v>
      </c>
      <c r="K895" s="26">
        <v>7954.9</v>
      </c>
      <c r="L895" s="26">
        <v>44.3</v>
      </c>
      <c r="M895" s="6">
        <v>376</v>
      </c>
      <c r="N895" s="24">
        <f t="shared" si="370"/>
        <v>167033614.96000001</v>
      </c>
      <c r="O895" s="20"/>
      <c r="P895" s="1">
        <f t="shared" si="366"/>
        <v>148351921.83200002</v>
      </c>
      <c r="Q895" s="26"/>
      <c r="R895" s="1">
        <v>3504994.9279999998</v>
      </c>
      <c r="S895" s="1">
        <v>15176698.199999999</v>
      </c>
      <c r="T895" s="26"/>
      <c r="U895" s="1">
        <f t="shared" si="371"/>
        <v>20881.289998999902</v>
      </c>
      <c r="V895" s="1">
        <f t="shared" si="371"/>
        <v>20881.289998999902</v>
      </c>
      <c r="W895" s="7">
        <v>2019</v>
      </c>
      <c r="X895" s="173" t="s">
        <v>1394</v>
      </c>
      <c r="Y895" s="11">
        <f>+P895-'[1]Приложение №1'!$P821</f>
        <v>0</v>
      </c>
      <c r="AA895" s="24">
        <f t="shared" si="372"/>
        <v>167033614.96000001</v>
      </c>
      <c r="AB895" s="26">
        <v>18497723.436858121</v>
      </c>
      <c r="AC895" s="26">
        <v>12695079.720886501</v>
      </c>
      <c r="AD895" s="26">
        <v>7727724.5646585599</v>
      </c>
      <c r="AE895" s="26">
        <v>6972228.5386101594</v>
      </c>
      <c r="AF895" s="26">
        <v>0</v>
      </c>
      <c r="AG895" s="26"/>
      <c r="AH895" s="26">
        <v>889888.98620159982</v>
      </c>
      <c r="AI895" s="26">
        <v>0</v>
      </c>
      <c r="AJ895" s="26">
        <v>0</v>
      </c>
      <c r="AK895" s="26">
        <v>0</v>
      </c>
      <c r="AL895" s="26">
        <v>78339424.591046214</v>
      </c>
      <c r="AM895" s="26">
        <v>20601575.841979437</v>
      </c>
      <c r="AN895" s="26">
        <v>16452952.139400002</v>
      </c>
      <c r="AO895" s="1">
        <v>1670336.1496000004</v>
      </c>
      <c r="AP895" s="112">
        <v>3186680.9907594007</v>
      </c>
      <c r="AQ895" s="172"/>
    </row>
    <row r="896" spans="1:43" ht="15" customHeight="1" x14ac:dyDescent="0.25">
      <c r="A896" s="4">
        <f t="shared" si="368"/>
        <v>869</v>
      </c>
      <c r="B896" s="22">
        <f t="shared" si="369"/>
        <v>260</v>
      </c>
      <c r="C896" s="2" t="s">
        <v>57</v>
      </c>
      <c r="D896" s="2" t="s">
        <v>629</v>
      </c>
      <c r="E896" s="5">
        <v>1992</v>
      </c>
      <c r="F896" s="5">
        <v>2015</v>
      </c>
      <c r="G896" s="5" t="s">
        <v>63</v>
      </c>
      <c r="H896" s="5">
        <v>2</v>
      </c>
      <c r="I896" s="5">
        <v>2</v>
      </c>
      <c r="J896" s="26">
        <v>903.2</v>
      </c>
      <c r="K896" s="26">
        <v>824.4</v>
      </c>
      <c r="L896" s="26">
        <v>0</v>
      </c>
      <c r="M896" s="6">
        <v>33</v>
      </c>
      <c r="N896" s="24">
        <f t="shared" si="370"/>
        <v>17765152.25</v>
      </c>
      <c r="O896" s="20"/>
      <c r="P896" s="1">
        <f t="shared" si="366"/>
        <v>16999371.979999997</v>
      </c>
      <c r="Q896" s="1"/>
      <c r="R896" s="1">
        <v>210794.17679999999</v>
      </c>
      <c r="S896" s="1">
        <v>554986.0932000014</v>
      </c>
      <c r="T896" s="26"/>
      <c r="U896" s="1">
        <f t="shared" si="371"/>
        <v>21549.190016982047</v>
      </c>
      <c r="V896" s="1">
        <f t="shared" si="371"/>
        <v>21549.190016982047</v>
      </c>
      <c r="W896" s="7">
        <v>2019</v>
      </c>
      <c r="X896" s="173" t="s">
        <v>1394</v>
      </c>
      <c r="Y896" s="11">
        <f>+P896-'[1]Приложение №1'!$P822</f>
        <v>0</v>
      </c>
      <c r="AA896" s="24">
        <f t="shared" si="372"/>
        <v>17765152.25</v>
      </c>
      <c r="AB896" s="26">
        <v>2079361.3790585999</v>
      </c>
      <c r="AC896" s="26">
        <v>743439.36676799995</v>
      </c>
      <c r="AD896" s="26">
        <v>286717.54293713998</v>
      </c>
      <c r="AE896" s="26">
        <v>1110057.1625018402</v>
      </c>
      <c r="AF896" s="26">
        <v>0</v>
      </c>
      <c r="AG896" s="26"/>
      <c r="AH896" s="26">
        <v>461201.83985400002</v>
      </c>
      <c r="AI896" s="26">
        <v>0</v>
      </c>
      <c r="AJ896" s="26">
        <v>2534803.2850013999</v>
      </c>
      <c r="AK896" s="26">
        <v>0</v>
      </c>
      <c r="AL896" s="26">
        <v>4325764.3837804208</v>
      </c>
      <c r="AM896" s="26">
        <v>4008782.5306124408</v>
      </c>
      <c r="AN896" s="26">
        <v>1697323.4430999998</v>
      </c>
      <c r="AO896" s="1">
        <v>177651.52249999999</v>
      </c>
      <c r="AP896" s="112">
        <v>340049.79388616001</v>
      </c>
      <c r="AQ896" s="172"/>
    </row>
    <row r="897" spans="1:43" s="81" customFormat="1" ht="15" customHeight="1" x14ac:dyDescent="0.25">
      <c r="A897" s="4">
        <f t="shared" si="368"/>
        <v>870</v>
      </c>
      <c r="B897" s="22">
        <f t="shared" si="369"/>
        <v>261</v>
      </c>
      <c r="C897" s="2" t="s">
        <v>57</v>
      </c>
      <c r="D897" s="2" t="s">
        <v>630</v>
      </c>
      <c r="E897" s="5">
        <v>1992</v>
      </c>
      <c r="F897" s="5">
        <v>2016</v>
      </c>
      <c r="G897" s="5" t="s">
        <v>48</v>
      </c>
      <c r="H897" s="5">
        <v>9</v>
      </c>
      <c r="I897" s="5">
        <v>1</v>
      </c>
      <c r="J897" s="26">
        <v>2269.1999999999998</v>
      </c>
      <c r="K897" s="26">
        <v>2007.2</v>
      </c>
      <c r="L897" s="26">
        <v>0</v>
      </c>
      <c r="M897" s="6">
        <v>82</v>
      </c>
      <c r="N897" s="24">
        <f t="shared" si="370"/>
        <v>6116721.21</v>
      </c>
      <c r="O897" s="20"/>
      <c r="P897" s="1">
        <f t="shared" si="366"/>
        <v>4641885.42</v>
      </c>
      <c r="Q897" s="1"/>
      <c r="R897" s="1">
        <v>319790.68280000001</v>
      </c>
      <c r="S897" s="1">
        <v>1155045.1072</v>
      </c>
      <c r="T897" s="26"/>
      <c r="U897" s="1">
        <f t="shared" si="371"/>
        <v>3047.3900009964127</v>
      </c>
      <c r="V897" s="1">
        <f t="shared" si="371"/>
        <v>3047.3900009964127</v>
      </c>
      <c r="W897" s="7">
        <v>2019</v>
      </c>
      <c r="X897" s="173" t="s">
        <v>1394</v>
      </c>
      <c r="Y897" s="11">
        <f>+P897-'[1]Приложение №1'!$P823</f>
        <v>-1073746.1600000001</v>
      </c>
      <c r="Z897" s="8" t="s">
        <v>1381</v>
      </c>
      <c r="AA897" s="24">
        <f t="shared" si="372"/>
        <v>6116721.21</v>
      </c>
      <c r="AB897" s="26">
        <v>0</v>
      </c>
      <c r="AC897" s="26">
        <v>3185514.0546805798</v>
      </c>
      <c r="AD897" s="26">
        <v>1939080.0012729601</v>
      </c>
      <c r="AE897" s="26">
        <v>0</v>
      </c>
      <c r="AF897" s="26">
        <v>0</v>
      </c>
      <c r="AG897" s="26"/>
      <c r="AH897" s="26">
        <v>223295.47618559998</v>
      </c>
      <c r="AI897" s="26">
        <v>0</v>
      </c>
      <c r="AJ897" s="26">
        <v>0</v>
      </c>
      <c r="AK897" s="26">
        <v>0</v>
      </c>
      <c r="AL897" s="26">
        <v>0</v>
      </c>
      <c r="AM897" s="26">
        <v>0</v>
      </c>
      <c r="AN897" s="26">
        <v>590716.95299999998</v>
      </c>
      <c r="AO897" s="1">
        <v>61167.212100000004</v>
      </c>
      <c r="AP897" s="112">
        <v>116947.51276086</v>
      </c>
      <c r="AQ897" s="172"/>
    </row>
    <row r="898" spans="1:43" ht="15" customHeight="1" x14ac:dyDescent="0.25">
      <c r="A898" s="4">
        <f t="shared" si="368"/>
        <v>871</v>
      </c>
      <c r="B898" s="22">
        <f t="shared" si="369"/>
        <v>262</v>
      </c>
      <c r="C898" s="2" t="s">
        <v>57</v>
      </c>
      <c r="D898" s="2" t="s">
        <v>235</v>
      </c>
      <c r="E898" s="5">
        <v>1968</v>
      </c>
      <c r="F898" s="5">
        <v>2013</v>
      </c>
      <c r="G898" s="5" t="s">
        <v>48</v>
      </c>
      <c r="H898" s="5">
        <v>4</v>
      </c>
      <c r="I898" s="5">
        <v>2</v>
      </c>
      <c r="J898" s="26">
        <v>1382.8</v>
      </c>
      <c r="K898" s="26">
        <v>1214.3</v>
      </c>
      <c r="L898" s="26">
        <v>42.7</v>
      </c>
      <c r="M898" s="6">
        <v>60</v>
      </c>
      <c r="N898" s="24">
        <f t="shared" si="370"/>
        <v>4037358.3</v>
      </c>
      <c r="O898" s="20"/>
      <c r="P898" s="1">
        <f t="shared" si="366"/>
        <v>2900547.3146000002</v>
      </c>
      <c r="Q898" s="1"/>
      <c r="R898" s="1">
        <v>104862.39539999998</v>
      </c>
      <c r="S898" s="1">
        <v>1031948.59</v>
      </c>
      <c r="T898" s="1"/>
      <c r="U898" s="1">
        <f t="shared" si="371"/>
        <v>3211.8999999999996</v>
      </c>
      <c r="V898" s="1">
        <f t="shared" si="371"/>
        <v>3211.8999999999996</v>
      </c>
      <c r="W898" s="7">
        <v>2019</v>
      </c>
      <c r="X898" s="173" t="s">
        <v>1394</v>
      </c>
      <c r="Y898" s="11">
        <f>+P898-'[1]Приложение №1'!$P826</f>
        <v>0</v>
      </c>
      <c r="AA898" s="24">
        <f t="shared" si="372"/>
        <v>4037358.3</v>
      </c>
      <c r="AB898" s="26">
        <v>3595372.5374658001</v>
      </c>
      <c r="AC898" s="26">
        <v>0</v>
      </c>
      <c r="AD898" s="26">
        <v>0</v>
      </c>
      <c r="AE898" s="26">
        <v>0</v>
      </c>
      <c r="AF898" s="26">
        <v>0</v>
      </c>
      <c r="AG898" s="26"/>
      <c r="AH898" s="26">
        <v>0</v>
      </c>
      <c r="AI898" s="26">
        <v>0</v>
      </c>
      <c r="AJ898" s="26">
        <v>0</v>
      </c>
      <c r="AK898" s="26">
        <v>0</v>
      </c>
      <c r="AL898" s="26">
        <v>0</v>
      </c>
      <c r="AM898" s="26">
        <v>0</v>
      </c>
      <c r="AN898" s="26">
        <v>322988.66399999999</v>
      </c>
      <c r="AO898" s="1">
        <v>40373.582999999999</v>
      </c>
      <c r="AP898" s="112">
        <v>78623.515534199993</v>
      </c>
      <c r="AQ898" s="172"/>
    </row>
    <row r="899" spans="1:43" ht="15" customHeight="1" x14ac:dyDescent="0.25">
      <c r="A899" s="4">
        <f t="shared" si="368"/>
        <v>872</v>
      </c>
      <c r="B899" s="22">
        <f t="shared" si="369"/>
        <v>263</v>
      </c>
      <c r="C899" s="2" t="s">
        <v>57</v>
      </c>
      <c r="D899" s="2" t="s">
        <v>242</v>
      </c>
      <c r="E899" s="5">
        <v>1974</v>
      </c>
      <c r="F899" s="5">
        <v>2014</v>
      </c>
      <c r="G899" s="5" t="s">
        <v>48</v>
      </c>
      <c r="H899" s="5">
        <v>4</v>
      </c>
      <c r="I899" s="5">
        <v>6</v>
      </c>
      <c r="J899" s="26">
        <v>4464.7</v>
      </c>
      <c r="K899" s="26">
        <v>4062.7</v>
      </c>
      <c r="L899" s="26">
        <v>42</v>
      </c>
      <c r="M899" s="6">
        <v>161</v>
      </c>
      <c r="N899" s="24">
        <f t="shared" si="370"/>
        <v>13183885.93</v>
      </c>
      <c r="O899" s="20"/>
      <c r="P899" s="1">
        <f t="shared" si="366"/>
        <v>6101859.348490933</v>
      </c>
      <c r="Q899" s="1"/>
      <c r="R899" s="1">
        <v>334564.04939999996</v>
      </c>
      <c r="S899" s="1">
        <v>6747462.5321090668</v>
      </c>
      <c r="T899" s="1"/>
      <c r="U899" s="1">
        <f t="shared" si="371"/>
        <v>3211.9</v>
      </c>
      <c r="V899" s="1">
        <f t="shared" si="371"/>
        <v>3211.9</v>
      </c>
      <c r="W899" s="7">
        <v>2019</v>
      </c>
      <c r="X899" s="173" t="s">
        <v>1394</v>
      </c>
      <c r="Y899" s="11">
        <f>+P899-'[1]Приложение №1'!$P827</f>
        <v>0</v>
      </c>
      <c r="AA899" s="24">
        <f t="shared" si="372"/>
        <v>13183885.93</v>
      </c>
      <c r="AB899" s="26">
        <v>11740593.201699179</v>
      </c>
      <c r="AC899" s="26">
        <v>0</v>
      </c>
      <c r="AD899" s="26">
        <v>0</v>
      </c>
      <c r="AE899" s="26">
        <v>0</v>
      </c>
      <c r="AF899" s="26">
        <v>0</v>
      </c>
      <c r="AG899" s="26"/>
      <c r="AH899" s="26">
        <v>0</v>
      </c>
      <c r="AI899" s="26">
        <v>0</v>
      </c>
      <c r="AJ899" s="26">
        <v>0</v>
      </c>
      <c r="AK899" s="26">
        <v>0</v>
      </c>
      <c r="AL899" s="26">
        <v>0</v>
      </c>
      <c r="AM899" s="26">
        <v>0</v>
      </c>
      <c r="AN899" s="26">
        <v>1054710.8744000001</v>
      </c>
      <c r="AO899" s="1">
        <v>131838.85930000001</v>
      </c>
      <c r="AP899" s="112">
        <v>256742.99460081998</v>
      </c>
      <c r="AQ899" s="172"/>
    </row>
    <row r="900" spans="1:43" ht="15" customHeight="1" x14ac:dyDescent="0.25">
      <c r="A900" s="4">
        <f t="shared" si="368"/>
        <v>873</v>
      </c>
      <c r="B900" s="22">
        <f t="shared" si="369"/>
        <v>264</v>
      </c>
      <c r="C900" s="2" t="s">
        <v>57</v>
      </c>
      <c r="D900" s="2" t="s">
        <v>631</v>
      </c>
      <c r="E900" s="5">
        <v>1992</v>
      </c>
      <c r="F900" s="5">
        <v>2016</v>
      </c>
      <c r="G900" s="5" t="s">
        <v>48</v>
      </c>
      <c r="H900" s="5">
        <v>9</v>
      </c>
      <c r="I900" s="5">
        <v>3</v>
      </c>
      <c r="J900" s="26">
        <v>6894.8</v>
      </c>
      <c r="K900" s="26">
        <v>5977.7</v>
      </c>
      <c r="L900" s="26">
        <v>0</v>
      </c>
      <c r="M900" s="6">
        <v>249</v>
      </c>
      <c r="N900" s="24">
        <f t="shared" si="370"/>
        <v>57606078.690000005</v>
      </c>
      <c r="O900" s="20"/>
      <c r="P900" s="1">
        <f t="shared" si="366"/>
        <v>32266248.896784753</v>
      </c>
      <c r="Q900" s="1"/>
      <c r="R900" s="1">
        <v>2744123.79</v>
      </c>
      <c r="S900" s="1">
        <v>22595706.003215253</v>
      </c>
      <c r="T900" s="26"/>
      <c r="U900" s="1">
        <f t="shared" si="371"/>
        <v>9636.8299998327129</v>
      </c>
      <c r="V900" s="1">
        <f t="shared" si="371"/>
        <v>9636.8299998327129</v>
      </c>
      <c r="W900" s="7">
        <v>2019</v>
      </c>
      <c r="X900" s="173" t="s">
        <v>1394</v>
      </c>
      <c r="Y900" s="11">
        <f>+P900-'[1]Приложение №1'!$P828</f>
        <v>0</v>
      </c>
      <c r="AA900" s="24">
        <f t="shared" si="372"/>
        <v>57606078.690000005</v>
      </c>
      <c r="AB900" s="26">
        <v>13823112.483911639</v>
      </c>
      <c r="AC900" s="26">
        <v>9486870.9391226396</v>
      </c>
      <c r="AD900" s="26">
        <v>5774829.8742573597</v>
      </c>
      <c r="AE900" s="26">
        <v>5210257.3459977591</v>
      </c>
      <c r="AF900" s="26">
        <v>0</v>
      </c>
      <c r="AG900" s="26"/>
      <c r="AH900" s="26">
        <v>665002.67436960002</v>
      </c>
      <c r="AI900" s="26">
        <v>0</v>
      </c>
      <c r="AJ900" s="26">
        <v>0</v>
      </c>
      <c r="AK900" s="26">
        <v>0</v>
      </c>
      <c r="AL900" s="26">
        <v>0</v>
      </c>
      <c r="AM900" s="26">
        <v>15395294.52263166</v>
      </c>
      <c r="AN900" s="26">
        <v>5573480.1550000012</v>
      </c>
      <c r="AO900" s="1">
        <v>576060.78690000006</v>
      </c>
      <c r="AP900" s="112">
        <v>1101169.9078093402</v>
      </c>
      <c r="AQ900" s="172"/>
    </row>
    <row r="901" spans="1:43" ht="15" customHeight="1" x14ac:dyDescent="0.25">
      <c r="A901" s="4">
        <f t="shared" si="368"/>
        <v>874</v>
      </c>
      <c r="B901" s="22">
        <f t="shared" si="369"/>
        <v>265</v>
      </c>
      <c r="C901" s="2" t="s">
        <v>57</v>
      </c>
      <c r="D901" s="2" t="s">
        <v>632</v>
      </c>
      <c r="E901" s="5">
        <v>1992</v>
      </c>
      <c r="F901" s="5">
        <v>2015</v>
      </c>
      <c r="G901" s="5" t="s">
        <v>48</v>
      </c>
      <c r="H901" s="5">
        <v>9</v>
      </c>
      <c r="I901" s="5">
        <v>3</v>
      </c>
      <c r="J901" s="26">
        <v>6872</v>
      </c>
      <c r="K901" s="26">
        <v>6025.9</v>
      </c>
      <c r="L901" s="26">
        <v>0</v>
      </c>
      <c r="M901" s="6">
        <v>259</v>
      </c>
      <c r="N901" s="24">
        <f t="shared" si="370"/>
        <v>58070573.899999999</v>
      </c>
      <c r="O901" s="20"/>
      <c r="P901" s="1">
        <f t="shared" si="366"/>
        <v>48936176.430000007</v>
      </c>
      <c r="Q901" s="1"/>
      <c r="R901" s="1"/>
      <c r="S901" s="1">
        <v>9134397.4699999914</v>
      </c>
      <c r="T901" s="26"/>
      <c r="U901" s="1">
        <f t="shared" si="371"/>
        <v>9636.8300004978519</v>
      </c>
      <c r="V901" s="1">
        <f t="shared" si="371"/>
        <v>9636.8300004978519</v>
      </c>
      <c r="W901" s="7">
        <v>2019</v>
      </c>
      <c r="X901" s="173" t="s">
        <v>1394</v>
      </c>
      <c r="Y901" s="11">
        <f>+P901-'[1]Приложение №1'!$P829</f>
        <v>0</v>
      </c>
      <c r="Z901" s="8" t="s">
        <v>1381</v>
      </c>
      <c r="AA901" s="24">
        <f t="shared" si="372"/>
        <v>58070573.899999999</v>
      </c>
      <c r="AB901" s="26">
        <v>13934572.418976301</v>
      </c>
      <c r="AC901" s="26">
        <v>9563366.4457228798</v>
      </c>
      <c r="AD901" s="26">
        <v>5821394.0711791199</v>
      </c>
      <c r="AE901" s="26">
        <v>5252269.220784599</v>
      </c>
      <c r="AF901" s="26">
        <v>0</v>
      </c>
      <c r="AG901" s="26"/>
      <c r="AH901" s="26">
        <v>670364.7917232</v>
      </c>
      <c r="AI901" s="26">
        <v>0</v>
      </c>
      <c r="AJ901" s="26">
        <v>0</v>
      </c>
      <c r="AK901" s="26">
        <v>0</v>
      </c>
      <c r="AL901" s="26">
        <v>0</v>
      </c>
      <c r="AM901" s="26">
        <v>15519431.430770401</v>
      </c>
      <c r="AN901" s="26">
        <v>5618420.8085000012</v>
      </c>
      <c r="AO901" s="1">
        <v>580705.73900000006</v>
      </c>
      <c r="AP901" s="112">
        <v>1110048.9733435002</v>
      </c>
      <c r="AQ901" s="172"/>
    </row>
    <row r="902" spans="1:43" ht="15" customHeight="1" x14ac:dyDescent="0.25">
      <c r="A902" s="4">
        <f t="shared" si="368"/>
        <v>875</v>
      </c>
      <c r="B902" s="22">
        <f t="shared" si="369"/>
        <v>266</v>
      </c>
      <c r="C902" s="2" t="s">
        <v>57</v>
      </c>
      <c r="D902" s="2" t="s">
        <v>633</v>
      </c>
      <c r="E902" s="5">
        <v>1981</v>
      </c>
      <c r="F902" s="5">
        <v>2012</v>
      </c>
      <c r="G902" s="5" t="s">
        <v>48</v>
      </c>
      <c r="H902" s="5">
        <v>9</v>
      </c>
      <c r="I902" s="5">
        <v>1</v>
      </c>
      <c r="J902" s="26">
        <v>3186</v>
      </c>
      <c r="K902" s="26">
        <v>2437.6999999999998</v>
      </c>
      <c r="L902" s="26">
        <v>0</v>
      </c>
      <c r="M902" s="6">
        <v>147</v>
      </c>
      <c r="N902" s="24">
        <f t="shared" si="370"/>
        <v>50902320.63000001</v>
      </c>
      <c r="O902" s="20"/>
      <c r="P902" s="1">
        <f t="shared" si="366"/>
        <v>40604811.628484815</v>
      </c>
      <c r="Q902" s="1"/>
      <c r="R902" s="1">
        <v>1083003</v>
      </c>
      <c r="S902" s="1">
        <v>9214506.0015151966</v>
      </c>
      <c r="T902" s="26"/>
      <c r="U902" s="1">
        <f t="shared" si="371"/>
        <v>20881.289998769338</v>
      </c>
      <c r="V902" s="1">
        <f t="shared" si="371"/>
        <v>20881.289998769338</v>
      </c>
      <c r="W902" s="7">
        <v>2019</v>
      </c>
      <c r="X902" s="173" t="s">
        <v>1394</v>
      </c>
      <c r="Y902" s="11">
        <f>+P902-'[1]Приложение №1'!$P830</f>
        <v>0</v>
      </c>
      <c r="AA902" s="24">
        <f t="shared" si="372"/>
        <v>50902320.63000001</v>
      </c>
      <c r="AB902" s="26">
        <v>5637051.2554028397</v>
      </c>
      <c r="AC902" s="26">
        <v>3868736.3499422399</v>
      </c>
      <c r="AD902" s="26">
        <v>2354969.76838536</v>
      </c>
      <c r="AE902" s="26">
        <v>2124737.6642049598</v>
      </c>
      <c r="AF902" s="26">
        <v>0</v>
      </c>
      <c r="AG902" s="26"/>
      <c r="AH902" s="26">
        <v>271187.41644959996</v>
      </c>
      <c r="AI902" s="26">
        <v>0</v>
      </c>
      <c r="AJ902" s="26">
        <v>0</v>
      </c>
      <c r="AK902" s="26">
        <v>0</v>
      </c>
      <c r="AL902" s="26">
        <v>23873389.253413562</v>
      </c>
      <c r="AM902" s="26">
        <v>6278185.5016536601</v>
      </c>
      <c r="AN902" s="26">
        <v>5013921.5710000005</v>
      </c>
      <c r="AO902" s="1">
        <v>509023.20629999996</v>
      </c>
      <c r="AP902" s="112">
        <v>971118.64324777992</v>
      </c>
      <c r="AQ902" s="172"/>
    </row>
    <row r="903" spans="1:43" ht="15" customHeight="1" x14ac:dyDescent="0.25">
      <c r="A903" s="4">
        <f t="shared" si="368"/>
        <v>876</v>
      </c>
      <c r="B903" s="22">
        <f t="shared" si="369"/>
        <v>267</v>
      </c>
      <c r="C903" s="2" t="s">
        <v>57</v>
      </c>
      <c r="D903" s="2" t="s">
        <v>634</v>
      </c>
      <c r="E903" s="5">
        <v>1984</v>
      </c>
      <c r="F903" s="5">
        <v>2013</v>
      </c>
      <c r="G903" s="5" t="s">
        <v>48</v>
      </c>
      <c r="H903" s="5">
        <v>9</v>
      </c>
      <c r="I903" s="5">
        <v>2</v>
      </c>
      <c r="J903" s="26">
        <v>8198.7000000000007</v>
      </c>
      <c r="K903" s="26">
        <v>7345.11</v>
      </c>
      <c r="L903" s="26">
        <v>0</v>
      </c>
      <c r="M903" s="6">
        <v>272</v>
      </c>
      <c r="N903" s="24">
        <f t="shared" si="370"/>
        <v>153375371.99000001</v>
      </c>
      <c r="O903" s="20"/>
      <c r="P903" s="1">
        <f t="shared" si="366"/>
        <v>122344830.23280141</v>
      </c>
      <c r="Q903" s="1"/>
      <c r="R903" s="1">
        <v>3266025.9610000001</v>
      </c>
      <c r="S903" s="1">
        <v>27764515.79619861</v>
      </c>
      <c r="T903" s="26"/>
      <c r="U903" s="1">
        <f t="shared" si="371"/>
        <v>20881.289999741326</v>
      </c>
      <c r="V903" s="1">
        <f t="shared" si="371"/>
        <v>20881.289999741326</v>
      </c>
      <c r="W903" s="7">
        <v>2019</v>
      </c>
      <c r="X903" s="173" t="s">
        <v>1394</v>
      </c>
      <c r="Y903" s="11">
        <f>+P903-'[1]Приложение №1'!$P831</f>
        <v>0</v>
      </c>
      <c r="AA903" s="24">
        <f t="shared" si="372"/>
        <v>153375371.99000001</v>
      </c>
      <c r="AB903" s="26">
        <v>16985175.195665035</v>
      </c>
      <c r="AC903" s="26">
        <v>11657010.324734461</v>
      </c>
      <c r="AD903" s="26">
        <v>7095832.9536935398</v>
      </c>
      <c r="AE903" s="26">
        <v>6402113.40647172</v>
      </c>
      <c r="AF903" s="26">
        <v>0</v>
      </c>
      <c r="AG903" s="26"/>
      <c r="AH903" s="26">
        <v>817123.27375728008</v>
      </c>
      <c r="AI903" s="26">
        <v>0</v>
      </c>
      <c r="AJ903" s="26">
        <v>0</v>
      </c>
      <c r="AK903" s="26">
        <v>0</v>
      </c>
      <c r="AL903" s="26">
        <v>71933654.736292869</v>
      </c>
      <c r="AM903" s="26">
        <v>18916996.795183621</v>
      </c>
      <c r="AN903" s="26">
        <v>15107603.671900002</v>
      </c>
      <c r="AO903" s="1">
        <v>1533753.7199000001</v>
      </c>
      <c r="AP903" s="112">
        <v>2926107.9124014801</v>
      </c>
      <c r="AQ903" s="172"/>
    </row>
    <row r="904" spans="1:43" ht="15" customHeight="1" x14ac:dyDescent="0.25">
      <c r="A904" s="4">
        <f t="shared" si="368"/>
        <v>877</v>
      </c>
      <c r="B904" s="22">
        <f t="shared" si="369"/>
        <v>268</v>
      </c>
      <c r="C904" s="2" t="s">
        <v>57</v>
      </c>
      <c r="D904" s="2" t="s">
        <v>635</v>
      </c>
      <c r="E904" s="5">
        <v>1983</v>
      </c>
      <c r="F904" s="5">
        <v>2015</v>
      </c>
      <c r="G904" s="5" t="s">
        <v>48</v>
      </c>
      <c r="H904" s="5">
        <v>9</v>
      </c>
      <c r="I904" s="5">
        <v>1</v>
      </c>
      <c r="J904" s="26">
        <v>5368</v>
      </c>
      <c r="K904" s="26">
        <v>4339.1000000000004</v>
      </c>
      <c r="L904" s="26">
        <v>61.4</v>
      </c>
      <c r="M904" s="6">
        <v>194</v>
      </c>
      <c r="N904" s="24">
        <f t="shared" si="370"/>
        <v>4881034.5999999996</v>
      </c>
      <c r="O904" s="20"/>
      <c r="P904" s="1">
        <f t="shared" si="366"/>
        <v>3314210.0573726771</v>
      </c>
      <c r="Q904" s="1"/>
      <c r="R904" s="1">
        <v>1566824.5426273227</v>
      </c>
      <c r="S904" s="1"/>
      <c r="T904" s="26"/>
      <c r="U904" s="1">
        <f t="shared" si="371"/>
        <v>1109.1999999999998</v>
      </c>
      <c r="V904" s="1">
        <f t="shared" si="371"/>
        <v>1109.1999999999998</v>
      </c>
      <c r="W904" s="7">
        <v>2019</v>
      </c>
      <c r="X904" s="173" t="s">
        <v>1394</v>
      </c>
      <c r="Y904" s="11">
        <f>+P904-'[1]Приложение №1'!$P832</f>
        <v>0</v>
      </c>
      <c r="AA904" s="24">
        <f t="shared" si="372"/>
        <v>4881034.5999999996</v>
      </c>
      <c r="AB904" s="26">
        <v>0</v>
      </c>
      <c r="AC904" s="26">
        <v>0</v>
      </c>
      <c r="AD904" s="26">
        <v>4251156.6090083998</v>
      </c>
      <c r="AE904" s="26">
        <v>0</v>
      </c>
      <c r="AF904" s="26">
        <v>0</v>
      </c>
      <c r="AG904" s="26"/>
      <c r="AH904" s="26">
        <v>0</v>
      </c>
      <c r="AI904" s="26">
        <v>0</v>
      </c>
      <c r="AJ904" s="26">
        <v>0</v>
      </c>
      <c r="AK904" s="26">
        <v>0</v>
      </c>
      <c r="AL904" s="26">
        <v>0</v>
      </c>
      <c r="AM904" s="26">
        <v>0</v>
      </c>
      <c r="AN904" s="26">
        <v>488103.45999999996</v>
      </c>
      <c r="AO904" s="1">
        <v>48810.345999999998</v>
      </c>
      <c r="AP904" s="112">
        <v>92964.184991599992</v>
      </c>
      <c r="AQ904" s="172"/>
    </row>
    <row r="905" spans="1:43" ht="15" customHeight="1" x14ac:dyDescent="0.25">
      <c r="A905" s="4">
        <f t="shared" si="368"/>
        <v>878</v>
      </c>
      <c r="B905" s="22">
        <f t="shared" si="369"/>
        <v>269</v>
      </c>
      <c r="C905" s="2" t="s">
        <v>57</v>
      </c>
      <c r="D905" s="2" t="s">
        <v>636</v>
      </c>
      <c r="E905" s="5">
        <v>1993</v>
      </c>
      <c r="F905" s="5">
        <v>2014</v>
      </c>
      <c r="G905" s="5" t="s">
        <v>48</v>
      </c>
      <c r="H905" s="5">
        <v>9</v>
      </c>
      <c r="I905" s="5">
        <v>1</v>
      </c>
      <c r="J905" s="26">
        <v>2553.4</v>
      </c>
      <c r="K905" s="26">
        <v>2126.1</v>
      </c>
      <c r="L905" s="26">
        <v>0</v>
      </c>
      <c r="M905" s="6">
        <v>78</v>
      </c>
      <c r="N905" s="24">
        <f t="shared" si="370"/>
        <v>44395710.680000007</v>
      </c>
      <c r="O905" s="20"/>
      <c r="P905" s="1">
        <f t="shared" si="366"/>
        <v>37138570.70000001</v>
      </c>
      <c r="Q905" s="1"/>
      <c r="R905" s="1"/>
      <c r="S905" s="1">
        <v>7257139.9799999967</v>
      </c>
      <c r="T905" s="26"/>
      <c r="U905" s="1">
        <f t="shared" si="371"/>
        <v>20881.290005173796</v>
      </c>
      <c r="V905" s="1">
        <f t="shared" si="371"/>
        <v>20881.290005173796</v>
      </c>
      <c r="W905" s="7">
        <v>2019</v>
      </c>
      <c r="X905" s="173" t="s">
        <v>1394</v>
      </c>
      <c r="Y905" s="11">
        <f>+P905-'[1]Приложение №1'!$P833</f>
        <v>0</v>
      </c>
      <c r="AA905" s="24">
        <f t="shared" si="372"/>
        <v>44395710.680000007</v>
      </c>
      <c r="AB905" s="26">
        <v>4916492.8733411394</v>
      </c>
      <c r="AC905" s="26">
        <v>3374213.5460846401</v>
      </c>
      <c r="AD905" s="26">
        <v>2053944.7940944801</v>
      </c>
      <c r="AE905" s="26">
        <v>1853142.2046320401</v>
      </c>
      <c r="AF905" s="26">
        <v>0</v>
      </c>
      <c r="AG905" s="26"/>
      <c r="AH905" s="26">
        <v>236522.77397279997</v>
      </c>
      <c r="AI905" s="26">
        <v>0</v>
      </c>
      <c r="AJ905" s="26">
        <v>0</v>
      </c>
      <c r="AK905" s="26">
        <v>0</v>
      </c>
      <c r="AL905" s="26">
        <v>20821763.508175142</v>
      </c>
      <c r="AM905" s="26">
        <v>5475673.8714455394</v>
      </c>
      <c r="AN905" s="26">
        <v>4373014.9959000014</v>
      </c>
      <c r="AO905" s="1">
        <v>443957.10680000001</v>
      </c>
      <c r="AP905" s="112">
        <v>846985.00555422006</v>
      </c>
      <c r="AQ905" s="172"/>
    </row>
    <row r="906" spans="1:43" ht="15" customHeight="1" x14ac:dyDescent="0.25">
      <c r="A906" s="4">
        <f t="shared" si="368"/>
        <v>879</v>
      </c>
      <c r="B906" s="22">
        <f t="shared" si="369"/>
        <v>270</v>
      </c>
      <c r="C906" s="2" t="s">
        <v>270</v>
      </c>
      <c r="D906" s="2" t="s">
        <v>1317</v>
      </c>
      <c r="E906" s="5">
        <v>1965</v>
      </c>
      <c r="F906" s="5">
        <v>1965</v>
      </c>
      <c r="G906" s="5" t="s">
        <v>63</v>
      </c>
      <c r="H906" s="5">
        <v>2</v>
      </c>
      <c r="I906" s="5">
        <v>2</v>
      </c>
      <c r="J906" s="26">
        <v>377.2</v>
      </c>
      <c r="K906" s="26">
        <v>377.2</v>
      </c>
      <c r="L906" s="26"/>
      <c r="M906" s="6">
        <v>14</v>
      </c>
      <c r="N906" s="24">
        <f t="shared" si="370"/>
        <v>1829574.6499999997</v>
      </c>
      <c r="O906" s="20"/>
      <c r="P906" s="1">
        <f t="shared" si="366"/>
        <v>1553585.67</v>
      </c>
      <c r="Q906" s="1"/>
      <c r="R906" s="1">
        <v>22057.938399999999</v>
      </c>
      <c r="S906" s="1">
        <v>253931.04159999976</v>
      </c>
      <c r="T906" s="1"/>
      <c r="U906" s="1">
        <f t="shared" si="371"/>
        <v>4850.4099946977722</v>
      </c>
      <c r="V906" s="1">
        <f t="shared" si="371"/>
        <v>4850.4099946977722</v>
      </c>
      <c r="W906" s="7">
        <v>2019</v>
      </c>
      <c r="X906" s="173" t="s">
        <v>1394</v>
      </c>
      <c r="Y906" s="11">
        <f>+P906-'[1]Приложение №1'!$P834</f>
        <v>0</v>
      </c>
      <c r="AA906" s="24">
        <f t="shared" si="372"/>
        <v>1829574.6499999997</v>
      </c>
      <c r="AB906" s="26">
        <v>951401.15514989989</v>
      </c>
      <c r="AC906" s="26">
        <v>340156.8765441</v>
      </c>
      <c r="AD906" s="26">
        <v>131186.139819</v>
      </c>
      <c r="AE906" s="26">
        <v>0</v>
      </c>
      <c r="AF906" s="26">
        <v>0</v>
      </c>
      <c r="AG906" s="26"/>
      <c r="AH906" s="26">
        <v>211020.5411538</v>
      </c>
      <c r="AI906" s="26">
        <v>0</v>
      </c>
      <c r="AJ906" s="26">
        <v>0</v>
      </c>
      <c r="AK906" s="26">
        <v>0</v>
      </c>
      <c r="AL906" s="26">
        <v>0</v>
      </c>
      <c r="AM906" s="26">
        <v>0</v>
      </c>
      <c r="AN906" s="26">
        <v>141787.0655</v>
      </c>
      <c r="AO906" s="1">
        <v>18295.746500000001</v>
      </c>
      <c r="AP906" s="112">
        <v>35727.125333200005</v>
      </c>
      <c r="AQ906" s="172"/>
    </row>
    <row r="907" spans="1:43" ht="15" customHeight="1" x14ac:dyDescent="0.25">
      <c r="A907" s="4">
        <f t="shared" si="368"/>
        <v>880</v>
      </c>
      <c r="B907" s="22">
        <f t="shared" si="369"/>
        <v>271</v>
      </c>
      <c r="C907" s="2" t="s">
        <v>270</v>
      </c>
      <c r="D907" s="2" t="s">
        <v>1318</v>
      </c>
      <c r="E907" s="5">
        <v>1968</v>
      </c>
      <c r="F907" s="5">
        <v>1968</v>
      </c>
      <c r="G907" s="5" t="s">
        <v>63</v>
      </c>
      <c r="H907" s="5">
        <v>2</v>
      </c>
      <c r="I907" s="5">
        <v>2</v>
      </c>
      <c r="J907" s="26">
        <v>370.5</v>
      </c>
      <c r="K907" s="26">
        <v>370.5</v>
      </c>
      <c r="L907" s="26"/>
      <c r="M907" s="6">
        <v>24</v>
      </c>
      <c r="N907" s="24">
        <f t="shared" si="370"/>
        <v>1797076.9100000001</v>
      </c>
      <c r="O907" s="20"/>
      <c r="P907" s="1">
        <f t="shared" si="366"/>
        <v>1525825.2500000002</v>
      </c>
      <c r="Q907" s="1"/>
      <c r="R907" s="1">
        <v>21831.061000000002</v>
      </c>
      <c r="S907" s="1">
        <v>249420.59899999993</v>
      </c>
      <c r="T907" s="1"/>
      <c r="U907" s="1">
        <f t="shared" si="371"/>
        <v>4850.4100134952769</v>
      </c>
      <c r="V907" s="1">
        <f t="shared" si="371"/>
        <v>4850.4100134952769</v>
      </c>
      <c r="W907" s="7">
        <v>2019</v>
      </c>
      <c r="X907" s="173" t="s">
        <v>1394</v>
      </c>
      <c r="Y907" s="11">
        <f>+P907-'[1]Приложение №1'!$P835</f>
        <v>0</v>
      </c>
      <c r="AA907" s="24">
        <f t="shared" si="372"/>
        <v>1797076.9100000001</v>
      </c>
      <c r="AB907" s="26">
        <v>934501.92821622</v>
      </c>
      <c r="AC907" s="26">
        <v>334114.85961713997</v>
      </c>
      <c r="AD907" s="26">
        <v>128855.95464923998</v>
      </c>
      <c r="AE907" s="26">
        <v>0</v>
      </c>
      <c r="AF907" s="26">
        <v>0</v>
      </c>
      <c r="AG907" s="26"/>
      <c r="AH907" s="26">
        <v>207272.29529915997</v>
      </c>
      <c r="AI907" s="26">
        <v>0</v>
      </c>
      <c r="AJ907" s="26">
        <v>0</v>
      </c>
      <c r="AK907" s="26">
        <v>0</v>
      </c>
      <c r="AL907" s="26">
        <v>0</v>
      </c>
      <c r="AM907" s="26">
        <v>0</v>
      </c>
      <c r="AN907" s="26">
        <v>139268.57930000001</v>
      </c>
      <c r="AO907" s="1">
        <v>17970.769100000001</v>
      </c>
      <c r="AP907" s="112">
        <v>35092.523818239999</v>
      </c>
      <c r="AQ907" s="172"/>
    </row>
    <row r="908" spans="1:43" ht="15" customHeight="1" x14ac:dyDescent="0.25">
      <c r="A908" s="4">
        <f t="shared" si="368"/>
        <v>881</v>
      </c>
      <c r="B908" s="22">
        <f t="shared" si="369"/>
        <v>272</v>
      </c>
      <c r="C908" s="2" t="s">
        <v>270</v>
      </c>
      <c r="D908" s="2" t="s">
        <v>1319</v>
      </c>
      <c r="E908" s="5">
        <v>1971</v>
      </c>
      <c r="F908" s="5">
        <v>1971</v>
      </c>
      <c r="G908" s="5" t="s">
        <v>63</v>
      </c>
      <c r="H908" s="5">
        <v>2</v>
      </c>
      <c r="I908" s="5">
        <v>2</v>
      </c>
      <c r="J908" s="26">
        <v>327.7</v>
      </c>
      <c r="K908" s="26">
        <v>327.7</v>
      </c>
      <c r="L908" s="26"/>
      <c r="M908" s="6">
        <v>20</v>
      </c>
      <c r="N908" s="24">
        <f t="shared" si="370"/>
        <v>1589479.36</v>
      </c>
      <c r="O908" s="20"/>
      <c r="P908" s="1">
        <f t="shared" si="366"/>
        <v>1349706.16</v>
      </c>
      <c r="Q908" s="1"/>
      <c r="R908" s="1">
        <v>19165.559399999998</v>
      </c>
      <c r="S908" s="1">
        <v>220607.64060000019</v>
      </c>
      <c r="T908" s="1"/>
      <c r="U908" s="1">
        <f t="shared" si="371"/>
        <v>4850.4100091547152</v>
      </c>
      <c r="V908" s="1">
        <f t="shared" si="371"/>
        <v>4850.4100091547152</v>
      </c>
      <c r="W908" s="7">
        <v>2019</v>
      </c>
      <c r="X908" s="173" t="s">
        <v>1394</v>
      </c>
      <c r="Y908" s="11">
        <f>+P908-'[1]Приложение №1'!$P836</f>
        <v>0</v>
      </c>
      <c r="AA908" s="24">
        <f t="shared" si="372"/>
        <v>1589479.36</v>
      </c>
      <c r="AB908" s="26">
        <v>826548.67081331997</v>
      </c>
      <c r="AC908" s="26">
        <v>295518.05408243998</v>
      </c>
      <c r="AD908" s="26">
        <v>113970.56693064001</v>
      </c>
      <c r="AE908" s="26">
        <v>0</v>
      </c>
      <c r="AF908" s="26">
        <v>0</v>
      </c>
      <c r="AG908" s="26"/>
      <c r="AH908" s="26">
        <v>183328.29117456</v>
      </c>
      <c r="AI908" s="26">
        <v>0</v>
      </c>
      <c r="AJ908" s="26">
        <v>0</v>
      </c>
      <c r="AK908" s="26">
        <v>0</v>
      </c>
      <c r="AL908" s="26">
        <v>0</v>
      </c>
      <c r="AM908" s="26">
        <v>0</v>
      </c>
      <c r="AN908" s="26">
        <v>123180.3328</v>
      </c>
      <c r="AO908" s="1">
        <v>15894.793599999999</v>
      </c>
      <c r="AP908" s="112">
        <v>31038.650599039996</v>
      </c>
      <c r="AQ908" s="172"/>
    </row>
    <row r="909" spans="1:43" ht="15" customHeight="1" x14ac:dyDescent="0.25">
      <c r="A909" s="4">
        <f t="shared" si="368"/>
        <v>882</v>
      </c>
      <c r="B909" s="22">
        <f t="shared" si="369"/>
        <v>273</v>
      </c>
      <c r="C909" s="2" t="s">
        <v>270</v>
      </c>
      <c r="D909" s="2" t="s">
        <v>1320</v>
      </c>
      <c r="E909" s="5">
        <v>1964</v>
      </c>
      <c r="F909" s="5">
        <v>1964</v>
      </c>
      <c r="G909" s="5" t="s">
        <v>63</v>
      </c>
      <c r="H909" s="5">
        <v>2</v>
      </c>
      <c r="I909" s="5">
        <v>3</v>
      </c>
      <c r="J909" s="26">
        <v>544.4</v>
      </c>
      <c r="K909" s="26">
        <v>544.4</v>
      </c>
      <c r="L909" s="26"/>
      <c r="M909" s="6">
        <v>40</v>
      </c>
      <c r="N909" s="24">
        <f t="shared" si="370"/>
        <v>2640563.2099999995</v>
      </c>
      <c r="O909" s="20"/>
      <c r="P909" s="1">
        <f t="shared" si="366"/>
        <v>2242297.7999999998</v>
      </c>
      <c r="Q909" s="1"/>
      <c r="R909" s="1">
        <v>31775.326799999999</v>
      </c>
      <c r="S909" s="1">
        <v>366490.0831999997</v>
      </c>
      <c r="T909" s="1"/>
      <c r="U909" s="1">
        <f t="shared" si="371"/>
        <v>4850.4100110213076</v>
      </c>
      <c r="V909" s="1">
        <f t="shared" si="371"/>
        <v>4850.4100110213076</v>
      </c>
      <c r="W909" s="7">
        <v>2019</v>
      </c>
      <c r="X909" s="173" t="s">
        <v>1394</v>
      </c>
      <c r="Y909" s="11">
        <f>+P909-'[1]Приложение №1'!$P837</f>
        <v>0</v>
      </c>
      <c r="AA909" s="24">
        <f t="shared" si="372"/>
        <v>2640563.2099999995</v>
      </c>
      <c r="AB909" s="26">
        <v>1373125.1040234</v>
      </c>
      <c r="AC909" s="26">
        <v>490936.91204879998</v>
      </c>
      <c r="AD909" s="26">
        <v>189336.52457874001</v>
      </c>
      <c r="AE909" s="26">
        <v>0</v>
      </c>
      <c r="AF909" s="26">
        <v>0</v>
      </c>
      <c r="AG909" s="26"/>
      <c r="AH909" s="26">
        <v>304558.80966840003</v>
      </c>
      <c r="AI909" s="26">
        <v>0</v>
      </c>
      <c r="AJ909" s="26">
        <v>0</v>
      </c>
      <c r="AK909" s="26">
        <v>0</v>
      </c>
      <c r="AL909" s="26">
        <v>0</v>
      </c>
      <c r="AM909" s="26">
        <v>0</v>
      </c>
      <c r="AN909" s="26">
        <v>204636.47600000002</v>
      </c>
      <c r="AO909" s="1">
        <v>26405.632099999995</v>
      </c>
      <c r="AP909" s="112">
        <v>51563.751580659991</v>
      </c>
      <c r="AQ909" s="172"/>
    </row>
    <row r="910" spans="1:43" ht="15" customHeight="1" x14ac:dyDescent="0.25">
      <c r="A910" s="4">
        <f t="shared" si="368"/>
        <v>883</v>
      </c>
      <c r="B910" s="22">
        <f t="shared" si="369"/>
        <v>274</v>
      </c>
      <c r="C910" s="2" t="s">
        <v>270</v>
      </c>
      <c r="D910" s="2" t="s">
        <v>1321</v>
      </c>
      <c r="E910" s="5">
        <v>1963</v>
      </c>
      <c r="F910" s="5">
        <v>1963</v>
      </c>
      <c r="G910" s="5" t="s">
        <v>63</v>
      </c>
      <c r="H910" s="5">
        <v>2</v>
      </c>
      <c r="I910" s="5">
        <v>2</v>
      </c>
      <c r="J910" s="26">
        <v>380.2</v>
      </c>
      <c r="K910" s="26">
        <v>380.2</v>
      </c>
      <c r="L910" s="26"/>
      <c r="M910" s="6">
        <v>17</v>
      </c>
      <c r="N910" s="24">
        <f t="shared" si="370"/>
        <v>1844125.88</v>
      </c>
      <c r="O910" s="20"/>
      <c r="P910" s="1">
        <f t="shared" si="366"/>
        <v>1566187.1899999997</v>
      </c>
      <c r="Q910" s="1"/>
      <c r="R910" s="1">
        <v>21988.054399999997</v>
      </c>
      <c r="S910" s="1">
        <v>255950.63560000018</v>
      </c>
      <c r="T910" s="1"/>
      <c r="U910" s="1">
        <f t="shared" si="371"/>
        <v>4850.4099947396107</v>
      </c>
      <c r="V910" s="1">
        <f t="shared" si="371"/>
        <v>4850.4099947396107</v>
      </c>
      <c r="W910" s="7">
        <v>2019</v>
      </c>
      <c r="X910" s="173" t="s">
        <v>1394</v>
      </c>
      <c r="Y910" s="11">
        <f>+P910-'[1]Приложение №1'!$P838</f>
        <v>0</v>
      </c>
      <c r="AA910" s="24">
        <f t="shared" si="372"/>
        <v>1844125.88</v>
      </c>
      <c r="AB910" s="26">
        <v>958967.97238241998</v>
      </c>
      <c r="AC910" s="26">
        <v>342862.25998752</v>
      </c>
      <c r="AD910" s="26">
        <v>132229.50787283998</v>
      </c>
      <c r="AE910" s="26">
        <v>0</v>
      </c>
      <c r="AF910" s="26">
        <v>0</v>
      </c>
      <c r="AG910" s="26"/>
      <c r="AH910" s="26">
        <v>212698.85933435996</v>
      </c>
      <c r="AI910" s="26">
        <v>0</v>
      </c>
      <c r="AJ910" s="26">
        <v>0</v>
      </c>
      <c r="AK910" s="26">
        <v>0</v>
      </c>
      <c r="AL910" s="26">
        <v>0</v>
      </c>
      <c r="AM910" s="26">
        <v>0</v>
      </c>
      <c r="AN910" s="26">
        <v>142914.7463</v>
      </c>
      <c r="AO910" s="1">
        <v>18441.2588</v>
      </c>
      <c r="AP910" s="112">
        <v>36011.275322859998</v>
      </c>
      <c r="AQ910" s="172"/>
    </row>
    <row r="911" spans="1:43" ht="15" customHeight="1" x14ac:dyDescent="0.25">
      <c r="A911" s="4">
        <f t="shared" si="368"/>
        <v>884</v>
      </c>
      <c r="B911" s="22">
        <f t="shared" si="369"/>
        <v>275</v>
      </c>
      <c r="C911" s="2" t="s">
        <v>270</v>
      </c>
      <c r="D911" s="2" t="s">
        <v>1322</v>
      </c>
      <c r="E911" s="5">
        <v>1965</v>
      </c>
      <c r="F911" s="5">
        <v>1965</v>
      </c>
      <c r="G911" s="5" t="s">
        <v>63</v>
      </c>
      <c r="H911" s="5">
        <v>2</v>
      </c>
      <c r="I911" s="5">
        <v>2</v>
      </c>
      <c r="J911" s="26">
        <v>385.7</v>
      </c>
      <c r="K911" s="26">
        <v>385.7</v>
      </c>
      <c r="L911" s="26"/>
      <c r="M911" s="6">
        <v>30</v>
      </c>
      <c r="N911" s="24">
        <f t="shared" si="370"/>
        <v>1870803.1400000001</v>
      </c>
      <c r="O911" s="20"/>
      <c r="P911" s="1">
        <f t="shared" si="366"/>
        <v>1588657.67</v>
      </c>
      <c r="Q911" s="1"/>
      <c r="R911" s="1">
        <v>22492.225399999999</v>
      </c>
      <c r="S911" s="1">
        <v>259653.24460000021</v>
      </c>
      <c r="T911" s="1"/>
      <c r="U911" s="1">
        <f t="shared" ref="U911:V928" si="373">$N911/($K911+$L911)</f>
        <v>4850.4100077780668</v>
      </c>
      <c r="V911" s="1">
        <f t="shared" si="373"/>
        <v>4850.4100077780668</v>
      </c>
      <c r="W911" s="7">
        <v>2019</v>
      </c>
      <c r="X911" s="173" t="s">
        <v>1394</v>
      </c>
      <c r="Y911" s="11">
        <f>+P911-'[1]Приложение №1'!$P839</f>
        <v>0</v>
      </c>
      <c r="AA911" s="24">
        <f t="shared" si="372"/>
        <v>1870803.1400000001</v>
      </c>
      <c r="AB911" s="26">
        <v>972840.47064204013</v>
      </c>
      <c r="AC911" s="26">
        <v>347822.13398855994</v>
      </c>
      <c r="AD911" s="26">
        <v>134142.34930487999</v>
      </c>
      <c r="AE911" s="26">
        <v>0</v>
      </c>
      <c r="AF911" s="26">
        <v>0</v>
      </c>
      <c r="AG911" s="26"/>
      <c r="AH911" s="26">
        <v>215775.77599872</v>
      </c>
      <c r="AI911" s="26">
        <v>0</v>
      </c>
      <c r="AJ911" s="26">
        <v>0</v>
      </c>
      <c r="AK911" s="26">
        <v>0</v>
      </c>
      <c r="AL911" s="26">
        <v>0</v>
      </c>
      <c r="AM911" s="26">
        <v>0</v>
      </c>
      <c r="AN911" s="26">
        <v>144982.16159999999</v>
      </c>
      <c r="AO911" s="1">
        <v>18708.031400000003</v>
      </c>
      <c r="AP911" s="112">
        <v>36532.217065800003</v>
      </c>
      <c r="AQ911" s="172"/>
    </row>
    <row r="912" spans="1:43" ht="15" customHeight="1" x14ac:dyDescent="0.25">
      <c r="A912" s="4">
        <f t="shared" si="368"/>
        <v>885</v>
      </c>
      <c r="B912" s="22">
        <f t="shared" si="369"/>
        <v>276</v>
      </c>
      <c r="C912" s="2" t="s">
        <v>270</v>
      </c>
      <c r="D912" s="2" t="s">
        <v>1323</v>
      </c>
      <c r="E912" s="5">
        <v>1963</v>
      </c>
      <c r="F912" s="5">
        <v>1963</v>
      </c>
      <c r="G912" s="5" t="s">
        <v>63</v>
      </c>
      <c r="H912" s="5">
        <v>2</v>
      </c>
      <c r="I912" s="5">
        <v>2</v>
      </c>
      <c r="J912" s="26">
        <v>382.5</v>
      </c>
      <c r="K912" s="26">
        <v>382.5</v>
      </c>
      <c r="L912" s="26"/>
      <c r="M912" s="6">
        <v>23</v>
      </c>
      <c r="N912" s="24">
        <f t="shared" si="370"/>
        <v>1855281.8300000003</v>
      </c>
      <c r="O912" s="20"/>
      <c r="P912" s="1">
        <f t="shared" si="366"/>
        <v>1575569.4200000004</v>
      </c>
      <c r="Q912" s="1"/>
      <c r="R912" s="1">
        <v>22213.415000000001</v>
      </c>
      <c r="S912" s="1">
        <v>257498.99499999991</v>
      </c>
      <c r="T912" s="1"/>
      <c r="U912" s="1">
        <f t="shared" si="373"/>
        <v>4850.4100130718962</v>
      </c>
      <c r="V912" s="1">
        <f t="shared" si="373"/>
        <v>4850.4100130718962</v>
      </c>
      <c r="W912" s="7">
        <v>2019</v>
      </c>
      <c r="X912" s="173" t="s">
        <v>1394</v>
      </c>
      <c r="Y912" s="11">
        <f>+P912-'[1]Приложение №1'!$P840</f>
        <v>0</v>
      </c>
      <c r="AA912" s="24">
        <f t="shared" si="372"/>
        <v>1855281.8300000003</v>
      </c>
      <c r="AB912" s="26">
        <v>964769.19714629999</v>
      </c>
      <c r="AC912" s="26">
        <v>344936.39339082001</v>
      </c>
      <c r="AD912" s="26">
        <v>133029.42686459998</v>
      </c>
      <c r="AE912" s="26">
        <v>0</v>
      </c>
      <c r="AF912" s="26">
        <v>0</v>
      </c>
      <c r="AG912" s="26"/>
      <c r="AH912" s="26">
        <v>213985.56802140002</v>
      </c>
      <c r="AI912" s="26">
        <v>0</v>
      </c>
      <c r="AJ912" s="26">
        <v>0</v>
      </c>
      <c r="AK912" s="26">
        <v>0</v>
      </c>
      <c r="AL912" s="26">
        <v>0</v>
      </c>
      <c r="AM912" s="26">
        <v>0</v>
      </c>
      <c r="AN912" s="26">
        <v>143779.30249999999</v>
      </c>
      <c r="AO912" s="1">
        <v>18552.818300000003</v>
      </c>
      <c r="AP912" s="112">
        <v>36229.123776880006</v>
      </c>
      <c r="AQ912" s="172"/>
    </row>
    <row r="913" spans="1:43" ht="15" customHeight="1" x14ac:dyDescent="0.25">
      <c r="A913" s="4">
        <f t="shared" si="368"/>
        <v>886</v>
      </c>
      <c r="B913" s="22">
        <f t="shared" si="369"/>
        <v>277</v>
      </c>
      <c r="C913" s="2" t="s">
        <v>270</v>
      </c>
      <c r="D913" s="2" t="s">
        <v>1324</v>
      </c>
      <c r="E913" s="5">
        <v>1968</v>
      </c>
      <c r="F913" s="5">
        <v>1968</v>
      </c>
      <c r="G913" s="5" t="s">
        <v>63</v>
      </c>
      <c r="H913" s="5">
        <v>2</v>
      </c>
      <c r="I913" s="5">
        <v>3</v>
      </c>
      <c r="J913" s="26">
        <v>541.1</v>
      </c>
      <c r="K913" s="26">
        <v>541.1</v>
      </c>
      <c r="L913" s="26"/>
      <c r="M913" s="6">
        <v>21</v>
      </c>
      <c r="N913" s="24">
        <f t="shared" si="370"/>
        <v>2624556.8400000003</v>
      </c>
      <c r="O913" s="20"/>
      <c r="P913" s="1">
        <f t="shared" si="366"/>
        <v>2228909.4000000004</v>
      </c>
      <c r="Q913" s="1"/>
      <c r="R913" s="1">
        <v>31378.924200000001</v>
      </c>
      <c r="S913" s="1">
        <v>364268.51579999994</v>
      </c>
      <c r="T913" s="1"/>
      <c r="U913" s="1">
        <f t="shared" si="373"/>
        <v>4850.4099796710407</v>
      </c>
      <c r="V913" s="1">
        <f t="shared" si="373"/>
        <v>4850.4099796710407</v>
      </c>
      <c r="W913" s="7">
        <v>2019</v>
      </c>
      <c r="X913" s="173" t="s">
        <v>1394</v>
      </c>
      <c r="Y913" s="11">
        <f>+P913-'[1]Приложение №1'!$P841</f>
        <v>0</v>
      </c>
      <c r="AA913" s="24">
        <f t="shared" si="372"/>
        <v>2624556.8400000003</v>
      </c>
      <c r="AB913" s="26">
        <v>1364801.5979434201</v>
      </c>
      <c r="AC913" s="26">
        <v>487960.99287389993</v>
      </c>
      <c r="AD913" s="26">
        <v>188188.81623569998</v>
      </c>
      <c r="AE913" s="26">
        <v>0</v>
      </c>
      <c r="AF913" s="26">
        <v>0</v>
      </c>
      <c r="AG913" s="26"/>
      <c r="AH913" s="26">
        <v>302712.65199755999</v>
      </c>
      <c r="AI913" s="26">
        <v>0</v>
      </c>
      <c r="AJ913" s="26">
        <v>0</v>
      </c>
      <c r="AK913" s="26">
        <v>0</v>
      </c>
      <c r="AL913" s="26">
        <v>0</v>
      </c>
      <c r="AM913" s="26">
        <v>0</v>
      </c>
      <c r="AN913" s="26">
        <v>203396.0263</v>
      </c>
      <c r="AO913" s="1">
        <v>26245.5684</v>
      </c>
      <c r="AP913" s="112">
        <v>51251.186249419989</v>
      </c>
      <c r="AQ913" s="172"/>
    </row>
    <row r="914" spans="1:43" ht="15" customHeight="1" x14ac:dyDescent="0.25">
      <c r="A914" s="4">
        <f t="shared" si="368"/>
        <v>887</v>
      </c>
      <c r="B914" s="22">
        <f t="shared" si="369"/>
        <v>278</v>
      </c>
      <c r="C914" s="2" t="s">
        <v>270</v>
      </c>
      <c r="D914" s="2" t="s">
        <v>1325</v>
      </c>
      <c r="E914" s="5">
        <v>1964</v>
      </c>
      <c r="F914" s="5">
        <v>1964</v>
      </c>
      <c r="G914" s="5" t="s">
        <v>63</v>
      </c>
      <c r="H914" s="5">
        <v>2</v>
      </c>
      <c r="I914" s="5">
        <v>2</v>
      </c>
      <c r="J914" s="26">
        <v>370.9</v>
      </c>
      <c r="K914" s="26">
        <v>370.9</v>
      </c>
      <c r="L914" s="26"/>
      <c r="M914" s="6">
        <v>20</v>
      </c>
      <c r="N914" s="24">
        <f t="shared" si="370"/>
        <v>1799017.0799999998</v>
      </c>
      <c r="O914" s="20"/>
      <c r="P914" s="1">
        <f t="shared" si="366"/>
        <v>1527901.6399999997</v>
      </c>
      <c r="Q914" s="1"/>
      <c r="R914" s="1">
        <v>21425.559799999995</v>
      </c>
      <c r="S914" s="1">
        <v>249689.88020000019</v>
      </c>
      <c r="T914" s="1"/>
      <c r="U914" s="1">
        <f t="shared" si="373"/>
        <v>4850.4100296575898</v>
      </c>
      <c r="V914" s="1">
        <f t="shared" si="373"/>
        <v>4850.4100296575898</v>
      </c>
      <c r="W914" s="7">
        <v>2019</v>
      </c>
      <c r="X914" s="173" t="s">
        <v>1394</v>
      </c>
      <c r="Y914" s="11">
        <f>+P914-'[1]Приложение №1'!$P842</f>
        <v>0</v>
      </c>
      <c r="AA914" s="24">
        <f t="shared" si="372"/>
        <v>1799017.0799999998</v>
      </c>
      <c r="AB914" s="26">
        <v>935510.84074265987</v>
      </c>
      <c r="AC914" s="26">
        <v>334475.57392578002</v>
      </c>
      <c r="AD914" s="26">
        <v>128995.07213166</v>
      </c>
      <c r="AE914" s="26">
        <v>0</v>
      </c>
      <c r="AF914" s="26">
        <v>0</v>
      </c>
      <c r="AG914" s="26"/>
      <c r="AH914" s="26">
        <v>207496.07489267999</v>
      </c>
      <c r="AI914" s="26">
        <v>0</v>
      </c>
      <c r="AJ914" s="26">
        <v>0</v>
      </c>
      <c r="AK914" s="26">
        <v>0</v>
      </c>
      <c r="AL914" s="26">
        <v>0</v>
      </c>
      <c r="AM914" s="26">
        <v>0</v>
      </c>
      <c r="AN914" s="26">
        <v>139418.9369</v>
      </c>
      <c r="AO914" s="1">
        <v>17990.1708</v>
      </c>
      <c r="AP914" s="112">
        <v>35130.410607220001</v>
      </c>
      <c r="AQ914" s="172"/>
    </row>
    <row r="915" spans="1:43" ht="15" customHeight="1" x14ac:dyDescent="0.25">
      <c r="A915" s="4">
        <f t="shared" si="368"/>
        <v>888</v>
      </c>
      <c r="B915" s="22">
        <f t="shared" si="369"/>
        <v>279</v>
      </c>
      <c r="C915" s="2" t="s">
        <v>270</v>
      </c>
      <c r="D915" s="2" t="s">
        <v>1326</v>
      </c>
      <c r="E915" s="5">
        <v>1968</v>
      </c>
      <c r="F915" s="5">
        <v>1968</v>
      </c>
      <c r="G915" s="5" t="s">
        <v>63</v>
      </c>
      <c r="H915" s="5">
        <v>2</v>
      </c>
      <c r="I915" s="5">
        <v>2</v>
      </c>
      <c r="J915" s="26">
        <v>363.4</v>
      </c>
      <c r="K915" s="26">
        <v>363.4</v>
      </c>
      <c r="L915" s="26"/>
      <c r="M915" s="6">
        <v>17</v>
      </c>
      <c r="N915" s="24">
        <f t="shared" si="370"/>
        <v>1762639</v>
      </c>
      <c r="O915" s="20"/>
      <c r="P915" s="1">
        <f t="shared" si="366"/>
        <v>1497005.5200000003</v>
      </c>
      <c r="Q915" s="1"/>
      <c r="R915" s="1">
        <v>20992.604799999997</v>
      </c>
      <c r="S915" s="1">
        <v>244640.87519999975</v>
      </c>
      <c r="T915" s="1"/>
      <c r="U915" s="1">
        <f t="shared" si="373"/>
        <v>4850.410016510732</v>
      </c>
      <c r="V915" s="1">
        <f t="shared" si="373"/>
        <v>4850.410016510732</v>
      </c>
      <c r="W915" s="7">
        <v>2019</v>
      </c>
      <c r="X915" s="173" t="s">
        <v>1394</v>
      </c>
      <c r="Y915" s="11">
        <f>+P915-'[1]Приложение №1'!$P843</f>
        <v>0</v>
      </c>
      <c r="AA915" s="24">
        <f t="shared" si="372"/>
        <v>1762639</v>
      </c>
      <c r="AB915" s="26">
        <v>916593.79766136</v>
      </c>
      <c r="AC915" s="26">
        <v>327712.11096245999</v>
      </c>
      <c r="AD915" s="26">
        <v>126386.65199706002</v>
      </c>
      <c r="AE915" s="26">
        <v>0</v>
      </c>
      <c r="AF915" s="26">
        <v>0</v>
      </c>
      <c r="AG915" s="26"/>
      <c r="AH915" s="26">
        <v>203300.27944128003</v>
      </c>
      <c r="AI915" s="26">
        <v>0</v>
      </c>
      <c r="AJ915" s="26">
        <v>0</v>
      </c>
      <c r="AK915" s="26">
        <v>0</v>
      </c>
      <c r="AL915" s="26">
        <v>0</v>
      </c>
      <c r="AM915" s="26">
        <v>0</v>
      </c>
      <c r="AN915" s="26">
        <v>136599.73439999999</v>
      </c>
      <c r="AO915" s="1">
        <v>17626.390000000003</v>
      </c>
      <c r="AP915" s="112">
        <v>34420.035537840013</v>
      </c>
      <c r="AQ915" s="172"/>
    </row>
    <row r="916" spans="1:43" ht="15" customHeight="1" x14ac:dyDescent="0.25">
      <c r="A916" s="4">
        <f t="shared" si="368"/>
        <v>889</v>
      </c>
      <c r="B916" s="22">
        <f t="shared" si="369"/>
        <v>280</v>
      </c>
      <c r="C916" s="2" t="s">
        <v>270</v>
      </c>
      <c r="D916" s="2" t="s">
        <v>1327</v>
      </c>
      <c r="E916" s="5">
        <v>1962</v>
      </c>
      <c r="F916" s="5">
        <v>1962</v>
      </c>
      <c r="G916" s="5" t="s">
        <v>63</v>
      </c>
      <c r="H916" s="5">
        <v>2</v>
      </c>
      <c r="I916" s="5">
        <v>2</v>
      </c>
      <c r="J916" s="26">
        <v>370.8</v>
      </c>
      <c r="K916" s="26">
        <v>370.8</v>
      </c>
      <c r="L916" s="26"/>
      <c r="M916" s="6">
        <v>22</v>
      </c>
      <c r="N916" s="24">
        <f t="shared" si="370"/>
        <v>1798532.03</v>
      </c>
      <c r="O916" s="20"/>
      <c r="P916" s="1">
        <f t="shared" si="366"/>
        <v>1527030.64</v>
      </c>
      <c r="Q916" s="1"/>
      <c r="R916" s="1">
        <v>21878.827600000004</v>
      </c>
      <c r="S916" s="1">
        <v>249622.56240000011</v>
      </c>
      <c r="T916" s="1"/>
      <c r="U916" s="1">
        <f t="shared" si="373"/>
        <v>4850.4100053937436</v>
      </c>
      <c r="V916" s="1">
        <f t="shared" si="373"/>
        <v>4850.4100053937436</v>
      </c>
      <c r="W916" s="7">
        <v>2019</v>
      </c>
      <c r="X916" s="173" t="s">
        <v>1394</v>
      </c>
      <c r="Y916" s="11">
        <f>+P916-'[1]Приложение №1'!$P844</f>
        <v>0</v>
      </c>
      <c r="AA916" s="24">
        <f t="shared" si="372"/>
        <v>1798532.03</v>
      </c>
      <c r="AB916" s="26">
        <v>935258.60815841996</v>
      </c>
      <c r="AC916" s="26">
        <v>334385.39534862002</v>
      </c>
      <c r="AD916" s="26">
        <v>128960.29493843998</v>
      </c>
      <c r="AE916" s="26">
        <v>0</v>
      </c>
      <c r="AF916" s="26">
        <v>0</v>
      </c>
      <c r="AG916" s="26"/>
      <c r="AH916" s="26">
        <v>207440.12519915999</v>
      </c>
      <c r="AI916" s="26">
        <v>0</v>
      </c>
      <c r="AJ916" s="26">
        <v>0</v>
      </c>
      <c r="AK916" s="26">
        <v>0</v>
      </c>
      <c r="AL916" s="26">
        <v>0</v>
      </c>
      <c r="AM916" s="26">
        <v>0</v>
      </c>
      <c r="AN916" s="26">
        <v>139381.34729999999</v>
      </c>
      <c r="AO916" s="1">
        <v>17985.320299999999</v>
      </c>
      <c r="AP916" s="112">
        <v>35120.938755360003</v>
      </c>
      <c r="AQ916" s="172"/>
    </row>
    <row r="917" spans="1:43" ht="15" customHeight="1" x14ac:dyDescent="0.25">
      <c r="A917" s="4">
        <f t="shared" si="368"/>
        <v>890</v>
      </c>
      <c r="B917" s="22">
        <f t="shared" si="369"/>
        <v>281</v>
      </c>
      <c r="C917" s="2" t="s">
        <v>270</v>
      </c>
      <c r="D917" s="2" t="s">
        <v>1328</v>
      </c>
      <c r="E917" s="5">
        <v>1964</v>
      </c>
      <c r="F917" s="5">
        <v>1964</v>
      </c>
      <c r="G917" s="5" t="s">
        <v>63</v>
      </c>
      <c r="H917" s="5">
        <v>2</v>
      </c>
      <c r="I917" s="5">
        <v>3</v>
      </c>
      <c r="J917" s="26">
        <v>532.20000000000005</v>
      </c>
      <c r="K917" s="26">
        <v>532.20000000000005</v>
      </c>
      <c r="L917" s="26"/>
      <c r="M917" s="6">
        <v>52</v>
      </c>
      <c r="N917" s="24">
        <f t="shared" si="370"/>
        <v>2581388.2000000002</v>
      </c>
      <c r="O917" s="20"/>
      <c r="P917" s="1">
        <f t="shared" si="366"/>
        <v>2191021.4400000009</v>
      </c>
      <c r="Q917" s="1"/>
      <c r="R917" s="1">
        <v>32089.718400000005</v>
      </c>
      <c r="S917" s="1">
        <v>358277.0415999993</v>
      </c>
      <c r="T917" s="1"/>
      <c r="U917" s="1">
        <f t="shared" si="373"/>
        <v>4850.4099962420141</v>
      </c>
      <c r="V917" s="1">
        <f t="shared" si="373"/>
        <v>4850.4099962420141</v>
      </c>
      <c r="W917" s="7">
        <v>2019</v>
      </c>
      <c r="X917" s="173" t="s">
        <v>1394</v>
      </c>
      <c r="Y917" s="11">
        <f>+P917-'[1]Приложение №1'!$P845</f>
        <v>0</v>
      </c>
      <c r="AA917" s="24">
        <f t="shared" si="372"/>
        <v>2581388.2000000002</v>
      </c>
      <c r="AB917" s="26">
        <v>1342353.3788300999</v>
      </c>
      <c r="AC917" s="26">
        <v>479935.02112079994</v>
      </c>
      <c r="AD917" s="26">
        <v>185093.4892674</v>
      </c>
      <c r="AE917" s="26">
        <v>0</v>
      </c>
      <c r="AF917" s="26">
        <v>0</v>
      </c>
      <c r="AG917" s="26"/>
      <c r="AH917" s="26">
        <v>297733.64714939997</v>
      </c>
      <c r="AI917" s="26">
        <v>0</v>
      </c>
      <c r="AJ917" s="26">
        <v>0</v>
      </c>
      <c r="AK917" s="26">
        <v>0</v>
      </c>
      <c r="AL917" s="26">
        <v>0</v>
      </c>
      <c r="AM917" s="26">
        <v>0</v>
      </c>
      <c r="AN917" s="26">
        <v>200050.5735</v>
      </c>
      <c r="AO917" s="1">
        <v>25813.881999999998</v>
      </c>
      <c r="AP917" s="112">
        <v>50408.208132299995</v>
      </c>
      <c r="AQ917" s="172"/>
    </row>
    <row r="918" spans="1:43" ht="15" customHeight="1" x14ac:dyDescent="0.25">
      <c r="A918" s="4">
        <f t="shared" si="368"/>
        <v>891</v>
      </c>
      <c r="B918" s="22">
        <f t="shared" si="369"/>
        <v>282</v>
      </c>
      <c r="C918" s="2" t="s">
        <v>270</v>
      </c>
      <c r="D918" s="2" t="s">
        <v>1329</v>
      </c>
      <c r="E918" s="5">
        <v>1969</v>
      </c>
      <c r="F918" s="5">
        <v>1969</v>
      </c>
      <c r="G918" s="5" t="s">
        <v>63</v>
      </c>
      <c r="H918" s="5">
        <v>2</v>
      </c>
      <c r="I918" s="5">
        <v>2</v>
      </c>
      <c r="J918" s="26">
        <v>382.7</v>
      </c>
      <c r="K918" s="26">
        <v>382.7</v>
      </c>
      <c r="L918" s="26"/>
      <c r="M918" s="6">
        <v>18</v>
      </c>
      <c r="N918" s="24">
        <f t="shared" si="370"/>
        <v>1856251.9100000001</v>
      </c>
      <c r="O918" s="20"/>
      <c r="P918" s="1">
        <f t="shared" si="366"/>
        <v>1576719.4100000004</v>
      </c>
      <c r="Q918" s="1"/>
      <c r="R918" s="1">
        <v>21898.859399999998</v>
      </c>
      <c r="S918" s="1">
        <v>257633.64059999978</v>
      </c>
      <c r="T918" s="1"/>
      <c r="U918" s="1">
        <f t="shared" si="373"/>
        <v>4850.4100078390393</v>
      </c>
      <c r="V918" s="1">
        <f t="shared" si="373"/>
        <v>4850.4100078390393</v>
      </c>
      <c r="W918" s="7">
        <v>2019</v>
      </c>
      <c r="X918" s="173" t="s">
        <v>1394</v>
      </c>
      <c r="Y918" s="11">
        <f>+P918-'[1]Приложение №1'!$P846</f>
        <v>0</v>
      </c>
      <c r="AA918" s="24">
        <f t="shared" si="372"/>
        <v>1856251.9100000001</v>
      </c>
      <c r="AB918" s="26">
        <v>965273.65340952005</v>
      </c>
      <c r="AC918" s="26">
        <v>345116.75054514001</v>
      </c>
      <c r="AD918" s="26">
        <v>133098.98125104001</v>
      </c>
      <c r="AE918" s="26">
        <v>0</v>
      </c>
      <c r="AF918" s="26">
        <v>0</v>
      </c>
      <c r="AG918" s="26"/>
      <c r="AH918" s="26">
        <v>214097.45781816001</v>
      </c>
      <c r="AI918" s="26">
        <v>0</v>
      </c>
      <c r="AJ918" s="26">
        <v>0</v>
      </c>
      <c r="AK918" s="26">
        <v>0</v>
      </c>
      <c r="AL918" s="26">
        <v>0</v>
      </c>
      <c r="AM918" s="26">
        <v>0</v>
      </c>
      <c r="AN918" s="26">
        <v>143854.48079999999</v>
      </c>
      <c r="AO918" s="1">
        <v>18562.519100000001</v>
      </c>
      <c r="AP918" s="112">
        <v>36248.067076139996</v>
      </c>
      <c r="AQ918" s="172"/>
    </row>
    <row r="919" spans="1:43" ht="15" customHeight="1" x14ac:dyDescent="0.25">
      <c r="A919" s="4">
        <f t="shared" si="368"/>
        <v>892</v>
      </c>
      <c r="B919" s="22">
        <f t="shared" si="369"/>
        <v>283</v>
      </c>
      <c r="C919" s="2" t="s">
        <v>270</v>
      </c>
      <c r="D919" s="2" t="s">
        <v>1330</v>
      </c>
      <c r="E919" s="5">
        <v>1969</v>
      </c>
      <c r="F919" s="5">
        <v>1969</v>
      </c>
      <c r="G919" s="5" t="s">
        <v>63</v>
      </c>
      <c r="H919" s="5">
        <v>2</v>
      </c>
      <c r="I919" s="5">
        <v>2</v>
      </c>
      <c r="J919" s="26">
        <v>370.3</v>
      </c>
      <c r="K919" s="26">
        <v>370.3</v>
      </c>
      <c r="L919" s="26"/>
      <c r="M919" s="6">
        <v>25</v>
      </c>
      <c r="N919" s="24">
        <f t="shared" si="370"/>
        <v>1796106.8199999998</v>
      </c>
      <c r="O919" s="20"/>
      <c r="P919" s="1">
        <f t="shared" si="366"/>
        <v>1525400.98</v>
      </c>
      <c r="Q919" s="1"/>
      <c r="R919" s="1">
        <v>21419.876600000003</v>
      </c>
      <c r="S919" s="1">
        <v>249285.96339999983</v>
      </c>
      <c r="T919" s="1"/>
      <c r="U919" s="1">
        <f t="shared" si="373"/>
        <v>4850.4099918984602</v>
      </c>
      <c r="V919" s="1">
        <f t="shared" si="373"/>
        <v>4850.4099918984602</v>
      </c>
      <c r="W919" s="7">
        <v>2019</v>
      </c>
      <c r="X919" s="173" t="s">
        <v>1394</v>
      </c>
      <c r="Y919" s="11">
        <f>+P919-'[1]Приложение №1'!$P847</f>
        <v>0</v>
      </c>
      <c r="AA919" s="24">
        <f t="shared" si="372"/>
        <v>1796106.8199999998</v>
      </c>
      <c r="AB919" s="26">
        <v>933997.47195299994</v>
      </c>
      <c r="AC919" s="26">
        <v>333934.49375328002</v>
      </c>
      <c r="AD919" s="26">
        <v>128786.4002628</v>
      </c>
      <c r="AE919" s="26">
        <v>0</v>
      </c>
      <c r="AF919" s="26">
        <v>0</v>
      </c>
      <c r="AG919" s="26"/>
      <c r="AH919" s="26">
        <v>207160.40550239998</v>
      </c>
      <c r="AI919" s="26">
        <v>0</v>
      </c>
      <c r="AJ919" s="26">
        <v>0</v>
      </c>
      <c r="AK919" s="26">
        <v>0</v>
      </c>
      <c r="AL919" s="26">
        <v>0</v>
      </c>
      <c r="AM919" s="26">
        <v>0</v>
      </c>
      <c r="AN919" s="26">
        <v>139193.40000000002</v>
      </c>
      <c r="AO919" s="1">
        <v>17961.068200000002</v>
      </c>
      <c r="AP919" s="112">
        <v>35073.580328519995</v>
      </c>
      <c r="AQ919" s="172"/>
    </row>
    <row r="920" spans="1:43" ht="15" customHeight="1" x14ac:dyDescent="0.25">
      <c r="A920" s="4">
        <f t="shared" si="368"/>
        <v>893</v>
      </c>
      <c r="B920" s="22">
        <f t="shared" si="369"/>
        <v>284</v>
      </c>
      <c r="C920" s="2" t="s">
        <v>270</v>
      </c>
      <c r="D920" s="2" t="s">
        <v>1331</v>
      </c>
      <c r="E920" s="5">
        <v>1966</v>
      </c>
      <c r="F920" s="5">
        <v>1966</v>
      </c>
      <c r="G920" s="5" t="s">
        <v>63</v>
      </c>
      <c r="H920" s="5">
        <v>2</v>
      </c>
      <c r="I920" s="5">
        <v>2</v>
      </c>
      <c r="J920" s="26">
        <v>546.9</v>
      </c>
      <c r="K920" s="26">
        <v>546.9</v>
      </c>
      <c r="L920" s="26"/>
      <c r="M920" s="6">
        <v>12</v>
      </c>
      <c r="N920" s="24">
        <f t="shared" si="370"/>
        <v>3527696.4300000006</v>
      </c>
      <c r="O920" s="20"/>
      <c r="P920" s="1">
        <f t="shared" ref="P920:P954" si="374">N920-Q920-R920-S920-O920-T920</f>
        <v>3128228.6400000006</v>
      </c>
      <c r="Q920" s="1"/>
      <c r="R920" s="1">
        <v>31294.711799999997</v>
      </c>
      <c r="S920" s="1">
        <v>368173.07820000005</v>
      </c>
      <c r="T920" s="1"/>
      <c r="U920" s="1">
        <f t="shared" si="373"/>
        <v>6450.3500274273192</v>
      </c>
      <c r="V920" s="1">
        <f t="shared" si="373"/>
        <v>6450.3500274273192</v>
      </c>
      <c r="W920" s="7">
        <v>2019</v>
      </c>
      <c r="X920" s="173" t="s">
        <v>1394</v>
      </c>
      <c r="Y920" s="11">
        <f>+P920-'[1]Приложение №1'!$P848</f>
        <v>0</v>
      </c>
      <c r="AA920" s="24">
        <f t="shared" si="372"/>
        <v>3527696.4300000006</v>
      </c>
      <c r="AB920" s="26">
        <v>1379430.7850505002</v>
      </c>
      <c r="AC920" s="26">
        <v>493191.40260641999</v>
      </c>
      <c r="AD920" s="26">
        <v>190205.99795694</v>
      </c>
      <c r="AE920" s="26">
        <v>736402.55107524002</v>
      </c>
      <c r="AF920" s="26">
        <v>0</v>
      </c>
      <c r="AG920" s="26"/>
      <c r="AH920" s="26">
        <v>305957.40815220005</v>
      </c>
      <c r="AI920" s="26">
        <v>0</v>
      </c>
      <c r="AJ920" s="26">
        <v>0</v>
      </c>
      <c r="AK920" s="26">
        <v>0</v>
      </c>
      <c r="AL920" s="26">
        <v>0</v>
      </c>
      <c r="AM920" s="26">
        <v>0</v>
      </c>
      <c r="AN920" s="26">
        <v>319327.14519999997</v>
      </c>
      <c r="AO920" s="1">
        <v>35276.9643</v>
      </c>
      <c r="AP920" s="112">
        <v>67904.175658699998</v>
      </c>
      <c r="AQ920" s="172"/>
    </row>
    <row r="921" spans="1:43" ht="15" customHeight="1" x14ac:dyDescent="0.25">
      <c r="A921" s="4">
        <f t="shared" si="368"/>
        <v>894</v>
      </c>
      <c r="B921" s="22">
        <f t="shared" si="369"/>
        <v>285</v>
      </c>
      <c r="C921" s="2" t="s">
        <v>270</v>
      </c>
      <c r="D921" s="2" t="s">
        <v>1332</v>
      </c>
      <c r="E921" s="5">
        <v>1966</v>
      </c>
      <c r="F921" s="5">
        <v>1966</v>
      </c>
      <c r="G921" s="5" t="s">
        <v>63</v>
      </c>
      <c r="H921" s="5">
        <v>2</v>
      </c>
      <c r="I921" s="5">
        <v>2</v>
      </c>
      <c r="J921" s="26">
        <v>560.9</v>
      </c>
      <c r="K921" s="26">
        <v>560.9</v>
      </c>
      <c r="L921" s="26"/>
      <c r="M921" s="6">
        <v>15</v>
      </c>
      <c r="N921" s="24">
        <f t="shared" si="370"/>
        <v>3618001.33</v>
      </c>
      <c r="O921" s="20"/>
      <c r="P921" s="1">
        <f t="shared" si="374"/>
        <v>3208307.6300000004</v>
      </c>
      <c r="Q921" s="1"/>
      <c r="R921" s="1">
        <v>32095.819800000001</v>
      </c>
      <c r="S921" s="1">
        <v>377597.88019999972</v>
      </c>
      <c r="T921" s="1"/>
      <c r="U921" s="1">
        <f t="shared" si="373"/>
        <v>6450.3500267427353</v>
      </c>
      <c r="V921" s="1">
        <f t="shared" si="373"/>
        <v>6450.3500267427353</v>
      </c>
      <c r="W921" s="7">
        <v>2019</v>
      </c>
      <c r="X921" s="173" t="s">
        <v>1394</v>
      </c>
      <c r="Y921" s="11">
        <f>+P921-'[1]Приложение №1'!$P849</f>
        <v>0</v>
      </c>
      <c r="AA921" s="24">
        <f t="shared" si="372"/>
        <v>3618001.33</v>
      </c>
      <c r="AB921" s="26">
        <v>1414742.5988022599</v>
      </c>
      <c r="AC921" s="26">
        <v>505816.52534237999</v>
      </c>
      <c r="AD921" s="26">
        <v>195075.04887486002</v>
      </c>
      <c r="AE921" s="26">
        <v>755253.59453459992</v>
      </c>
      <c r="AF921" s="26">
        <v>0</v>
      </c>
      <c r="AG921" s="26"/>
      <c r="AH921" s="26">
        <v>313789.55966148002</v>
      </c>
      <c r="AI921" s="26">
        <v>0</v>
      </c>
      <c r="AJ921" s="26">
        <v>0</v>
      </c>
      <c r="AK921" s="26">
        <v>0</v>
      </c>
      <c r="AL921" s="26">
        <v>0</v>
      </c>
      <c r="AM921" s="26">
        <v>0</v>
      </c>
      <c r="AN921" s="26">
        <v>327501.54639999999</v>
      </c>
      <c r="AO921" s="1">
        <v>36180.013299999999</v>
      </c>
      <c r="AP921" s="112">
        <v>69642.443084419996</v>
      </c>
      <c r="AQ921" s="172"/>
    </row>
    <row r="922" spans="1:43" ht="15" customHeight="1" x14ac:dyDescent="0.25">
      <c r="A922" s="4">
        <f t="shared" si="368"/>
        <v>895</v>
      </c>
      <c r="B922" s="22">
        <f t="shared" si="369"/>
        <v>286</v>
      </c>
      <c r="C922" s="2" t="s">
        <v>261</v>
      </c>
      <c r="D922" s="2" t="s">
        <v>641</v>
      </c>
      <c r="E922" s="5">
        <v>1980</v>
      </c>
      <c r="F922" s="5">
        <v>1983</v>
      </c>
      <c r="G922" s="5" t="s">
        <v>63</v>
      </c>
      <c r="H922" s="5">
        <v>2</v>
      </c>
      <c r="I922" s="5">
        <v>2</v>
      </c>
      <c r="J922" s="26">
        <v>841.8</v>
      </c>
      <c r="K922" s="26">
        <v>742.8</v>
      </c>
      <c r="L922" s="26">
        <v>0</v>
      </c>
      <c r="M922" s="6">
        <v>24</v>
      </c>
      <c r="N922" s="24">
        <f t="shared" si="370"/>
        <v>4147163.8200000003</v>
      </c>
      <c r="O922" s="20"/>
      <c r="P922" s="1">
        <f t="shared" si="374"/>
        <v>3604606.3609368838</v>
      </c>
      <c r="Q922" s="1"/>
      <c r="R922" s="1">
        <v>42504.501600000003</v>
      </c>
      <c r="S922" s="1">
        <v>500052.95746311644</v>
      </c>
      <c r="T922" s="26"/>
      <c r="U922" s="1">
        <f t="shared" si="373"/>
        <v>5583.1500000000005</v>
      </c>
      <c r="V922" s="1">
        <f t="shared" si="373"/>
        <v>5583.1500000000005</v>
      </c>
      <c r="W922" s="7">
        <v>2019</v>
      </c>
      <c r="X922" s="173" t="s">
        <v>1394</v>
      </c>
      <c r="Y922" s="11">
        <f>+P922-'[1]Приложение №1'!$P851</f>
        <v>0</v>
      </c>
      <c r="AA922" s="24">
        <f t="shared" si="372"/>
        <v>4147163.8200000003</v>
      </c>
      <c r="AB922" s="26">
        <v>0</v>
      </c>
      <c r="AC922" s="26">
        <v>0</v>
      </c>
      <c r="AD922" s="26">
        <v>0</v>
      </c>
      <c r="AE922" s="26">
        <v>0</v>
      </c>
      <c r="AF922" s="26">
        <v>0</v>
      </c>
      <c r="AG922" s="26"/>
      <c r="AH922" s="26">
        <v>0</v>
      </c>
      <c r="AI922" s="26">
        <v>0</v>
      </c>
      <c r="AJ922" s="26">
        <v>0</v>
      </c>
      <c r="AK922" s="26">
        <v>0</v>
      </c>
      <c r="AL922" s="26">
        <v>0</v>
      </c>
      <c r="AM922" s="26">
        <v>3611988.9176842803</v>
      </c>
      <c r="AN922" s="26">
        <v>414716.38199999998</v>
      </c>
      <c r="AO922" s="1">
        <v>41471.638200000001</v>
      </c>
      <c r="AP922" s="112">
        <v>78986.882115720015</v>
      </c>
      <c r="AQ922" s="172"/>
    </row>
    <row r="923" spans="1:43" ht="15" customHeight="1" x14ac:dyDescent="0.25">
      <c r="A923" s="4">
        <f t="shared" si="368"/>
        <v>896</v>
      </c>
      <c r="B923" s="22">
        <f t="shared" si="369"/>
        <v>287</v>
      </c>
      <c r="C923" s="2" t="s">
        <v>261</v>
      </c>
      <c r="D923" s="2" t="s">
        <v>642</v>
      </c>
      <c r="E923" s="5">
        <v>1990</v>
      </c>
      <c r="F923" s="5">
        <v>1990</v>
      </c>
      <c r="G923" s="5" t="s">
        <v>48</v>
      </c>
      <c r="H923" s="5">
        <v>2</v>
      </c>
      <c r="I923" s="5">
        <v>3</v>
      </c>
      <c r="J923" s="26">
        <v>660.8</v>
      </c>
      <c r="K923" s="26">
        <v>591.70000000000005</v>
      </c>
      <c r="L923" s="26">
        <v>0</v>
      </c>
      <c r="M923" s="6">
        <v>26</v>
      </c>
      <c r="N923" s="24">
        <f t="shared" si="370"/>
        <v>7344624.1799999997</v>
      </c>
      <c r="O923" s="20"/>
      <c r="P923" s="1">
        <f t="shared" si="374"/>
        <v>5470583.5099999998</v>
      </c>
      <c r="Q923" s="1"/>
      <c r="R923" s="1">
        <v>189115.7494</v>
      </c>
      <c r="S923" s="1">
        <v>1684924.9206000001</v>
      </c>
      <c r="T923" s="1"/>
      <c r="U923" s="1">
        <f t="shared" si="373"/>
        <v>12412.750008450226</v>
      </c>
      <c r="V923" s="1">
        <f t="shared" si="373"/>
        <v>12412.750008450226</v>
      </c>
      <c r="W923" s="7">
        <v>2019</v>
      </c>
      <c r="X923" s="173" t="s">
        <v>1394</v>
      </c>
      <c r="Y923" s="11">
        <f>+P923-'[1]Приложение №1'!$P852</f>
        <v>0</v>
      </c>
      <c r="AA923" s="24">
        <f t="shared" si="372"/>
        <v>7344624.1799999997</v>
      </c>
      <c r="AB923" s="26">
        <v>0</v>
      </c>
      <c r="AC923" s="26">
        <v>0</v>
      </c>
      <c r="AD923" s="26">
        <v>0</v>
      </c>
      <c r="AE923" s="26">
        <v>0</v>
      </c>
      <c r="AF923" s="26">
        <v>0</v>
      </c>
      <c r="AG923" s="26"/>
      <c r="AH923" s="26">
        <v>0</v>
      </c>
      <c r="AI923" s="26">
        <v>0</v>
      </c>
      <c r="AJ923" s="26">
        <v>6468704.3002931997</v>
      </c>
      <c r="AK923" s="26">
        <v>0</v>
      </c>
      <c r="AL923" s="26">
        <v>0</v>
      </c>
      <c r="AM923" s="26">
        <v>0</v>
      </c>
      <c r="AN923" s="26">
        <v>661016.17619999999</v>
      </c>
      <c r="AO923" s="1">
        <v>73446.241800000003</v>
      </c>
      <c r="AP923" s="112">
        <v>141457.46170680001</v>
      </c>
      <c r="AQ923" s="172"/>
    </row>
    <row r="924" spans="1:43" ht="15" customHeight="1" x14ac:dyDescent="0.25">
      <c r="A924" s="4">
        <f t="shared" si="368"/>
        <v>897</v>
      </c>
      <c r="B924" s="22">
        <f t="shared" si="369"/>
        <v>288</v>
      </c>
      <c r="C924" s="2" t="s">
        <v>261</v>
      </c>
      <c r="D924" s="2" t="s">
        <v>643</v>
      </c>
      <c r="E924" s="5">
        <v>1992</v>
      </c>
      <c r="F924" s="5">
        <v>1992</v>
      </c>
      <c r="G924" s="5" t="s">
        <v>48</v>
      </c>
      <c r="H924" s="5">
        <v>6</v>
      </c>
      <c r="I924" s="5">
        <v>5</v>
      </c>
      <c r="J924" s="26">
        <v>6439.7</v>
      </c>
      <c r="K924" s="26">
        <v>5675.1</v>
      </c>
      <c r="L924" s="26">
        <v>0</v>
      </c>
      <c r="M924" s="6">
        <v>216</v>
      </c>
      <c r="N924" s="24">
        <f t="shared" si="370"/>
        <v>34673498.979999997</v>
      </c>
      <c r="O924" s="20"/>
      <c r="P924" s="1">
        <f t="shared" si="374"/>
        <v>25564230.709999997</v>
      </c>
      <c r="Q924" s="1"/>
      <c r="R924" s="1">
        <v>2142193.9982000003</v>
      </c>
      <c r="S924" s="1">
        <v>6967074.2717999993</v>
      </c>
      <c r="T924" s="1"/>
      <c r="U924" s="1">
        <f t="shared" si="373"/>
        <v>6109.7600007048322</v>
      </c>
      <c r="V924" s="1">
        <f t="shared" si="373"/>
        <v>6109.7600007048322</v>
      </c>
      <c r="W924" s="7">
        <v>2019</v>
      </c>
      <c r="X924" s="173" t="s">
        <v>1394</v>
      </c>
      <c r="Y924" s="11">
        <f>+P924-'[1]Приложение №1'!$P853</f>
        <v>0</v>
      </c>
      <c r="AA924" s="24">
        <f t="shared" si="372"/>
        <v>34673498.979999997</v>
      </c>
      <c r="AB924" s="26">
        <v>0</v>
      </c>
      <c r="AC924" s="26">
        <v>0</v>
      </c>
      <c r="AD924" s="26">
        <v>0</v>
      </c>
      <c r="AE924" s="26">
        <v>0</v>
      </c>
      <c r="AF924" s="26">
        <v>0</v>
      </c>
      <c r="AG924" s="26"/>
      <c r="AH924" s="26">
        <v>0</v>
      </c>
      <c r="AI924" s="26">
        <v>0</v>
      </c>
      <c r="AJ924" s="26">
        <v>30538337.491645198</v>
      </c>
      <c r="AK924" s="26">
        <v>0</v>
      </c>
      <c r="AL924" s="26">
        <v>0</v>
      </c>
      <c r="AM924" s="26">
        <v>0</v>
      </c>
      <c r="AN924" s="26">
        <v>3120614.9081999995</v>
      </c>
      <c r="AO924" s="1">
        <v>346734.98979999998</v>
      </c>
      <c r="AP924" s="112">
        <v>667811.59035479999</v>
      </c>
      <c r="AQ924" s="172"/>
    </row>
    <row r="925" spans="1:43" ht="15" customHeight="1" x14ac:dyDescent="0.25">
      <c r="A925" s="4">
        <f t="shared" si="368"/>
        <v>898</v>
      </c>
      <c r="B925" s="22">
        <f t="shared" si="369"/>
        <v>289</v>
      </c>
      <c r="C925" s="2" t="s">
        <v>270</v>
      </c>
      <c r="D925" s="2" t="s">
        <v>271</v>
      </c>
      <c r="E925" s="5">
        <v>1972</v>
      </c>
      <c r="F925" s="5">
        <v>2015</v>
      </c>
      <c r="G925" s="5" t="s">
        <v>63</v>
      </c>
      <c r="H925" s="5">
        <v>2</v>
      </c>
      <c r="I925" s="5">
        <v>3</v>
      </c>
      <c r="J925" s="26">
        <v>509.2</v>
      </c>
      <c r="K925" s="26">
        <v>509.2</v>
      </c>
      <c r="L925" s="26">
        <v>0</v>
      </c>
      <c r="M925" s="6">
        <v>28</v>
      </c>
      <c r="N925" s="24">
        <f t="shared" si="370"/>
        <v>2266495.0300000003</v>
      </c>
      <c r="O925" s="20"/>
      <c r="P925" s="1">
        <f t="shared" si="374"/>
        <v>1894564.1500000004</v>
      </c>
      <c r="Q925" s="1"/>
      <c r="R925" s="1">
        <v>29137.442399999996</v>
      </c>
      <c r="S925" s="1">
        <v>342793.43759999989</v>
      </c>
      <c r="T925" s="26"/>
      <c r="U925" s="1">
        <f t="shared" si="373"/>
        <v>4451.0900039277303</v>
      </c>
      <c r="V925" s="1">
        <f t="shared" si="373"/>
        <v>4451.0900039277303</v>
      </c>
      <c r="W925" s="7">
        <v>2019</v>
      </c>
      <c r="X925" s="173" t="s">
        <v>1394</v>
      </c>
      <c r="Y925" s="11">
        <f>+P925-'[1]Приложение №1'!$P855</f>
        <v>0</v>
      </c>
      <c r="AA925" s="24">
        <f t="shared" si="372"/>
        <v>2266495.0300000003</v>
      </c>
      <c r="AB925" s="26">
        <v>1381139.3105580001</v>
      </c>
      <c r="AC925" s="26">
        <v>486194.13889200002</v>
      </c>
      <c r="AD925" s="26">
        <v>0</v>
      </c>
      <c r="AE925" s="26">
        <v>0</v>
      </c>
      <c r="AF925" s="26">
        <v>0</v>
      </c>
      <c r="AG925" s="26"/>
      <c r="AH925" s="26">
        <v>290680.14397799998</v>
      </c>
      <c r="AI925" s="26">
        <v>0</v>
      </c>
      <c r="AJ925" s="26">
        <v>0</v>
      </c>
      <c r="AK925" s="26">
        <v>0</v>
      </c>
      <c r="AL925" s="26">
        <v>0</v>
      </c>
      <c r="AM925" s="26">
        <v>0</v>
      </c>
      <c r="AN925" s="26">
        <v>41290.050000000003</v>
      </c>
      <c r="AO925" s="26">
        <v>20000</v>
      </c>
      <c r="AP925" s="112">
        <v>47191.38657200001</v>
      </c>
      <c r="AQ925" s="172"/>
    </row>
    <row r="926" spans="1:43" ht="15" customHeight="1" x14ac:dyDescent="0.25">
      <c r="A926" s="4">
        <f t="shared" si="368"/>
        <v>899</v>
      </c>
      <c r="B926" s="22">
        <f t="shared" si="369"/>
        <v>290</v>
      </c>
      <c r="C926" s="2" t="s">
        <v>645</v>
      </c>
      <c r="D926" s="2" t="s">
        <v>646</v>
      </c>
      <c r="E926" s="5">
        <v>1971</v>
      </c>
      <c r="F926" s="5">
        <v>2012</v>
      </c>
      <c r="G926" s="5" t="s">
        <v>48</v>
      </c>
      <c r="H926" s="5">
        <v>4</v>
      </c>
      <c r="I926" s="5">
        <v>4</v>
      </c>
      <c r="J926" s="26">
        <v>2720.25</v>
      </c>
      <c r="K926" s="26">
        <v>2720.25</v>
      </c>
      <c r="L926" s="26">
        <v>0</v>
      </c>
      <c r="M926" s="6">
        <v>105</v>
      </c>
      <c r="N926" s="24">
        <f t="shared" si="370"/>
        <v>62662210.079999991</v>
      </c>
      <c r="O926" s="20"/>
      <c r="P926" s="1">
        <f t="shared" si="374"/>
        <v>53987159.207396001</v>
      </c>
      <c r="Q926" s="1"/>
      <c r="R926" s="1">
        <v>928866.97050000005</v>
      </c>
      <c r="S926" s="1">
        <v>7746183.9021039866</v>
      </c>
      <c r="T926" s="1"/>
      <c r="U926" s="1">
        <f t="shared" si="373"/>
        <v>23035.460005514196</v>
      </c>
      <c r="V926" s="1">
        <f t="shared" si="373"/>
        <v>23035.460005514196</v>
      </c>
      <c r="W926" s="7">
        <v>2019</v>
      </c>
      <c r="X926" s="173" t="s">
        <v>1394</v>
      </c>
      <c r="Y926" s="11">
        <f>+P926-'[1]Приложение №1'!$P856</f>
        <v>0</v>
      </c>
      <c r="AA926" s="24">
        <f t="shared" si="372"/>
        <v>62662210.079999991</v>
      </c>
      <c r="AB926" s="26">
        <v>0</v>
      </c>
      <c r="AC926" s="26">
        <v>0</v>
      </c>
      <c r="AD926" s="26">
        <v>4217364.3079906795</v>
      </c>
      <c r="AE926" s="26">
        <v>2744703.5403370801</v>
      </c>
      <c r="AF926" s="26">
        <v>0</v>
      </c>
      <c r="AG926" s="26"/>
      <c r="AH926" s="26">
        <v>0</v>
      </c>
      <c r="AI926" s="26">
        <v>0</v>
      </c>
      <c r="AJ926" s="26">
        <v>21741801.005597401</v>
      </c>
      <c r="AK926" s="26">
        <v>0</v>
      </c>
      <c r="AL926" s="26">
        <v>11050078.731239939</v>
      </c>
      <c r="AM926" s="26">
        <v>14967785.027242739</v>
      </c>
      <c r="AN926" s="26">
        <v>6117201.9047999997</v>
      </c>
      <c r="AO926" s="1">
        <v>626622.10080000001</v>
      </c>
      <c r="AP926" s="112">
        <v>1196653.4619921602</v>
      </c>
      <c r="AQ926" s="172"/>
    </row>
    <row r="927" spans="1:43" ht="15" customHeight="1" x14ac:dyDescent="0.25">
      <c r="A927" s="4">
        <f t="shared" si="368"/>
        <v>900</v>
      </c>
      <c r="B927" s="22">
        <f t="shared" si="369"/>
        <v>291</v>
      </c>
      <c r="C927" s="2" t="s">
        <v>645</v>
      </c>
      <c r="D927" s="2" t="s">
        <v>647</v>
      </c>
      <c r="E927" s="5">
        <v>1979</v>
      </c>
      <c r="F927" s="5">
        <v>1979</v>
      </c>
      <c r="G927" s="5" t="s">
        <v>48</v>
      </c>
      <c r="H927" s="5">
        <v>4</v>
      </c>
      <c r="I927" s="5">
        <v>2</v>
      </c>
      <c r="J927" s="26">
        <v>1245</v>
      </c>
      <c r="K927" s="26">
        <v>1245</v>
      </c>
      <c r="L927" s="26">
        <v>0</v>
      </c>
      <c r="M927" s="6">
        <v>44</v>
      </c>
      <c r="N927" s="24">
        <f t="shared" si="370"/>
        <v>10704920.850000001</v>
      </c>
      <c r="O927" s="20"/>
      <c r="P927" s="1">
        <f t="shared" si="374"/>
        <v>6730530.1132849809</v>
      </c>
      <c r="Q927" s="1"/>
      <c r="R927" s="1">
        <v>429128.74000000005</v>
      </c>
      <c r="S927" s="1">
        <v>3545261.9967150209</v>
      </c>
      <c r="T927" s="1"/>
      <c r="U927" s="1">
        <f t="shared" si="373"/>
        <v>8598.3300000000017</v>
      </c>
      <c r="V927" s="1">
        <f t="shared" si="373"/>
        <v>8598.3300000000017</v>
      </c>
      <c r="W927" s="7">
        <v>2019</v>
      </c>
      <c r="X927" s="173" t="s">
        <v>1394</v>
      </c>
      <c r="Y927" s="11">
        <f>+P927-'[1]Приложение №1'!$P857</f>
        <v>-24970330.050000004</v>
      </c>
      <c r="AA927" s="24">
        <f t="shared" si="372"/>
        <v>10704920.850000001</v>
      </c>
      <c r="AB927" s="26">
        <v>4162366.3452462004</v>
      </c>
      <c r="AC927" s="26">
        <v>1907523.5611068003</v>
      </c>
      <c r="AD927" s="26">
        <v>1930197.0630411</v>
      </c>
      <c r="AE927" s="26">
        <v>1256191.858278</v>
      </c>
      <c r="AF927" s="26">
        <v>0</v>
      </c>
      <c r="AG927" s="26"/>
      <c r="AH927" s="26">
        <v>126491.2857684</v>
      </c>
      <c r="AI927" s="26">
        <v>0</v>
      </c>
      <c r="AJ927" s="26"/>
      <c r="AK927" s="26">
        <v>0</v>
      </c>
      <c r="AL927" s="26"/>
      <c r="AM927" s="26"/>
      <c r="AN927" s="26">
        <v>1009919.3489999999</v>
      </c>
      <c r="AO927" s="1">
        <v>107049.20850000002</v>
      </c>
      <c r="AP927" s="112">
        <v>205182.17905950005</v>
      </c>
      <c r="AQ927" s="172"/>
    </row>
    <row r="928" spans="1:43" ht="15" customHeight="1" x14ac:dyDescent="0.25">
      <c r="A928" s="4">
        <f t="shared" si="368"/>
        <v>901</v>
      </c>
      <c r="B928" s="22">
        <f t="shared" si="369"/>
        <v>292</v>
      </c>
      <c r="C928" s="2" t="s">
        <v>645</v>
      </c>
      <c r="D928" s="2" t="s">
        <v>648</v>
      </c>
      <c r="E928" s="5">
        <v>1972</v>
      </c>
      <c r="F928" s="5">
        <v>1972</v>
      </c>
      <c r="G928" s="5" t="s">
        <v>48</v>
      </c>
      <c r="H928" s="5">
        <v>4</v>
      </c>
      <c r="I928" s="5">
        <v>2</v>
      </c>
      <c r="J928" s="26">
        <v>1286</v>
      </c>
      <c r="K928" s="26">
        <v>1286</v>
      </c>
      <c r="L928" s="26">
        <v>0</v>
      </c>
      <c r="M928" s="6">
        <v>50</v>
      </c>
      <c r="N928" s="24">
        <f t="shared" si="370"/>
        <v>14122401.9</v>
      </c>
      <c r="O928" s="20"/>
      <c r="P928" s="1">
        <f t="shared" si="374"/>
        <v>10263667.799999999</v>
      </c>
      <c r="Q928" s="1"/>
      <c r="R928" s="1">
        <v>411584.98199999996</v>
      </c>
      <c r="S928" s="1">
        <v>3447149.1180000007</v>
      </c>
      <c r="T928" s="1"/>
      <c r="U928" s="1">
        <f t="shared" si="373"/>
        <v>10981.65</v>
      </c>
      <c r="V928" s="1">
        <f t="shared" si="373"/>
        <v>10981.65</v>
      </c>
      <c r="W928" s="7">
        <v>2019</v>
      </c>
      <c r="X928" s="173" t="s">
        <v>1394</v>
      </c>
      <c r="Y928" s="11">
        <f>+P928-'[1]Приложение №1'!$P858</f>
        <v>0</v>
      </c>
      <c r="AA928" s="24">
        <f t="shared" si="372"/>
        <v>14122401.9</v>
      </c>
      <c r="AB928" s="26">
        <v>0</v>
      </c>
      <c r="AC928" s="26">
        <v>0</v>
      </c>
      <c r="AD928" s="26">
        <v>0</v>
      </c>
      <c r="AE928" s="26">
        <v>0</v>
      </c>
      <c r="AF928" s="26">
        <v>0</v>
      </c>
      <c r="AG928" s="26"/>
      <c r="AH928" s="26">
        <v>0</v>
      </c>
      <c r="AI928" s="26">
        <v>0</v>
      </c>
      <c r="AJ928" s="26">
        <v>0</v>
      </c>
      <c r="AK928" s="26">
        <v>0</v>
      </c>
      <c r="AL928" s="26">
        <v>5223932.0818213196</v>
      </c>
      <c r="AM928" s="26">
        <v>7076030.3425912801</v>
      </c>
      <c r="AN928" s="26">
        <v>1412240.19</v>
      </c>
      <c r="AO928" s="1">
        <v>141224.019</v>
      </c>
      <c r="AP928" s="112">
        <v>268975.26658740005</v>
      </c>
      <c r="AQ928" s="172"/>
    </row>
    <row r="929" spans="1:43" ht="15" customHeight="1" x14ac:dyDescent="0.25">
      <c r="A929" s="4">
        <f t="shared" si="368"/>
        <v>902</v>
      </c>
      <c r="B929" s="22">
        <f t="shared" si="369"/>
        <v>293</v>
      </c>
      <c r="C929" s="2" t="s">
        <v>645</v>
      </c>
      <c r="D929" s="2" t="s">
        <v>649</v>
      </c>
      <c r="E929" s="5">
        <v>1972</v>
      </c>
      <c r="F929" s="5">
        <v>1972</v>
      </c>
      <c r="G929" s="5" t="s">
        <v>48</v>
      </c>
      <c r="H929" s="5">
        <v>4</v>
      </c>
      <c r="I929" s="5">
        <v>2</v>
      </c>
      <c r="J929" s="26">
        <v>1471.5</v>
      </c>
      <c r="K929" s="26">
        <v>1471.5</v>
      </c>
      <c r="L929" s="26">
        <v>0</v>
      </c>
      <c r="M929" s="6">
        <v>37</v>
      </c>
      <c r="N929" s="24">
        <f t="shared" si="370"/>
        <v>16159497.98</v>
      </c>
      <c r="O929" s="20"/>
      <c r="P929" s="1">
        <f t="shared" si="374"/>
        <v>11744157.99</v>
      </c>
      <c r="Q929" s="1"/>
      <c r="R929" s="1">
        <v>366374.01300000004</v>
      </c>
      <c r="S929" s="1">
        <v>4048965.977</v>
      </c>
      <c r="T929" s="1"/>
      <c r="U929" s="1">
        <f t="shared" ref="U929:V948" si="375">$N929/($K929+$L929)</f>
        <v>10981.650003397894</v>
      </c>
      <c r="V929" s="1">
        <f t="shared" si="375"/>
        <v>10981.650003397894</v>
      </c>
      <c r="W929" s="7">
        <v>2019</v>
      </c>
      <c r="X929" s="173" t="s">
        <v>1394</v>
      </c>
      <c r="Y929" s="11">
        <f>+P929-'[1]Приложение №1'!$P859</f>
        <v>0</v>
      </c>
      <c r="AA929" s="24">
        <f t="shared" si="372"/>
        <v>16159497.98</v>
      </c>
      <c r="AB929" s="26">
        <v>0</v>
      </c>
      <c r="AC929" s="26">
        <v>0</v>
      </c>
      <c r="AD929" s="26">
        <v>0</v>
      </c>
      <c r="AE929" s="26">
        <v>0</v>
      </c>
      <c r="AF929" s="26">
        <v>0</v>
      </c>
      <c r="AG929" s="26"/>
      <c r="AH929" s="26">
        <v>0</v>
      </c>
      <c r="AI929" s="26">
        <v>0</v>
      </c>
      <c r="AJ929" s="26">
        <v>0</v>
      </c>
      <c r="AK929" s="26">
        <v>0</v>
      </c>
      <c r="AL929" s="26">
        <v>5977461.9471230991</v>
      </c>
      <c r="AM929" s="26">
        <v>8096717.4565498196</v>
      </c>
      <c r="AN929" s="26">
        <v>1615949.7980000002</v>
      </c>
      <c r="AO929" s="1">
        <v>161594.9798</v>
      </c>
      <c r="AP929" s="112">
        <v>307773.79852707998</v>
      </c>
      <c r="AQ929" s="172"/>
    </row>
    <row r="930" spans="1:43" ht="15" customHeight="1" x14ac:dyDescent="0.25">
      <c r="A930" s="4">
        <f t="shared" si="368"/>
        <v>903</v>
      </c>
      <c r="B930" s="22">
        <f t="shared" si="369"/>
        <v>294</v>
      </c>
      <c r="C930" s="2" t="s">
        <v>281</v>
      </c>
      <c r="D930" s="2" t="s">
        <v>650</v>
      </c>
      <c r="E930" s="5">
        <v>1987</v>
      </c>
      <c r="F930" s="5">
        <v>2013</v>
      </c>
      <c r="G930" s="5" t="s">
        <v>48</v>
      </c>
      <c r="H930" s="5">
        <v>3</v>
      </c>
      <c r="I930" s="5">
        <v>1</v>
      </c>
      <c r="J930" s="26">
        <v>726.4</v>
      </c>
      <c r="K930" s="26">
        <v>726.4</v>
      </c>
      <c r="L930" s="26">
        <v>0</v>
      </c>
      <c r="M930" s="6">
        <v>20</v>
      </c>
      <c r="N930" s="24">
        <f t="shared" si="370"/>
        <v>11533143.700000001</v>
      </c>
      <c r="O930" s="20"/>
      <c r="P930" s="1">
        <f t="shared" si="374"/>
        <v>9712389.790000001</v>
      </c>
      <c r="Q930" s="1"/>
      <c r="R930" s="1"/>
      <c r="S930" s="1">
        <v>1820753.9100000004</v>
      </c>
      <c r="T930" s="1"/>
      <c r="U930" s="1">
        <f t="shared" si="375"/>
        <v>15877.1251376652</v>
      </c>
      <c r="V930" s="1">
        <f t="shared" si="375"/>
        <v>15877.1251376652</v>
      </c>
      <c r="W930" s="7">
        <v>2019</v>
      </c>
      <c r="X930" s="173" t="s">
        <v>1394</v>
      </c>
      <c r="Y930" s="11">
        <f>+P930-'[1]Приложение №1'!$P860</f>
        <v>-1820753.9100000001</v>
      </c>
      <c r="AA930" s="24">
        <f t="shared" si="372"/>
        <v>11533143.700000001</v>
      </c>
      <c r="AB930" s="26">
        <v>2498530.6047538198</v>
      </c>
      <c r="AC930" s="26">
        <v>1521682.50827208</v>
      </c>
      <c r="AD930" s="26">
        <v>0</v>
      </c>
      <c r="AE930" s="26">
        <v>0</v>
      </c>
      <c r="AF930" s="26">
        <v>0</v>
      </c>
      <c r="AG930" s="26"/>
      <c r="AH930" s="26">
        <v>230726.84989368002</v>
      </c>
      <c r="AI930" s="26">
        <v>0</v>
      </c>
      <c r="AJ930" s="26">
        <v>0</v>
      </c>
      <c r="AK930" s="26">
        <v>0</v>
      </c>
      <c r="AL930" s="26">
        <v>5869999.6362147005</v>
      </c>
      <c r="AM930" s="26">
        <v>0</v>
      </c>
      <c r="AN930" s="26">
        <v>1075548.2132000001</v>
      </c>
      <c r="AO930" s="1">
        <v>115331.43699999999</v>
      </c>
      <c r="AP930" s="112">
        <v>221324.45066571998</v>
      </c>
      <c r="AQ930" s="172"/>
    </row>
    <row r="931" spans="1:43" ht="15" customHeight="1" x14ac:dyDescent="0.25">
      <c r="A931" s="4">
        <f t="shared" si="368"/>
        <v>904</v>
      </c>
      <c r="B931" s="22">
        <f t="shared" si="369"/>
        <v>295</v>
      </c>
      <c r="C931" s="2" t="s">
        <v>281</v>
      </c>
      <c r="D931" s="2" t="s">
        <v>651</v>
      </c>
      <c r="E931" s="5">
        <v>1988</v>
      </c>
      <c r="F931" s="5">
        <v>2013</v>
      </c>
      <c r="G931" s="5" t="s">
        <v>48</v>
      </c>
      <c r="H931" s="5">
        <v>3</v>
      </c>
      <c r="I931" s="5">
        <v>3</v>
      </c>
      <c r="J931" s="26">
        <v>1278.92</v>
      </c>
      <c r="K931" s="26">
        <v>1278.92</v>
      </c>
      <c r="L931" s="26">
        <v>0</v>
      </c>
      <c r="M931" s="6">
        <v>45</v>
      </c>
      <c r="N931" s="24">
        <f t="shared" si="370"/>
        <v>4868667.88</v>
      </c>
      <c r="O931" s="20"/>
      <c r="P931" s="1">
        <f t="shared" si="374"/>
        <v>3302847.6745599983</v>
      </c>
      <c r="Q931" s="1"/>
      <c r="R931" s="1"/>
      <c r="S931" s="1">
        <v>1565820.2054400016</v>
      </c>
      <c r="T931" s="1"/>
      <c r="U931" s="1">
        <f t="shared" si="375"/>
        <v>3806.8588183780062</v>
      </c>
      <c r="V931" s="1">
        <f t="shared" si="375"/>
        <v>3806.8588183780062</v>
      </c>
      <c r="W931" s="7">
        <v>2019</v>
      </c>
      <c r="X931" s="173" t="s">
        <v>1394</v>
      </c>
      <c r="Y931" s="11">
        <f>+P931-'[1]Приложение №1'!$P861</f>
        <v>0</v>
      </c>
      <c r="AA931" s="24">
        <f t="shared" si="372"/>
        <v>4868667.88</v>
      </c>
      <c r="AB931" s="26">
        <v>4335675.3325048797</v>
      </c>
      <c r="AC931" s="26">
        <v>0</v>
      </c>
      <c r="AD931" s="26">
        <v>0</v>
      </c>
      <c r="AE931" s="26">
        <v>0</v>
      </c>
      <c r="AF931" s="26">
        <v>0</v>
      </c>
      <c r="AG931" s="26"/>
      <c r="AH931" s="26">
        <v>0</v>
      </c>
      <c r="AI931" s="26">
        <v>0</v>
      </c>
      <c r="AJ931" s="26">
        <v>0</v>
      </c>
      <c r="AK931" s="26">
        <v>0</v>
      </c>
      <c r="AL931" s="26">
        <v>0</v>
      </c>
      <c r="AM931" s="26">
        <v>0</v>
      </c>
      <c r="AN931" s="26">
        <v>389493.43040000001</v>
      </c>
      <c r="AO931" s="1">
        <v>48686.678800000002</v>
      </c>
      <c r="AP931" s="112">
        <v>94812.438295119995</v>
      </c>
      <c r="AQ931" s="172"/>
    </row>
    <row r="932" spans="1:43" ht="15" customHeight="1" x14ac:dyDescent="0.25">
      <c r="A932" s="4">
        <f t="shared" si="368"/>
        <v>905</v>
      </c>
      <c r="B932" s="22">
        <f t="shared" si="369"/>
        <v>296</v>
      </c>
      <c r="C932" s="2" t="s">
        <v>653</v>
      </c>
      <c r="D932" s="2" t="s">
        <v>654</v>
      </c>
      <c r="E932" s="5">
        <v>1990</v>
      </c>
      <c r="F932" s="5">
        <v>1990</v>
      </c>
      <c r="G932" s="5" t="s">
        <v>63</v>
      </c>
      <c r="H932" s="5">
        <v>1</v>
      </c>
      <c r="I932" s="5">
        <v>1</v>
      </c>
      <c r="J932" s="26">
        <v>757.17</v>
      </c>
      <c r="K932" s="26">
        <v>680</v>
      </c>
      <c r="L932" s="26">
        <v>0</v>
      </c>
      <c r="M932" s="6">
        <v>20</v>
      </c>
      <c r="N932" s="24">
        <f t="shared" si="370"/>
        <v>2240606.8000000003</v>
      </c>
      <c r="O932" s="20"/>
      <c r="P932" s="1">
        <f t="shared" si="374"/>
        <v>1721044.7500000005</v>
      </c>
      <c r="Q932" s="1"/>
      <c r="R932" s="1">
        <v>61786.05</v>
      </c>
      <c r="S932" s="1">
        <v>457776</v>
      </c>
      <c r="T932" s="26"/>
      <c r="U932" s="1">
        <f t="shared" si="375"/>
        <v>3295.01</v>
      </c>
      <c r="V932" s="1">
        <f t="shared" si="375"/>
        <v>3295.01</v>
      </c>
      <c r="W932" s="7">
        <v>2019</v>
      </c>
      <c r="X932" s="173" t="s">
        <v>1394</v>
      </c>
      <c r="Y932" s="11">
        <f>+P932-'[1]Приложение №1'!$P866</f>
        <v>0</v>
      </c>
      <c r="AA932" s="24">
        <f t="shared" si="372"/>
        <v>2240606.8000000003</v>
      </c>
      <c r="AB932" s="26">
        <v>1274565.6937104</v>
      </c>
      <c r="AC932" s="26">
        <v>0</v>
      </c>
      <c r="AD932" s="26">
        <v>205380.01112159999</v>
      </c>
      <c r="AE932" s="26">
        <v>0</v>
      </c>
      <c r="AF932" s="26">
        <v>0</v>
      </c>
      <c r="AG932" s="26"/>
      <c r="AH932" s="26">
        <v>550046.67328800005</v>
      </c>
      <c r="AI932" s="26">
        <v>0</v>
      </c>
      <c r="AJ932" s="26">
        <v>0</v>
      </c>
      <c r="AK932" s="26">
        <v>0</v>
      </c>
      <c r="AL932" s="26">
        <v>0</v>
      </c>
      <c r="AM932" s="26">
        <v>0</v>
      </c>
      <c r="AN932" s="26">
        <v>143816.53199999998</v>
      </c>
      <c r="AO932" s="1">
        <v>22406.067999999999</v>
      </c>
      <c r="AP932" s="112">
        <v>44391.821880000003</v>
      </c>
      <c r="AQ932" s="172"/>
    </row>
    <row r="933" spans="1:43" ht="15" customHeight="1" x14ac:dyDescent="0.25">
      <c r="A933" s="4">
        <f t="shared" si="368"/>
        <v>906</v>
      </c>
      <c r="B933" s="22">
        <f t="shared" si="369"/>
        <v>297</v>
      </c>
      <c r="C933" s="2" t="s">
        <v>284</v>
      </c>
      <c r="D933" s="2" t="s">
        <v>655</v>
      </c>
      <c r="E933" s="5">
        <v>1974</v>
      </c>
      <c r="F933" s="5">
        <v>1974</v>
      </c>
      <c r="G933" s="5" t="s">
        <v>48</v>
      </c>
      <c r="H933" s="5">
        <v>2</v>
      </c>
      <c r="I933" s="5">
        <v>1</v>
      </c>
      <c r="J933" s="26">
        <v>393.8</v>
      </c>
      <c r="K933" s="26">
        <v>769</v>
      </c>
      <c r="L933" s="26">
        <v>18.600000000000001</v>
      </c>
      <c r="M933" s="6">
        <v>9</v>
      </c>
      <c r="N933" s="24">
        <f t="shared" si="370"/>
        <v>17654498.999999996</v>
      </c>
      <c r="O933" s="20"/>
      <c r="P933" s="1">
        <f t="shared" si="374"/>
        <v>15177934.679999998</v>
      </c>
      <c r="Q933" s="1"/>
      <c r="R933" s="1">
        <v>180829.19839999999</v>
      </c>
      <c r="S933" s="1">
        <v>2295735.1216000002</v>
      </c>
      <c r="T933" s="1"/>
      <c r="U933" s="1">
        <f t="shared" si="375"/>
        <v>22415.565007618075</v>
      </c>
      <c r="V933" s="1">
        <f t="shared" si="375"/>
        <v>22415.565007618075</v>
      </c>
      <c r="W933" s="7">
        <v>2019</v>
      </c>
      <c r="X933" s="173" t="s">
        <v>1394</v>
      </c>
      <c r="Y933" s="11">
        <f>+P933-'[1]Приложение №1'!$P867</f>
        <v>0</v>
      </c>
      <c r="AA933" s="24">
        <f t="shared" si="372"/>
        <v>17654498.999999996</v>
      </c>
      <c r="AB933" s="26">
        <v>1628460.08493168</v>
      </c>
      <c r="AC933" s="26">
        <v>991789.85312609992</v>
      </c>
      <c r="AD933" s="26">
        <v>467343.41269475996</v>
      </c>
      <c r="AE933" s="26">
        <v>398075.80009176</v>
      </c>
      <c r="AF933" s="26">
        <v>0</v>
      </c>
      <c r="AG933" s="26"/>
      <c r="AH933" s="26">
        <v>128870.70136835998</v>
      </c>
      <c r="AI933" s="26">
        <v>0</v>
      </c>
      <c r="AJ933" s="26">
        <v>4617912.3497640006</v>
      </c>
      <c r="AK933" s="26">
        <v>0</v>
      </c>
      <c r="AL933" s="26">
        <v>3825868.0898671797</v>
      </c>
      <c r="AM933" s="26">
        <v>3402985.3982506199</v>
      </c>
      <c r="AN933" s="26">
        <v>1678540.8789000001</v>
      </c>
      <c r="AO933" s="1">
        <v>176544.99</v>
      </c>
      <c r="AP933" s="112">
        <v>338107.44100553996</v>
      </c>
      <c r="AQ933" s="172"/>
    </row>
    <row r="934" spans="1:43" ht="15" customHeight="1" x14ac:dyDescent="0.25">
      <c r="A934" s="4">
        <f t="shared" si="368"/>
        <v>907</v>
      </c>
      <c r="B934" s="22">
        <f t="shared" si="369"/>
        <v>298</v>
      </c>
      <c r="C934" s="2" t="s">
        <v>656</v>
      </c>
      <c r="D934" s="2" t="s">
        <v>657</v>
      </c>
      <c r="E934" s="5">
        <v>1975</v>
      </c>
      <c r="F934" s="5">
        <v>1975</v>
      </c>
      <c r="G934" s="5" t="s">
        <v>48</v>
      </c>
      <c r="H934" s="5">
        <v>4</v>
      </c>
      <c r="I934" s="5">
        <v>2</v>
      </c>
      <c r="J934" s="26">
        <v>1854.6</v>
      </c>
      <c r="K934" s="26">
        <v>1713.5</v>
      </c>
      <c r="L934" s="26">
        <v>0</v>
      </c>
      <c r="M934" s="6">
        <v>58</v>
      </c>
      <c r="N934" s="24">
        <f t="shared" si="370"/>
        <v>28407174.089999996</v>
      </c>
      <c r="O934" s="20"/>
      <c r="P934" s="1">
        <f t="shared" si="374"/>
        <v>24189621.593556635</v>
      </c>
      <c r="Q934" s="1"/>
      <c r="R934" s="1">
        <v>550068.37699999998</v>
      </c>
      <c r="S934" s="1">
        <v>3667484.1194433593</v>
      </c>
      <c r="T934" s="1"/>
      <c r="U934" s="1">
        <f t="shared" si="375"/>
        <v>16578.450008754011</v>
      </c>
      <c r="V934" s="1">
        <f t="shared" si="375"/>
        <v>16578.450008754011</v>
      </c>
      <c r="W934" s="7">
        <v>2019</v>
      </c>
      <c r="X934" s="173" t="s">
        <v>1394</v>
      </c>
      <c r="Y934" s="11">
        <f>+P934-'[1]Приложение №1'!$P868</f>
        <v>1052784.6829999983</v>
      </c>
      <c r="AA934" s="24">
        <f t="shared" si="372"/>
        <v>28407174.089999996</v>
      </c>
      <c r="AB934" s="26">
        <v>3528803.5193665796</v>
      </c>
      <c r="AC934" s="26">
        <v>1630290.48949116</v>
      </c>
      <c r="AD934" s="26">
        <v>1651556.89556214</v>
      </c>
      <c r="AE934" s="26">
        <v>1066875.7385857201</v>
      </c>
      <c r="AF934" s="26">
        <v>0</v>
      </c>
      <c r="AG934" s="26"/>
      <c r="AH934" s="26">
        <v>0</v>
      </c>
      <c r="AI934" s="26">
        <v>0</v>
      </c>
      <c r="AJ934" s="26">
        <v>8291998.5439787991</v>
      </c>
      <c r="AK934" s="26">
        <v>0</v>
      </c>
      <c r="AL934" s="26">
        <v>4283502.7780045196</v>
      </c>
      <c r="AM934" s="26">
        <v>4420786.7803209601</v>
      </c>
      <c r="AN934" s="26">
        <v>2705347.6532999999</v>
      </c>
      <c r="AO934" s="1">
        <v>284071.74089999998</v>
      </c>
      <c r="AP934" s="112">
        <v>543939.95049011998</v>
      </c>
      <c r="AQ934" s="172"/>
    </row>
    <row r="935" spans="1:43" ht="15" customHeight="1" x14ac:dyDescent="0.25">
      <c r="A935" s="4">
        <f t="shared" si="368"/>
        <v>908</v>
      </c>
      <c r="B935" s="22">
        <f t="shared" si="369"/>
        <v>299</v>
      </c>
      <c r="C935" s="2" t="s">
        <v>658</v>
      </c>
      <c r="D935" s="2" t="s">
        <v>659</v>
      </c>
      <c r="E935" s="5">
        <v>1981</v>
      </c>
      <c r="F935" s="5">
        <v>1981</v>
      </c>
      <c r="G935" s="5" t="s">
        <v>63</v>
      </c>
      <c r="H935" s="5">
        <v>2</v>
      </c>
      <c r="I935" s="5">
        <v>3</v>
      </c>
      <c r="J935" s="26">
        <v>827.2</v>
      </c>
      <c r="K935" s="26">
        <v>739.6</v>
      </c>
      <c r="L935" s="26">
        <v>0</v>
      </c>
      <c r="M935" s="6">
        <v>26</v>
      </c>
      <c r="N935" s="24">
        <f t="shared" si="370"/>
        <v>3720986.77</v>
      </c>
      <c r="O935" s="20"/>
      <c r="P935" s="1">
        <f t="shared" si="374"/>
        <v>3112668.6499999994</v>
      </c>
      <c r="Q935" s="1"/>
      <c r="R935" s="1">
        <v>110419.40119999999</v>
      </c>
      <c r="S935" s="1">
        <v>497898.71880000015</v>
      </c>
      <c r="T935" s="26"/>
      <c r="U935" s="1">
        <f t="shared" si="375"/>
        <v>5031.0800027041641</v>
      </c>
      <c r="V935" s="1">
        <f t="shared" si="375"/>
        <v>5031.0800027041641</v>
      </c>
      <c r="W935" s="7">
        <v>2019</v>
      </c>
      <c r="X935" s="173" t="s">
        <v>1394</v>
      </c>
      <c r="Y935" s="11">
        <f>+P935-'[1]Приложение №1'!$P869</f>
        <v>0</v>
      </c>
      <c r="AA935" s="24">
        <f t="shared" si="372"/>
        <v>3720986.77</v>
      </c>
      <c r="AB935" s="26">
        <v>0</v>
      </c>
      <c r="AC935" s="26">
        <v>0</v>
      </c>
      <c r="AD935" s="26">
        <v>0</v>
      </c>
      <c r="AE935" s="26">
        <v>0</v>
      </c>
      <c r="AF935" s="26">
        <v>0</v>
      </c>
      <c r="AG935" s="26"/>
      <c r="AH935" s="26">
        <v>0</v>
      </c>
      <c r="AI935" s="26">
        <v>0</v>
      </c>
      <c r="AJ935" s="26">
        <v>0</v>
      </c>
      <c r="AK935" s="26">
        <v>0</v>
      </c>
      <c r="AL935" s="26">
        <v>0</v>
      </c>
      <c r="AM935" s="26">
        <v>3240808.3112785802</v>
      </c>
      <c r="AN935" s="26">
        <v>372098.67700000003</v>
      </c>
      <c r="AO935" s="1">
        <v>37209.867700000003</v>
      </c>
      <c r="AP935" s="112">
        <v>70869.914021420002</v>
      </c>
      <c r="AQ935" s="172"/>
    </row>
    <row r="936" spans="1:43" ht="15" customHeight="1" x14ac:dyDescent="0.25">
      <c r="A936" s="4">
        <f t="shared" si="368"/>
        <v>909</v>
      </c>
      <c r="B936" s="22">
        <f t="shared" si="369"/>
        <v>300</v>
      </c>
      <c r="C936" s="2" t="s">
        <v>658</v>
      </c>
      <c r="D936" s="2" t="s">
        <v>660</v>
      </c>
      <c r="E936" s="5">
        <v>1983</v>
      </c>
      <c r="F936" s="5">
        <v>1983</v>
      </c>
      <c r="G936" s="5" t="s">
        <v>63</v>
      </c>
      <c r="H936" s="5">
        <v>2</v>
      </c>
      <c r="I936" s="5">
        <v>3</v>
      </c>
      <c r="J936" s="26">
        <v>789.8</v>
      </c>
      <c r="K936" s="26">
        <v>703.4</v>
      </c>
      <c r="L936" s="26">
        <v>0</v>
      </c>
      <c r="M936" s="6">
        <v>17</v>
      </c>
      <c r="N936" s="24">
        <f t="shared" si="370"/>
        <v>3538861.67</v>
      </c>
      <c r="O936" s="20"/>
      <c r="P936" s="1">
        <f t="shared" si="374"/>
        <v>2922975.1</v>
      </c>
      <c r="Q936" s="1"/>
      <c r="R936" s="1">
        <v>142357.6948</v>
      </c>
      <c r="S936" s="1">
        <v>473528.87519999983</v>
      </c>
      <c r="T936" s="26"/>
      <c r="U936" s="1">
        <f t="shared" si="375"/>
        <v>5031.0799971566676</v>
      </c>
      <c r="V936" s="1">
        <f t="shared" si="375"/>
        <v>5031.0799971566676</v>
      </c>
      <c r="W936" s="7">
        <v>2019</v>
      </c>
      <c r="X936" s="173" t="s">
        <v>1394</v>
      </c>
      <c r="Y936" s="11">
        <f>+P936-'[1]Приложение №1'!$P870</f>
        <v>0</v>
      </c>
      <c r="AA936" s="24">
        <f t="shared" si="372"/>
        <v>3538861.67</v>
      </c>
      <c r="AB936" s="26">
        <v>0</v>
      </c>
      <c r="AC936" s="26">
        <v>0</v>
      </c>
      <c r="AD936" s="26">
        <v>0</v>
      </c>
      <c r="AE936" s="26">
        <v>0</v>
      </c>
      <c r="AF936" s="26">
        <v>0</v>
      </c>
      <c r="AG936" s="26"/>
      <c r="AH936" s="26">
        <v>0</v>
      </c>
      <c r="AI936" s="26">
        <v>0</v>
      </c>
      <c r="AJ936" s="26">
        <v>0</v>
      </c>
      <c r="AK936" s="26">
        <v>0</v>
      </c>
      <c r="AL936" s="26">
        <v>0</v>
      </c>
      <c r="AM936" s="26">
        <v>3082185.7269331799</v>
      </c>
      <c r="AN936" s="26">
        <v>353886.16700000002</v>
      </c>
      <c r="AO936" s="1">
        <v>35388.616699999999</v>
      </c>
      <c r="AP936" s="112">
        <v>67401.159366819993</v>
      </c>
      <c r="AQ936" s="172"/>
    </row>
    <row r="937" spans="1:43" ht="15" customHeight="1" x14ac:dyDescent="0.25">
      <c r="A937" s="4">
        <f t="shared" si="368"/>
        <v>910</v>
      </c>
      <c r="B937" s="22">
        <f t="shared" si="369"/>
        <v>301</v>
      </c>
      <c r="C937" s="2" t="s">
        <v>658</v>
      </c>
      <c r="D937" s="2" t="s">
        <v>661</v>
      </c>
      <c r="E937" s="5">
        <v>1981</v>
      </c>
      <c r="F937" s="5">
        <v>1981</v>
      </c>
      <c r="G937" s="5" t="s">
        <v>63</v>
      </c>
      <c r="H937" s="5">
        <v>2</v>
      </c>
      <c r="I937" s="5">
        <v>3</v>
      </c>
      <c r="J937" s="26">
        <v>844.1</v>
      </c>
      <c r="K937" s="26">
        <v>758.1</v>
      </c>
      <c r="L937" s="26">
        <v>0</v>
      </c>
      <c r="M937" s="6">
        <v>25</v>
      </c>
      <c r="N937" s="24">
        <f t="shared" si="370"/>
        <v>3814061.75</v>
      </c>
      <c r="O937" s="20"/>
      <c r="P937" s="1">
        <f t="shared" si="374"/>
        <v>3164232.63</v>
      </c>
      <c r="Q937" s="1"/>
      <c r="R937" s="1">
        <v>139476.19820000001</v>
      </c>
      <c r="S937" s="1">
        <v>510352.92180000013</v>
      </c>
      <c r="T937" s="26"/>
      <c r="U937" s="1">
        <f t="shared" si="375"/>
        <v>5031.0800026381739</v>
      </c>
      <c r="V937" s="1">
        <f t="shared" si="375"/>
        <v>5031.0800026381739</v>
      </c>
      <c r="W937" s="7">
        <v>2019</v>
      </c>
      <c r="X937" s="173" t="s">
        <v>1394</v>
      </c>
      <c r="Y937" s="11">
        <f>+P937-'[1]Приложение №1'!$P871</f>
        <v>0</v>
      </c>
      <c r="AA937" s="24">
        <f t="shared" si="372"/>
        <v>3814061.75</v>
      </c>
      <c r="AB937" s="26">
        <v>0</v>
      </c>
      <c r="AC937" s="26">
        <v>0</v>
      </c>
      <c r="AD937" s="26">
        <v>0</v>
      </c>
      <c r="AE937" s="26">
        <v>0</v>
      </c>
      <c r="AF937" s="26">
        <v>0</v>
      </c>
      <c r="AG937" s="26"/>
      <c r="AH937" s="26">
        <v>0</v>
      </c>
      <c r="AI937" s="26">
        <v>0</v>
      </c>
      <c r="AJ937" s="26">
        <v>0</v>
      </c>
      <c r="AK937" s="26">
        <v>0</v>
      </c>
      <c r="AL937" s="26">
        <v>0</v>
      </c>
      <c r="AM937" s="26">
        <v>3321872.3374095</v>
      </c>
      <c r="AN937" s="26">
        <v>381406.17500000005</v>
      </c>
      <c r="AO937" s="1">
        <v>38140.6175</v>
      </c>
      <c r="AP937" s="112">
        <v>72642.620090500001</v>
      </c>
      <c r="AQ937" s="172"/>
    </row>
    <row r="938" spans="1:43" ht="15" customHeight="1" x14ac:dyDescent="0.25">
      <c r="A938" s="4">
        <f t="shared" si="368"/>
        <v>911</v>
      </c>
      <c r="B938" s="22">
        <f t="shared" si="369"/>
        <v>302</v>
      </c>
      <c r="C938" s="2" t="s">
        <v>658</v>
      </c>
      <c r="D938" s="2" t="s">
        <v>662</v>
      </c>
      <c r="E938" s="5">
        <v>1985</v>
      </c>
      <c r="F938" s="5">
        <v>1985</v>
      </c>
      <c r="G938" s="5" t="s">
        <v>63</v>
      </c>
      <c r="H938" s="5">
        <v>2</v>
      </c>
      <c r="I938" s="5">
        <v>3</v>
      </c>
      <c r="J938" s="26">
        <v>987.2</v>
      </c>
      <c r="K938" s="26">
        <v>907.4</v>
      </c>
      <c r="L938" s="26">
        <v>0</v>
      </c>
      <c r="M938" s="6">
        <v>26</v>
      </c>
      <c r="N938" s="24">
        <f t="shared" si="370"/>
        <v>2854553.36</v>
      </c>
      <c r="O938" s="20"/>
      <c r="P938" s="1">
        <f t="shared" si="374"/>
        <v>2096733.3699999999</v>
      </c>
      <c r="Q938" s="1"/>
      <c r="R938" s="1">
        <v>146958.31280000001</v>
      </c>
      <c r="S938" s="1">
        <v>610861.67720000003</v>
      </c>
      <c r="T938" s="26"/>
      <c r="U938" s="1">
        <f t="shared" si="375"/>
        <v>3145.8599955918007</v>
      </c>
      <c r="V938" s="1">
        <f t="shared" si="375"/>
        <v>3145.8599955918007</v>
      </c>
      <c r="W938" s="7">
        <v>2019</v>
      </c>
      <c r="X938" s="173" t="s">
        <v>1394</v>
      </c>
      <c r="Y938" s="11">
        <f>+P938-'[1]Приложение №1'!$P872</f>
        <v>0</v>
      </c>
      <c r="AA938" s="24">
        <f t="shared" si="372"/>
        <v>2854553.36</v>
      </c>
      <c r="AB938" s="26">
        <v>0</v>
      </c>
      <c r="AC938" s="26">
        <v>0</v>
      </c>
      <c r="AD938" s="26">
        <v>0</v>
      </c>
      <c r="AE938" s="26">
        <v>0</v>
      </c>
      <c r="AF938" s="26">
        <v>0</v>
      </c>
      <c r="AG938" s="26"/>
      <c r="AH938" s="26">
        <v>0</v>
      </c>
      <c r="AI938" s="26">
        <v>0</v>
      </c>
      <c r="AJ938" s="26">
        <v>2514119.3262863997</v>
      </c>
      <c r="AK938" s="26">
        <v>0</v>
      </c>
      <c r="AL938" s="26">
        <v>0</v>
      </c>
      <c r="AM938" s="26">
        <v>0</v>
      </c>
      <c r="AN938" s="26">
        <v>256909.80239999999</v>
      </c>
      <c r="AO938" s="1">
        <v>28545.533599999999</v>
      </c>
      <c r="AP938" s="112">
        <v>54978.697713599999</v>
      </c>
      <c r="AQ938" s="172"/>
    </row>
    <row r="939" spans="1:43" ht="15" customHeight="1" x14ac:dyDescent="0.25">
      <c r="A939" s="4">
        <f t="shared" si="368"/>
        <v>912</v>
      </c>
      <c r="B939" s="22">
        <f t="shared" si="369"/>
        <v>303</v>
      </c>
      <c r="C939" s="2" t="s">
        <v>658</v>
      </c>
      <c r="D939" s="2" t="s">
        <v>663</v>
      </c>
      <c r="E939" s="5">
        <v>1982</v>
      </c>
      <c r="F939" s="5">
        <v>1982</v>
      </c>
      <c r="G939" s="5" t="s">
        <v>63</v>
      </c>
      <c r="H939" s="5">
        <v>2</v>
      </c>
      <c r="I939" s="5">
        <v>3</v>
      </c>
      <c r="J939" s="26">
        <v>845.9</v>
      </c>
      <c r="K939" s="26">
        <v>761.3</v>
      </c>
      <c r="L939" s="26">
        <v>0</v>
      </c>
      <c r="M939" s="6">
        <v>24</v>
      </c>
      <c r="N939" s="24">
        <f t="shared" si="370"/>
        <v>6225104.4200000009</v>
      </c>
      <c r="O939" s="20"/>
      <c r="P939" s="1">
        <f t="shared" si="374"/>
        <v>5512556.5600000015</v>
      </c>
      <c r="Q939" s="1"/>
      <c r="R939" s="1">
        <v>200040.6986</v>
      </c>
      <c r="S939" s="1">
        <v>512507.1613999994</v>
      </c>
      <c r="T939" s="26"/>
      <c r="U939" s="1">
        <f t="shared" si="375"/>
        <v>8176.939997372916</v>
      </c>
      <c r="V939" s="1">
        <f t="shared" si="375"/>
        <v>8176.939997372916</v>
      </c>
      <c r="W939" s="7">
        <v>2019</v>
      </c>
      <c r="X939" s="173" t="s">
        <v>1394</v>
      </c>
      <c r="Y939" s="11">
        <f>+P939-'[1]Приложение №1'!$P873</f>
        <v>0</v>
      </c>
      <c r="AA939" s="24">
        <f t="shared" si="372"/>
        <v>6225104.4200000009</v>
      </c>
      <c r="AB939" s="26">
        <v>0</v>
      </c>
      <c r="AC939" s="26">
        <v>0</v>
      </c>
      <c r="AD939" s="26">
        <v>0</v>
      </c>
      <c r="AE939" s="26">
        <v>0</v>
      </c>
      <c r="AF939" s="26">
        <v>0</v>
      </c>
      <c r="AG939" s="26"/>
      <c r="AH939" s="26">
        <v>0</v>
      </c>
      <c r="AI939" s="26">
        <v>0</v>
      </c>
      <c r="AJ939" s="26">
        <v>2109322.2915828</v>
      </c>
      <c r="AK939" s="26">
        <v>0</v>
      </c>
      <c r="AL939" s="26">
        <v>0</v>
      </c>
      <c r="AM939" s="26">
        <v>3335894.2177848001</v>
      </c>
      <c r="AN939" s="26">
        <v>598561.00980000012</v>
      </c>
      <c r="AO939" s="1">
        <v>62251.044200000004</v>
      </c>
      <c r="AP939" s="112">
        <v>119075.85663239998</v>
      </c>
      <c r="AQ939" s="172"/>
    </row>
    <row r="940" spans="1:43" ht="15" customHeight="1" x14ac:dyDescent="0.25">
      <c r="A940" s="4">
        <f t="shared" si="368"/>
        <v>913</v>
      </c>
      <c r="B940" s="22">
        <f t="shared" si="369"/>
        <v>304</v>
      </c>
      <c r="C940" s="2" t="s">
        <v>658</v>
      </c>
      <c r="D940" s="2" t="s">
        <v>664</v>
      </c>
      <c r="E940" s="5">
        <v>1984</v>
      </c>
      <c r="F940" s="5">
        <v>1984</v>
      </c>
      <c r="G940" s="5" t="s">
        <v>63</v>
      </c>
      <c r="H940" s="5">
        <v>2</v>
      </c>
      <c r="I940" s="5">
        <v>3</v>
      </c>
      <c r="J940" s="26">
        <v>889.9</v>
      </c>
      <c r="K940" s="26">
        <v>803.3</v>
      </c>
      <c r="L940" s="26">
        <v>0</v>
      </c>
      <c r="M940" s="6">
        <v>26</v>
      </c>
      <c r="N940" s="24">
        <f t="shared" si="370"/>
        <v>2527069.34</v>
      </c>
      <c r="O940" s="20"/>
      <c r="P940" s="1">
        <f t="shared" si="374"/>
        <v>1859799.8899999997</v>
      </c>
      <c r="Q940" s="1"/>
      <c r="R940" s="1">
        <v>126487.89260000001</v>
      </c>
      <c r="S940" s="1">
        <v>540781.55740000017</v>
      </c>
      <c r="T940" s="26"/>
      <c r="U940" s="1">
        <f t="shared" si="375"/>
        <v>3145.8600024897301</v>
      </c>
      <c r="V940" s="1">
        <f t="shared" si="375"/>
        <v>3145.8600024897301</v>
      </c>
      <c r="W940" s="7">
        <v>2019</v>
      </c>
      <c r="X940" s="173" t="s">
        <v>1394</v>
      </c>
      <c r="Y940" s="11">
        <f>+P940-'[1]Приложение №1'!$P874</f>
        <v>0</v>
      </c>
      <c r="AA940" s="24">
        <f t="shared" si="372"/>
        <v>2527069.34</v>
      </c>
      <c r="AB940" s="26">
        <v>0</v>
      </c>
      <c r="AC940" s="26">
        <v>0</v>
      </c>
      <c r="AD940" s="26">
        <v>0</v>
      </c>
      <c r="AE940" s="26">
        <v>0</v>
      </c>
      <c r="AF940" s="26">
        <v>0</v>
      </c>
      <c r="AG940" s="26"/>
      <c r="AH940" s="26">
        <v>0</v>
      </c>
      <c r="AI940" s="26">
        <v>0</v>
      </c>
      <c r="AJ940" s="26">
        <v>2225691.0505115995</v>
      </c>
      <c r="AK940" s="26">
        <v>0</v>
      </c>
      <c r="AL940" s="26">
        <v>0</v>
      </c>
      <c r="AM940" s="26">
        <v>0</v>
      </c>
      <c r="AN940" s="26">
        <v>227436.24059999999</v>
      </c>
      <c r="AO940" s="1">
        <v>25270.6934</v>
      </c>
      <c r="AP940" s="112">
        <v>48671.355488399997</v>
      </c>
      <c r="AQ940" s="172"/>
    </row>
    <row r="941" spans="1:43" ht="15" customHeight="1" x14ac:dyDescent="0.25">
      <c r="A941" s="4">
        <f t="shared" si="368"/>
        <v>914</v>
      </c>
      <c r="B941" s="22">
        <f t="shared" si="369"/>
        <v>305</v>
      </c>
      <c r="C941" s="2" t="s">
        <v>658</v>
      </c>
      <c r="D941" s="2" t="s">
        <v>666</v>
      </c>
      <c r="E941" s="5">
        <v>1987</v>
      </c>
      <c r="F941" s="5">
        <v>1987</v>
      </c>
      <c r="G941" s="5" t="s">
        <v>63</v>
      </c>
      <c r="H941" s="5">
        <v>2</v>
      </c>
      <c r="I941" s="5">
        <v>3</v>
      </c>
      <c r="J941" s="26">
        <v>893.8</v>
      </c>
      <c r="K941" s="26">
        <v>812.2</v>
      </c>
      <c r="L941" s="26">
        <v>0</v>
      </c>
      <c r="M941" s="6">
        <v>26</v>
      </c>
      <c r="N941" s="24">
        <f t="shared" si="370"/>
        <v>2555067.4900000002</v>
      </c>
      <c r="O941" s="20"/>
      <c r="P941" s="1">
        <f t="shared" si="374"/>
        <v>1884163.0500000005</v>
      </c>
      <c r="Q941" s="1"/>
      <c r="R941" s="1">
        <v>124131.39840000001</v>
      </c>
      <c r="S941" s="1">
        <v>546773.04159999988</v>
      </c>
      <c r="T941" s="26"/>
      <c r="U941" s="1">
        <f t="shared" si="375"/>
        <v>3145.8599975375523</v>
      </c>
      <c r="V941" s="1">
        <f t="shared" si="375"/>
        <v>3145.8599975375523</v>
      </c>
      <c r="W941" s="7">
        <v>2019</v>
      </c>
      <c r="X941" s="173" t="s">
        <v>1394</v>
      </c>
      <c r="Y941" s="11">
        <f>+P941-'[1]Приложение №1'!$P875</f>
        <v>0</v>
      </c>
      <c r="AA941" s="24">
        <f t="shared" si="372"/>
        <v>2555067.4900000002</v>
      </c>
      <c r="AB941" s="26">
        <v>0</v>
      </c>
      <c r="AC941" s="26">
        <v>0</v>
      </c>
      <c r="AD941" s="26">
        <v>0</v>
      </c>
      <c r="AE941" s="26">
        <v>0</v>
      </c>
      <c r="AF941" s="26">
        <v>0</v>
      </c>
      <c r="AG941" s="26"/>
      <c r="AH941" s="26">
        <v>0</v>
      </c>
      <c r="AI941" s="26">
        <v>0</v>
      </c>
      <c r="AJ941" s="26">
        <v>2250350.1411426002</v>
      </c>
      <c r="AK941" s="26">
        <v>0</v>
      </c>
      <c r="AL941" s="26">
        <v>0</v>
      </c>
      <c r="AM941" s="26">
        <v>0</v>
      </c>
      <c r="AN941" s="26">
        <v>229956.0741</v>
      </c>
      <c r="AO941" s="1">
        <v>25550.674900000002</v>
      </c>
      <c r="AP941" s="112">
        <v>49210.599857400011</v>
      </c>
      <c r="AQ941" s="172"/>
    </row>
    <row r="942" spans="1:43" ht="15" customHeight="1" x14ac:dyDescent="0.25">
      <c r="A942" s="4">
        <f t="shared" si="368"/>
        <v>915</v>
      </c>
      <c r="B942" s="22">
        <f t="shared" si="369"/>
        <v>306</v>
      </c>
      <c r="C942" s="2" t="s">
        <v>658</v>
      </c>
      <c r="D942" s="2" t="s">
        <v>667</v>
      </c>
      <c r="E942" s="5">
        <v>1985</v>
      </c>
      <c r="F942" s="5">
        <v>1985</v>
      </c>
      <c r="G942" s="5" t="s">
        <v>63</v>
      </c>
      <c r="H942" s="5">
        <v>2</v>
      </c>
      <c r="I942" s="5">
        <v>3</v>
      </c>
      <c r="J942" s="26">
        <v>983.5</v>
      </c>
      <c r="K942" s="26">
        <v>855.8</v>
      </c>
      <c r="L942" s="26">
        <v>0</v>
      </c>
      <c r="M942" s="6">
        <v>27</v>
      </c>
      <c r="N942" s="24">
        <f t="shared" si="370"/>
        <v>2692226.99</v>
      </c>
      <c r="O942" s="20"/>
      <c r="P942" s="1">
        <f t="shared" si="374"/>
        <v>2013581.84</v>
      </c>
      <c r="Q942" s="1"/>
      <c r="R942" s="1">
        <v>102520.5876</v>
      </c>
      <c r="S942" s="1">
        <v>576124.56239999994</v>
      </c>
      <c r="T942" s="26"/>
      <c r="U942" s="1">
        <f t="shared" si="375"/>
        <v>3145.860002336995</v>
      </c>
      <c r="V942" s="1">
        <f t="shared" si="375"/>
        <v>3145.860002336995</v>
      </c>
      <c r="W942" s="7">
        <v>2019</v>
      </c>
      <c r="X942" s="173" t="s">
        <v>1394</v>
      </c>
      <c r="Y942" s="11">
        <f>+P942-'[1]Приложение №1'!$P876</f>
        <v>0</v>
      </c>
      <c r="AA942" s="24">
        <f t="shared" si="372"/>
        <v>2692226.99</v>
      </c>
      <c r="AB942" s="26">
        <v>0</v>
      </c>
      <c r="AC942" s="26">
        <v>0</v>
      </c>
      <c r="AD942" s="26">
        <v>0</v>
      </c>
      <c r="AE942" s="26">
        <v>0</v>
      </c>
      <c r="AF942" s="26">
        <v>0</v>
      </c>
      <c r="AG942" s="26"/>
      <c r="AH942" s="26">
        <v>0</v>
      </c>
      <c r="AI942" s="26">
        <v>0</v>
      </c>
      <c r="AJ942" s="26">
        <v>2371151.9991726</v>
      </c>
      <c r="AK942" s="26">
        <v>0</v>
      </c>
      <c r="AL942" s="26">
        <v>0</v>
      </c>
      <c r="AM942" s="26">
        <v>0</v>
      </c>
      <c r="AN942" s="26">
        <v>242300.42910000001</v>
      </c>
      <c r="AO942" s="1">
        <v>26922.269900000003</v>
      </c>
      <c r="AP942" s="112">
        <v>51852.291827400011</v>
      </c>
      <c r="AQ942" s="172"/>
    </row>
    <row r="943" spans="1:43" ht="15" customHeight="1" x14ac:dyDescent="0.25">
      <c r="A943" s="4">
        <f t="shared" si="368"/>
        <v>916</v>
      </c>
      <c r="B943" s="22">
        <f t="shared" si="369"/>
        <v>307</v>
      </c>
      <c r="C943" s="2" t="s">
        <v>658</v>
      </c>
      <c r="D943" s="2" t="s">
        <v>668</v>
      </c>
      <c r="E943" s="5">
        <v>1990</v>
      </c>
      <c r="F943" s="5">
        <v>1990</v>
      </c>
      <c r="G943" s="5" t="s">
        <v>63</v>
      </c>
      <c r="H943" s="5">
        <v>2</v>
      </c>
      <c r="I943" s="5">
        <v>3</v>
      </c>
      <c r="J943" s="26">
        <v>817.4</v>
      </c>
      <c r="K943" s="26">
        <v>722.4</v>
      </c>
      <c r="L943" s="26">
        <v>0</v>
      </c>
      <c r="M943" s="6">
        <v>25</v>
      </c>
      <c r="N943" s="24">
        <f t="shared" si="370"/>
        <v>2272569.2599999998</v>
      </c>
      <c r="O943" s="20"/>
      <c r="P943" s="1">
        <f t="shared" si="374"/>
        <v>1648043.0499999996</v>
      </c>
      <c r="Q943" s="1"/>
      <c r="R943" s="1">
        <v>138206.53279999999</v>
      </c>
      <c r="S943" s="1">
        <v>486319.67719999998</v>
      </c>
      <c r="T943" s="26"/>
      <c r="U943" s="1">
        <f t="shared" si="375"/>
        <v>3145.8599944629013</v>
      </c>
      <c r="V943" s="1">
        <f t="shared" si="375"/>
        <v>3145.8599944629013</v>
      </c>
      <c r="W943" s="7">
        <v>2019</v>
      </c>
      <c r="X943" s="173" t="s">
        <v>1394</v>
      </c>
      <c r="Y943" s="11">
        <f>+P943-'[1]Приложение №1'!$P877</f>
        <v>0</v>
      </c>
      <c r="AA943" s="24">
        <f t="shared" si="372"/>
        <v>2272569.2599999998</v>
      </c>
      <c r="AB943" s="26">
        <v>0</v>
      </c>
      <c r="AC943" s="26">
        <v>0</v>
      </c>
      <c r="AD943" s="26">
        <v>0</v>
      </c>
      <c r="AE943" s="26">
        <v>0</v>
      </c>
      <c r="AF943" s="26">
        <v>0</v>
      </c>
      <c r="AG943" s="26"/>
      <c r="AH943" s="26">
        <v>0</v>
      </c>
      <c r="AI943" s="26">
        <v>0</v>
      </c>
      <c r="AJ943" s="26">
        <v>2001542.6500523998</v>
      </c>
      <c r="AK943" s="26">
        <v>0</v>
      </c>
      <c r="AL943" s="26">
        <v>0</v>
      </c>
      <c r="AM943" s="26">
        <v>0</v>
      </c>
      <c r="AN943" s="26">
        <v>204531.23339999997</v>
      </c>
      <c r="AO943" s="1">
        <v>22725.692599999998</v>
      </c>
      <c r="AP943" s="112">
        <v>43769.683947599995</v>
      </c>
      <c r="AQ943" s="172"/>
    </row>
    <row r="944" spans="1:43" ht="15" customHeight="1" x14ac:dyDescent="0.25">
      <c r="A944" s="4">
        <f t="shared" si="368"/>
        <v>917</v>
      </c>
      <c r="B944" s="22">
        <f t="shared" si="369"/>
        <v>308</v>
      </c>
      <c r="C944" s="2" t="s">
        <v>658</v>
      </c>
      <c r="D944" s="2" t="s">
        <v>669</v>
      </c>
      <c r="E944" s="5">
        <v>1994</v>
      </c>
      <c r="F944" s="5">
        <v>1994</v>
      </c>
      <c r="G944" s="5" t="s">
        <v>63</v>
      </c>
      <c r="H944" s="5">
        <v>2</v>
      </c>
      <c r="I944" s="5">
        <v>3</v>
      </c>
      <c r="J944" s="26">
        <v>890.6</v>
      </c>
      <c r="K944" s="26">
        <v>817.4</v>
      </c>
      <c r="L944" s="26">
        <v>0</v>
      </c>
      <c r="M944" s="6">
        <v>29</v>
      </c>
      <c r="N944" s="24">
        <f t="shared" si="370"/>
        <v>2571425.96</v>
      </c>
      <c r="O944" s="20"/>
      <c r="P944" s="1">
        <f t="shared" si="374"/>
        <v>1832709.1599999997</v>
      </c>
      <c r="Q944" s="1"/>
      <c r="R944" s="1">
        <v>188443.12279999998</v>
      </c>
      <c r="S944" s="1">
        <v>550273.67720000027</v>
      </c>
      <c r="T944" s="26"/>
      <c r="U944" s="1">
        <f t="shared" si="375"/>
        <v>3145.8599951064352</v>
      </c>
      <c r="V944" s="1">
        <f t="shared" si="375"/>
        <v>3145.8599951064352</v>
      </c>
      <c r="W944" s="7">
        <v>2019</v>
      </c>
      <c r="X944" s="173" t="s">
        <v>1394</v>
      </c>
      <c r="Y944" s="11">
        <f>+P944-'[1]Приложение №1'!$P878</f>
        <v>0</v>
      </c>
      <c r="AA944" s="24">
        <f t="shared" si="372"/>
        <v>2571425.96</v>
      </c>
      <c r="AB944" s="26">
        <v>0</v>
      </c>
      <c r="AC944" s="26">
        <v>0</v>
      </c>
      <c r="AD944" s="26">
        <v>0</v>
      </c>
      <c r="AE944" s="26">
        <v>0</v>
      </c>
      <c r="AF944" s="26">
        <v>0</v>
      </c>
      <c r="AG944" s="26"/>
      <c r="AH944" s="26">
        <v>0</v>
      </c>
      <c r="AI944" s="26">
        <v>0</v>
      </c>
      <c r="AJ944" s="26">
        <v>2264757.7000104003</v>
      </c>
      <c r="AK944" s="26">
        <v>0</v>
      </c>
      <c r="AL944" s="26">
        <v>0</v>
      </c>
      <c r="AM944" s="26">
        <v>0</v>
      </c>
      <c r="AN944" s="26">
        <v>231428.3364</v>
      </c>
      <c r="AO944" s="1">
        <v>25714.259600000001</v>
      </c>
      <c r="AP944" s="112">
        <v>49525.663989600005</v>
      </c>
      <c r="AQ944" s="172"/>
    </row>
    <row r="945" spans="1:43" ht="15" customHeight="1" x14ac:dyDescent="0.25">
      <c r="A945" s="4">
        <f t="shared" si="368"/>
        <v>918</v>
      </c>
      <c r="B945" s="22">
        <f t="shared" si="369"/>
        <v>309</v>
      </c>
      <c r="C945" s="2" t="s">
        <v>658</v>
      </c>
      <c r="D945" s="2" t="s">
        <v>670</v>
      </c>
      <c r="E945" s="5">
        <v>1981</v>
      </c>
      <c r="F945" s="5">
        <v>1981</v>
      </c>
      <c r="G945" s="5" t="s">
        <v>63</v>
      </c>
      <c r="H945" s="5">
        <v>2</v>
      </c>
      <c r="I945" s="5">
        <v>2</v>
      </c>
      <c r="J945" s="26">
        <v>819.1</v>
      </c>
      <c r="K945" s="26">
        <v>726.7</v>
      </c>
      <c r="L945" s="26">
        <v>0</v>
      </c>
      <c r="M945" s="6">
        <v>26</v>
      </c>
      <c r="N945" s="24">
        <f t="shared" si="370"/>
        <v>5942182.3000000007</v>
      </c>
      <c r="O945" s="20"/>
      <c r="P945" s="1">
        <f t="shared" si="374"/>
        <v>5361066.3400000017</v>
      </c>
      <c r="Q945" s="1"/>
      <c r="R945" s="1">
        <v>91901.517400000012</v>
      </c>
      <c r="S945" s="1">
        <v>489214.44259999902</v>
      </c>
      <c r="T945" s="26"/>
      <c r="U945" s="1">
        <f t="shared" si="375"/>
        <v>8176.9400027521679</v>
      </c>
      <c r="V945" s="1">
        <f t="shared" si="375"/>
        <v>8176.9400027521679</v>
      </c>
      <c r="W945" s="7">
        <v>2019</v>
      </c>
      <c r="X945" s="173" t="s">
        <v>1394</v>
      </c>
      <c r="Y945" s="11">
        <f>+P945-'[1]Приложение №1'!$P879</f>
        <v>0</v>
      </c>
      <c r="AA945" s="24">
        <f t="shared" si="372"/>
        <v>5942182.3000000007</v>
      </c>
      <c r="AB945" s="26">
        <v>0</v>
      </c>
      <c r="AC945" s="26">
        <v>0</v>
      </c>
      <c r="AD945" s="26">
        <v>0</v>
      </c>
      <c r="AE945" s="26">
        <v>0</v>
      </c>
      <c r="AF945" s="26">
        <v>0</v>
      </c>
      <c r="AG945" s="26"/>
      <c r="AH945" s="26">
        <v>0</v>
      </c>
      <c r="AI945" s="26">
        <v>0</v>
      </c>
      <c r="AJ945" s="26">
        <v>2013456.5961803999</v>
      </c>
      <c r="AK945" s="26">
        <v>0</v>
      </c>
      <c r="AL945" s="26">
        <v>0</v>
      </c>
      <c r="AM945" s="26">
        <v>3184282.5866913605</v>
      </c>
      <c r="AN945" s="26">
        <v>571357.26540000003</v>
      </c>
      <c r="AO945" s="1">
        <v>59421.822999999997</v>
      </c>
      <c r="AP945" s="112">
        <v>113664.02872823999</v>
      </c>
      <c r="AQ945" s="172"/>
    </row>
    <row r="946" spans="1:43" ht="15" customHeight="1" x14ac:dyDescent="0.25">
      <c r="A946" s="4">
        <f t="shared" si="368"/>
        <v>919</v>
      </c>
      <c r="B946" s="22">
        <f t="shared" si="369"/>
        <v>310</v>
      </c>
      <c r="C946" s="2" t="s">
        <v>658</v>
      </c>
      <c r="D946" s="2" t="s">
        <v>671</v>
      </c>
      <c r="E946" s="5">
        <v>1982</v>
      </c>
      <c r="F946" s="5">
        <v>1982</v>
      </c>
      <c r="G946" s="5" t="s">
        <v>63</v>
      </c>
      <c r="H946" s="5">
        <v>2</v>
      </c>
      <c r="I946" s="5">
        <v>3</v>
      </c>
      <c r="J946" s="26">
        <v>837.9</v>
      </c>
      <c r="K946" s="26">
        <v>743.1</v>
      </c>
      <c r="L946" s="26">
        <v>0</v>
      </c>
      <c r="M946" s="6">
        <v>21</v>
      </c>
      <c r="N946" s="24">
        <f t="shared" si="370"/>
        <v>6076284.1199999992</v>
      </c>
      <c r="O946" s="20"/>
      <c r="P946" s="1">
        <f t="shared" si="374"/>
        <v>5410554.459999999</v>
      </c>
      <c r="Q946" s="1"/>
      <c r="R946" s="1">
        <v>165474.73820000002</v>
      </c>
      <c r="S946" s="1">
        <v>500254.92180000013</v>
      </c>
      <c r="T946" s="26"/>
      <c r="U946" s="1">
        <f t="shared" si="375"/>
        <v>8176.9400080742816</v>
      </c>
      <c r="V946" s="1">
        <f t="shared" si="375"/>
        <v>8176.9400080742816</v>
      </c>
      <c r="W946" s="7">
        <v>2019</v>
      </c>
      <c r="X946" s="173" t="s">
        <v>1394</v>
      </c>
      <c r="Y946" s="11">
        <f>+P946-'[1]Приложение №1'!$P880</f>
        <v>0</v>
      </c>
      <c r="AA946" s="24">
        <f t="shared" si="372"/>
        <v>6076284.1199999992</v>
      </c>
      <c r="AB946" s="26">
        <v>0</v>
      </c>
      <c r="AC946" s="26">
        <v>0</v>
      </c>
      <c r="AD946" s="26">
        <v>0</v>
      </c>
      <c r="AE946" s="26">
        <v>0</v>
      </c>
      <c r="AF946" s="26">
        <v>0</v>
      </c>
      <c r="AG946" s="26"/>
      <c r="AH946" s="26">
        <v>0</v>
      </c>
      <c r="AI946" s="26">
        <v>0</v>
      </c>
      <c r="AJ946" s="26">
        <v>2058895.8311417999</v>
      </c>
      <c r="AK946" s="26">
        <v>0</v>
      </c>
      <c r="AL946" s="26">
        <v>0</v>
      </c>
      <c r="AM946" s="26">
        <v>3256144.7486546994</v>
      </c>
      <c r="AN946" s="26">
        <v>584251.52630000003</v>
      </c>
      <c r="AO946" s="1">
        <v>60762.841199999995</v>
      </c>
      <c r="AP946" s="112">
        <v>116229.17270349999</v>
      </c>
      <c r="AQ946" s="172"/>
    </row>
    <row r="947" spans="1:43" ht="15" customHeight="1" x14ac:dyDescent="0.25">
      <c r="A947" s="4">
        <f t="shared" si="368"/>
        <v>920</v>
      </c>
      <c r="B947" s="22">
        <f t="shared" si="369"/>
        <v>311</v>
      </c>
      <c r="C947" s="2" t="s">
        <v>658</v>
      </c>
      <c r="D947" s="2" t="s">
        <v>672</v>
      </c>
      <c r="E947" s="5">
        <v>1986</v>
      </c>
      <c r="F947" s="5">
        <v>1986</v>
      </c>
      <c r="G947" s="5" t="s">
        <v>63</v>
      </c>
      <c r="H947" s="5">
        <v>2</v>
      </c>
      <c r="I947" s="5">
        <v>3</v>
      </c>
      <c r="J947" s="26">
        <v>834.4</v>
      </c>
      <c r="K947" s="26">
        <v>746.4</v>
      </c>
      <c r="L947" s="26">
        <v>0</v>
      </c>
      <c r="M947" s="6">
        <v>25</v>
      </c>
      <c r="N947" s="24">
        <f t="shared" si="370"/>
        <v>2348069.9</v>
      </c>
      <c r="O947" s="20"/>
      <c r="P947" s="1">
        <f t="shared" si="374"/>
        <v>1712451.87</v>
      </c>
      <c r="Q947" s="1"/>
      <c r="R947" s="1">
        <v>133141.5508</v>
      </c>
      <c r="S947" s="1">
        <v>502476.47919999983</v>
      </c>
      <c r="T947" s="26"/>
      <c r="U947" s="1">
        <f t="shared" si="375"/>
        <v>3145.8599946409431</v>
      </c>
      <c r="V947" s="1">
        <f t="shared" si="375"/>
        <v>3145.8599946409431</v>
      </c>
      <c r="W947" s="7">
        <v>2019</v>
      </c>
      <c r="X947" s="173" t="s">
        <v>1394</v>
      </c>
      <c r="Y947" s="11">
        <f>+P947-'[1]Приложение №1'!$P881</f>
        <v>0</v>
      </c>
      <c r="AA947" s="24">
        <f t="shared" si="372"/>
        <v>2348069.9</v>
      </c>
      <c r="AB947" s="26">
        <v>0</v>
      </c>
      <c r="AC947" s="26">
        <v>0</v>
      </c>
      <c r="AD947" s="26">
        <v>0</v>
      </c>
      <c r="AE947" s="26">
        <v>0</v>
      </c>
      <c r="AF947" s="26">
        <v>0</v>
      </c>
      <c r="AG947" s="26"/>
      <c r="AH947" s="26">
        <v>0</v>
      </c>
      <c r="AI947" s="26">
        <v>0</v>
      </c>
      <c r="AJ947" s="26">
        <v>2068039.0837259996</v>
      </c>
      <c r="AK947" s="26">
        <v>0</v>
      </c>
      <c r="AL947" s="26">
        <v>0</v>
      </c>
      <c r="AM947" s="26">
        <v>0</v>
      </c>
      <c r="AN947" s="26">
        <v>211326.291</v>
      </c>
      <c r="AO947" s="1">
        <v>23480.699000000001</v>
      </c>
      <c r="AP947" s="112">
        <v>45223.826273999999</v>
      </c>
      <c r="AQ947" s="172"/>
    </row>
    <row r="948" spans="1:43" ht="15" customHeight="1" x14ac:dyDescent="0.25">
      <c r="A948" s="4">
        <f t="shared" si="368"/>
        <v>921</v>
      </c>
      <c r="B948" s="22">
        <f t="shared" si="369"/>
        <v>312</v>
      </c>
      <c r="C948" s="2" t="s">
        <v>658</v>
      </c>
      <c r="D948" s="2" t="s">
        <v>673</v>
      </c>
      <c r="E948" s="5">
        <v>1987</v>
      </c>
      <c r="F948" s="5">
        <v>1987</v>
      </c>
      <c r="G948" s="5" t="s">
        <v>63</v>
      </c>
      <c r="H948" s="5">
        <v>2</v>
      </c>
      <c r="I948" s="5">
        <v>2</v>
      </c>
      <c r="J948" s="26">
        <v>821.7</v>
      </c>
      <c r="K948" s="26">
        <v>739.3</v>
      </c>
      <c r="L948" s="26">
        <v>0</v>
      </c>
      <c r="M948" s="6">
        <v>25</v>
      </c>
      <c r="N948" s="24">
        <f t="shared" si="370"/>
        <v>2325734.2999999998</v>
      </c>
      <c r="O948" s="20"/>
      <c r="P948" s="1">
        <f t="shared" si="374"/>
        <v>1730398.5700000003</v>
      </c>
      <c r="Q948" s="1"/>
      <c r="R948" s="1">
        <v>97638.974600000001</v>
      </c>
      <c r="S948" s="1">
        <v>497696.75539999973</v>
      </c>
      <c r="T948" s="26"/>
      <c r="U948" s="1">
        <f t="shared" si="375"/>
        <v>3145.8600027052616</v>
      </c>
      <c r="V948" s="1">
        <f t="shared" si="375"/>
        <v>3145.8600027052616</v>
      </c>
      <c r="W948" s="7">
        <v>2019</v>
      </c>
      <c r="X948" s="173" t="s">
        <v>1394</v>
      </c>
      <c r="Y948" s="11">
        <f>+P948-'[1]Приложение №1'!$P882</f>
        <v>0</v>
      </c>
      <c r="AA948" s="24">
        <f t="shared" si="372"/>
        <v>2325734.2999999998</v>
      </c>
      <c r="AB948" s="26">
        <v>0</v>
      </c>
      <c r="AC948" s="26">
        <v>0</v>
      </c>
      <c r="AD948" s="26">
        <v>0</v>
      </c>
      <c r="AE948" s="26">
        <v>0</v>
      </c>
      <c r="AF948" s="26">
        <v>0</v>
      </c>
      <c r="AG948" s="26"/>
      <c r="AH948" s="26">
        <v>0</v>
      </c>
      <c r="AI948" s="26">
        <v>0</v>
      </c>
      <c r="AJ948" s="26">
        <v>2048367.2273819998</v>
      </c>
      <c r="AK948" s="26">
        <v>0</v>
      </c>
      <c r="AL948" s="26">
        <v>0</v>
      </c>
      <c r="AM948" s="26">
        <v>0</v>
      </c>
      <c r="AN948" s="26">
        <v>209316.08699999997</v>
      </c>
      <c r="AO948" s="1">
        <v>23257.342999999997</v>
      </c>
      <c r="AP948" s="112">
        <v>44793.642618000005</v>
      </c>
      <c r="AQ948" s="172"/>
    </row>
    <row r="949" spans="1:43" ht="15" customHeight="1" x14ac:dyDescent="0.25">
      <c r="A949" s="4">
        <f t="shared" si="368"/>
        <v>922</v>
      </c>
      <c r="B949" s="22">
        <f t="shared" si="369"/>
        <v>313</v>
      </c>
      <c r="C949" s="2" t="s">
        <v>674</v>
      </c>
      <c r="D949" s="2" t="s">
        <v>675</v>
      </c>
      <c r="E949" s="5">
        <v>1981</v>
      </c>
      <c r="F949" s="5">
        <v>2012</v>
      </c>
      <c r="G949" s="5" t="s">
        <v>63</v>
      </c>
      <c r="H949" s="5">
        <v>2</v>
      </c>
      <c r="I949" s="5">
        <v>2</v>
      </c>
      <c r="J949" s="26">
        <v>1102.5</v>
      </c>
      <c r="K949" s="26">
        <v>953.1</v>
      </c>
      <c r="L949" s="26">
        <v>0</v>
      </c>
      <c r="M949" s="6">
        <v>51</v>
      </c>
      <c r="N949" s="24">
        <f t="shared" si="370"/>
        <v>4801727.3399999989</v>
      </c>
      <c r="O949" s="20"/>
      <c r="P949" s="1">
        <f t="shared" si="374"/>
        <v>3739877.3099999996</v>
      </c>
      <c r="Q949" s="1">
        <v>210000</v>
      </c>
      <c r="R949" s="1">
        <v>210223.10820000002</v>
      </c>
      <c r="S949" s="1">
        <v>641626.92179999978</v>
      </c>
      <c r="T949" s="26"/>
      <c r="U949" s="1">
        <f t="shared" ref="U949:V971" si="376">$N949/($K949+$L949)</f>
        <v>5038.010009442869</v>
      </c>
      <c r="V949" s="1">
        <f t="shared" si="376"/>
        <v>5038.010009442869</v>
      </c>
      <c r="W949" s="7">
        <v>2019</v>
      </c>
      <c r="X949" s="173" t="s">
        <v>1394</v>
      </c>
      <c r="Y949" s="11">
        <f>+P949-'[1]Приложение №1'!$P883</f>
        <v>0</v>
      </c>
      <c r="AA949" s="24">
        <f t="shared" si="372"/>
        <v>4801727.3399999989</v>
      </c>
      <c r="AB949" s="26">
        <v>2405495.4171779994</v>
      </c>
      <c r="AC949" s="26">
        <v>0</v>
      </c>
      <c r="AD949" s="26">
        <v>322933.33207800006</v>
      </c>
      <c r="AE949" s="26">
        <v>1351930.9678559999</v>
      </c>
      <c r="AF949" s="26">
        <v>0</v>
      </c>
      <c r="AG949" s="26"/>
      <c r="AH949" s="26">
        <v>533282.64855599997</v>
      </c>
      <c r="AI949" s="26">
        <v>0</v>
      </c>
      <c r="AJ949" s="26">
        <v>0</v>
      </c>
      <c r="AK949" s="26">
        <v>0</v>
      </c>
      <c r="AL949" s="26">
        <v>0</v>
      </c>
      <c r="AM949" s="26">
        <v>0</v>
      </c>
      <c r="AN949" s="26">
        <v>64693.96</v>
      </c>
      <c r="AO949" s="26">
        <v>22500</v>
      </c>
      <c r="AP949" s="112">
        <v>100891.01433199999</v>
      </c>
      <c r="AQ949" s="172"/>
    </row>
    <row r="950" spans="1:43" ht="15" customHeight="1" x14ac:dyDescent="0.25">
      <c r="A950" s="4">
        <f t="shared" ref="A950:A971" si="377">+A949+1</f>
        <v>923</v>
      </c>
      <c r="B950" s="22">
        <f t="shared" ref="B950:B971" si="378">+B949+1</f>
        <v>314</v>
      </c>
      <c r="C950" s="2" t="s">
        <v>1336</v>
      </c>
      <c r="D950" s="2" t="s">
        <v>676</v>
      </c>
      <c r="E950" s="5">
        <v>1985</v>
      </c>
      <c r="F950" s="5">
        <v>2011</v>
      </c>
      <c r="G950" s="5" t="s">
        <v>60</v>
      </c>
      <c r="H950" s="5">
        <v>4</v>
      </c>
      <c r="I950" s="5">
        <v>4</v>
      </c>
      <c r="J950" s="26">
        <v>4301.8</v>
      </c>
      <c r="K950" s="26">
        <v>1758</v>
      </c>
      <c r="L950" s="26">
        <v>1356.6</v>
      </c>
      <c r="M950" s="6">
        <v>164</v>
      </c>
      <c r="N950" s="24">
        <f t="shared" si="370"/>
        <v>18138776.329999998</v>
      </c>
      <c r="O950" s="20"/>
      <c r="P950" s="1">
        <f t="shared" si="374"/>
        <v>17778030.9716</v>
      </c>
      <c r="Q950" s="1"/>
      <c r="R950" s="1">
        <v>360745.35839999997</v>
      </c>
      <c r="S950" s="1"/>
      <c r="T950" s="1"/>
      <c r="U950" s="1">
        <f t="shared" si="376"/>
        <v>5823.7899987157252</v>
      </c>
      <c r="V950" s="1">
        <f t="shared" si="376"/>
        <v>5823.7899987157252</v>
      </c>
      <c r="W950" s="7">
        <v>2019</v>
      </c>
      <c r="X950" s="173" t="s">
        <v>1394</v>
      </c>
      <c r="Y950" s="11">
        <f>+P950-'[1]Приложение №1'!$P885</f>
        <v>0</v>
      </c>
      <c r="AA950" s="24">
        <f t="shared" si="372"/>
        <v>18138776.329999998</v>
      </c>
      <c r="AB950" s="26">
        <v>0</v>
      </c>
      <c r="AC950" s="26">
        <v>0</v>
      </c>
      <c r="AD950" s="26">
        <v>0</v>
      </c>
      <c r="AE950" s="26">
        <v>0</v>
      </c>
      <c r="AF950" s="26">
        <v>0</v>
      </c>
      <c r="AG950" s="26"/>
      <c r="AH950" s="26">
        <v>0</v>
      </c>
      <c r="AI950" s="26">
        <v>0</v>
      </c>
      <c r="AJ950" s="26">
        <v>15975545.8648842</v>
      </c>
      <c r="AK950" s="26">
        <v>0</v>
      </c>
      <c r="AL950" s="26">
        <v>0</v>
      </c>
      <c r="AM950" s="26">
        <v>0</v>
      </c>
      <c r="AN950" s="26">
        <v>1632489.8696999997</v>
      </c>
      <c r="AO950" s="1">
        <v>181387.76329999999</v>
      </c>
      <c r="AP950" s="112">
        <v>349352.8321158</v>
      </c>
      <c r="AQ950" s="172"/>
    </row>
    <row r="951" spans="1:43" ht="15" customHeight="1" x14ac:dyDescent="0.25">
      <c r="A951" s="4">
        <f t="shared" si="377"/>
        <v>924</v>
      </c>
      <c r="B951" s="22">
        <f t="shared" si="378"/>
        <v>315</v>
      </c>
      <c r="C951" s="2" t="s">
        <v>1336</v>
      </c>
      <c r="D951" s="2" t="s">
        <v>677</v>
      </c>
      <c r="E951" s="5">
        <v>1986</v>
      </c>
      <c r="F951" s="5">
        <v>2011</v>
      </c>
      <c r="G951" s="5" t="s">
        <v>60</v>
      </c>
      <c r="H951" s="5">
        <v>4</v>
      </c>
      <c r="I951" s="5">
        <v>2</v>
      </c>
      <c r="J951" s="26">
        <v>2131.6999999999998</v>
      </c>
      <c r="K951" s="26">
        <v>880.2</v>
      </c>
      <c r="L951" s="26">
        <v>661.2</v>
      </c>
      <c r="M951" s="6">
        <v>88</v>
      </c>
      <c r="N951" s="24">
        <f t="shared" si="370"/>
        <v>8976789.9100000001</v>
      </c>
      <c r="O951" s="20"/>
      <c r="P951" s="1">
        <f t="shared" si="374"/>
        <v>8799079.7368000001</v>
      </c>
      <c r="Q951" s="1"/>
      <c r="R951" s="1">
        <v>177710.17320000002</v>
      </c>
      <c r="S951" s="1"/>
      <c r="T951" s="1"/>
      <c r="U951" s="1">
        <f t="shared" si="376"/>
        <v>5823.790002595043</v>
      </c>
      <c r="V951" s="1">
        <f t="shared" si="376"/>
        <v>5823.790002595043</v>
      </c>
      <c r="W951" s="7">
        <v>2019</v>
      </c>
      <c r="X951" s="173" t="s">
        <v>1394</v>
      </c>
      <c r="Y951" s="11">
        <f>+P951-'[1]Приложение №1'!$P886</f>
        <v>0</v>
      </c>
      <c r="AA951" s="24">
        <f t="shared" si="372"/>
        <v>8976789.9100000001</v>
      </c>
      <c r="AB951" s="26">
        <v>0</v>
      </c>
      <c r="AC951" s="26">
        <v>0</v>
      </c>
      <c r="AD951" s="26">
        <v>0</v>
      </c>
      <c r="AE951" s="26">
        <v>0</v>
      </c>
      <c r="AF951" s="26">
        <v>0</v>
      </c>
      <c r="AG951" s="26"/>
      <c r="AH951" s="26">
        <v>0</v>
      </c>
      <c r="AI951" s="26">
        <v>0</v>
      </c>
      <c r="AJ951" s="26">
        <v>7906217.9453333998</v>
      </c>
      <c r="AK951" s="26">
        <v>0</v>
      </c>
      <c r="AL951" s="26">
        <v>0</v>
      </c>
      <c r="AM951" s="26">
        <v>0</v>
      </c>
      <c r="AN951" s="26">
        <v>807911.0919</v>
      </c>
      <c r="AO951" s="1">
        <v>89767.89910000001</v>
      </c>
      <c r="AP951" s="112">
        <v>172892.97366659998</v>
      </c>
      <c r="AQ951" s="172"/>
    </row>
    <row r="952" spans="1:43" ht="15" customHeight="1" x14ac:dyDescent="0.25">
      <c r="A952" s="4">
        <f t="shared" si="377"/>
        <v>925</v>
      </c>
      <c r="B952" s="22">
        <f t="shared" si="378"/>
        <v>316</v>
      </c>
      <c r="C952" s="2" t="s">
        <v>303</v>
      </c>
      <c r="D952" s="2" t="s">
        <v>678</v>
      </c>
      <c r="E952" s="5">
        <v>1968</v>
      </c>
      <c r="F952" s="5">
        <v>2010</v>
      </c>
      <c r="G952" s="5" t="s">
        <v>48</v>
      </c>
      <c r="H952" s="5">
        <v>2</v>
      </c>
      <c r="I952" s="5">
        <v>1</v>
      </c>
      <c r="J952" s="26">
        <v>395.2</v>
      </c>
      <c r="K952" s="26">
        <v>371</v>
      </c>
      <c r="L952" s="26">
        <v>0</v>
      </c>
      <c r="M952" s="6">
        <v>21</v>
      </c>
      <c r="N952" s="24">
        <f t="shared" si="370"/>
        <v>2665334.4900000002</v>
      </c>
      <c r="O952" s="20"/>
      <c r="P952" s="1">
        <f t="shared" si="374"/>
        <v>1811060.4200000004</v>
      </c>
      <c r="Q952" s="1"/>
      <c r="R952" s="1">
        <v>142324.022</v>
      </c>
      <c r="S952" s="1">
        <v>711950.04800000007</v>
      </c>
      <c r="T952" s="1"/>
      <c r="U952" s="1">
        <f t="shared" si="376"/>
        <v>7184.1900000000005</v>
      </c>
      <c r="V952" s="1">
        <f t="shared" si="376"/>
        <v>7184.1900000000005</v>
      </c>
      <c r="W952" s="7">
        <v>2019</v>
      </c>
      <c r="X952" s="173" t="s">
        <v>1394</v>
      </c>
      <c r="Y952" s="11">
        <f>+P952-'[1]Приложение №1'!$P887</f>
        <v>0</v>
      </c>
      <c r="AA952" s="24">
        <f t="shared" si="372"/>
        <v>2665334.4900000002</v>
      </c>
      <c r="AB952" s="26">
        <v>0</v>
      </c>
      <c r="AC952" s="26">
        <v>0</v>
      </c>
      <c r="AD952" s="26">
        <v>0</v>
      </c>
      <c r="AE952" s="26">
        <v>0</v>
      </c>
      <c r="AF952" s="26">
        <v>0</v>
      </c>
      <c r="AG952" s="26"/>
      <c r="AH952" s="26">
        <v>0</v>
      </c>
      <c r="AI952" s="26">
        <v>0</v>
      </c>
      <c r="AJ952" s="26">
        <v>0</v>
      </c>
      <c r="AK952" s="26">
        <v>0</v>
      </c>
      <c r="AL952" s="26">
        <v>0</v>
      </c>
      <c r="AM952" s="26">
        <v>2321383.7354034605</v>
      </c>
      <c r="AN952" s="26">
        <v>266533.44900000002</v>
      </c>
      <c r="AO952" s="1">
        <v>26653.344900000004</v>
      </c>
      <c r="AP952" s="112">
        <v>50763.960696540009</v>
      </c>
      <c r="AQ952" s="172"/>
    </row>
    <row r="953" spans="1:43" ht="15" customHeight="1" x14ac:dyDescent="0.25">
      <c r="A953" s="4">
        <f t="shared" si="377"/>
        <v>926</v>
      </c>
      <c r="B953" s="22">
        <f t="shared" si="378"/>
        <v>317</v>
      </c>
      <c r="C953" s="2" t="s">
        <v>303</v>
      </c>
      <c r="D953" s="2" t="s">
        <v>679</v>
      </c>
      <c r="E953" s="5">
        <v>1997</v>
      </c>
      <c r="F953" s="5">
        <v>2012</v>
      </c>
      <c r="G953" s="5" t="s">
        <v>48</v>
      </c>
      <c r="H953" s="5">
        <v>5</v>
      </c>
      <c r="I953" s="5">
        <v>4</v>
      </c>
      <c r="J953" s="26">
        <v>3981.21</v>
      </c>
      <c r="K953" s="26">
        <v>3111.1</v>
      </c>
      <c r="L953" s="26">
        <v>88.61</v>
      </c>
      <c r="M953" s="6">
        <v>114</v>
      </c>
      <c r="N953" s="24">
        <f t="shared" si="370"/>
        <v>1574001.34</v>
      </c>
      <c r="O953" s="20"/>
      <c r="P953" s="1">
        <f t="shared" si="374"/>
        <v>1085787.666666667</v>
      </c>
      <c r="Q953" s="1"/>
      <c r="R953" s="1">
        <v>265308.23423999996</v>
      </c>
      <c r="S953" s="1">
        <v>222905.43909333332</v>
      </c>
      <c r="T953" s="1"/>
      <c r="U953" s="1">
        <f t="shared" si="376"/>
        <v>491.91999899990941</v>
      </c>
      <c r="V953" s="1">
        <f t="shared" si="376"/>
        <v>491.91999899990941</v>
      </c>
      <c r="W953" s="7">
        <v>2019</v>
      </c>
      <c r="X953" s="173" t="s">
        <v>1394</v>
      </c>
      <c r="Y953" s="11">
        <f>+P953-'[1]Приложение №1'!$P888</f>
        <v>0</v>
      </c>
      <c r="AA953" s="24">
        <f t="shared" si="372"/>
        <v>1574001.34</v>
      </c>
      <c r="AB953" s="26">
        <v>0</v>
      </c>
      <c r="AC953" s="26">
        <v>0</v>
      </c>
      <c r="AD953" s="26">
        <v>0</v>
      </c>
      <c r="AE953" s="26">
        <v>0</v>
      </c>
      <c r="AF953" s="26">
        <v>1062819.2208135601</v>
      </c>
      <c r="AG953" s="26"/>
      <c r="AH953" s="26">
        <v>0</v>
      </c>
      <c r="AI953" s="26">
        <v>0</v>
      </c>
      <c r="AJ953" s="26">
        <v>0</v>
      </c>
      <c r="AK953" s="26">
        <v>0</v>
      </c>
      <c r="AL953" s="26">
        <v>0</v>
      </c>
      <c r="AM953" s="26">
        <v>0</v>
      </c>
      <c r="AN953" s="26">
        <v>472200.402</v>
      </c>
      <c r="AO953" s="1">
        <v>15740.013400000002</v>
      </c>
      <c r="AP953" s="112">
        <v>23241.703786440004</v>
      </c>
      <c r="AQ953" s="172"/>
    </row>
    <row r="954" spans="1:43" ht="15" customHeight="1" x14ac:dyDescent="0.25">
      <c r="A954" s="4">
        <f t="shared" si="377"/>
        <v>927</v>
      </c>
      <c r="B954" s="22">
        <f t="shared" si="378"/>
        <v>318</v>
      </c>
      <c r="C954" s="2" t="s">
        <v>303</v>
      </c>
      <c r="D954" s="2" t="s">
        <v>680</v>
      </c>
      <c r="E954" s="5">
        <v>1992</v>
      </c>
      <c r="F954" s="5">
        <v>2010</v>
      </c>
      <c r="G954" s="5" t="s">
        <v>48</v>
      </c>
      <c r="H954" s="5">
        <v>2</v>
      </c>
      <c r="I954" s="5">
        <v>2</v>
      </c>
      <c r="J954" s="26">
        <v>869.3</v>
      </c>
      <c r="K954" s="26">
        <v>524.6</v>
      </c>
      <c r="L954" s="26">
        <v>263.3</v>
      </c>
      <c r="M954" s="6">
        <v>31</v>
      </c>
      <c r="N954" s="24">
        <f t="shared" si="370"/>
        <v>458770.53</v>
      </c>
      <c r="O954" s="20"/>
      <c r="P954" s="1">
        <f t="shared" si="374"/>
        <v>261839.62</v>
      </c>
      <c r="Q954" s="1"/>
      <c r="R954" s="1">
        <v>84812.91840000001</v>
      </c>
      <c r="S954" s="1">
        <v>112117.99159999999</v>
      </c>
      <c r="T954" s="1"/>
      <c r="U954" s="1">
        <f t="shared" si="376"/>
        <v>582.26999619241019</v>
      </c>
      <c r="V954" s="1">
        <f t="shared" si="376"/>
        <v>582.26999619241019</v>
      </c>
      <c r="W954" s="7">
        <v>2019</v>
      </c>
      <c r="X954" s="173" t="s">
        <v>1394</v>
      </c>
      <c r="Y954" s="11">
        <f>+P954-'[1]Приложение №1'!$P889</f>
        <v>0</v>
      </c>
      <c r="AA954" s="24">
        <f t="shared" si="372"/>
        <v>458770.53</v>
      </c>
      <c r="AB954" s="26">
        <v>0</v>
      </c>
      <c r="AC954" s="26">
        <v>0</v>
      </c>
      <c r="AD954" s="26">
        <v>0</v>
      </c>
      <c r="AE954" s="26">
        <v>0</v>
      </c>
      <c r="AF954" s="26">
        <v>309777.46005402005</v>
      </c>
      <c r="AG954" s="26"/>
      <c r="AH954" s="26">
        <v>0</v>
      </c>
      <c r="AI954" s="26">
        <v>0</v>
      </c>
      <c r="AJ954" s="26">
        <v>0</v>
      </c>
      <c r="AK954" s="26">
        <v>0</v>
      </c>
      <c r="AL954" s="26">
        <v>0</v>
      </c>
      <c r="AM954" s="26">
        <v>0</v>
      </c>
      <c r="AN954" s="26">
        <v>137631.15900000001</v>
      </c>
      <c r="AO954" s="1">
        <v>4587.7053000000005</v>
      </c>
      <c r="AP954" s="112">
        <v>6774.2056459800015</v>
      </c>
      <c r="AQ954" s="172"/>
    </row>
    <row r="955" spans="1:43" ht="15" customHeight="1" x14ac:dyDescent="0.25">
      <c r="A955" s="4">
        <f t="shared" si="377"/>
        <v>928</v>
      </c>
      <c r="B955" s="22">
        <f t="shared" si="378"/>
        <v>319</v>
      </c>
      <c r="C955" s="2" t="s">
        <v>303</v>
      </c>
      <c r="D955" s="2" t="s">
        <v>681</v>
      </c>
      <c r="E955" s="5">
        <v>1993</v>
      </c>
      <c r="F955" s="5">
        <v>2009</v>
      </c>
      <c r="G955" s="5" t="s">
        <v>48</v>
      </c>
      <c r="H955" s="5">
        <v>2</v>
      </c>
      <c r="I955" s="5">
        <v>2</v>
      </c>
      <c r="J955" s="26">
        <v>862.9</v>
      </c>
      <c r="K955" s="26">
        <v>524.6</v>
      </c>
      <c r="L955" s="26">
        <v>256.89999999999998</v>
      </c>
      <c r="M955" s="6">
        <v>33</v>
      </c>
      <c r="N955" s="24">
        <f t="shared" si="370"/>
        <v>404572.72000000003</v>
      </c>
      <c r="O955" s="20"/>
      <c r="P955" s="1">
        <v>0</v>
      </c>
      <c r="Q955" s="1"/>
      <c r="R955" s="1">
        <v>83780.188800000004</v>
      </c>
      <c r="S955" s="1">
        <f>N955-O955-Q955-R955-T955</f>
        <v>320792.53120000003</v>
      </c>
      <c r="T955" s="1"/>
      <c r="U955" s="1">
        <f t="shared" si="376"/>
        <v>517.68742162507999</v>
      </c>
      <c r="V955" s="1">
        <f t="shared" si="376"/>
        <v>517.68742162507999</v>
      </c>
      <c r="W955" s="7">
        <v>2019</v>
      </c>
      <c r="X955" s="173" t="s">
        <v>1394</v>
      </c>
      <c r="Y955" s="11">
        <f>+P955-'[1]Приложение №1'!$P890</f>
        <v>0</v>
      </c>
      <c r="AA955" s="24">
        <f t="shared" si="372"/>
        <v>404572.72000000003</v>
      </c>
      <c r="AB955" s="26">
        <v>0</v>
      </c>
      <c r="AC955" s="26">
        <v>0</v>
      </c>
      <c r="AD955" s="26">
        <v>0</v>
      </c>
      <c r="AE955" s="26">
        <v>0</v>
      </c>
      <c r="AF955" s="26">
        <v>318383.06</v>
      </c>
      <c r="AG955" s="26"/>
      <c r="AH955" s="26">
        <v>0</v>
      </c>
      <c r="AI955" s="26">
        <v>0</v>
      </c>
      <c r="AJ955" s="26">
        <v>0</v>
      </c>
      <c r="AK955" s="26">
        <v>0</v>
      </c>
      <c r="AL955" s="26">
        <v>0</v>
      </c>
      <c r="AM955" s="26">
        <v>0</v>
      </c>
      <c r="AN955" s="26">
        <v>80238.25</v>
      </c>
      <c r="AO955" s="1">
        <v>3333.33</v>
      </c>
      <c r="AP955" s="112">
        <v>2618.08</v>
      </c>
      <c r="AQ955" s="172"/>
    </row>
    <row r="956" spans="1:43" ht="15" customHeight="1" x14ac:dyDescent="0.25">
      <c r="A956" s="4">
        <f t="shared" si="377"/>
        <v>929</v>
      </c>
      <c r="B956" s="22">
        <f t="shared" si="378"/>
        <v>320</v>
      </c>
      <c r="C956" s="2" t="s">
        <v>303</v>
      </c>
      <c r="D956" s="2" t="s">
        <v>682</v>
      </c>
      <c r="E956" s="5">
        <v>1988</v>
      </c>
      <c r="F956" s="5">
        <v>2010</v>
      </c>
      <c r="G956" s="5" t="s">
        <v>48</v>
      </c>
      <c r="H956" s="5">
        <v>2</v>
      </c>
      <c r="I956" s="5">
        <v>2</v>
      </c>
      <c r="J956" s="26">
        <v>771.2</v>
      </c>
      <c r="K956" s="26">
        <v>603.5</v>
      </c>
      <c r="L956" s="26">
        <v>0</v>
      </c>
      <c r="M956" s="6">
        <v>34</v>
      </c>
      <c r="N956" s="24">
        <f t="shared" si="370"/>
        <v>10298921.344755998</v>
      </c>
      <c r="O956" s="20"/>
      <c r="P956" s="1">
        <f t="shared" ref="P956:P957" si="379">N956-Q956-R956-S956-O956-T956</f>
        <v>8309727.7547559971</v>
      </c>
      <c r="Q956" s="1"/>
      <c r="R956" s="1">
        <v>270666.98699999996</v>
      </c>
      <c r="S956" s="1">
        <v>1718526.6030000008</v>
      </c>
      <c r="T956" s="1"/>
      <c r="U956" s="1">
        <f t="shared" si="376"/>
        <v>17065.321200921288</v>
      </c>
      <c r="V956" s="1">
        <f t="shared" si="376"/>
        <v>17065.321200921288</v>
      </c>
      <c r="W956" s="7">
        <v>2019</v>
      </c>
      <c r="X956" s="173" t="s">
        <v>1394</v>
      </c>
      <c r="Y956" s="11">
        <f>+P956-'[1]Приложение №1'!$P892</f>
        <v>-31483.885244003497</v>
      </c>
      <c r="AA956" s="24">
        <f t="shared" si="372"/>
        <v>10298921.344755998</v>
      </c>
      <c r="AB956" s="26">
        <v>0</v>
      </c>
      <c r="AC956" s="26">
        <v>0</v>
      </c>
      <c r="AD956" s="26">
        <v>518593.19407433993</v>
      </c>
      <c r="AE956" s="26">
        <v>441723.40086419997</v>
      </c>
      <c r="AF956" s="26">
        <v>0</v>
      </c>
      <c r="AG956" s="26"/>
      <c r="AH956" s="26">
        <v>0</v>
      </c>
      <c r="AI956" s="26">
        <v>0</v>
      </c>
      <c r="AJ956" s="26">
        <v>0</v>
      </c>
      <c r="AK956" s="26">
        <v>0</v>
      </c>
      <c r="AL956" s="26">
        <v>4683365.93</v>
      </c>
      <c r="AM956" s="26">
        <v>3776159.2612711801</v>
      </c>
      <c r="AN956" s="26">
        <v>655002.76150000002</v>
      </c>
      <c r="AO956" s="1">
        <v>57059.5383</v>
      </c>
      <c r="AP956" s="112">
        <v>167017.25874628001</v>
      </c>
      <c r="AQ956" s="172"/>
    </row>
    <row r="957" spans="1:43" ht="15" customHeight="1" x14ac:dyDescent="0.25">
      <c r="A957" s="4">
        <f t="shared" si="377"/>
        <v>930</v>
      </c>
      <c r="B957" s="22">
        <f t="shared" si="378"/>
        <v>321</v>
      </c>
      <c r="C957" s="2" t="s">
        <v>306</v>
      </c>
      <c r="D957" s="2" t="s">
        <v>683</v>
      </c>
      <c r="E957" s="5">
        <v>1987</v>
      </c>
      <c r="F957" s="5">
        <v>1987</v>
      </c>
      <c r="G957" s="5" t="s">
        <v>48</v>
      </c>
      <c r="H957" s="5">
        <v>2</v>
      </c>
      <c r="I957" s="5">
        <v>2</v>
      </c>
      <c r="J957" s="26">
        <v>910.2</v>
      </c>
      <c r="K957" s="26">
        <v>782.4</v>
      </c>
      <c r="L957" s="26">
        <v>0</v>
      </c>
      <c r="M957" s="6">
        <v>32</v>
      </c>
      <c r="N957" s="24">
        <f t="shared" ref="N957:N971" si="380">AA957</f>
        <v>1452392.59</v>
      </c>
      <c r="O957" s="20"/>
      <c r="P957" s="1">
        <f t="shared" si="379"/>
        <v>806022.15999999992</v>
      </c>
      <c r="Q957" s="1"/>
      <c r="R957" s="1">
        <v>248406.48680000001</v>
      </c>
      <c r="S957" s="1">
        <v>397963.94320000004</v>
      </c>
      <c r="T957" s="1"/>
      <c r="U957" s="1">
        <f t="shared" si="376"/>
        <v>1856.329997443763</v>
      </c>
      <c r="V957" s="1">
        <f t="shared" si="376"/>
        <v>1856.329997443763</v>
      </c>
      <c r="W957" s="7">
        <v>2019</v>
      </c>
      <c r="X957" s="173" t="s">
        <v>1394</v>
      </c>
      <c r="Y957" s="11">
        <f>+P957-'[1]Приложение №1'!$P893</f>
        <v>0</v>
      </c>
      <c r="AA957" s="24">
        <f t="shared" ref="AA957:AA971" si="381">SUM(AB957:AP957)</f>
        <v>1452392.59</v>
      </c>
      <c r="AB957" s="26">
        <v>0</v>
      </c>
      <c r="AC957" s="26">
        <v>0</v>
      </c>
      <c r="AD957" s="26">
        <v>672323.62980174005</v>
      </c>
      <c r="AE957" s="26">
        <v>572666.75863487995</v>
      </c>
      <c r="AF957" s="26">
        <v>0</v>
      </c>
      <c r="AG957" s="26"/>
      <c r="AH957" s="26">
        <v>0</v>
      </c>
      <c r="AI957" s="26">
        <v>0</v>
      </c>
      <c r="AJ957" s="26">
        <v>0</v>
      </c>
      <c r="AK957" s="26">
        <v>0</v>
      </c>
      <c r="AL957" s="26">
        <v>0</v>
      </c>
      <c r="AM957" s="26">
        <v>0</v>
      </c>
      <c r="AN957" s="26">
        <v>165652.85740000004</v>
      </c>
      <c r="AO957" s="1">
        <v>14523.925900000002</v>
      </c>
      <c r="AP957" s="112">
        <v>27225.418263380001</v>
      </c>
      <c r="AQ957" s="172"/>
    </row>
    <row r="958" spans="1:43" ht="15" customHeight="1" x14ac:dyDescent="0.25">
      <c r="A958" s="4">
        <f t="shared" si="377"/>
        <v>931</v>
      </c>
      <c r="B958" s="22">
        <f t="shared" si="378"/>
        <v>322</v>
      </c>
      <c r="C958" s="2" t="s">
        <v>306</v>
      </c>
      <c r="D958" s="2" t="s">
        <v>684</v>
      </c>
      <c r="E958" s="5">
        <v>1995</v>
      </c>
      <c r="F958" s="5">
        <v>1995</v>
      </c>
      <c r="G958" s="5" t="s">
        <v>48</v>
      </c>
      <c r="H958" s="5">
        <v>5</v>
      </c>
      <c r="I958" s="5">
        <v>4</v>
      </c>
      <c r="J958" s="26">
        <v>4970.7</v>
      </c>
      <c r="K958" s="26">
        <v>4459.8</v>
      </c>
      <c r="L958" s="26">
        <v>0</v>
      </c>
      <c r="M958" s="6">
        <v>173</v>
      </c>
      <c r="N958" s="24">
        <f t="shared" si="380"/>
        <v>2193864.8199999998</v>
      </c>
      <c r="O958" s="20"/>
      <c r="P958" s="21"/>
      <c r="Q958" s="1"/>
      <c r="R958" s="1"/>
      <c r="S958" s="1">
        <f>N958-O958-Q958-R958-T958</f>
        <v>2193864.8199999998</v>
      </c>
      <c r="T958" s="1"/>
      <c r="U958" s="1">
        <f t="shared" si="376"/>
        <v>491.92000089690117</v>
      </c>
      <c r="V958" s="1">
        <f t="shared" si="376"/>
        <v>491.92000089690117</v>
      </c>
      <c r="W958" s="7">
        <v>2019</v>
      </c>
      <c r="X958" s="173" t="s">
        <v>1394</v>
      </c>
      <c r="Y958" s="11">
        <f>+S958-'[1]Приложение №1'!$P894</f>
        <v>0</v>
      </c>
      <c r="AA958" s="24">
        <f t="shared" si="381"/>
        <v>2193864.8199999998</v>
      </c>
      <c r="AB958" s="26">
        <v>0</v>
      </c>
      <c r="AC958" s="26">
        <v>0</v>
      </c>
      <c r="AD958" s="26">
        <v>0</v>
      </c>
      <c r="AE958" s="26">
        <v>0</v>
      </c>
      <c r="AF958" s="26">
        <v>1481372.1178678798</v>
      </c>
      <c r="AG958" s="26"/>
      <c r="AH958" s="26">
        <v>0</v>
      </c>
      <c r="AI958" s="26">
        <v>0</v>
      </c>
      <c r="AJ958" s="26">
        <v>0</v>
      </c>
      <c r="AK958" s="26">
        <v>0</v>
      </c>
      <c r="AL958" s="26">
        <v>0</v>
      </c>
      <c r="AM958" s="26">
        <v>0</v>
      </c>
      <c r="AN958" s="26">
        <v>658159.44599999988</v>
      </c>
      <c r="AO958" s="1">
        <v>21938.6482</v>
      </c>
      <c r="AP958" s="112">
        <v>32394.607932119998</v>
      </c>
      <c r="AQ958" s="172"/>
    </row>
    <row r="959" spans="1:43" ht="15" customHeight="1" x14ac:dyDescent="0.25">
      <c r="A959" s="4">
        <f t="shared" si="377"/>
        <v>932</v>
      </c>
      <c r="B959" s="22">
        <f t="shared" si="378"/>
        <v>323</v>
      </c>
      <c r="C959" s="2" t="s">
        <v>306</v>
      </c>
      <c r="D959" s="2" t="s">
        <v>307</v>
      </c>
      <c r="E959" s="5">
        <v>1982</v>
      </c>
      <c r="F959" s="5">
        <v>2009</v>
      </c>
      <c r="G959" s="5" t="s">
        <v>48</v>
      </c>
      <c r="H959" s="5">
        <v>5</v>
      </c>
      <c r="I959" s="5">
        <v>2</v>
      </c>
      <c r="J959" s="26">
        <v>1767.9</v>
      </c>
      <c r="K959" s="26">
        <v>1602.4</v>
      </c>
      <c r="L959" s="26">
        <v>0</v>
      </c>
      <c r="M959" s="6">
        <v>65</v>
      </c>
      <c r="N959" s="24">
        <f t="shared" si="380"/>
        <v>788252.6100000001</v>
      </c>
      <c r="O959" s="20"/>
      <c r="P959" s="1">
        <f t="shared" ref="P959:P971" si="382">N959-Q959-R959-S959-O959-T959</f>
        <v>601362.61320000002</v>
      </c>
      <c r="Q959" s="1"/>
      <c r="R959" s="1">
        <v>129284.83680000002</v>
      </c>
      <c r="S959" s="1">
        <v>57605.16</v>
      </c>
      <c r="T959" s="1"/>
      <c r="U959" s="1">
        <f t="shared" si="376"/>
        <v>491.92000124812785</v>
      </c>
      <c r="V959" s="1">
        <f t="shared" si="376"/>
        <v>491.92000124812785</v>
      </c>
      <c r="W959" s="7">
        <v>2019</v>
      </c>
      <c r="X959" s="173" t="s">
        <v>1394</v>
      </c>
      <c r="Y959" s="11">
        <f>+P959-'[1]Приложение №1'!$P895</f>
        <v>0</v>
      </c>
      <c r="AA959" s="24">
        <f t="shared" si="381"/>
        <v>788252.6100000001</v>
      </c>
      <c r="AB959" s="26">
        <v>0</v>
      </c>
      <c r="AC959" s="26">
        <v>0</v>
      </c>
      <c r="AD959" s="26">
        <v>0</v>
      </c>
      <c r="AE959" s="26">
        <v>0</v>
      </c>
      <c r="AF959" s="26">
        <v>532254.96286074002</v>
      </c>
      <c r="AG959" s="26"/>
      <c r="AH959" s="26">
        <v>0</v>
      </c>
      <c r="AI959" s="26">
        <v>0</v>
      </c>
      <c r="AJ959" s="26">
        <v>0</v>
      </c>
      <c r="AK959" s="26">
        <v>0</v>
      </c>
      <c r="AL959" s="26">
        <v>0</v>
      </c>
      <c r="AM959" s="26">
        <v>0</v>
      </c>
      <c r="AN959" s="26">
        <v>236475.783</v>
      </c>
      <c r="AO959" s="1">
        <v>7882.5261</v>
      </c>
      <c r="AP959" s="112">
        <v>11639.338039260001</v>
      </c>
      <c r="AQ959" s="172"/>
    </row>
    <row r="960" spans="1:43" ht="15" customHeight="1" x14ac:dyDescent="0.25">
      <c r="A960" s="4">
        <f t="shared" si="377"/>
        <v>933</v>
      </c>
      <c r="B960" s="22">
        <f t="shared" si="378"/>
        <v>324</v>
      </c>
      <c r="C960" s="2" t="s">
        <v>306</v>
      </c>
      <c r="D960" s="2" t="s">
        <v>308</v>
      </c>
      <c r="E960" s="5">
        <v>1992</v>
      </c>
      <c r="F960" s="5">
        <v>1992</v>
      </c>
      <c r="G960" s="5" t="s">
        <v>48</v>
      </c>
      <c r="H960" s="5">
        <v>5</v>
      </c>
      <c r="I960" s="5">
        <v>2</v>
      </c>
      <c r="J960" s="26">
        <v>1787.3</v>
      </c>
      <c r="K960" s="26">
        <v>1277.0999999999999</v>
      </c>
      <c r="L960" s="26">
        <v>304.2</v>
      </c>
      <c r="M960" s="6">
        <v>44</v>
      </c>
      <c r="N960" s="24">
        <f t="shared" si="380"/>
        <v>777873.09999999986</v>
      </c>
      <c r="O960" s="20"/>
      <c r="P960" s="1">
        <f t="shared" si="382"/>
        <v>581172.29899999988</v>
      </c>
      <c r="Q960" s="1"/>
      <c r="R960" s="1">
        <v>152125.91099999996</v>
      </c>
      <c r="S960" s="1">
        <v>44574.89</v>
      </c>
      <c r="T960" s="1"/>
      <c r="U960" s="1">
        <f t="shared" si="376"/>
        <v>491.92000252956421</v>
      </c>
      <c r="V960" s="1">
        <f t="shared" si="376"/>
        <v>491.92000252956421</v>
      </c>
      <c r="W960" s="7">
        <v>2019</v>
      </c>
      <c r="X960" s="173" t="s">
        <v>1394</v>
      </c>
      <c r="Y960" s="11">
        <f>+P960-'[1]Приложение №1'!$P896</f>
        <v>0</v>
      </c>
      <c r="AA960" s="24">
        <f t="shared" si="381"/>
        <v>777873.09999999986</v>
      </c>
      <c r="AB960" s="26">
        <v>0</v>
      </c>
      <c r="AC960" s="26">
        <v>0</v>
      </c>
      <c r="AD960" s="26">
        <v>0</v>
      </c>
      <c r="AE960" s="26">
        <v>0</v>
      </c>
      <c r="AF960" s="26">
        <v>525246.36480539991</v>
      </c>
      <c r="AG960" s="26"/>
      <c r="AH960" s="26">
        <v>0</v>
      </c>
      <c r="AI960" s="26">
        <v>0</v>
      </c>
      <c r="AJ960" s="26">
        <v>0</v>
      </c>
      <c r="AK960" s="26">
        <v>0</v>
      </c>
      <c r="AL960" s="26">
        <v>0</v>
      </c>
      <c r="AM960" s="26">
        <v>0</v>
      </c>
      <c r="AN960" s="26">
        <v>233361.93</v>
      </c>
      <c r="AO960" s="1">
        <v>7778.7309999999998</v>
      </c>
      <c r="AP960" s="112">
        <v>11486.074194599998</v>
      </c>
      <c r="AQ960" s="172"/>
    </row>
    <row r="961" spans="1:43" ht="15" customHeight="1" x14ac:dyDescent="0.25">
      <c r="A961" s="4">
        <f t="shared" si="377"/>
        <v>934</v>
      </c>
      <c r="B961" s="22">
        <f t="shared" si="378"/>
        <v>325</v>
      </c>
      <c r="C961" s="2" t="s">
        <v>306</v>
      </c>
      <c r="D961" s="2" t="s">
        <v>685</v>
      </c>
      <c r="E961" s="5">
        <v>1991</v>
      </c>
      <c r="F961" s="5">
        <v>2011</v>
      </c>
      <c r="G961" s="5" t="s">
        <v>48</v>
      </c>
      <c r="H961" s="5">
        <v>5</v>
      </c>
      <c r="I961" s="5">
        <v>5</v>
      </c>
      <c r="J961" s="26">
        <v>4770.3999999999996</v>
      </c>
      <c r="K961" s="26">
        <v>4326.3</v>
      </c>
      <c r="L961" s="26">
        <v>0</v>
      </c>
      <c r="M961" s="6">
        <v>178</v>
      </c>
      <c r="N961" s="24">
        <f t="shared" si="380"/>
        <v>2117492.21</v>
      </c>
      <c r="O961" s="20"/>
      <c r="P961" s="1">
        <f t="shared" si="382"/>
        <v>1457382.76</v>
      </c>
      <c r="Q961" s="1"/>
      <c r="R961" s="1">
        <v>349054.53660000005</v>
      </c>
      <c r="S961" s="1">
        <v>311054.9133999999</v>
      </c>
      <c r="T961" s="1"/>
      <c r="U961" s="1">
        <f t="shared" si="376"/>
        <v>489.44645771213271</v>
      </c>
      <c r="V961" s="1">
        <f t="shared" si="376"/>
        <v>489.44645771213271</v>
      </c>
      <c r="W961" s="7">
        <v>2019</v>
      </c>
      <c r="X961" s="173" t="s">
        <v>1394</v>
      </c>
      <c r="Y961" s="11">
        <f>+P961-'[1]Приложение №1'!$P897</f>
        <v>-10701.290000000037</v>
      </c>
      <c r="AA961" s="24">
        <f t="shared" si="381"/>
        <v>2117492.21</v>
      </c>
      <c r="AB961" s="26">
        <v>0</v>
      </c>
      <c r="AC961" s="26">
        <v>0</v>
      </c>
      <c r="AD961" s="26">
        <v>0</v>
      </c>
      <c r="AE961" s="26">
        <v>0</v>
      </c>
      <c r="AF961" s="26">
        <v>1859152.43</v>
      </c>
      <c r="AG961" s="26"/>
      <c r="AH961" s="26">
        <v>0</v>
      </c>
      <c r="AI961" s="26">
        <v>0</v>
      </c>
      <c r="AJ961" s="26">
        <v>0</v>
      </c>
      <c r="AK961" s="26">
        <v>0</v>
      </c>
      <c r="AL961" s="26">
        <v>0</v>
      </c>
      <c r="AM961" s="26">
        <v>0</v>
      </c>
      <c r="AN961" s="26">
        <v>240887.95</v>
      </c>
      <c r="AO961" s="1">
        <v>3333.33</v>
      </c>
      <c r="AP961" s="112">
        <v>14118.5</v>
      </c>
      <c r="AQ961" s="172"/>
    </row>
    <row r="962" spans="1:43" ht="15" customHeight="1" x14ac:dyDescent="0.25">
      <c r="A962" s="4">
        <f t="shared" si="377"/>
        <v>935</v>
      </c>
      <c r="B962" s="22">
        <f t="shared" si="378"/>
        <v>326</v>
      </c>
      <c r="C962" s="2" t="s">
        <v>306</v>
      </c>
      <c r="D962" s="2" t="s">
        <v>310</v>
      </c>
      <c r="E962" s="5">
        <v>1979</v>
      </c>
      <c r="F962" s="5">
        <v>1979</v>
      </c>
      <c r="G962" s="5" t="s">
        <v>48</v>
      </c>
      <c r="H962" s="5">
        <v>5</v>
      </c>
      <c r="I962" s="5">
        <v>3</v>
      </c>
      <c r="J962" s="26">
        <v>3608.2</v>
      </c>
      <c r="K962" s="26">
        <v>1851.1</v>
      </c>
      <c r="L962" s="26">
        <v>996.9</v>
      </c>
      <c r="M962" s="6">
        <v>123</v>
      </c>
      <c r="N962" s="24">
        <f t="shared" si="380"/>
        <v>15335711.040000001</v>
      </c>
      <c r="O962" s="20"/>
      <c r="P962" s="1">
        <f t="shared" si="382"/>
        <v>12579404.312328</v>
      </c>
      <c r="Q962" s="1"/>
      <c r="R962" s="1">
        <v>626004.90767200012</v>
      </c>
      <c r="S962" s="1">
        <v>2130301.8199999998</v>
      </c>
      <c r="T962" s="1"/>
      <c r="U962" s="1">
        <f t="shared" si="376"/>
        <v>5384.7300000000005</v>
      </c>
      <c r="V962" s="1">
        <f t="shared" si="376"/>
        <v>5384.7300000000005</v>
      </c>
      <c r="W962" s="7">
        <v>2019</v>
      </c>
      <c r="X962" s="173" t="s">
        <v>1394</v>
      </c>
      <c r="Y962" s="11">
        <f>+P962-'[1]Приложение №1'!$P898</f>
        <v>0</v>
      </c>
      <c r="AA962" s="24">
        <f t="shared" si="381"/>
        <v>15335711.040000001</v>
      </c>
      <c r="AB962" s="26">
        <v>0</v>
      </c>
      <c r="AC962" s="26">
        <v>0</v>
      </c>
      <c r="AD962" s="26">
        <v>0</v>
      </c>
      <c r="AE962" s="26">
        <v>1531596.9957119999</v>
      </c>
      <c r="AF962" s="26">
        <v>0</v>
      </c>
      <c r="AG962" s="26"/>
      <c r="AH962" s="26">
        <v>0</v>
      </c>
      <c r="AI962" s="26">
        <v>0</v>
      </c>
      <c r="AJ962" s="26">
        <v>11903940.0760896</v>
      </c>
      <c r="AK962" s="26">
        <v>0</v>
      </c>
      <c r="AL962" s="26">
        <v>0</v>
      </c>
      <c r="AM962" s="26">
        <v>0</v>
      </c>
      <c r="AN962" s="26">
        <v>1453008.8736</v>
      </c>
      <c r="AO962" s="1">
        <v>153357.11040000001</v>
      </c>
      <c r="AP962" s="112">
        <v>293807.98419839999</v>
      </c>
      <c r="AQ962" s="172"/>
    </row>
    <row r="963" spans="1:43" ht="15" customHeight="1" x14ac:dyDescent="0.25">
      <c r="A963" s="4">
        <f t="shared" si="377"/>
        <v>936</v>
      </c>
      <c r="B963" s="22">
        <f t="shared" si="378"/>
        <v>327</v>
      </c>
      <c r="C963" s="2" t="s">
        <v>306</v>
      </c>
      <c r="D963" s="2" t="s">
        <v>687</v>
      </c>
      <c r="E963" s="5">
        <v>1987</v>
      </c>
      <c r="F963" s="5">
        <v>2009</v>
      </c>
      <c r="G963" s="5" t="s">
        <v>48</v>
      </c>
      <c r="H963" s="5">
        <v>5</v>
      </c>
      <c r="I963" s="5">
        <v>6</v>
      </c>
      <c r="J963" s="26">
        <v>7333.8</v>
      </c>
      <c r="K963" s="26">
        <v>6314.1</v>
      </c>
      <c r="L963" s="26">
        <v>0</v>
      </c>
      <c r="M963" s="6">
        <v>271</v>
      </c>
      <c r="N963" s="24">
        <f t="shared" si="380"/>
        <v>3106032.07</v>
      </c>
      <c r="O963" s="20"/>
      <c r="P963" s="1">
        <f t="shared" si="382"/>
        <v>2142622.9</v>
      </c>
      <c r="Q963" s="1"/>
      <c r="R963" s="1">
        <v>963409.16999999981</v>
      </c>
      <c r="S963" s="1">
        <v>0</v>
      </c>
      <c r="T963" s="1"/>
      <c r="U963" s="1">
        <f t="shared" si="376"/>
        <v>491.91999968324853</v>
      </c>
      <c r="V963" s="1">
        <f t="shared" si="376"/>
        <v>491.91999968324853</v>
      </c>
      <c r="W963" s="7">
        <v>2019</v>
      </c>
      <c r="X963" s="173" t="s">
        <v>1394</v>
      </c>
      <c r="Y963" s="11">
        <f>+P963-'[1]Приложение №1'!$P899</f>
        <v>0</v>
      </c>
      <c r="AA963" s="24">
        <f t="shared" si="381"/>
        <v>3106032.07</v>
      </c>
      <c r="AB963" s="26">
        <v>0</v>
      </c>
      <c r="AC963" s="26">
        <v>0</v>
      </c>
      <c r="AD963" s="26">
        <v>0</v>
      </c>
      <c r="AE963" s="26">
        <v>0</v>
      </c>
      <c r="AF963" s="26">
        <v>2097298.4587543798</v>
      </c>
      <c r="AG963" s="26"/>
      <c r="AH963" s="26">
        <v>0</v>
      </c>
      <c r="AI963" s="26">
        <v>0</v>
      </c>
      <c r="AJ963" s="26">
        <v>0</v>
      </c>
      <c r="AK963" s="26">
        <v>0</v>
      </c>
      <c r="AL963" s="26">
        <v>0</v>
      </c>
      <c r="AM963" s="26">
        <v>0</v>
      </c>
      <c r="AN963" s="26">
        <v>931809.62099999993</v>
      </c>
      <c r="AO963" s="1">
        <v>31060.3207</v>
      </c>
      <c r="AP963" s="112">
        <v>45863.669545620003</v>
      </c>
      <c r="AQ963" s="172"/>
    </row>
    <row r="964" spans="1:43" ht="15" customHeight="1" x14ac:dyDescent="0.25">
      <c r="A964" s="4">
        <f t="shared" si="377"/>
        <v>937</v>
      </c>
      <c r="B964" s="22">
        <f t="shared" si="378"/>
        <v>328</v>
      </c>
      <c r="C964" s="2" t="s">
        <v>306</v>
      </c>
      <c r="D964" s="2" t="s">
        <v>688</v>
      </c>
      <c r="E964" s="5">
        <v>1981</v>
      </c>
      <c r="F964" s="5">
        <v>2010</v>
      </c>
      <c r="G964" s="5" t="s">
        <v>48</v>
      </c>
      <c r="H964" s="5">
        <v>4</v>
      </c>
      <c r="I964" s="5">
        <v>6</v>
      </c>
      <c r="J964" s="26">
        <v>5677</v>
      </c>
      <c r="K964" s="26">
        <v>4916.8999999999996</v>
      </c>
      <c r="L964" s="26">
        <v>0</v>
      </c>
      <c r="M964" s="6">
        <v>222</v>
      </c>
      <c r="N964" s="24">
        <f t="shared" si="380"/>
        <v>2418721.4499999997</v>
      </c>
      <c r="O964" s="20"/>
      <c r="P964" s="1">
        <f t="shared" si="382"/>
        <v>1668497.8999999997</v>
      </c>
      <c r="Q964" s="1"/>
      <c r="R964" s="1">
        <v>396705.32579999993</v>
      </c>
      <c r="S964" s="1">
        <v>353518.22420000011</v>
      </c>
      <c r="T964" s="1"/>
      <c r="U964" s="1">
        <f t="shared" si="376"/>
        <v>491.92000040676032</v>
      </c>
      <c r="V964" s="1">
        <f t="shared" si="376"/>
        <v>491.92000040676032</v>
      </c>
      <c r="W964" s="7">
        <v>2019</v>
      </c>
      <c r="X964" s="173" t="s">
        <v>1394</v>
      </c>
      <c r="Y964" s="11">
        <f>+P964-'[1]Приложение №1'!$P900</f>
        <v>0</v>
      </c>
      <c r="AA964" s="24">
        <f t="shared" si="381"/>
        <v>2418721.4499999997</v>
      </c>
      <c r="AB964" s="26">
        <v>0</v>
      </c>
      <c r="AC964" s="26">
        <v>0</v>
      </c>
      <c r="AD964" s="26">
        <v>0</v>
      </c>
      <c r="AE964" s="26">
        <v>0</v>
      </c>
      <c r="AF964" s="26">
        <v>1633202.9595693001</v>
      </c>
      <c r="AG964" s="26"/>
      <c r="AH964" s="26">
        <v>0</v>
      </c>
      <c r="AI964" s="26">
        <v>0</v>
      </c>
      <c r="AJ964" s="26">
        <v>0</v>
      </c>
      <c r="AK964" s="26">
        <v>0</v>
      </c>
      <c r="AL964" s="26">
        <v>0</v>
      </c>
      <c r="AM964" s="26">
        <v>0</v>
      </c>
      <c r="AN964" s="26">
        <v>725616.43500000006</v>
      </c>
      <c r="AO964" s="1">
        <v>24187.214500000002</v>
      </c>
      <c r="AP964" s="112">
        <v>35714.840930700004</v>
      </c>
      <c r="AQ964" s="172"/>
    </row>
    <row r="965" spans="1:43" ht="15" customHeight="1" x14ac:dyDescent="0.25">
      <c r="A965" s="4">
        <f t="shared" si="377"/>
        <v>938</v>
      </c>
      <c r="B965" s="22">
        <f t="shared" si="378"/>
        <v>329</v>
      </c>
      <c r="C965" s="2" t="s">
        <v>306</v>
      </c>
      <c r="D965" s="2" t="s">
        <v>689</v>
      </c>
      <c r="E965" s="5">
        <v>1986</v>
      </c>
      <c r="F965" s="5">
        <v>2010</v>
      </c>
      <c r="G965" s="5" t="s">
        <v>48</v>
      </c>
      <c r="H965" s="5">
        <v>5</v>
      </c>
      <c r="I965" s="5">
        <v>4</v>
      </c>
      <c r="J965" s="26">
        <v>4920.8</v>
      </c>
      <c r="K965" s="26">
        <v>4297.3999999999996</v>
      </c>
      <c r="L965" s="26">
        <v>0</v>
      </c>
      <c r="M965" s="6">
        <v>193</v>
      </c>
      <c r="N965" s="24">
        <f t="shared" si="380"/>
        <v>2113977.0099999998</v>
      </c>
      <c r="O965" s="20"/>
      <c r="P965" s="1">
        <f t="shared" si="382"/>
        <v>1458277.14</v>
      </c>
      <c r="Q965" s="1"/>
      <c r="R965" s="1">
        <v>346722.82679999998</v>
      </c>
      <c r="S965" s="1">
        <v>308977.04320000001</v>
      </c>
      <c r="T965" s="1"/>
      <c r="U965" s="1">
        <f t="shared" si="376"/>
        <v>491.92000046539766</v>
      </c>
      <c r="V965" s="1">
        <f t="shared" si="376"/>
        <v>491.92000046539766</v>
      </c>
      <c r="W965" s="7">
        <v>2019</v>
      </c>
      <c r="X965" s="173" t="s">
        <v>1394</v>
      </c>
      <c r="Y965" s="11">
        <f>+P965-'[1]Приложение №1'!$P901</f>
        <v>0</v>
      </c>
      <c r="AA965" s="24">
        <f t="shared" si="381"/>
        <v>2113977.0099999998</v>
      </c>
      <c r="AB965" s="26">
        <v>0</v>
      </c>
      <c r="AC965" s="26">
        <v>0</v>
      </c>
      <c r="AD965" s="26">
        <v>0</v>
      </c>
      <c r="AE965" s="26">
        <v>0</v>
      </c>
      <c r="AF965" s="26">
        <v>1427429.1523703397</v>
      </c>
      <c r="AG965" s="26"/>
      <c r="AH965" s="26">
        <v>0</v>
      </c>
      <c r="AI965" s="26">
        <v>0</v>
      </c>
      <c r="AJ965" s="26">
        <v>0</v>
      </c>
      <c r="AK965" s="26">
        <v>0</v>
      </c>
      <c r="AL965" s="26">
        <v>0</v>
      </c>
      <c r="AM965" s="26">
        <v>0</v>
      </c>
      <c r="AN965" s="26">
        <v>634193.10299999989</v>
      </c>
      <c r="AO965" s="1">
        <v>21139.770099999998</v>
      </c>
      <c r="AP965" s="112">
        <v>31214.98452966</v>
      </c>
      <c r="AQ965" s="172"/>
    </row>
    <row r="966" spans="1:43" ht="15" customHeight="1" x14ac:dyDescent="0.25">
      <c r="A966" s="4">
        <f t="shared" si="377"/>
        <v>939</v>
      </c>
      <c r="B966" s="22">
        <f t="shared" si="378"/>
        <v>330</v>
      </c>
      <c r="C966" s="2" t="s">
        <v>306</v>
      </c>
      <c r="D966" s="2" t="s">
        <v>691</v>
      </c>
      <c r="E966" s="5">
        <v>1992</v>
      </c>
      <c r="F966" s="5">
        <v>2010</v>
      </c>
      <c r="G966" s="5" t="s">
        <v>48</v>
      </c>
      <c r="H966" s="5">
        <v>5</v>
      </c>
      <c r="I966" s="5">
        <v>4</v>
      </c>
      <c r="J966" s="26">
        <v>4971.3</v>
      </c>
      <c r="K966" s="26">
        <v>4297.8999999999996</v>
      </c>
      <c r="L966" s="26">
        <v>192</v>
      </c>
      <c r="M966" s="6">
        <v>189</v>
      </c>
      <c r="N966" s="24">
        <f t="shared" si="380"/>
        <v>2208671.61</v>
      </c>
      <c r="O966" s="20"/>
      <c r="P966" s="1">
        <f t="shared" si="382"/>
        <v>1523599.9699999997</v>
      </c>
      <c r="Q966" s="1"/>
      <c r="R966" s="1">
        <v>377745.05579999997</v>
      </c>
      <c r="S966" s="1">
        <v>307326.58420000004</v>
      </c>
      <c r="T966" s="1"/>
      <c r="U966" s="1">
        <f t="shared" si="376"/>
        <v>491.9200004454442</v>
      </c>
      <c r="V966" s="1">
        <f t="shared" si="376"/>
        <v>491.9200004454442</v>
      </c>
      <c r="W966" s="7">
        <v>2019</v>
      </c>
      <c r="X966" s="173" t="s">
        <v>1394</v>
      </c>
      <c r="Y966" s="11">
        <f>+P966-'[1]Приложение №1'!$P902</f>
        <v>0</v>
      </c>
      <c r="AA966" s="24">
        <f t="shared" si="381"/>
        <v>2208671.61</v>
      </c>
      <c r="AB966" s="26">
        <v>0</v>
      </c>
      <c r="AC966" s="26">
        <v>0</v>
      </c>
      <c r="AD966" s="26">
        <v>0</v>
      </c>
      <c r="AE966" s="26">
        <v>0</v>
      </c>
      <c r="AF966" s="26">
        <v>1491370.1659067399</v>
      </c>
      <c r="AG966" s="26"/>
      <c r="AH966" s="26">
        <v>0</v>
      </c>
      <c r="AI966" s="26">
        <v>0</v>
      </c>
      <c r="AJ966" s="26">
        <v>0</v>
      </c>
      <c r="AK966" s="26">
        <v>0</v>
      </c>
      <c r="AL966" s="26">
        <v>0</v>
      </c>
      <c r="AM966" s="26">
        <v>0</v>
      </c>
      <c r="AN966" s="26">
        <v>662601.48299999989</v>
      </c>
      <c r="AO966" s="1">
        <v>22086.716099999998</v>
      </c>
      <c r="AP966" s="112">
        <v>32613.244993259996</v>
      </c>
      <c r="AQ966" s="172"/>
    </row>
    <row r="967" spans="1:43" ht="15" customHeight="1" x14ac:dyDescent="0.25">
      <c r="A967" s="4">
        <f t="shared" si="377"/>
        <v>940</v>
      </c>
      <c r="B967" s="22">
        <f t="shared" si="378"/>
        <v>331</v>
      </c>
      <c r="C967" s="2" t="s">
        <v>306</v>
      </c>
      <c r="D967" s="2" t="s">
        <v>692</v>
      </c>
      <c r="E967" s="5">
        <v>1985</v>
      </c>
      <c r="F967" s="5">
        <v>2011</v>
      </c>
      <c r="G967" s="5" t="s">
        <v>48</v>
      </c>
      <c r="H967" s="5">
        <v>5</v>
      </c>
      <c r="I967" s="5">
        <v>2</v>
      </c>
      <c r="J967" s="26">
        <v>1696.6</v>
      </c>
      <c r="K967" s="26">
        <v>1448.8</v>
      </c>
      <c r="L967" s="26">
        <v>89.7</v>
      </c>
      <c r="M967" s="6">
        <v>58</v>
      </c>
      <c r="N967" s="24">
        <f t="shared" si="380"/>
        <v>6417929.1893379986</v>
      </c>
      <c r="O967" s="20"/>
      <c r="P967" s="1">
        <f t="shared" si="382"/>
        <v>3183423.8893379983</v>
      </c>
      <c r="Q967" s="1"/>
      <c r="R967" s="1">
        <v>567588.19240000006</v>
      </c>
      <c r="S967" s="1">
        <v>2666917.1076000002</v>
      </c>
      <c r="T967" s="1"/>
      <c r="U967" s="1">
        <f t="shared" si="376"/>
        <v>4171.5496843275905</v>
      </c>
      <c r="V967" s="1">
        <f t="shared" si="376"/>
        <v>4171.5496843275905</v>
      </c>
      <c r="W967" s="7">
        <v>2019</v>
      </c>
      <c r="X967" s="173" t="s">
        <v>1394</v>
      </c>
      <c r="Y967" s="11">
        <f>+P967-'[1]Приложение №1'!$P903</f>
        <v>-12123.87066200003</v>
      </c>
      <c r="AA967" s="24">
        <f t="shared" si="381"/>
        <v>6417929.1893379986</v>
      </c>
      <c r="AB967" s="26">
        <v>2736613.7104324196</v>
      </c>
      <c r="AC967" s="26">
        <v>0</v>
      </c>
      <c r="AD967" s="26">
        <v>1280803.3788694199</v>
      </c>
      <c r="AE967" s="26">
        <v>849765.59</v>
      </c>
      <c r="AF967" s="26">
        <v>511029.86662728002</v>
      </c>
      <c r="AG967" s="26"/>
      <c r="AH967" s="26">
        <v>140523.24640871998</v>
      </c>
      <c r="AI967" s="26">
        <v>0</v>
      </c>
      <c r="AJ967" s="26">
        <v>0</v>
      </c>
      <c r="AK967" s="26">
        <v>0</v>
      </c>
      <c r="AL967" s="26">
        <v>0</v>
      </c>
      <c r="AM967" s="26">
        <v>0</v>
      </c>
      <c r="AN967" s="26">
        <v>731735.25000000012</v>
      </c>
      <c r="AO967" s="1">
        <v>56969.515600000006</v>
      </c>
      <c r="AP967" s="112">
        <v>110488.63140016003</v>
      </c>
      <c r="AQ967" s="172"/>
    </row>
    <row r="968" spans="1:43" ht="15" customHeight="1" x14ac:dyDescent="0.25">
      <c r="A968" s="4">
        <f t="shared" si="377"/>
        <v>941</v>
      </c>
      <c r="B968" s="22">
        <f t="shared" si="378"/>
        <v>332</v>
      </c>
      <c r="C968" s="2" t="s">
        <v>318</v>
      </c>
      <c r="D968" s="2" t="s">
        <v>319</v>
      </c>
      <c r="E968" s="5">
        <v>1986</v>
      </c>
      <c r="F968" s="5">
        <v>1986</v>
      </c>
      <c r="G968" s="5" t="s">
        <v>48</v>
      </c>
      <c r="H968" s="5">
        <v>2</v>
      </c>
      <c r="I968" s="5">
        <v>2</v>
      </c>
      <c r="J968" s="26">
        <v>948.7</v>
      </c>
      <c r="K968" s="26">
        <v>868.6</v>
      </c>
      <c r="L968" s="26">
        <v>80.099999999999994</v>
      </c>
      <c r="M968" s="6">
        <v>31</v>
      </c>
      <c r="N968" s="24">
        <f t="shared" si="380"/>
        <v>8244525.5600000005</v>
      </c>
      <c r="O968" s="20"/>
      <c r="P968" s="1">
        <f t="shared" si="382"/>
        <v>5904270.0900000008</v>
      </c>
      <c r="Q968" s="1"/>
      <c r="R968" s="1">
        <v>83005.641599999988</v>
      </c>
      <c r="S968" s="1">
        <v>2257249.8284</v>
      </c>
      <c r="T968" s="1"/>
      <c r="U968" s="1">
        <f t="shared" si="376"/>
        <v>8690.3400021081488</v>
      </c>
      <c r="V968" s="1">
        <f t="shared" si="376"/>
        <v>8690.3400021081488</v>
      </c>
      <c r="W968" s="7">
        <v>2019</v>
      </c>
      <c r="X968" s="173" t="s">
        <v>1394</v>
      </c>
      <c r="Y968" s="11">
        <f>+P968-'[1]Приложение №1'!$P904</f>
        <v>0</v>
      </c>
      <c r="AA968" s="24">
        <f t="shared" si="381"/>
        <v>8244525.5600000005</v>
      </c>
      <c r="AB968" s="26">
        <v>2840646.1065309597</v>
      </c>
      <c r="AC968" s="26">
        <v>0</v>
      </c>
      <c r="AD968" s="26">
        <v>0</v>
      </c>
      <c r="AE968" s="26">
        <v>0</v>
      </c>
      <c r="AF968" s="26">
        <v>372998.95774470002</v>
      </c>
      <c r="AG968" s="26"/>
      <c r="AH968" s="26">
        <v>0</v>
      </c>
      <c r="AI968" s="26">
        <v>0</v>
      </c>
      <c r="AJ968" s="26">
        <v>3965332.8467970002</v>
      </c>
      <c r="AK968" s="26">
        <v>0</v>
      </c>
      <c r="AL968" s="26">
        <v>0</v>
      </c>
      <c r="AM968" s="26">
        <v>0</v>
      </c>
      <c r="AN968" s="26">
        <v>826112.68629999994</v>
      </c>
      <c r="AO968" s="1">
        <v>82445.255600000004</v>
      </c>
      <c r="AP968" s="112">
        <v>156989.70702734002</v>
      </c>
      <c r="AQ968" s="172"/>
    </row>
    <row r="969" spans="1:43" ht="15" customHeight="1" x14ac:dyDescent="0.25">
      <c r="A969" s="4">
        <f t="shared" si="377"/>
        <v>942</v>
      </c>
      <c r="B969" s="22">
        <f t="shared" si="378"/>
        <v>333</v>
      </c>
      <c r="C969" s="2" t="s">
        <v>318</v>
      </c>
      <c r="D969" s="2" t="s">
        <v>320</v>
      </c>
      <c r="E969" s="5">
        <v>1988</v>
      </c>
      <c r="F969" s="5">
        <v>1988</v>
      </c>
      <c r="G969" s="5" t="s">
        <v>63</v>
      </c>
      <c r="H969" s="5">
        <v>2</v>
      </c>
      <c r="I969" s="5">
        <v>1</v>
      </c>
      <c r="J969" s="26">
        <v>516.4</v>
      </c>
      <c r="K969" s="26">
        <v>286.39999999999998</v>
      </c>
      <c r="L969" s="26">
        <v>230</v>
      </c>
      <c r="M969" s="6">
        <v>30</v>
      </c>
      <c r="N969" s="24">
        <f t="shared" si="380"/>
        <v>1558608.81</v>
      </c>
      <c r="O969" s="20"/>
      <c r="P969" s="1">
        <f t="shared" si="382"/>
        <v>1460935.0284000002</v>
      </c>
      <c r="Q969" s="1"/>
      <c r="R969" s="1">
        <v>52563.700799999999</v>
      </c>
      <c r="S969" s="1">
        <v>45110.08079999988</v>
      </c>
      <c r="T969" s="26"/>
      <c r="U969" s="1">
        <f t="shared" si="376"/>
        <v>3018.220003872967</v>
      </c>
      <c r="V969" s="1">
        <f t="shared" si="376"/>
        <v>3018.220003872967</v>
      </c>
      <c r="W969" s="7">
        <v>2019</v>
      </c>
      <c r="X969" s="173" t="s">
        <v>1394</v>
      </c>
      <c r="Y969" s="11">
        <f>+P969-'[1]Приложение №1'!$P905</f>
        <v>0</v>
      </c>
      <c r="AA969" s="24">
        <f t="shared" si="381"/>
        <v>1558608.81</v>
      </c>
      <c r="AB969" s="26">
        <v>0</v>
      </c>
      <c r="AC969" s="26">
        <v>0</v>
      </c>
      <c r="AD969" s="26">
        <v>0</v>
      </c>
      <c r="AE969" s="26">
        <v>0</v>
      </c>
      <c r="AF969" s="26">
        <v>0</v>
      </c>
      <c r="AG969" s="26"/>
      <c r="AH969" s="26">
        <v>0</v>
      </c>
      <c r="AI969" s="26">
        <v>0</v>
      </c>
      <c r="AJ969" s="26">
        <v>1372729.1233194</v>
      </c>
      <c r="AK969" s="26">
        <v>0</v>
      </c>
      <c r="AL969" s="26">
        <v>0</v>
      </c>
      <c r="AM969" s="26">
        <v>0</v>
      </c>
      <c r="AN969" s="26">
        <v>140274.7929</v>
      </c>
      <c r="AO969" s="1">
        <v>15586.088100000001</v>
      </c>
      <c r="AP969" s="112">
        <v>30018.805680599999</v>
      </c>
      <c r="AQ969" s="172"/>
    </row>
    <row r="970" spans="1:43" ht="15" customHeight="1" x14ac:dyDescent="0.25">
      <c r="A970" s="4">
        <f t="shared" si="377"/>
        <v>943</v>
      </c>
      <c r="B970" s="22">
        <f t="shared" si="378"/>
        <v>334</v>
      </c>
      <c r="C970" s="2" t="s">
        <v>318</v>
      </c>
      <c r="D970" s="2" t="s">
        <v>321</v>
      </c>
      <c r="E970" s="5">
        <v>1985</v>
      </c>
      <c r="F970" s="5">
        <v>1985</v>
      </c>
      <c r="G970" s="5" t="s">
        <v>63</v>
      </c>
      <c r="H970" s="5">
        <v>2</v>
      </c>
      <c r="I970" s="5">
        <v>1</v>
      </c>
      <c r="J970" s="26">
        <v>516.4</v>
      </c>
      <c r="K970" s="26">
        <v>286.39999999999998</v>
      </c>
      <c r="L970" s="26">
        <v>230</v>
      </c>
      <c r="M970" s="6">
        <v>23</v>
      </c>
      <c r="N970" s="24">
        <f t="shared" si="380"/>
        <v>1558608.81</v>
      </c>
      <c r="O970" s="20"/>
      <c r="P970" s="1">
        <f t="shared" si="382"/>
        <v>1506045.107438806</v>
      </c>
      <c r="Q970" s="1"/>
      <c r="R970" s="1">
        <v>52563.700799999999</v>
      </c>
      <c r="S970" s="1">
        <v>1.7611940857023001E-3</v>
      </c>
      <c r="T970" s="26"/>
      <c r="U970" s="1">
        <f t="shared" si="376"/>
        <v>3018.220003872967</v>
      </c>
      <c r="V970" s="1">
        <f t="shared" si="376"/>
        <v>3018.220003872967</v>
      </c>
      <c r="W970" s="7">
        <v>2019</v>
      </c>
      <c r="X970" s="173" t="s">
        <v>1394</v>
      </c>
      <c r="Y970" s="11">
        <f>+P970-'[1]Приложение №1'!$P906</f>
        <v>0</v>
      </c>
      <c r="AA970" s="24">
        <f t="shared" si="381"/>
        <v>1558608.81</v>
      </c>
      <c r="AB970" s="26">
        <v>0</v>
      </c>
      <c r="AC970" s="26">
        <v>0</v>
      </c>
      <c r="AD970" s="26">
        <v>0</v>
      </c>
      <c r="AE970" s="26">
        <v>0</v>
      </c>
      <c r="AF970" s="26">
        <v>0</v>
      </c>
      <c r="AG970" s="26"/>
      <c r="AH970" s="26">
        <v>0</v>
      </c>
      <c r="AI970" s="26">
        <v>0</v>
      </c>
      <c r="AJ970" s="26">
        <v>1474400.3113559999</v>
      </c>
      <c r="AK970" s="26">
        <v>0</v>
      </c>
      <c r="AL970" s="26">
        <v>0</v>
      </c>
      <c r="AM970" s="26">
        <v>0</v>
      </c>
      <c r="AN970" s="26">
        <v>40801.769999999997</v>
      </c>
      <c r="AO970" s="26">
        <v>11164.58</v>
      </c>
      <c r="AP970" s="112">
        <v>32242.148644000004</v>
      </c>
      <c r="AQ970" s="172"/>
    </row>
    <row r="971" spans="1:43" ht="15" customHeight="1" x14ac:dyDescent="0.25">
      <c r="A971" s="4">
        <f t="shared" si="377"/>
        <v>944</v>
      </c>
      <c r="B971" s="22">
        <f t="shared" si="378"/>
        <v>335</v>
      </c>
      <c r="C971" s="2" t="s">
        <v>322</v>
      </c>
      <c r="D971" s="2" t="s">
        <v>323</v>
      </c>
      <c r="E971" s="5">
        <v>1986</v>
      </c>
      <c r="F971" s="5">
        <v>1986</v>
      </c>
      <c r="G971" s="5" t="s">
        <v>63</v>
      </c>
      <c r="H971" s="5">
        <v>2</v>
      </c>
      <c r="I971" s="5">
        <v>1</v>
      </c>
      <c r="J971" s="26">
        <v>703.3</v>
      </c>
      <c r="K971" s="26">
        <v>624.4</v>
      </c>
      <c r="L971" s="26">
        <v>0</v>
      </c>
      <c r="M971" s="6">
        <v>35</v>
      </c>
      <c r="N971" s="24">
        <f t="shared" si="380"/>
        <v>5109764.9099999992</v>
      </c>
      <c r="O971" s="20"/>
      <c r="P971" s="1">
        <f t="shared" si="382"/>
        <v>4653689.4099999983</v>
      </c>
      <c r="Q971" s="1"/>
      <c r="R971" s="1">
        <v>35729.416799999999</v>
      </c>
      <c r="S971" s="1">
        <v>420346.08320000092</v>
      </c>
      <c r="T971" s="26"/>
      <c r="U971" s="1">
        <f t="shared" si="376"/>
        <v>8183.4799967969238</v>
      </c>
      <c r="V971" s="1">
        <f t="shared" si="376"/>
        <v>8183.4799967969238</v>
      </c>
      <c r="W971" s="7">
        <v>2019</v>
      </c>
      <c r="X971" s="173" t="s">
        <v>1394</v>
      </c>
      <c r="Y971" s="11">
        <f>+P971-'[1]Приложение №1'!$P907</f>
        <v>0</v>
      </c>
      <c r="AA971" s="24">
        <f t="shared" si="381"/>
        <v>5109764.9099999992</v>
      </c>
      <c r="AB971" s="26">
        <v>1361586.0065152799</v>
      </c>
      <c r="AC971" s="26">
        <v>0</v>
      </c>
      <c r="AD971" s="26">
        <v>187744.24647593999</v>
      </c>
      <c r="AE971" s="26">
        <v>0</v>
      </c>
      <c r="AF971" s="26">
        <v>0</v>
      </c>
      <c r="AG971" s="26"/>
      <c r="AH971" s="26">
        <v>336900.47534303996</v>
      </c>
      <c r="AI971" s="26">
        <v>0</v>
      </c>
      <c r="AJ971" s="26">
        <v>0</v>
      </c>
      <c r="AK971" s="26">
        <v>0</v>
      </c>
      <c r="AL971" s="26">
        <v>0</v>
      </c>
      <c r="AM971" s="26">
        <v>2625004.2658383599</v>
      </c>
      <c r="AN971" s="26">
        <v>448780.69420000003</v>
      </c>
      <c r="AO971" s="1">
        <v>51097.649100000002</v>
      </c>
      <c r="AP971" s="112">
        <v>98651.572527380005</v>
      </c>
      <c r="AQ971" s="172"/>
    </row>
    <row r="972" spans="1:43" s="64" customFormat="1" x14ac:dyDescent="0.25">
      <c r="A972" s="54"/>
      <c r="B972" s="55"/>
      <c r="C972" s="144"/>
      <c r="D972" s="60" t="s">
        <v>1363</v>
      </c>
      <c r="E972" s="61"/>
      <c r="F972" s="61"/>
      <c r="G972" s="61"/>
      <c r="H972" s="61"/>
      <c r="I972" s="61"/>
      <c r="J972" s="62">
        <f>SUM(J973:J1344)</f>
        <v>1200318.1200000001</v>
      </c>
      <c r="K972" s="62">
        <f>SUM(K973:K1344)</f>
        <v>1017453.0100000007</v>
      </c>
      <c r="L972" s="62">
        <f>SUM(L973:L1344)</f>
        <v>27411.249999999993</v>
      </c>
      <c r="M972" s="62">
        <f>SUM(M973:M1344)</f>
        <v>43659</v>
      </c>
      <c r="N972" s="62">
        <f>SUM(N973:N1344)</f>
        <v>7081766396.7186556</v>
      </c>
      <c r="O972" s="62">
        <f t="shared" ref="O972:AP972" si="383">SUM(O973:O1344)</f>
        <v>0</v>
      </c>
      <c r="P972" s="62">
        <f t="shared" si="383"/>
        <v>5042981257.7543697</v>
      </c>
      <c r="Q972" s="62">
        <f t="shared" si="383"/>
        <v>3025727.5750000002</v>
      </c>
      <c r="R972" s="62">
        <f t="shared" si="383"/>
        <v>311170118.40210199</v>
      </c>
      <c r="S972" s="62">
        <f t="shared" si="383"/>
        <v>1724589292.9871855</v>
      </c>
      <c r="T972" s="62">
        <f t="shared" si="383"/>
        <v>0</v>
      </c>
      <c r="U972" s="62"/>
      <c r="V972" s="62"/>
      <c r="W972" s="62"/>
      <c r="X972" s="62">
        <f t="shared" si="383"/>
        <v>0</v>
      </c>
      <c r="Y972" s="62">
        <f t="shared" si="383"/>
        <v>-212447887.71123743</v>
      </c>
      <c r="Z972" s="62">
        <f t="shared" si="383"/>
        <v>8280291.9600000009</v>
      </c>
      <c r="AA972" s="62">
        <f t="shared" si="383"/>
        <v>7081766396.7186556</v>
      </c>
      <c r="AB972" s="62">
        <f t="shared" si="383"/>
        <v>1252103100.5720346</v>
      </c>
      <c r="AC972" s="62">
        <f t="shared" si="383"/>
        <v>453321370.28445518</v>
      </c>
      <c r="AD972" s="62">
        <f t="shared" si="383"/>
        <v>434891039.32758731</v>
      </c>
      <c r="AE972" s="62">
        <f t="shared" si="383"/>
        <v>367487601.59009945</v>
      </c>
      <c r="AF972" s="62">
        <f t="shared" si="383"/>
        <v>129982652.05287053</v>
      </c>
      <c r="AG972" s="62">
        <f t="shared" si="383"/>
        <v>0</v>
      </c>
      <c r="AH972" s="62">
        <f t="shared" si="383"/>
        <v>63529803.362666622</v>
      </c>
      <c r="AI972" s="62">
        <f t="shared" si="383"/>
        <v>0</v>
      </c>
      <c r="AJ972" s="62">
        <f t="shared" si="383"/>
        <v>1198948497.6103675</v>
      </c>
      <c r="AK972" s="62">
        <f t="shared" si="383"/>
        <v>155720639.24927533</v>
      </c>
      <c r="AL972" s="62">
        <f t="shared" si="383"/>
        <v>1417386571.3811731</v>
      </c>
      <c r="AM972" s="62">
        <f t="shared" si="383"/>
        <v>760673217.75543034</v>
      </c>
      <c r="AN972" s="62">
        <f t="shared" si="383"/>
        <v>637902108.83228624</v>
      </c>
      <c r="AO972" s="62">
        <f t="shared" si="383"/>
        <v>66967067.811726764</v>
      </c>
      <c r="AP972" s="62">
        <f t="shared" si="383"/>
        <v>142852726.88868475</v>
      </c>
      <c r="AQ972" s="172"/>
    </row>
    <row r="973" spans="1:43" ht="15" customHeight="1" x14ac:dyDescent="0.25">
      <c r="A973" s="4">
        <f>+A971+1</f>
        <v>945</v>
      </c>
      <c r="B973" s="22">
        <v>1</v>
      </c>
      <c r="C973" s="2" t="s">
        <v>697</v>
      </c>
      <c r="D973" s="2" t="s">
        <v>698</v>
      </c>
      <c r="E973" s="5">
        <v>1995</v>
      </c>
      <c r="F973" s="5">
        <v>2013</v>
      </c>
      <c r="G973" s="5" t="s">
        <v>48</v>
      </c>
      <c r="H973" s="5">
        <v>3</v>
      </c>
      <c r="I973" s="5">
        <v>4</v>
      </c>
      <c r="J973" s="26">
        <v>2740.5</v>
      </c>
      <c r="K973" s="26">
        <v>1843.1</v>
      </c>
      <c r="L973" s="26">
        <v>0</v>
      </c>
      <c r="M973" s="6">
        <v>67</v>
      </c>
      <c r="N973" s="24">
        <f t="shared" ref="N973:N1036" si="384">AA973</f>
        <v>17794596</v>
      </c>
      <c r="O973" s="26"/>
      <c r="P973" s="1">
        <f t="shared" ref="P973:P983" si="385">N973-Q973-R973-S973-O973-T973</f>
        <v>12091200.9</v>
      </c>
      <c r="Q973" s="1"/>
      <c r="R973" s="1">
        <v>737492.40419999999</v>
      </c>
      <c r="S973" s="1">
        <v>4965902.6958000008</v>
      </c>
      <c r="T973" s="1"/>
      <c r="U973" s="1">
        <f t="shared" ref="U973:V989" si="386">$N973/($K973+$L973)</f>
        <v>9654.7099994574364</v>
      </c>
      <c r="V973" s="1">
        <f t="shared" si="386"/>
        <v>9654.7099994574364</v>
      </c>
      <c r="W973" s="7">
        <v>2020</v>
      </c>
      <c r="X973" s="173" t="s">
        <v>1394</v>
      </c>
      <c r="Y973" s="11">
        <f>+P973-'[1]Приложение №1'!$P909</f>
        <v>0</v>
      </c>
      <c r="AA973" s="24">
        <f t="shared" ref="AA973:AA1036" si="387">SUM(AB973:AP973)</f>
        <v>17794596</v>
      </c>
      <c r="AB973" s="26">
        <v>0</v>
      </c>
      <c r="AC973" s="26">
        <v>0</v>
      </c>
      <c r="AD973" s="26">
        <v>0</v>
      </c>
      <c r="AE973" s="26">
        <v>0</v>
      </c>
      <c r="AF973" s="26">
        <v>0</v>
      </c>
      <c r="AG973" s="26"/>
      <c r="AH973" s="26">
        <v>0</v>
      </c>
      <c r="AI973" s="26">
        <v>0</v>
      </c>
      <c r="AJ973" s="26">
        <v>15672412.481039999</v>
      </c>
      <c r="AK973" s="26">
        <v>0</v>
      </c>
      <c r="AL973" s="26">
        <v>0</v>
      </c>
      <c r="AM973" s="26">
        <v>0</v>
      </c>
      <c r="AN973" s="26">
        <v>1601513.64</v>
      </c>
      <c r="AO973" s="1">
        <v>177945.96</v>
      </c>
      <c r="AP973" s="112">
        <v>342723.91895999998</v>
      </c>
      <c r="AQ973" s="172"/>
    </row>
    <row r="974" spans="1:43" ht="15" customHeight="1" x14ac:dyDescent="0.25">
      <c r="A974" s="4">
        <f t="shared" ref="A974:A1033" si="388">+A973+1</f>
        <v>946</v>
      </c>
      <c r="B974" s="22">
        <f t="shared" ref="B974:B1033" si="389">+B973+1</f>
        <v>2</v>
      </c>
      <c r="C974" s="2" t="s">
        <v>697</v>
      </c>
      <c r="D974" s="2" t="s">
        <v>699</v>
      </c>
      <c r="E974" s="5">
        <v>1994</v>
      </c>
      <c r="F974" s="5">
        <v>2013</v>
      </c>
      <c r="G974" s="5" t="s">
        <v>48</v>
      </c>
      <c r="H974" s="5">
        <v>3</v>
      </c>
      <c r="I974" s="5">
        <v>2</v>
      </c>
      <c r="J974" s="26">
        <v>1781.6</v>
      </c>
      <c r="K974" s="26">
        <v>1204</v>
      </c>
      <c r="L974" s="26">
        <v>0</v>
      </c>
      <c r="M974" s="6">
        <v>67</v>
      </c>
      <c r="N974" s="24">
        <f t="shared" si="384"/>
        <v>5516150.6245547542</v>
      </c>
      <c r="O974" s="26"/>
      <c r="P974" s="1">
        <f t="shared" si="385"/>
        <v>3288676.0245547546</v>
      </c>
      <c r="Q974" s="1"/>
      <c r="R974" s="1">
        <v>469340.27800000005</v>
      </c>
      <c r="S974" s="1">
        <v>1758134.3219999997</v>
      </c>
      <c r="T974" s="1"/>
      <c r="U974" s="1">
        <f t="shared" si="386"/>
        <v>4581.5204522880022</v>
      </c>
      <c r="V974" s="1">
        <f t="shared" si="386"/>
        <v>4581.5204522880022</v>
      </c>
      <c r="W974" s="7">
        <v>2020</v>
      </c>
      <c r="X974" s="173" t="s">
        <v>1394</v>
      </c>
      <c r="Y974" s="11">
        <f>+P974-'[1]Приложение №1'!$P910</f>
        <v>0</v>
      </c>
      <c r="AA974" s="24">
        <f t="shared" si="387"/>
        <v>5516150.6245547542</v>
      </c>
      <c r="AB974" s="26">
        <v>4565756.2689250316</v>
      </c>
      <c r="AC974" s="26">
        <v>0</v>
      </c>
      <c r="AD974" s="26">
        <v>0</v>
      </c>
      <c r="AE974" s="26">
        <v>0</v>
      </c>
      <c r="AF974" s="26">
        <v>0</v>
      </c>
      <c r="AG974" s="26"/>
      <c r="AH974" s="26">
        <v>373174.61155392334</v>
      </c>
      <c r="AI974" s="26">
        <v>0</v>
      </c>
      <c r="AJ974" s="26">
        <v>0</v>
      </c>
      <c r="AK974" s="26">
        <v>0</v>
      </c>
      <c r="AL974" s="26">
        <v>0</v>
      </c>
      <c r="AM974" s="26">
        <v>0</v>
      </c>
      <c r="AN974" s="26">
        <v>414053.82249993231</v>
      </c>
      <c r="AO974" s="1">
        <v>55161.506245547534</v>
      </c>
      <c r="AP974" s="112">
        <v>108004.41533031844</v>
      </c>
      <c r="AQ974" s="172"/>
    </row>
    <row r="975" spans="1:43" ht="15" customHeight="1" x14ac:dyDescent="0.25">
      <c r="A975" s="4">
        <f t="shared" si="388"/>
        <v>947</v>
      </c>
      <c r="B975" s="22">
        <f t="shared" si="389"/>
        <v>3</v>
      </c>
      <c r="C975" s="2" t="s">
        <v>697</v>
      </c>
      <c r="D975" s="2" t="s">
        <v>700</v>
      </c>
      <c r="E975" s="5">
        <v>1993</v>
      </c>
      <c r="F975" s="5">
        <v>2013</v>
      </c>
      <c r="G975" s="5" t="s">
        <v>48</v>
      </c>
      <c r="H975" s="5">
        <v>2</v>
      </c>
      <c r="I975" s="5">
        <v>0</v>
      </c>
      <c r="J975" s="26">
        <v>867.9</v>
      </c>
      <c r="K975" s="26">
        <v>867.9</v>
      </c>
      <c r="L975" s="26">
        <v>0</v>
      </c>
      <c r="M975" s="6">
        <v>31</v>
      </c>
      <c r="N975" s="24">
        <f t="shared" si="384"/>
        <v>3949769.5149232973</v>
      </c>
      <c r="O975" s="26"/>
      <c r="P975" s="1">
        <f t="shared" si="385"/>
        <v>2344101.7349232975</v>
      </c>
      <c r="Q975" s="1"/>
      <c r="R975" s="1">
        <v>330917.02779999998</v>
      </c>
      <c r="S975" s="1">
        <v>1274750.7521999998</v>
      </c>
      <c r="T975" s="1"/>
      <c r="U975" s="1">
        <f t="shared" si="386"/>
        <v>4550.9500114336879</v>
      </c>
      <c r="V975" s="1">
        <f t="shared" si="386"/>
        <v>4550.9500114336879</v>
      </c>
      <c r="W975" s="7">
        <v>2020</v>
      </c>
      <c r="X975" s="173" t="s">
        <v>1394</v>
      </c>
      <c r="Y975" s="11">
        <f>+P975-'[1]Приложение №1'!$P911</f>
        <v>-26532.085617458913</v>
      </c>
      <c r="AA975" s="24">
        <f t="shared" si="387"/>
        <v>3949769.5149232973</v>
      </c>
      <c r="AB975" s="26">
        <v>3597070.04</v>
      </c>
      <c r="AC975" s="26">
        <v>0</v>
      </c>
      <c r="AD975" s="26">
        <v>0</v>
      </c>
      <c r="AE975" s="26">
        <v>0</v>
      </c>
      <c r="AF975" s="26">
        <v>0</v>
      </c>
      <c r="AG975" s="26"/>
      <c r="AH975" s="26">
        <v>269001.86492329749</v>
      </c>
      <c r="AI975" s="26">
        <v>0</v>
      </c>
      <c r="AJ975" s="26">
        <v>0</v>
      </c>
      <c r="AK975" s="26">
        <v>0</v>
      </c>
      <c r="AL975" s="26">
        <v>0</v>
      </c>
      <c r="AM975" s="26">
        <v>0</v>
      </c>
      <c r="AN975" s="26">
        <v>28876.78</v>
      </c>
      <c r="AO975" s="1">
        <v>10000</v>
      </c>
      <c r="AP975" s="112">
        <v>44820.83</v>
      </c>
      <c r="AQ975" s="172"/>
    </row>
    <row r="976" spans="1:43" ht="15" customHeight="1" x14ac:dyDescent="0.25">
      <c r="A976" s="4">
        <f t="shared" si="388"/>
        <v>948</v>
      </c>
      <c r="B976" s="22">
        <f t="shared" si="389"/>
        <v>4</v>
      </c>
      <c r="C976" s="2" t="s">
        <v>74</v>
      </c>
      <c r="D976" s="2" t="s">
        <v>701</v>
      </c>
      <c r="E976" s="5">
        <v>1990</v>
      </c>
      <c r="F976" s="5">
        <v>1990</v>
      </c>
      <c r="G976" s="5" t="s">
        <v>48</v>
      </c>
      <c r="H976" s="5">
        <v>5</v>
      </c>
      <c r="I976" s="5">
        <v>6</v>
      </c>
      <c r="J976" s="26">
        <v>5208.7</v>
      </c>
      <c r="K976" s="26">
        <v>4614</v>
      </c>
      <c r="L976" s="26">
        <v>0</v>
      </c>
      <c r="M976" s="6">
        <v>157</v>
      </c>
      <c r="N976" s="24">
        <f t="shared" si="384"/>
        <v>29603700.840000004</v>
      </c>
      <c r="O976" s="26"/>
      <c r="P976" s="1">
        <f t="shared" si="385"/>
        <v>16490483.210000006</v>
      </c>
      <c r="Q976" s="1"/>
      <c r="R976" s="1">
        <v>1778937.0580000002</v>
      </c>
      <c r="S976" s="1">
        <v>11334280.571999999</v>
      </c>
      <c r="T976" s="1"/>
      <c r="U976" s="1">
        <f t="shared" si="386"/>
        <v>6416.06</v>
      </c>
      <c r="V976" s="1">
        <f t="shared" si="386"/>
        <v>6416.06</v>
      </c>
      <c r="W976" s="7">
        <v>2020</v>
      </c>
      <c r="X976" s="173" t="s">
        <v>1394</v>
      </c>
      <c r="Y976" s="11">
        <f>+P976-'[1]Приложение №1'!$P912</f>
        <v>0</v>
      </c>
      <c r="AA976" s="24">
        <f t="shared" si="387"/>
        <v>29603700.840000004</v>
      </c>
      <c r="AB976" s="26">
        <v>12966620.036643</v>
      </c>
      <c r="AC976" s="26">
        <v>6246443.2957088398</v>
      </c>
      <c r="AD976" s="26">
        <v>3814719.10351812</v>
      </c>
      <c r="AE976" s="26">
        <v>2570628.0509279999</v>
      </c>
      <c r="AF976" s="26">
        <v>0</v>
      </c>
      <c r="AG976" s="26"/>
      <c r="AH976" s="26">
        <v>418822.00892279996</v>
      </c>
      <c r="AI976" s="26">
        <v>0</v>
      </c>
      <c r="AJ976" s="26">
        <v>0</v>
      </c>
      <c r="AK976" s="26">
        <v>0</v>
      </c>
      <c r="AL976" s="26">
        <v>0</v>
      </c>
      <c r="AM976" s="26">
        <v>0</v>
      </c>
      <c r="AN976" s="26">
        <v>2721487.1549999998</v>
      </c>
      <c r="AO976" s="1">
        <v>296037.00840000005</v>
      </c>
      <c r="AP976" s="112">
        <v>568944.18087924004</v>
      </c>
      <c r="AQ976" s="172"/>
    </row>
    <row r="977" spans="1:43" ht="15" customHeight="1" x14ac:dyDescent="0.25">
      <c r="A977" s="4">
        <f t="shared" si="388"/>
        <v>949</v>
      </c>
      <c r="B977" s="22">
        <f t="shared" si="389"/>
        <v>5</v>
      </c>
      <c r="C977" s="2" t="s">
        <v>74</v>
      </c>
      <c r="D977" s="2" t="s">
        <v>702</v>
      </c>
      <c r="E977" s="5">
        <v>1989</v>
      </c>
      <c r="F977" s="5">
        <v>2012</v>
      </c>
      <c r="G977" s="5" t="s">
        <v>48</v>
      </c>
      <c r="H977" s="5">
        <v>5</v>
      </c>
      <c r="I977" s="5">
        <v>4</v>
      </c>
      <c r="J977" s="26">
        <v>5759.5</v>
      </c>
      <c r="K977" s="26">
        <v>4865.3999999999996</v>
      </c>
      <c r="L977" s="26">
        <v>0</v>
      </c>
      <c r="M977" s="6">
        <v>161</v>
      </c>
      <c r="N977" s="24">
        <f t="shared" si="384"/>
        <v>7839473.0600000015</v>
      </c>
      <c r="O977" s="26"/>
      <c r="P977" s="1">
        <f t="shared" si="385"/>
        <v>4227643.7600000016</v>
      </c>
      <c r="Q977" s="1"/>
      <c r="R977" s="1">
        <v>1885985.0328000002</v>
      </c>
      <c r="S977" s="1">
        <v>1725844.2672000001</v>
      </c>
      <c r="T977" s="1"/>
      <c r="U977" s="1">
        <f t="shared" si="386"/>
        <v>1611.2700004110663</v>
      </c>
      <c r="V977" s="1">
        <f t="shared" si="386"/>
        <v>1611.2700004110663</v>
      </c>
      <c r="W977" s="7">
        <v>2020</v>
      </c>
      <c r="X977" s="173" t="s">
        <v>1394</v>
      </c>
      <c r="Y977" s="11">
        <f>+P977-'[1]Приложение №1'!$P913</f>
        <v>0</v>
      </c>
      <c r="AA977" s="24">
        <f t="shared" si="387"/>
        <v>7839473.0600000015</v>
      </c>
      <c r="AB977" s="26">
        <v>0</v>
      </c>
      <c r="AC977" s="26">
        <v>0</v>
      </c>
      <c r="AD977" s="26">
        <v>4022569.2098600399</v>
      </c>
      <c r="AE977" s="26">
        <v>2710692.1801008</v>
      </c>
      <c r="AF977" s="26">
        <v>0</v>
      </c>
      <c r="AG977" s="26"/>
      <c r="AH977" s="26">
        <v>0</v>
      </c>
      <c r="AI977" s="26">
        <v>0</v>
      </c>
      <c r="AJ977" s="26">
        <v>0</v>
      </c>
      <c r="AK977" s="26">
        <v>0</v>
      </c>
      <c r="AL977" s="26">
        <v>0</v>
      </c>
      <c r="AM977" s="26">
        <v>0</v>
      </c>
      <c r="AN977" s="26">
        <v>880574.14999999991</v>
      </c>
      <c r="AO977" s="1">
        <v>78394.730599999995</v>
      </c>
      <c r="AP977" s="112">
        <v>147242.78943916</v>
      </c>
      <c r="AQ977" s="172"/>
    </row>
    <row r="978" spans="1:43" ht="15" customHeight="1" x14ac:dyDescent="0.25">
      <c r="A978" s="4">
        <f t="shared" si="388"/>
        <v>950</v>
      </c>
      <c r="B978" s="22">
        <f t="shared" si="389"/>
        <v>6</v>
      </c>
      <c r="C978" s="2" t="s">
        <v>1365</v>
      </c>
      <c r="D978" s="2" t="s">
        <v>332</v>
      </c>
      <c r="E978" s="5">
        <v>1986</v>
      </c>
      <c r="F978" s="5">
        <v>2017</v>
      </c>
      <c r="G978" s="5" t="s">
        <v>1367</v>
      </c>
      <c r="H978" s="5">
        <v>9</v>
      </c>
      <c r="I978" s="5">
        <v>6</v>
      </c>
      <c r="J978" s="26">
        <v>11681</v>
      </c>
      <c r="K978" s="26">
        <v>10019.9</v>
      </c>
      <c r="L978" s="26">
        <v>253.8</v>
      </c>
      <c r="M978" s="6">
        <v>440</v>
      </c>
      <c r="N978" s="24">
        <f t="shared" si="384"/>
        <v>12232599.059540246</v>
      </c>
      <c r="O978" s="26"/>
      <c r="P978" s="1">
        <f t="shared" si="385"/>
        <v>5557003.9995402461</v>
      </c>
      <c r="Q978" s="1"/>
      <c r="R978" s="1">
        <v>1119211.2180000001</v>
      </c>
      <c r="S978" s="1">
        <v>5556383.8419999992</v>
      </c>
      <c r="T978" s="26"/>
      <c r="U978" s="1">
        <f t="shared" si="386"/>
        <v>1190.671234272</v>
      </c>
      <c r="V978" s="1">
        <f t="shared" si="386"/>
        <v>1190.671234272</v>
      </c>
      <c r="W978" s="7">
        <v>2020</v>
      </c>
      <c r="X978" s="173" t="s">
        <v>1394</v>
      </c>
      <c r="Y978" s="11">
        <f>+P978-'[1]Приложение №1'!$P914</f>
        <v>0</v>
      </c>
      <c r="AA978" s="24">
        <f t="shared" si="387"/>
        <v>12232599.059540246</v>
      </c>
      <c r="AB978" s="26">
        <v>0</v>
      </c>
      <c r="AC978" s="26">
        <v>0</v>
      </c>
      <c r="AD978" s="26">
        <v>0</v>
      </c>
      <c r="AE978" s="26">
        <v>0</v>
      </c>
      <c r="AF978" s="26">
        <v>0</v>
      </c>
      <c r="AG978" s="26"/>
      <c r="AH978" s="26">
        <v>0</v>
      </c>
      <c r="AI978" s="26">
        <v>0</v>
      </c>
      <c r="AJ978" s="26">
        <v>10773739.295699477</v>
      </c>
      <c r="AK978" s="26">
        <v>0</v>
      </c>
      <c r="AL978" s="26">
        <v>0</v>
      </c>
      <c r="AM978" s="26">
        <v>0</v>
      </c>
      <c r="AN978" s="26">
        <v>1100933.9153586221</v>
      </c>
      <c r="AO978" s="1">
        <v>122325.99059540246</v>
      </c>
      <c r="AP978" s="112">
        <v>235599.85788674516</v>
      </c>
      <c r="AQ978" s="172"/>
    </row>
    <row r="979" spans="1:43" ht="15" customHeight="1" x14ac:dyDescent="0.25">
      <c r="A979" s="4">
        <f t="shared" si="388"/>
        <v>951</v>
      </c>
      <c r="B979" s="22">
        <f t="shared" si="389"/>
        <v>7</v>
      </c>
      <c r="C979" s="2" t="s">
        <v>1365</v>
      </c>
      <c r="D979" s="2" t="s">
        <v>335</v>
      </c>
      <c r="E979" s="5">
        <v>1986</v>
      </c>
      <c r="F979" s="5">
        <v>2017</v>
      </c>
      <c r="G979" s="5" t="s">
        <v>1367</v>
      </c>
      <c r="H979" s="5">
        <v>9</v>
      </c>
      <c r="I979" s="5">
        <v>1</v>
      </c>
      <c r="J979" s="26">
        <v>3148.9</v>
      </c>
      <c r="K979" s="26">
        <v>2682.6</v>
      </c>
      <c r="L979" s="26">
        <v>0</v>
      </c>
      <c r="M979" s="6">
        <v>112</v>
      </c>
      <c r="N979" s="24">
        <f t="shared" si="384"/>
        <v>9697051.4923279285</v>
      </c>
      <c r="O979" s="26"/>
      <c r="P979" s="1">
        <f t="shared" si="385"/>
        <v>4756032.2523279283</v>
      </c>
      <c r="Q979" s="1"/>
      <c r="R979" s="1">
        <v>287306.45999999996</v>
      </c>
      <c r="S979" s="1">
        <v>4653712.7799999993</v>
      </c>
      <c r="T979" s="26"/>
      <c r="U979" s="1">
        <f t="shared" si="386"/>
        <v>3614.7959040959995</v>
      </c>
      <c r="V979" s="1">
        <f t="shared" si="386"/>
        <v>3614.7959040959995</v>
      </c>
      <c r="W979" s="7">
        <v>2020</v>
      </c>
      <c r="X979" s="173" t="s">
        <v>1394</v>
      </c>
      <c r="Y979" s="11">
        <f>+P979-'[1]Приложение №1'!$P915</f>
        <v>0</v>
      </c>
      <c r="AA979" s="24">
        <f t="shared" si="387"/>
        <v>9697051.4923279285</v>
      </c>
      <c r="AB979" s="26">
        <v>6428049.5552969025</v>
      </c>
      <c r="AC979" s="26">
        <v>0</v>
      </c>
      <c r="AD979" s="26">
        <v>1899550.3606906722</v>
      </c>
      <c r="AE979" s="26">
        <v>0</v>
      </c>
      <c r="AF979" s="26">
        <v>0</v>
      </c>
      <c r="AG979" s="26"/>
      <c r="AH979" s="26">
        <v>285589.26987220609</v>
      </c>
      <c r="AI979" s="26">
        <v>0</v>
      </c>
      <c r="AJ979" s="26">
        <v>0</v>
      </c>
      <c r="AK979" s="26">
        <v>0</v>
      </c>
      <c r="AL979" s="26">
        <v>0</v>
      </c>
      <c r="AM979" s="26">
        <v>0</v>
      </c>
      <c r="AN979" s="26">
        <v>798538.78870673361</v>
      </c>
      <c r="AO979" s="1">
        <v>96970.51492327929</v>
      </c>
      <c r="AP979" s="112">
        <v>188353.00283813541</v>
      </c>
      <c r="AQ979" s="172"/>
    </row>
    <row r="980" spans="1:43" ht="15" customHeight="1" x14ac:dyDescent="0.25">
      <c r="A980" s="4">
        <f t="shared" si="388"/>
        <v>952</v>
      </c>
      <c r="B980" s="22">
        <f t="shared" si="389"/>
        <v>8</v>
      </c>
      <c r="C980" s="2" t="s">
        <v>1365</v>
      </c>
      <c r="D980" s="2" t="s">
        <v>340</v>
      </c>
      <c r="E980" s="5">
        <v>1990</v>
      </c>
      <c r="F980" s="5">
        <v>1990</v>
      </c>
      <c r="G980" s="5" t="s">
        <v>1367</v>
      </c>
      <c r="H980" s="5">
        <v>5</v>
      </c>
      <c r="I980" s="5">
        <v>6</v>
      </c>
      <c r="J980" s="26">
        <v>5154.3</v>
      </c>
      <c r="K980" s="26">
        <v>4612.3</v>
      </c>
      <c r="L980" s="26">
        <v>0</v>
      </c>
      <c r="M980" s="6">
        <v>217</v>
      </c>
      <c r="N980" s="24">
        <f t="shared" si="384"/>
        <v>23542253.379726686</v>
      </c>
      <c r="O980" s="26"/>
      <c r="P980" s="1">
        <f t="shared" si="385"/>
        <v>17848233.791126687</v>
      </c>
      <c r="Q980" s="1"/>
      <c r="R980" s="1">
        <v>372129.58860000002</v>
      </c>
      <c r="S980" s="1">
        <v>5321890</v>
      </c>
      <c r="T980" s="1"/>
      <c r="U980" s="1">
        <f t="shared" si="386"/>
        <v>5104.2328945920008</v>
      </c>
      <c r="V980" s="1">
        <f t="shared" si="386"/>
        <v>5104.2328945920008</v>
      </c>
      <c r="W980" s="7">
        <v>2020</v>
      </c>
      <c r="X980" s="173" t="s">
        <v>1394</v>
      </c>
      <c r="Y980" s="11">
        <f>+P980-'[1]Приложение №1'!$P917</f>
        <v>0</v>
      </c>
      <c r="AA980" s="24">
        <f t="shared" si="387"/>
        <v>23542253.379726686</v>
      </c>
      <c r="AB980" s="26">
        <v>9139483.8463669065</v>
      </c>
      <c r="AC980" s="26">
        <v>3911901.5457636653</v>
      </c>
      <c r="AD980" s="26">
        <v>3492077.6109207738</v>
      </c>
      <c r="AE980" s="26">
        <v>3688350.5075333579</v>
      </c>
      <c r="AF980" s="26">
        <v>0</v>
      </c>
      <c r="AG980" s="26"/>
      <c r="AH980" s="26">
        <v>379458.89215323428</v>
      </c>
      <c r="AI980" s="26">
        <v>0</v>
      </c>
      <c r="AJ980" s="26">
        <v>0</v>
      </c>
      <c r="AK980" s="26">
        <v>0</v>
      </c>
      <c r="AL980" s="26">
        <v>0</v>
      </c>
      <c r="AM980" s="26">
        <v>0</v>
      </c>
      <c r="AN980" s="26">
        <v>2244831.6606259868</v>
      </c>
      <c r="AO980" s="1">
        <v>235422.53379726686</v>
      </c>
      <c r="AP980" s="112">
        <v>450726.78256549343</v>
      </c>
      <c r="AQ980" s="172"/>
    </row>
    <row r="981" spans="1:43" ht="15" customHeight="1" x14ac:dyDescent="0.25">
      <c r="A981" s="4">
        <f t="shared" si="388"/>
        <v>953</v>
      </c>
      <c r="B981" s="22">
        <f t="shared" si="389"/>
        <v>9</v>
      </c>
      <c r="C981" s="2" t="s">
        <v>1365</v>
      </c>
      <c r="D981" s="2" t="s">
        <v>708</v>
      </c>
      <c r="E981" s="5">
        <v>1990</v>
      </c>
      <c r="F981" s="5">
        <v>2017</v>
      </c>
      <c r="G981" s="5" t="s">
        <v>1367</v>
      </c>
      <c r="H981" s="5">
        <v>10</v>
      </c>
      <c r="I981" s="5">
        <v>3</v>
      </c>
      <c r="J981" s="26">
        <v>10664.8</v>
      </c>
      <c r="K981" s="26">
        <v>9193.1</v>
      </c>
      <c r="L981" s="26">
        <v>0</v>
      </c>
      <c r="M981" s="6">
        <v>365</v>
      </c>
      <c r="N981" s="24">
        <f t="shared" si="384"/>
        <v>17451465.54755237</v>
      </c>
      <c r="O981" s="26"/>
      <c r="P981" s="1">
        <f t="shared" si="385"/>
        <v>742213.33755236678</v>
      </c>
      <c r="Q981" s="1"/>
      <c r="R981" s="1">
        <v>4872682.2300000004</v>
      </c>
      <c r="S981" s="1">
        <v>11836569.980000002</v>
      </c>
      <c r="T981" s="26"/>
      <c r="U981" s="1">
        <f t="shared" si="386"/>
        <v>1898.3221707098116</v>
      </c>
      <c r="V981" s="1">
        <f t="shared" si="386"/>
        <v>1898.3221707098116</v>
      </c>
      <c r="W981" s="7">
        <v>2020</v>
      </c>
      <c r="X981" s="173" t="s">
        <v>1394</v>
      </c>
      <c r="Y981" s="11">
        <f>+P981-'[1]Приложение №1'!$P919</f>
        <v>-19686672.702902414</v>
      </c>
      <c r="AA981" s="24">
        <f t="shared" si="387"/>
        <v>17451465.54755237</v>
      </c>
      <c r="AB981" s="26"/>
      <c r="AC981" s="26"/>
      <c r="AD981" s="26">
        <v>6509638.5673844106</v>
      </c>
      <c r="AE981" s="26">
        <v>4159957.4733218304</v>
      </c>
      <c r="AF981" s="26">
        <v>0</v>
      </c>
      <c r="AG981" s="26"/>
      <c r="AH981" s="26">
        <v>978696.30838074186</v>
      </c>
      <c r="AI981" s="26">
        <v>0</v>
      </c>
      <c r="AJ981" s="26">
        <v>0</v>
      </c>
      <c r="AK981" s="26">
        <v>0</v>
      </c>
      <c r="AL981" s="26">
        <v>0</v>
      </c>
      <c r="AM981" s="26">
        <v>0</v>
      </c>
      <c r="AN981" s="26">
        <v>4391061.0735815065</v>
      </c>
      <c r="AO981" s="1">
        <v>482934.91690454783</v>
      </c>
      <c r="AP981" s="112">
        <v>929177.20797933068</v>
      </c>
      <c r="AQ981" s="172"/>
    </row>
    <row r="982" spans="1:43" ht="15" customHeight="1" x14ac:dyDescent="0.25">
      <c r="A982" s="4">
        <f t="shared" si="388"/>
        <v>954</v>
      </c>
      <c r="B982" s="22">
        <f t="shared" si="389"/>
        <v>10</v>
      </c>
      <c r="C982" s="2" t="s">
        <v>1365</v>
      </c>
      <c r="D982" s="2" t="s">
        <v>709</v>
      </c>
      <c r="E982" s="5">
        <v>1990</v>
      </c>
      <c r="F982" s="5">
        <v>2017</v>
      </c>
      <c r="G982" s="5" t="s">
        <v>1367</v>
      </c>
      <c r="H982" s="5">
        <v>9</v>
      </c>
      <c r="I982" s="5">
        <v>1</v>
      </c>
      <c r="J982" s="26">
        <v>4533.6000000000004</v>
      </c>
      <c r="K982" s="26">
        <v>3892</v>
      </c>
      <c r="L982" s="26">
        <v>0</v>
      </c>
      <c r="M982" s="6">
        <v>155</v>
      </c>
      <c r="N982" s="24">
        <f t="shared" si="384"/>
        <v>15808905.389055278</v>
      </c>
      <c r="O982" s="26"/>
      <c r="P982" s="1">
        <f t="shared" si="385"/>
        <v>4266692.3590552788</v>
      </c>
      <c r="Q982" s="1"/>
      <c r="R982" s="1">
        <v>935768.65000000014</v>
      </c>
      <c r="S982" s="1">
        <v>10606444.379999999</v>
      </c>
      <c r="T982" s="26"/>
      <c r="U982" s="1">
        <f t="shared" si="386"/>
        <v>4061.897581977204</v>
      </c>
      <c r="V982" s="1">
        <f t="shared" si="386"/>
        <v>4061.897581977204</v>
      </c>
      <c r="W982" s="7">
        <v>2020</v>
      </c>
      <c r="X982" s="173" t="s">
        <v>1394</v>
      </c>
      <c r="Y982" s="11">
        <f>+P982-'[1]Приложение №1'!$P920</f>
        <v>-9809884.3111189287</v>
      </c>
      <c r="AA982" s="24">
        <f t="shared" si="387"/>
        <v>15808905.389055278</v>
      </c>
      <c r="AB982" s="26"/>
      <c r="AC982" s="26">
        <v>3731295.6153194085</v>
      </c>
      <c r="AD982" s="26"/>
      <c r="AE982" s="26">
        <v>1761163.7517451742</v>
      </c>
      <c r="AF982" s="26">
        <v>0</v>
      </c>
      <c r="AG982" s="26"/>
      <c r="AH982" s="26">
        <v>414341.84684359434</v>
      </c>
      <c r="AI982" s="26">
        <v>0</v>
      </c>
      <c r="AJ982" s="26">
        <v>0</v>
      </c>
      <c r="AK982" s="26">
        <v>6484485.0506936051</v>
      </c>
      <c r="AL982" s="26">
        <v>0</v>
      </c>
      <c r="AM982" s="26">
        <v>0</v>
      </c>
      <c r="AN982" s="26">
        <v>2603530.7000675485</v>
      </c>
      <c r="AO982" s="1">
        <v>278908.47860174207</v>
      </c>
      <c r="AP982" s="112">
        <v>535179.94578420522</v>
      </c>
      <c r="AQ982" s="172"/>
    </row>
    <row r="983" spans="1:43" ht="15" customHeight="1" x14ac:dyDescent="0.25">
      <c r="A983" s="4">
        <f t="shared" si="388"/>
        <v>955</v>
      </c>
      <c r="B983" s="22">
        <f t="shared" si="389"/>
        <v>11</v>
      </c>
      <c r="C983" s="2" t="s">
        <v>1365</v>
      </c>
      <c r="D983" s="2" t="s">
        <v>348</v>
      </c>
      <c r="E983" s="5">
        <v>1990</v>
      </c>
      <c r="F983" s="5">
        <v>2017</v>
      </c>
      <c r="G983" s="5" t="s">
        <v>1367</v>
      </c>
      <c r="H983" s="5">
        <v>9</v>
      </c>
      <c r="I983" s="5">
        <v>1</v>
      </c>
      <c r="J983" s="26">
        <v>4531.3</v>
      </c>
      <c r="K983" s="26">
        <v>3890.9</v>
      </c>
      <c r="L983" s="26">
        <v>0</v>
      </c>
      <c r="M983" s="6">
        <v>144</v>
      </c>
      <c r="N983" s="24">
        <f t="shared" si="384"/>
        <v>27882965.040892042</v>
      </c>
      <c r="O983" s="26"/>
      <c r="P983" s="1">
        <f t="shared" si="385"/>
        <v>14072598.210892042</v>
      </c>
      <c r="Q983" s="1"/>
      <c r="R983" s="1">
        <v>416715.39</v>
      </c>
      <c r="S983" s="1">
        <v>13393651.439999999</v>
      </c>
      <c r="T983" s="26"/>
      <c r="U983" s="1">
        <f t="shared" si="386"/>
        <v>7166.1993474239998</v>
      </c>
      <c r="V983" s="1">
        <f t="shared" si="386"/>
        <v>7166.1993474239998</v>
      </c>
      <c r="W983" s="7">
        <v>2020</v>
      </c>
      <c r="X983" s="173" t="s">
        <v>1394</v>
      </c>
      <c r="Y983" s="11">
        <f>+P983-'[1]Приложение №1'!$P921</f>
        <v>0</v>
      </c>
      <c r="AA983" s="24">
        <f t="shared" si="387"/>
        <v>27882965.040892042</v>
      </c>
      <c r="AB983" s="26">
        <v>9323379.5626275707</v>
      </c>
      <c r="AC983" s="26">
        <v>3730241.0353664667</v>
      </c>
      <c r="AD983" s="26">
        <v>2755148.176549369</v>
      </c>
      <c r="AE983" s="26">
        <v>1760665.9922058834</v>
      </c>
      <c r="AF983" s="26">
        <v>0</v>
      </c>
      <c r="AG983" s="26"/>
      <c r="AH983" s="26">
        <v>414224.74097732303</v>
      </c>
      <c r="AI983" s="26">
        <v>0</v>
      </c>
      <c r="AJ983" s="26">
        <v>0</v>
      </c>
      <c r="AK983" s="26">
        <v>6482652.3339526588</v>
      </c>
      <c r="AL983" s="26">
        <v>0</v>
      </c>
      <c r="AM983" s="26">
        <v>0</v>
      </c>
      <c r="AN983" s="26">
        <v>2602794.861483254</v>
      </c>
      <c r="AO983" s="1">
        <v>278829.65040892042</v>
      </c>
      <c r="AP983" s="112">
        <v>535028.68732059724</v>
      </c>
      <c r="AQ983" s="172"/>
    </row>
    <row r="984" spans="1:43" ht="15" customHeight="1" x14ac:dyDescent="0.25">
      <c r="A984" s="4">
        <f t="shared" si="388"/>
        <v>956</v>
      </c>
      <c r="B984" s="22">
        <f t="shared" si="389"/>
        <v>12</v>
      </c>
      <c r="C984" s="2" t="s">
        <v>1365</v>
      </c>
      <c r="D984" s="2" t="s">
        <v>711</v>
      </c>
      <c r="E984" s="5">
        <v>1986</v>
      </c>
      <c r="F984" s="5">
        <v>2017</v>
      </c>
      <c r="G984" s="5" t="s">
        <v>1367</v>
      </c>
      <c r="H984" s="5">
        <v>9</v>
      </c>
      <c r="I984" s="5">
        <v>1</v>
      </c>
      <c r="J984" s="26">
        <v>3140.9</v>
      </c>
      <c r="K984" s="26">
        <v>2551.1999999999998</v>
      </c>
      <c r="L984" s="26">
        <v>144</v>
      </c>
      <c r="M984" s="6">
        <v>87</v>
      </c>
      <c r="N984" s="24">
        <f t="shared" si="384"/>
        <v>3284356.2292872672</v>
      </c>
      <c r="O984" s="26"/>
      <c r="P984" s="1">
        <v>0</v>
      </c>
      <c r="Q984" s="1"/>
      <c r="R984" s="1">
        <v>471240.88</v>
      </c>
      <c r="S984" s="1">
        <f>N984-O984-Q984-R984-T984</f>
        <v>2813115.3492872673</v>
      </c>
      <c r="T984" s="26"/>
      <c r="U984" s="1">
        <f t="shared" si="386"/>
        <v>1218.594623511156</v>
      </c>
      <c r="V984" s="1">
        <f t="shared" si="386"/>
        <v>1218.594623511156</v>
      </c>
      <c r="W984" s="7">
        <v>2020</v>
      </c>
      <c r="X984" s="173" t="s">
        <v>1394</v>
      </c>
      <c r="Y984" s="11">
        <f>+P984-'[1]Приложение №1'!$P923</f>
        <v>-4710271.66071954</v>
      </c>
      <c r="AA984" s="24">
        <f t="shared" si="387"/>
        <v>3284356.2292872672</v>
      </c>
      <c r="AB984" s="26"/>
      <c r="AC984" s="26">
        <v>0</v>
      </c>
      <c r="AD984" s="26">
        <v>1908472.426799933</v>
      </c>
      <c r="AE984" s="26">
        <v>0</v>
      </c>
      <c r="AF984" s="26">
        <v>0</v>
      </c>
      <c r="AG984" s="26"/>
      <c r="AH984" s="26">
        <v>286930.66434040485</v>
      </c>
      <c r="AI984" s="26">
        <v>0</v>
      </c>
      <c r="AJ984" s="26">
        <v>0</v>
      </c>
      <c r="AK984" s="26">
        <v>0</v>
      </c>
      <c r="AL984" s="26">
        <v>0</v>
      </c>
      <c r="AM984" s="26">
        <v>0</v>
      </c>
      <c r="AN984" s="26">
        <v>802289.47413792158</v>
      </c>
      <c r="AO984" s="1">
        <v>97425.979207195414</v>
      </c>
      <c r="AP984" s="112">
        <v>189237.68480181272</v>
      </c>
      <c r="AQ984" s="172"/>
    </row>
    <row r="985" spans="1:43" ht="15" customHeight="1" x14ac:dyDescent="0.25">
      <c r="A985" s="4">
        <f t="shared" si="388"/>
        <v>957</v>
      </c>
      <c r="B985" s="22">
        <f t="shared" si="389"/>
        <v>13</v>
      </c>
      <c r="C985" s="2" t="s">
        <v>1365</v>
      </c>
      <c r="D985" s="2" t="s">
        <v>712</v>
      </c>
      <c r="E985" s="5">
        <v>1984</v>
      </c>
      <c r="F985" s="5">
        <v>2016</v>
      </c>
      <c r="G985" s="5" t="s">
        <v>1367</v>
      </c>
      <c r="H985" s="5">
        <v>5</v>
      </c>
      <c r="I985" s="5">
        <v>3</v>
      </c>
      <c r="J985" s="26">
        <v>5122</v>
      </c>
      <c r="K985" s="26">
        <v>4360</v>
      </c>
      <c r="L985" s="26">
        <v>0</v>
      </c>
      <c r="M985" s="6">
        <v>187</v>
      </c>
      <c r="N985" s="24">
        <f t="shared" si="384"/>
        <v>20776720.738175999</v>
      </c>
      <c r="O985" s="26"/>
      <c r="P985" s="1">
        <f t="shared" ref="P985:P1048" si="390">N985-Q985-R985-S985-O985-T985</f>
        <v>17394612.578175999</v>
      </c>
      <c r="Q985" s="1"/>
      <c r="R985" s="1">
        <v>1620216.61</v>
      </c>
      <c r="S985" s="1">
        <v>1761891.55</v>
      </c>
      <c r="T985" s="1"/>
      <c r="U985" s="1">
        <f t="shared" si="386"/>
        <v>4765.3029215999995</v>
      </c>
      <c r="V985" s="1">
        <f t="shared" si="386"/>
        <v>4765.3029215999995</v>
      </c>
      <c r="W985" s="7">
        <v>2020</v>
      </c>
      <c r="X985" s="173" t="s">
        <v>1394</v>
      </c>
      <c r="Y985" s="11">
        <f>+P985-'[1]Приложение №1'!$P924</f>
        <v>0</v>
      </c>
      <c r="AA985" s="24">
        <f t="shared" si="387"/>
        <v>20776720.738175999</v>
      </c>
      <c r="AB985" s="26">
        <v>0</v>
      </c>
      <c r="AC985" s="26">
        <v>0</v>
      </c>
      <c r="AD985" s="26">
        <v>0</v>
      </c>
      <c r="AE985" s="26">
        <v>0</v>
      </c>
      <c r="AF985" s="26">
        <v>0</v>
      </c>
      <c r="AG985" s="26"/>
      <c r="AH985" s="26">
        <v>0</v>
      </c>
      <c r="AI985" s="26">
        <v>0</v>
      </c>
      <c r="AJ985" s="26">
        <v>0</v>
      </c>
      <c r="AK985" s="26">
        <v>0</v>
      </c>
      <c r="AL985" s="26">
        <v>20147945.946807034</v>
      </c>
      <c r="AM985" s="26">
        <v>0</v>
      </c>
      <c r="AN985" s="26">
        <v>164180.01999999999</v>
      </c>
      <c r="AO985" s="26">
        <v>24000</v>
      </c>
      <c r="AP985" s="112">
        <v>440594.77136896638</v>
      </c>
      <c r="AQ985" s="172"/>
    </row>
    <row r="986" spans="1:43" ht="15" customHeight="1" x14ac:dyDescent="0.25">
      <c r="A986" s="4">
        <f t="shared" si="388"/>
        <v>958</v>
      </c>
      <c r="B986" s="22">
        <f t="shared" si="389"/>
        <v>14</v>
      </c>
      <c r="C986" s="2" t="s">
        <v>1365</v>
      </c>
      <c r="D986" s="2" t="s">
        <v>713</v>
      </c>
      <c r="E986" s="5">
        <v>1986</v>
      </c>
      <c r="F986" s="5">
        <v>2017</v>
      </c>
      <c r="G986" s="5" t="s">
        <v>1367</v>
      </c>
      <c r="H986" s="5">
        <v>5</v>
      </c>
      <c r="I986" s="5">
        <v>4</v>
      </c>
      <c r="J986" s="26">
        <v>5725</v>
      </c>
      <c r="K986" s="26">
        <v>4803</v>
      </c>
      <c r="L986" s="26">
        <v>0</v>
      </c>
      <c r="M986" s="6">
        <v>190</v>
      </c>
      <c r="N986" s="24">
        <f t="shared" si="384"/>
        <v>15251119.821010942</v>
      </c>
      <c r="O986" s="26"/>
      <c r="P986" s="1">
        <f t="shared" si="390"/>
        <v>6576526.0310109407</v>
      </c>
      <c r="Q986" s="1"/>
      <c r="R986" s="1">
        <v>1930663.976</v>
      </c>
      <c r="S986" s="1">
        <v>6743929.8140000012</v>
      </c>
      <c r="T986" s="1"/>
      <c r="U986" s="1">
        <f t="shared" si="386"/>
        <v>3175.3320468479997</v>
      </c>
      <c r="V986" s="1">
        <f t="shared" si="386"/>
        <v>3175.3320468479997</v>
      </c>
      <c r="W986" s="7">
        <v>2020</v>
      </c>
      <c r="X986" s="173" t="s">
        <v>1394</v>
      </c>
      <c r="Y986" s="11">
        <f>+P986-'[1]Приложение №1'!$P925</f>
        <v>0</v>
      </c>
      <c r="AA986" s="24">
        <f t="shared" si="387"/>
        <v>15251119.821010942</v>
      </c>
      <c r="AB986" s="26">
        <v>9517364.6367539484</v>
      </c>
      <c r="AC986" s="26">
        <v>0</v>
      </c>
      <c r="AD986" s="26">
        <v>0</v>
      </c>
      <c r="AE986" s="26">
        <v>3840848.923028145</v>
      </c>
      <c r="AF986" s="26">
        <v>0</v>
      </c>
      <c r="AG986" s="26"/>
      <c r="AH986" s="26">
        <v>0</v>
      </c>
      <c r="AI986" s="26">
        <v>0</v>
      </c>
      <c r="AJ986" s="26">
        <v>0</v>
      </c>
      <c r="AK986" s="26">
        <v>0</v>
      </c>
      <c r="AL986" s="26">
        <v>0</v>
      </c>
      <c r="AM986" s="26">
        <v>0</v>
      </c>
      <c r="AN986" s="26">
        <v>1448277.9874216244</v>
      </c>
      <c r="AO986" s="1">
        <v>152511.19821010943</v>
      </c>
      <c r="AP986" s="112">
        <v>292117.07559711509</v>
      </c>
      <c r="AQ986" s="172"/>
    </row>
    <row r="987" spans="1:43" ht="15" customHeight="1" x14ac:dyDescent="0.25">
      <c r="A987" s="4">
        <f t="shared" si="388"/>
        <v>959</v>
      </c>
      <c r="B987" s="22">
        <f t="shared" si="389"/>
        <v>15</v>
      </c>
      <c r="C987" s="2" t="s">
        <v>1365</v>
      </c>
      <c r="D987" s="2" t="s">
        <v>350</v>
      </c>
      <c r="E987" s="5">
        <v>1984</v>
      </c>
      <c r="F987" s="5">
        <v>2012</v>
      </c>
      <c r="G987" s="5" t="s">
        <v>1367</v>
      </c>
      <c r="H987" s="5">
        <v>5</v>
      </c>
      <c r="I987" s="5">
        <v>2</v>
      </c>
      <c r="J987" s="26">
        <v>4407.8500000000004</v>
      </c>
      <c r="K987" s="26">
        <v>2926.4</v>
      </c>
      <c r="L987" s="26">
        <v>802.85</v>
      </c>
      <c r="M987" s="6">
        <v>176</v>
      </c>
      <c r="N987" s="24">
        <f t="shared" si="384"/>
        <v>17771005.9203768</v>
      </c>
      <c r="O987" s="26"/>
      <c r="P987" s="1">
        <f t="shared" si="390"/>
        <v>14878178.660376798</v>
      </c>
      <c r="Q987" s="1"/>
      <c r="R987" s="1">
        <v>365658.8922</v>
      </c>
      <c r="S987" s="1">
        <v>2527168.3678000001</v>
      </c>
      <c r="T987" s="1"/>
      <c r="U987" s="1">
        <f t="shared" si="386"/>
        <v>4765.3029216000004</v>
      </c>
      <c r="V987" s="1">
        <f t="shared" si="386"/>
        <v>4765.3029216000004</v>
      </c>
      <c r="W987" s="7">
        <v>2020</v>
      </c>
      <c r="X987" s="173" t="s">
        <v>1394</v>
      </c>
      <c r="Y987" s="11">
        <f>+P987-'[1]Приложение №1'!$P926</f>
        <v>0</v>
      </c>
      <c r="AA987" s="24">
        <f t="shared" si="387"/>
        <v>17771005.9203768</v>
      </c>
      <c r="AB987" s="26">
        <v>0</v>
      </c>
      <c r="AC987" s="26">
        <v>0</v>
      </c>
      <c r="AD987" s="26">
        <v>0</v>
      </c>
      <c r="AE987" s="26">
        <v>0</v>
      </c>
      <c r="AF987" s="26">
        <v>0</v>
      </c>
      <c r="AG987" s="26"/>
      <c r="AH987" s="26">
        <v>0</v>
      </c>
      <c r="AI987" s="26">
        <v>0</v>
      </c>
      <c r="AJ987" s="26">
        <v>0</v>
      </c>
      <c r="AK987" s="26">
        <v>0</v>
      </c>
      <c r="AL987" s="26">
        <v>17217505.868378736</v>
      </c>
      <c r="AM987" s="26">
        <v>0</v>
      </c>
      <c r="AN987" s="21">
        <v>152988.07</v>
      </c>
      <c r="AO987" s="26">
        <v>24000</v>
      </c>
      <c r="AP987" s="112">
        <v>376511.98199806357</v>
      </c>
      <c r="AQ987" s="172"/>
    </row>
    <row r="988" spans="1:43" ht="15" customHeight="1" x14ac:dyDescent="0.25">
      <c r="A988" s="4">
        <f t="shared" si="388"/>
        <v>960</v>
      </c>
      <c r="B988" s="22">
        <f t="shared" si="389"/>
        <v>16</v>
      </c>
      <c r="C988" s="2" t="s">
        <v>1365</v>
      </c>
      <c r="D988" s="2" t="s">
        <v>714</v>
      </c>
      <c r="E988" s="5">
        <v>1988</v>
      </c>
      <c r="F988" s="5">
        <v>2016</v>
      </c>
      <c r="G988" s="5" t="s">
        <v>1367</v>
      </c>
      <c r="H988" s="5">
        <v>5</v>
      </c>
      <c r="I988" s="5">
        <v>2</v>
      </c>
      <c r="J988" s="26">
        <v>4465.5</v>
      </c>
      <c r="K988" s="26">
        <v>2917.5</v>
      </c>
      <c r="L988" s="26">
        <v>873</v>
      </c>
      <c r="M988" s="6">
        <v>169</v>
      </c>
      <c r="N988" s="24">
        <f t="shared" si="384"/>
        <v>40635058.08237657</v>
      </c>
      <c r="O988" s="26"/>
      <c r="P988" s="1">
        <f t="shared" si="390"/>
        <v>25984512.302376572</v>
      </c>
      <c r="Q988" s="1"/>
      <c r="R988" s="1">
        <v>1517780.1569999999</v>
      </c>
      <c r="S988" s="1">
        <v>13132765.623</v>
      </c>
      <c r="T988" s="1"/>
      <c r="U988" s="1">
        <f t="shared" si="386"/>
        <v>10720.236929791998</v>
      </c>
      <c r="V988" s="1">
        <f t="shared" si="386"/>
        <v>10720.236929791998</v>
      </c>
      <c r="W988" s="7">
        <v>2020</v>
      </c>
      <c r="X988" s="173" t="s">
        <v>1394</v>
      </c>
      <c r="Y988" s="11">
        <f>+P988-'[1]Приложение №1'!$P927</f>
        <v>0</v>
      </c>
      <c r="AA988" s="24">
        <f t="shared" si="387"/>
        <v>40635058.08237657</v>
      </c>
      <c r="AB988" s="26">
        <v>7511049.4806612218</v>
      </c>
      <c r="AC988" s="26">
        <v>3214895.5638655713</v>
      </c>
      <c r="AD988" s="26">
        <v>0</v>
      </c>
      <c r="AE988" s="26">
        <v>3031175.8989669341</v>
      </c>
      <c r="AF988" s="26">
        <v>0</v>
      </c>
      <c r="AG988" s="26"/>
      <c r="AH988" s="26">
        <v>311848.52041429107</v>
      </c>
      <c r="AI988" s="26">
        <v>0</v>
      </c>
      <c r="AJ988" s="26">
        <v>0</v>
      </c>
      <c r="AK988" s="26">
        <v>5678337.1610445483</v>
      </c>
      <c r="AL988" s="26">
        <v>15731938.21837358</v>
      </c>
      <c r="AM988" s="26">
        <v>0</v>
      </c>
      <c r="AN988" s="26">
        <v>3973603.431119387</v>
      </c>
      <c r="AO988" s="1">
        <v>406350.58082376578</v>
      </c>
      <c r="AP988" s="112">
        <v>775859.22710727528</v>
      </c>
      <c r="AQ988" s="172"/>
    </row>
    <row r="989" spans="1:43" ht="15" customHeight="1" x14ac:dyDescent="0.25">
      <c r="A989" s="4">
        <f t="shared" si="388"/>
        <v>961</v>
      </c>
      <c r="B989" s="22">
        <f t="shared" si="389"/>
        <v>17</v>
      </c>
      <c r="C989" s="2" t="s">
        <v>1365</v>
      </c>
      <c r="D989" s="2" t="s">
        <v>351</v>
      </c>
      <c r="E989" s="5">
        <v>1987</v>
      </c>
      <c r="F989" s="5">
        <v>2016</v>
      </c>
      <c r="G989" s="5" t="s">
        <v>1367</v>
      </c>
      <c r="H989" s="5">
        <v>5</v>
      </c>
      <c r="I989" s="5">
        <v>2</v>
      </c>
      <c r="J989" s="26">
        <v>4414.46</v>
      </c>
      <c r="K989" s="26">
        <v>3063.1</v>
      </c>
      <c r="L989" s="26">
        <v>657.58</v>
      </c>
      <c r="M989" s="6">
        <v>189</v>
      </c>
      <c r="N989" s="24">
        <f t="shared" si="384"/>
        <v>26328386.425327532</v>
      </c>
      <c r="O989" s="26"/>
      <c r="P989" s="1">
        <f t="shared" si="390"/>
        <v>18207762.43532753</v>
      </c>
      <c r="Q989" s="1"/>
      <c r="R989" s="1">
        <v>353246.77332000004</v>
      </c>
      <c r="S989" s="1">
        <v>7767377.2166800005</v>
      </c>
      <c r="T989" s="1"/>
      <c r="U989" s="1">
        <f t="shared" si="386"/>
        <v>7076.2297282559994</v>
      </c>
      <c r="V989" s="1">
        <f t="shared" si="386"/>
        <v>7076.2297282559994</v>
      </c>
      <c r="W989" s="7">
        <v>2020</v>
      </c>
      <c r="X989" s="173" t="s">
        <v>1394</v>
      </c>
      <c r="Y989" s="11">
        <f>+P989-'[1]Приложение №1'!$P928</f>
        <v>0</v>
      </c>
      <c r="AA989" s="24">
        <f t="shared" si="387"/>
        <v>26328386.425327532</v>
      </c>
      <c r="AB989" s="26">
        <v>7372697.9505887339</v>
      </c>
      <c r="AC989" s="26">
        <v>0</v>
      </c>
      <c r="AD989" s="26">
        <v>0</v>
      </c>
      <c r="AE989" s="26">
        <v>0</v>
      </c>
      <c r="AF989" s="26">
        <v>0</v>
      </c>
      <c r="AG989" s="26"/>
      <c r="AH989" s="26">
        <v>306104.35376204841</v>
      </c>
      <c r="AI989" s="26">
        <v>0</v>
      </c>
      <c r="AJ989" s="26">
        <v>0</v>
      </c>
      <c r="AK989" s="26">
        <v>0</v>
      </c>
      <c r="AL989" s="26">
        <v>15442160.108254375</v>
      </c>
      <c r="AM989" s="26">
        <v>0</v>
      </c>
      <c r="AN989" s="26">
        <v>2438531.5283692107</v>
      </c>
      <c r="AO989" s="1">
        <v>263283.86425327533</v>
      </c>
      <c r="AP989" s="112">
        <v>505608.62009988801</v>
      </c>
      <c r="AQ989" s="172"/>
    </row>
    <row r="990" spans="1:43" ht="15" customHeight="1" x14ac:dyDescent="0.25">
      <c r="A990" s="4">
        <f t="shared" si="388"/>
        <v>962</v>
      </c>
      <c r="B990" s="22">
        <f t="shared" si="389"/>
        <v>18</v>
      </c>
      <c r="C990" s="2" t="s">
        <v>1365</v>
      </c>
      <c r="D990" s="2" t="s">
        <v>715</v>
      </c>
      <c r="E990" s="5">
        <v>1988</v>
      </c>
      <c r="F990" s="5">
        <v>2016</v>
      </c>
      <c r="G990" s="5" t="s">
        <v>1367</v>
      </c>
      <c r="H990" s="5">
        <v>5</v>
      </c>
      <c r="I990" s="5">
        <v>2</v>
      </c>
      <c r="J990" s="26">
        <v>4366.2</v>
      </c>
      <c r="K990" s="26">
        <v>3049.7</v>
      </c>
      <c r="L990" s="26">
        <v>690.8</v>
      </c>
      <c r="M990" s="6">
        <v>194</v>
      </c>
      <c r="N990" s="24">
        <f t="shared" si="384"/>
        <v>32902312.260541573</v>
      </c>
      <c r="O990" s="26"/>
      <c r="P990" s="1">
        <f t="shared" si="390"/>
        <v>22233944.550541572</v>
      </c>
      <c r="Q990" s="1"/>
      <c r="R990" s="1">
        <v>1571197.0466</v>
      </c>
      <c r="S990" s="1">
        <v>9097170.6634000018</v>
      </c>
      <c r="T990" s="1"/>
      <c r="U990" s="1">
        <f t="shared" ref="U990:V1008" si="391">$N990/($K990+$L990)</f>
        <v>8796.233728256002</v>
      </c>
      <c r="V990" s="1">
        <f t="shared" si="391"/>
        <v>8796.233728256002</v>
      </c>
      <c r="W990" s="7">
        <v>2020</v>
      </c>
      <c r="X990" s="173" t="s">
        <v>1394</v>
      </c>
      <c r="Y990" s="11">
        <f>+P990-'[1]Приложение №1'!$P929</f>
        <v>0</v>
      </c>
      <c r="AA990" s="24">
        <f t="shared" si="387"/>
        <v>32902312.260541573</v>
      </c>
      <c r="AB990" s="26">
        <v>7411972.189002322</v>
      </c>
      <c r="AC990" s="26">
        <v>0</v>
      </c>
      <c r="AD990" s="26">
        <v>0</v>
      </c>
      <c r="AE990" s="26">
        <v>0</v>
      </c>
      <c r="AF990" s="26">
        <v>0</v>
      </c>
      <c r="AG990" s="26"/>
      <c r="AH990" s="26">
        <v>307734.96652411442</v>
      </c>
      <c r="AI990" s="26">
        <v>0</v>
      </c>
      <c r="AJ990" s="26">
        <v>0</v>
      </c>
      <c r="AK990" s="26">
        <v>5603434.9428537479</v>
      </c>
      <c r="AL990" s="26">
        <v>15524420.23633462</v>
      </c>
      <c r="AM990" s="26">
        <v>0</v>
      </c>
      <c r="AN990" s="26">
        <v>3094889.0411501252</v>
      </c>
      <c r="AO990" s="1">
        <v>329023.12260541564</v>
      </c>
      <c r="AP990" s="112">
        <v>630837.7620712209</v>
      </c>
      <c r="AQ990" s="172"/>
    </row>
    <row r="991" spans="1:43" ht="15" customHeight="1" x14ac:dyDescent="0.25">
      <c r="A991" s="4">
        <f t="shared" si="388"/>
        <v>963</v>
      </c>
      <c r="B991" s="22">
        <f t="shared" si="389"/>
        <v>19</v>
      </c>
      <c r="C991" s="2" t="s">
        <v>1365</v>
      </c>
      <c r="D991" s="2" t="s">
        <v>716</v>
      </c>
      <c r="E991" s="5">
        <v>1992</v>
      </c>
      <c r="F991" s="5">
        <v>2012</v>
      </c>
      <c r="G991" s="5" t="s">
        <v>1367</v>
      </c>
      <c r="H991" s="5">
        <v>9</v>
      </c>
      <c r="I991" s="5">
        <v>1</v>
      </c>
      <c r="J991" s="26">
        <v>2846</v>
      </c>
      <c r="K991" s="26">
        <v>2452.1999999999998</v>
      </c>
      <c r="L991" s="26">
        <v>0</v>
      </c>
      <c r="M991" s="6">
        <v>98</v>
      </c>
      <c r="N991" s="24">
        <f t="shared" si="384"/>
        <v>8864202.5160242114</v>
      </c>
      <c r="O991" s="26"/>
      <c r="P991" s="1">
        <f t="shared" si="390"/>
        <v>4347551.7260242114</v>
      </c>
      <c r="Q991" s="1"/>
      <c r="R991" s="1">
        <v>1203232.75</v>
      </c>
      <c r="S991" s="1">
        <v>3313418.04</v>
      </c>
      <c r="T991" s="26"/>
      <c r="U991" s="1">
        <f t="shared" si="391"/>
        <v>3614.7959040960004</v>
      </c>
      <c r="V991" s="1">
        <f t="shared" si="391"/>
        <v>3614.7959040960004</v>
      </c>
      <c r="W991" s="7">
        <v>2020</v>
      </c>
      <c r="X991" s="173" t="s">
        <v>1394</v>
      </c>
      <c r="Y991" s="11">
        <f>+P991-'[1]Приложение №1'!$P930</f>
        <v>0</v>
      </c>
      <c r="AA991" s="24">
        <f t="shared" si="387"/>
        <v>8864202.5160242114</v>
      </c>
      <c r="AB991" s="26">
        <v>5875964.7802501544</v>
      </c>
      <c r="AC991" s="26">
        <v>0</v>
      </c>
      <c r="AD991" s="26">
        <v>1736404.0089784788</v>
      </c>
      <c r="AE991" s="26">
        <v>0</v>
      </c>
      <c r="AF991" s="26">
        <v>0</v>
      </c>
      <c r="AG991" s="26"/>
      <c r="AH991" s="26">
        <v>261060.91388228722</v>
      </c>
      <c r="AI991" s="26">
        <v>0</v>
      </c>
      <c r="AJ991" s="26">
        <v>0</v>
      </c>
      <c r="AK991" s="26">
        <v>0</v>
      </c>
      <c r="AL991" s="26">
        <v>0</v>
      </c>
      <c r="AM991" s="26">
        <v>0</v>
      </c>
      <c r="AN991" s="26">
        <v>729954.82653643924</v>
      </c>
      <c r="AO991" s="1">
        <v>88642.02516024209</v>
      </c>
      <c r="AP991" s="112">
        <v>172175.96121660911</v>
      </c>
      <c r="AQ991" s="172"/>
    </row>
    <row r="992" spans="1:43" ht="15" customHeight="1" x14ac:dyDescent="0.25">
      <c r="A992" s="4">
        <f t="shared" si="388"/>
        <v>964</v>
      </c>
      <c r="B992" s="22">
        <f t="shared" si="389"/>
        <v>20</v>
      </c>
      <c r="C992" s="2" t="s">
        <v>1365</v>
      </c>
      <c r="D992" s="2" t="s">
        <v>358</v>
      </c>
      <c r="E992" s="5">
        <v>1992</v>
      </c>
      <c r="F992" s="5">
        <v>2010</v>
      </c>
      <c r="G992" s="5" t="s">
        <v>1367</v>
      </c>
      <c r="H992" s="5">
        <v>9</v>
      </c>
      <c r="I992" s="5">
        <v>2</v>
      </c>
      <c r="J992" s="26">
        <v>5843.5</v>
      </c>
      <c r="K992" s="26">
        <v>4914.5</v>
      </c>
      <c r="L992" s="26">
        <v>82.5</v>
      </c>
      <c r="M992" s="6">
        <v>159</v>
      </c>
      <c r="N992" s="24">
        <f t="shared" si="384"/>
        <v>14276585.000539264</v>
      </c>
      <c r="O992" s="26"/>
      <c r="P992" s="1">
        <f t="shared" si="390"/>
        <v>1339446.7305392642</v>
      </c>
      <c r="Q992" s="1"/>
      <c r="R992" s="1">
        <v>1647926.5899999999</v>
      </c>
      <c r="S992" s="1">
        <v>11289211.68</v>
      </c>
      <c r="T992" s="26"/>
      <c r="U992" s="1">
        <f t="shared" si="391"/>
        <v>2857.0312188391563</v>
      </c>
      <c r="V992" s="1">
        <f t="shared" si="391"/>
        <v>2857.0312188391563</v>
      </c>
      <c r="W992" s="7">
        <v>2020</v>
      </c>
      <c r="X992" s="173" t="s">
        <v>1394</v>
      </c>
      <c r="Y992" s="11">
        <f>+P992-'[1]Приложение №1'!$P931</f>
        <v>-9764875.3690824639</v>
      </c>
      <c r="AA992" s="24">
        <f t="shared" si="387"/>
        <v>14276585.000539264</v>
      </c>
      <c r="AB992" s="26"/>
      <c r="AC992" s="26">
        <v>4790669.1135023339</v>
      </c>
      <c r="AD992" s="26">
        <v>3538378.1228551744</v>
      </c>
      <c r="AE992" s="26">
        <v>2261185.8343963604</v>
      </c>
      <c r="AF992" s="26">
        <v>0</v>
      </c>
      <c r="AG992" s="26"/>
      <c r="AH992" s="26">
        <v>531980.01250705065</v>
      </c>
      <c r="AI992" s="26">
        <v>0</v>
      </c>
      <c r="AJ992" s="26">
        <v>0</v>
      </c>
      <c r="AK992" s="26">
        <v>0</v>
      </c>
      <c r="AL992" s="26">
        <v>0</v>
      </c>
      <c r="AM992" s="26">
        <v>0</v>
      </c>
      <c r="AN992" s="26">
        <v>2386804.4712541788</v>
      </c>
      <c r="AO992" s="1">
        <v>262504.02799621725</v>
      </c>
      <c r="AP992" s="112">
        <v>505063.41802794655</v>
      </c>
      <c r="AQ992" s="172"/>
    </row>
    <row r="993" spans="1:43" ht="15" customHeight="1" x14ac:dyDescent="0.25">
      <c r="A993" s="4">
        <f t="shared" si="388"/>
        <v>965</v>
      </c>
      <c r="B993" s="22">
        <f t="shared" si="389"/>
        <v>21</v>
      </c>
      <c r="C993" s="2" t="s">
        <v>1365</v>
      </c>
      <c r="D993" s="2" t="s">
        <v>361</v>
      </c>
      <c r="E993" s="5">
        <v>1985</v>
      </c>
      <c r="F993" s="5">
        <v>2017</v>
      </c>
      <c r="G993" s="5" t="s">
        <v>1367</v>
      </c>
      <c r="H993" s="5">
        <v>9</v>
      </c>
      <c r="I993" s="5">
        <v>3</v>
      </c>
      <c r="J993" s="26">
        <v>6554</v>
      </c>
      <c r="K993" s="26">
        <v>5458.5</v>
      </c>
      <c r="L993" s="26">
        <v>187.3</v>
      </c>
      <c r="M993" s="6">
        <v>259</v>
      </c>
      <c r="N993" s="24">
        <f t="shared" si="384"/>
        <v>18227182.57694456</v>
      </c>
      <c r="O993" s="26"/>
      <c r="P993" s="1">
        <f t="shared" si="390"/>
        <v>12768366.228944562</v>
      </c>
      <c r="Q993" s="1"/>
      <c r="R993" s="1">
        <v>618611.53800000006</v>
      </c>
      <c r="S993" s="1">
        <v>4840204.8099999996</v>
      </c>
      <c r="T993" s="26"/>
      <c r="U993" s="1">
        <f t="shared" si="391"/>
        <v>3228.4499232960006</v>
      </c>
      <c r="V993" s="1">
        <f t="shared" si="391"/>
        <v>3228.4499232960006</v>
      </c>
      <c r="W993" s="7">
        <v>2020</v>
      </c>
      <c r="X993" s="173" t="s">
        <v>1394</v>
      </c>
      <c r="Y993" s="11">
        <f>+P993-'[1]Приложение №1'!$P932</f>
        <v>0</v>
      </c>
      <c r="AA993" s="24">
        <f t="shared" si="387"/>
        <v>18227182.57694456</v>
      </c>
      <c r="AB993" s="26">
        <v>13528473.189925913</v>
      </c>
      <c r="AC993" s="26">
        <v>0</v>
      </c>
      <c r="AD993" s="26">
        <v>0</v>
      </c>
      <c r="AE993" s="26">
        <v>2554773.4608435007</v>
      </c>
      <c r="AF993" s="26">
        <v>0</v>
      </c>
      <c r="AG993" s="26"/>
      <c r="AH993" s="26">
        <v>0</v>
      </c>
      <c r="AI993" s="26">
        <v>0</v>
      </c>
      <c r="AJ993" s="26">
        <v>0</v>
      </c>
      <c r="AK993" s="26">
        <v>0</v>
      </c>
      <c r="AL993" s="26">
        <v>0</v>
      </c>
      <c r="AM993" s="26">
        <v>0</v>
      </c>
      <c r="AN993" s="26">
        <v>1609956.0702335488</v>
      </c>
      <c r="AO993" s="1">
        <v>182271.8257694456</v>
      </c>
      <c r="AP993" s="112">
        <v>351708.03017214953</v>
      </c>
      <c r="AQ993" s="172"/>
    </row>
    <row r="994" spans="1:43" ht="15" customHeight="1" x14ac:dyDescent="0.25">
      <c r="A994" s="4">
        <f t="shared" si="388"/>
        <v>966</v>
      </c>
      <c r="B994" s="22">
        <f t="shared" si="389"/>
        <v>22</v>
      </c>
      <c r="C994" s="2" t="s">
        <v>1365</v>
      </c>
      <c r="D994" s="2" t="s">
        <v>362</v>
      </c>
      <c r="E994" s="5">
        <v>1985</v>
      </c>
      <c r="F994" s="5">
        <v>2016</v>
      </c>
      <c r="G994" s="5" t="s">
        <v>1367</v>
      </c>
      <c r="H994" s="5">
        <v>9</v>
      </c>
      <c r="I994" s="5">
        <v>3</v>
      </c>
      <c r="J994" s="26">
        <v>6649.6</v>
      </c>
      <c r="K994" s="26">
        <v>5301.1</v>
      </c>
      <c r="L994" s="26">
        <v>281.3</v>
      </c>
      <c r="M994" s="6">
        <v>229</v>
      </c>
      <c r="N994" s="24">
        <f t="shared" si="384"/>
        <v>18022498.851807594</v>
      </c>
      <c r="O994" s="26"/>
      <c r="P994" s="1">
        <f t="shared" si="390"/>
        <v>12621404.823807593</v>
      </c>
      <c r="Q994" s="1"/>
      <c r="R994" s="1">
        <v>618820.63800000004</v>
      </c>
      <c r="S994" s="1">
        <v>4782273.3899999997</v>
      </c>
      <c r="T994" s="26"/>
      <c r="U994" s="1">
        <f t="shared" si="391"/>
        <v>3228.4499232960002</v>
      </c>
      <c r="V994" s="1">
        <f t="shared" si="391"/>
        <v>3228.4499232960002</v>
      </c>
      <c r="W994" s="7">
        <v>2020</v>
      </c>
      <c r="X994" s="173" t="s">
        <v>1394</v>
      </c>
      <c r="Y994" s="11">
        <f>+P994-'[1]Приложение №1'!$P933</f>
        <v>0</v>
      </c>
      <c r="AA994" s="24">
        <f t="shared" si="387"/>
        <v>18022498.851807594</v>
      </c>
      <c r="AB994" s="26">
        <v>13376554.028736837</v>
      </c>
      <c r="AC994" s="26">
        <v>0</v>
      </c>
      <c r="AD994" s="26">
        <v>0</v>
      </c>
      <c r="AE994" s="26">
        <v>2526084.4110334693</v>
      </c>
      <c r="AF994" s="26">
        <v>0</v>
      </c>
      <c r="AG994" s="26"/>
      <c r="AH994" s="26">
        <v>0</v>
      </c>
      <c r="AI994" s="26">
        <v>0</v>
      </c>
      <c r="AJ994" s="26">
        <v>0</v>
      </c>
      <c r="AK994" s="26">
        <v>0</v>
      </c>
      <c r="AL994" s="26">
        <v>0</v>
      </c>
      <c r="AM994" s="26">
        <v>0</v>
      </c>
      <c r="AN994" s="26">
        <v>1591876.9291281593</v>
      </c>
      <c r="AO994" s="1">
        <v>180224.98851807596</v>
      </c>
      <c r="AP994" s="112">
        <v>347758.4943910531</v>
      </c>
      <c r="AQ994" s="172"/>
    </row>
    <row r="995" spans="1:43" ht="15" customHeight="1" x14ac:dyDescent="0.25">
      <c r="A995" s="4">
        <f t="shared" si="388"/>
        <v>967</v>
      </c>
      <c r="B995" s="22">
        <f t="shared" si="389"/>
        <v>23</v>
      </c>
      <c r="C995" s="2" t="s">
        <v>1365</v>
      </c>
      <c r="D995" s="2" t="s">
        <v>717</v>
      </c>
      <c r="E995" s="5">
        <v>1989</v>
      </c>
      <c r="F995" s="5">
        <v>2017</v>
      </c>
      <c r="G995" s="5" t="s">
        <v>1367</v>
      </c>
      <c r="H995" s="5">
        <v>9</v>
      </c>
      <c r="I995" s="5">
        <v>1</v>
      </c>
      <c r="J995" s="26">
        <v>3218.6</v>
      </c>
      <c r="K995" s="26">
        <v>2704.3</v>
      </c>
      <c r="L995" s="26">
        <v>14.9</v>
      </c>
      <c r="M995" s="6">
        <v>85</v>
      </c>
      <c r="N995" s="24">
        <f t="shared" si="384"/>
        <v>3908936.8896947913</v>
      </c>
      <c r="O995" s="26"/>
      <c r="P995" s="1">
        <f t="shared" si="390"/>
        <v>2033344.8796947917</v>
      </c>
      <c r="Q995" s="1"/>
      <c r="R995" s="1">
        <v>231598.96399999992</v>
      </c>
      <c r="S995" s="1">
        <v>1643993.0459999999</v>
      </c>
      <c r="T995" s="26"/>
      <c r="U995" s="1">
        <f t="shared" si="391"/>
        <v>1437.5319541390081</v>
      </c>
      <c r="V995" s="1">
        <f t="shared" si="391"/>
        <v>1437.5319541390081</v>
      </c>
      <c r="W995" s="7">
        <v>2020</v>
      </c>
      <c r="X995" s="173" t="s">
        <v>1394</v>
      </c>
      <c r="Y995" s="11">
        <f>+P995-'[1]Приложение №1'!$P934</f>
        <v>-3229655.9636192322</v>
      </c>
      <c r="AA995" s="24">
        <f t="shared" si="387"/>
        <v>3908936.8896947913</v>
      </c>
      <c r="AB995" s="26">
        <v>0</v>
      </c>
      <c r="AC995" s="26">
        <v>0</v>
      </c>
      <c r="AD995" s="26">
        <v>0</v>
      </c>
      <c r="AE995" s="26">
        <v>0</v>
      </c>
      <c r="AF995" s="26">
        <v>0</v>
      </c>
      <c r="AG995" s="26"/>
      <c r="AH995" s="26">
        <v>0</v>
      </c>
      <c r="AI995" s="26">
        <v>0</v>
      </c>
      <c r="AJ995" s="26">
        <v>2851548.3119875044</v>
      </c>
      <c r="AK995" s="26"/>
      <c r="AL995" s="26">
        <v>0</v>
      </c>
      <c r="AM995" s="26">
        <v>0</v>
      </c>
      <c r="AN995" s="26">
        <v>811564.53512907808</v>
      </c>
      <c r="AO995" s="1">
        <v>84394.126733140234</v>
      </c>
      <c r="AP995" s="112">
        <v>161429.91584506867</v>
      </c>
      <c r="AQ995" s="172"/>
    </row>
    <row r="996" spans="1:43" ht="15" customHeight="1" x14ac:dyDescent="0.25">
      <c r="A996" s="4">
        <f t="shared" si="388"/>
        <v>968</v>
      </c>
      <c r="B996" s="22">
        <f t="shared" si="389"/>
        <v>24</v>
      </c>
      <c r="C996" s="2" t="s">
        <v>1365</v>
      </c>
      <c r="D996" s="2" t="s">
        <v>718</v>
      </c>
      <c r="E996" s="5">
        <v>1988</v>
      </c>
      <c r="F996" s="5">
        <v>2017</v>
      </c>
      <c r="G996" s="5" t="s">
        <v>1367</v>
      </c>
      <c r="H996" s="5">
        <v>9</v>
      </c>
      <c r="I996" s="5">
        <v>3</v>
      </c>
      <c r="J996" s="26">
        <v>9001.1</v>
      </c>
      <c r="K996" s="26">
        <v>6702.9</v>
      </c>
      <c r="L996" s="26">
        <v>479.9</v>
      </c>
      <c r="M996" s="6">
        <v>267</v>
      </c>
      <c r="N996" s="24">
        <f t="shared" si="384"/>
        <v>13740458.275814399</v>
      </c>
      <c r="O996" s="26"/>
      <c r="P996" s="1">
        <f t="shared" si="390"/>
        <v>10017132.6458144</v>
      </c>
      <c r="Q996" s="1"/>
      <c r="R996" s="1">
        <v>3498192.6240000003</v>
      </c>
      <c r="S996" s="1">
        <v>225133.00599999959</v>
      </c>
      <c r="T996" s="26"/>
      <c r="U996" s="1">
        <f t="shared" si="391"/>
        <v>1912.966848</v>
      </c>
      <c r="V996" s="1">
        <f t="shared" si="391"/>
        <v>1912.966848</v>
      </c>
      <c r="W996" s="7">
        <v>2020</v>
      </c>
      <c r="X996" s="173" t="s">
        <v>1394</v>
      </c>
      <c r="Y996" s="11">
        <f>+P996-'[1]Приложение №1'!$P935</f>
        <v>0</v>
      </c>
      <c r="AA996" s="24">
        <f t="shared" si="387"/>
        <v>13740458.275814399</v>
      </c>
      <c r="AB996" s="26">
        <v>0</v>
      </c>
      <c r="AC996" s="26">
        <v>0</v>
      </c>
      <c r="AD996" s="26">
        <v>0</v>
      </c>
      <c r="AE996" s="26">
        <v>0</v>
      </c>
      <c r="AF996" s="26">
        <v>0</v>
      </c>
      <c r="AG996" s="26"/>
      <c r="AH996" s="26">
        <v>0</v>
      </c>
      <c r="AI996" s="26">
        <v>0</v>
      </c>
      <c r="AJ996" s="26">
        <v>0</v>
      </c>
      <c r="AK996" s="26">
        <v>11967307.097153656</v>
      </c>
      <c r="AL996" s="26">
        <v>0</v>
      </c>
      <c r="AM996" s="26">
        <v>0</v>
      </c>
      <c r="AN996" s="26">
        <v>1374045.8275814401</v>
      </c>
      <c r="AO996" s="1">
        <v>137404.58275814398</v>
      </c>
      <c r="AP996" s="112">
        <v>261700.76832116107</v>
      </c>
      <c r="AQ996" s="172"/>
    </row>
    <row r="997" spans="1:43" ht="15" customHeight="1" x14ac:dyDescent="0.25">
      <c r="A997" s="4">
        <f t="shared" si="388"/>
        <v>969</v>
      </c>
      <c r="B997" s="22">
        <f t="shared" si="389"/>
        <v>25</v>
      </c>
      <c r="C997" s="2" t="s">
        <v>1365</v>
      </c>
      <c r="D997" s="2" t="s">
        <v>720</v>
      </c>
      <c r="E997" s="5">
        <v>1989</v>
      </c>
      <c r="F997" s="5">
        <v>2017</v>
      </c>
      <c r="G997" s="5" t="s">
        <v>1367</v>
      </c>
      <c r="H997" s="5">
        <v>9</v>
      </c>
      <c r="I997" s="5">
        <v>2</v>
      </c>
      <c r="J997" s="26">
        <v>8100</v>
      </c>
      <c r="K997" s="26">
        <v>6351.1</v>
      </c>
      <c r="L997" s="26">
        <v>398</v>
      </c>
      <c r="M997" s="6">
        <v>224</v>
      </c>
      <c r="N997" s="24">
        <f t="shared" si="384"/>
        <v>12910804.5538368</v>
      </c>
      <c r="O997" s="26"/>
      <c r="P997" s="1">
        <f t="shared" si="390"/>
        <v>9412294.6438368</v>
      </c>
      <c r="Q997" s="1"/>
      <c r="R997" s="1">
        <v>3223378.5</v>
      </c>
      <c r="S997" s="1">
        <v>275131.41000000015</v>
      </c>
      <c r="T997" s="26"/>
      <c r="U997" s="1">
        <f t="shared" si="391"/>
        <v>1912.966848</v>
      </c>
      <c r="V997" s="1">
        <f t="shared" si="391"/>
        <v>1912.966848</v>
      </c>
      <c r="W997" s="7">
        <v>2020</v>
      </c>
      <c r="X997" s="173" t="s">
        <v>1394</v>
      </c>
      <c r="Y997" s="11">
        <f>+P997-'[1]Приложение №1'!$P937</f>
        <v>0</v>
      </c>
      <c r="AA997" s="24">
        <f t="shared" si="387"/>
        <v>12910804.5538368</v>
      </c>
      <c r="AB997" s="26">
        <v>0</v>
      </c>
      <c r="AC997" s="26">
        <v>0</v>
      </c>
      <c r="AD997" s="26">
        <v>0</v>
      </c>
      <c r="AE997" s="26">
        <v>0</v>
      </c>
      <c r="AF997" s="26">
        <v>0</v>
      </c>
      <c r="AG997" s="26"/>
      <c r="AH997" s="26">
        <v>0</v>
      </c>
      <c r="AI997" s="26">
        <v>0</v>
      </c>
      <c r="AJ997" s="26">
        <v>0</v>
      </c>
      <c r="AK997" s="26">
        <v>11244716.869382376</v>
      </c>
      <c r="AL997" s="26">
        <v>0</v>
      </c>
      <c r="AM997" s="26">
        <v>0</v>
      </c>
      <c r="AN997" s="26">
        <v>1291080.4553836801</v>
      </c>
      <c r="AO997" s="1">
        <v>129108.04553836801</v>
      </c>
      <c r="AP997" s="112">
        <v>245899.1835323757</v>
      </c>
      <c r="AQ997" s="172"/>
    </row>
    <row r="998" spans="1:43" ht="15" customHeight="1" x14ac:dyDescent="0.25">
      <c r="A998" s="4">
        <f t="shared" si="388"/>
        <v>970</v>
      </c>
      <c r="B998" s="22">
        <f t="shared" si="389"/>
        <v>26</v>
      </c>
      <c r="C998" s="2" t="s">
        <v>1365</v>
      </c>
      <c r="D998" s="2" t="s">
        <v>367</v>
      </c>
      <c r="E998" s="5">
        <v>1987</v>
      </c>
      <c r="F998" s="5">
        <v>2016</v>
      </c>
      <c r="G998" s="5" t="s">
        <v>1367</v>
      </c>
      <c r="H998" s="5">
        <v>5</v>
      </c>
      <c r="I998" s="5">
        <v>4</v>
      </c>
      <c r="J998" s="26">
        <v>5812.1</v>
      </c>
      <c r="K998" s="26">
        <v>4766.6000000000004</v>
      </c>
      <c r="L998" s="26">
        <v>87</v>
      </c>
      <c r="M998" s="6">
        <v>201</v>
      </c>
      <c r="N998" s="24">
        <f t="shared" si="384"/>
        <v>23128874.260277759</v>
      </c>
      <c r="O998" s="26"/>
      <c r="P998" s="1">
        <f t="shared" si="390"/>
        <v>19363874.230277762</v>
      </c>
      <c r="Q998" s="1"/>
      <c r="R998" s="1">
        <v>398617.48919999995</v>
      </c>
      <c r="S998" s="1">
        <v>3366382.5407999996</v>
      </c>
      <c r="T998" s="1"/>
      <c r="U998" s="1">
        <f t="shared" si="391"/>
        <v>4765.3029215999995</v>
      </c>
      <c r="V998" s="1">
        <f t="shared" si="391"/>
        <v>4765.3029215999995</v>
      </c>
      <c r="W998" s="7">
        <v>2020</v>
      </c>
      <c r="X998" s="173" t="s">
        <v>1394</v>
      </c>
      <c r="Y998" s="11">
        <f>+P998-'[1]Приложение №1'!$P938</f>
        <v>0</v>
      </c>
      <c r="AA998" s="24">
        <f t="shared" si="387"/>
        <v>23128874.260277759</v>
      </c>
      <c r="AB998" s="26">
        <v>0</v>
      </c>
      <c r="AC998" s="26">
        <v>0</v>
      </c>
      <c r="AD998" s="26">
        <v>0</v>
      </c>
      <c r="AE998" s="26">
        <v>0</v>
      </c>
      <c r="AF998" s="26">
        <v>0</v>
      </c>
      <c r="AG998" s="26"/>
      <c r="AH998" s="26">
        <v>0</v>
      </c>
      <c r="AI998" s="26">
        <v>0</v>
      </c>
      <c r="AJ998" s="26">
        <v>0</v>
      </c>
      <c r="AK998" s="26">
        <v>0</v>
      </c>
      <c r="AL998" s="26">
        <v>22465047.324697815</v>
      </c>
      <c r="AM998" s="26">
        <v>0</v>
      </c>
      <c r="AN998" s="26">
        <v>148561.85</v>
      </c>
      <c r="AO998" s="26">
        <v>24000</v>
      </c>
      <c r="AP998" s="112">
        <v>491265.08557994402</v>
      </c>
      <c r="AQ998" s="172"/>
    </row>
    <row r="999" spans="1:43" ht="15" customHeight="1" x14ac:dyDescent="0.25">
      <c r="A999" s="4">
        <f t="shared" si="388"/>
        <v>971</v>
      </c>
      <c r="B999" s="22">
        <f t="shared" si="389"/>
        <v>27</v>
      </c>
      <c r="C999" s="2" t="s">
        <v>1365</v>
      </c>
      <c r="D999" s="2" t="s">
        <v>721</v>
      </c>
      <c r="E999" s="5">
        <v>1989</v>
      </c>
      <c r="F999" s="5">
        <v>2017</v>
      </c>
      <c r="G999" s="5" t="s">
        <v>1367</v>
      </c>
      <c r="H999" s="5">
        <v>10</v>
      </c>
      <c r="I999" s="5">
        <v>1</v>
      </c>
      <c r="J999" s="26">
        <v>3554.9</v>
      </c>
      <c r="K999" s="26">
        <v>3056.5</v>
      </c>
      <c r="L999" s="26">
        <v>0</v>
      </c>
      <c r="M999" s="6">
        <v>113</v>
      </c>
      <c r="N999" s="24">
        <f t="shared" si="384"/>
        <v>9550744.3853752334</v>
      </c>
      <c r="O999" s="26"/>
      <c r="P999" s="1">
        <f t="shared" si="390"/>
        <v>5097468.1386253545</v>
      </c>
      <c r="Q999" s="1"/>
      <c r="R999" s="1">
        <v>1434461.38</v>
      </c>
      <c r="S999" s="1">
        <v>3018814.866749879</v>
      </c>
      <c r="T999" s="26"/>
      <c r="U999" s="1">
        <f t="shared" si="391"/>
        <v>3124.7323361280005</v>
      </c>
      <c r="V999" s="1">
        <f t="shared" si="391"/>
        <v>3124.7323361280005</v>
      </c>
      <c r="W999" s="7">
        <v>2020</v>
      </c>
      <c r="X999" s="173" t="s">
        <v>1394</v>
      </c>
      <c r="Y999" s="11">
        <f>+P999-'[1]Приложение №1'!$P939</f>
        <v>0</v>
      </c>
      <c r="AA999" s="24">
        <f t="shared" si="387"/>
        <v>9550744.3853752334</v>
      </c>
      <c r="AB999" s="26">
        <v>0</v>
      </c>
      <c r="AC999" s="26">
        <v>2930294.2056073411</v>
      </c>
      <c r="AD999" s="26">
        <v>0</v>
      </c>
      <c r="AE999" s="26">
        <v>0</v>
      </c>
      <c r="AF999" s="26">
        <v>0</v>
      </c>
      <c r="AG999" s="26"/>
      <c r="AH999" s="26">
        <v>325394.61841661</v>
      </c>
      <c r="AI999" s="26">
        <v>0</v>
      </c>
      <c r="AJ999" s="26">
        <v>0</v>
      </c>
      <c r="AK999" s="26">
        <v>5092453.3806384904</v>
      </c>
      <c r="AL999" s="26">
        <v>0</v>
      </c>
      <c r="AM999" s="26">
        <v>0</v>
      </c>
      <c r="AN999" s="26">
        <v>924537.77468881919</v>
      </c>
      <c r="AO999" s="1">
        <v>95507.443853752324</v>
      </c>
      <c r="AP999" s="112">
        <v>182556.96217021893</v>
      </c>
      <c r="AQ999" s="172"/>
    </row>
    <row r="1000" spans="1:43" ht="15" customHeight="1" x14ac:dyDescent="0.25">
      <c r="A1000" s="4">
        <f t="shared" si="388"/>
        <v>972</v>
      </c>
      <c r="B1000" s="22">
        <f t="shared" si="389"/>
        <v>28</v>
      </c>
      <c r="C1000" s="2" t="s">
        <v>1365</v>
      </c>
      <c r="D1000" s="2" t="s">
        <v>722</v>
      </c>
      <c r="E1000" s="5">
        <v>1989</v>
      </c>
      <c r="F1000" s="5">
        <v>2017</v>
      </c>
      <c r="G1000" s="5" t="s">
        <v>1367</v>
      </c>
      <c r="H1000" s="5">
        <v>10</v>
      </c>
      <c r="I1000" s="5">
        <v>3</v>
      </c>
      <c r="J1000" s="26">
        <v>13433.4</v>
      </c>
      <c r="K1000" s="26">
        <v>11146.3</v>
      </c>
      <c r="L1000" s="26">
        <v>62.3</v>
      </c>
      <c r="M1000" s="6">
        <v>430</v>
      </c>
      <c r="N1000" s="24">
        <f t="shared" si="384"/>
        <v>32996181.034901917</v>
      </c>
      <c r="O1000" s="26"/>
      <c r="P1000" s="1">
        <f t="shared" si="390"/>
        <v>12461698.084901918</v>
      </c>
      <c r="Q1000" s="1"/>
      <c r="R1000" s="1">
        <v>2818792.9579999996</v>
      </c>
      <c r="S1000" s="1">
        <v>17715689.991999999</v>
      </c>
      <c r="T1000" s="26"/>
      <c r="U1000" s="1">
        <f t="shared" si="391"/>
        <v>2943.8271536946559</v>
      </c>
      <c r="V1000" s="1">
        <f t="shared" si="391"/>
        <v>2943.8271536946559</v>
      </c>
      <c r="W1000" s="7">
        <v>2020</v>
      </c>
      <c r="X1000" s="173" t="s">
        <v>1394</v>
      </c>
      <c r="Y1000" s="11">
        <f>+P1000-'[1]Приложение №1'!$P940</f>
        <v>-4323116.316862572</v>
      </c>
      <c r="AA1000" s="24">
        <f t="shared" si="387"/>
        <v>32996181.034901917</v>
      </c>
      <c r="AB1000" s="26">
        <v>26858061.673563283</v>
      </c>
      <c r="AC1000" s="26"/>
      <c r="AD1000" s="26">
        <v>0</v>
      </c>
      <c r="AE1000" s="26">
        <v>0</v>
      </c>
      <c r="AF1000" s="26">
        <v>0</v>
      </c>
      <c r="AG1000" s="26"/>
      <c r="AH1000" s="26">
        <v>1193266.1933533174</v>
      </c>
      <c r="AI1000" s="26">
        <v>0</v>
      </c>
      <c r="AJ1000" s="26">
        <v>0</v>
      </c>
      <c r="AK1000" s="26">
        <v>0</v>
      </c>
      <c r="AL1000" s="26">
        <v>0</v>
      </c>
      <c r="AM1000" s="26">
        <v>0</v>
      </c>
      <c r="AN1000" s="26">
        <v>3659019.1872553308</v>
      </c>
      <c r="AO1000" s="1">
        <v>437419.67271764489</v>
      </c>
      <c r="AP1000" s="112">
        <v>848414.30801233847</v>
      </c>
      <c r="AQ1000" s="172"/>
    </row>
    <row r="1001" spans="1:43" ht="15" customHeight="1" x14ac:dyDescent="0.25">
      <c r="A1001" s="4">
        <f t="shared" si="388"/>
        <v>973</v>
      </c>
      <c r="B1001" s="22">
        <f t="shared" si="389"/>
        <v>29</v>
      </c>
      <c r="C1001" s="2" t="s">
        <v>1365</v>
      </c>
      <c r="D1001" s="2" t="s">
        <v>370</v>
      </c>
      <c r="E1001" s="5">
        <v>1992</v>
      </c>
      <c r="F1001" s="5">
        <v>2012</v>
      </c>
      <c r="G1001" s="5" t="s">
        <v>1367</v>
      </c>
      <c r="H1001" s="5">
        <v>9</v>
      </c>
      <c r="I1001" s="5">
        <v>1</v>
      </c>
      <c r="J1001" s="26">
        <v>2875.6</v>
      </c>
      <c r="K1001" s="26">
        <v>2101</v>
      </c>
      <c r="L1001" s="26">
        <v>375.5</v>
      </c>
      <c r="M1001" s="6">
        <v>65</v>
      </c>
      <c r="N1001" s="24">
        <f t="shared" si="384"/>
        <v>8952042.0564937461</v>
      </c>
      <c r="O1001" s="26"/>
      <c r="P1001" s="1">
        <f t="shared" si="390"/>
        <v>4390633.6664937465</v>
      </c>
      <c r="Q1001" s="1"/>
      <c r="R1001" s="1">
        <v>1193097.74</v>
      </c>
      <c r="S1001" s="1">
        <v>3368310.6499999994</v>
      </c>
      <c r="T1001" s="26"/>
      <c r="U1001" s="1">
        <f t="shared" si="391"/>
        <v>3614.7959040960009</v>
      </c>
      <c r="V1001" s="1">
        <f t="shared" si="391"/>
        <v>3614.7959040960009</v>
      </c>
      <c r="W1001" s="7">
        <v>2020</v>
      </c>
      <c r="X1001" s="173" t="s">
        <v>1394</v>
      </c>
      <c r="Y1001" s="11">
        <f>+P1001-'[1]Приложение №1'!$P941</f>
        <v>0</v>
      </c>
      <c r="AA1001" s="24">
        <f t="shared" si="387"/>
        <v>8952042.0564937461</v>
      </c>
      <c r="AB1001" s="26">
        <v>5934192.4713683669</v>
      </c>
      <c r="AC1001" s="26">
        <v>0</v>
      </c>
      <c r="AD1001" s="26">
        <v>1753610.8507606245</v>
      </c>
      <c r="AE1001" s="26">
        <v>0</v>
      </c>
      <c r="AF1001" s="26">
        <v>0</v>
      </c>
      <c r="AG1001" s="26"/>
      <c r="AH1001" s="26">
        <v>263647.88892809901</v>
      </c>
      <c r="AI1001" s="26">
        <v>0</v>
      </c>
      <c r="AJ1001" s="26">
        <v>0</v>
      </c>
      <c r="AK1001" s="26">
        <v>0</v>
      </c>
      <c r="AL1001" s="26">
        <v>0</v>
      </c>
      <c r="AM1001" s="26">
        <v>0</v>
      </c>
      <c r="AN1001" s="26">
        <v>737188.29129658756</v>
      </c>
      <c r="AO1001" s="1">
        <v>89520.420564937449</v>
      </c>
      <c r="AP1001" s="112">
        <v>173882.1335751295</v>
      </c>
      <c r="AQ1001" s="172"/>
    </row>
    <row r="1002" spans="1:43" ht="15" customHeight="1" x14ac:dyDescent="0.25">
      <c r="A1002" s="4">
        <f t="shared" si="388"/>
        <v>974</v>
      </c>
      <c r="B1002" s="22">
        <f t="shared" si="389"/>
        <v>30</v>
      </c>
      <c r="C1002" s="2" t="s">
        <v>1365</v>
      </c>
      <c r="D1002" s="2" t="s">
        <v>725</v>
      </c>
      <c r="E1002" s="5">
        <v>1988</v>
      </c>
      <c r="F1002" s="5">
        <v>2017</v>
      </c>
      <c r="G1002" s="5" t="s">
        <v>1367</v>
      </c>
      <c r="H1002" s="5">
        <v>10</v>
      </c>
      <c r="I1002" s="5">
        <v>5</v>
      </c>
      <c r="J1002" s="26">
        <v>13694.1</v>
      </c>
      <c r="K1002" s="26">
        <v>10630.6</v>
      </c>
      <c r="L1002" s="26">
        <v>159.5</v>
      </c>
      <c r="M1002" s="6">
        <v>398</v>
      </c>
      <c r="N1002" s="24">
        <f t="shared" si="384"/>
        <v>62749859.457905941</v>
      </c>
      <c r="O1002" s="26"/>
      <c r="P1002" s="1">
        <f t="shared" si="390"/>
        <v>31205986.167905945</v>
      </c>
      <c r="Q1002" s="1"/>
      <c r="R1002" s="1">
        <v>4982553.2300000004</v>
      </c>
      <c r="S1002" s="1">
        <v>26561320.059999999</v>
      </c>
      <c r="T1002" s="26"/>
      <c r="U1002" s="1">
        <f t="shared" si="391"/>
        <v>5815.5030498239994</v>
      </c>
      <c r="V1002" s="1">
        <f t="shared" si="391"/>
        <v>5815.5030498239994</v>
      </c>
      <c r="W1002" s="7">
        <v>2020</v>
      </c>
      <c r="X1002" s="173" t="s">
        <v>1394</v>
      </c>
      <c r="Y1002" s="11">
        <f>+P1002-'[1]Приложение №1'!$P942</f>
        <v>0</v>
      </c>
      <c r="AA1002" s="24">
        <f t="shared" si="387"/>
        <v>62749859.457905941</v>
      </c>
      <c r="AB1002" s="26">
        <v>25855251.437638529</v>
      </c>
      <c r="AC1002" s="26">
        <v>10344566.50022044</v>
      </c>
      <c r="AD1002" s="26">
        <v>0</v>
      </c>
      <c r="AE1002" s="26">
        <v>0</v>
      </c>
      <c r="AF1002" s="26">
        <v>0</v>
      </c>
      <c r="AG1002" s="26"/>
      <c r="AH1002" s="26">
        <v>1148712.7342310038</v>
      </c>
      <c r="AI1002" s="26">
        <v>0</v>
      </c>
      <c r="AJ1002" s="26">
        <v>0</v>
      </c>
      <c r="AK1002" s="26">
        <v>17977451.733167797</v>
      </c>
      <c r="AL1002" s="26">
        <v>0</v>
      </c>
      <c r="AM1002" s="26">
        <v>0</v>
      </c>
      <c r="AN1002" s="26">
        <v>5586511.2769200085</v>
      </c>
      <c r="AO1002" s="1">
        <v>627498.59457905951</v>
      </c>
      <c r="AP1002" s="112">
        <v>1209867.1811491074</v>
      </c>
      <c r="AQ1002" s="172"/>
    </row>
    <row r="1003" spans="1:43" ht="15" customHeight="1" x14ac:dyDescent="0.25">
      <c r="A1003" s="4">
        <f t="shared" si="388"/>
        <v>975</v>
      </c>
      <c r="B1003" s="22">
        <f t="shared" si="389"/>
        <v>31</v>
      </c>
      <c r="C1003" s="2" t="s">
        <v>1365</v>
      </c>
      <c r="D1003" s="2" t="s">
        <v>726</v>
      </c>
      <c r="E1003" s="5">
        <v>1990</v>
      </c>
      <c r="F1003" s="5">
        <v>2017</v>
      </c>
      <c r="G1003" s="5" t="s">
        <v>1367</v>
      </c>
      <c r="H1003" s="5">
        <v>10</v>
      </c>
      <c r="I1003" s="5">
        <v>3</v>
      </c>
      <c r="J1003" s="26">
        <v>9593.2999999999993</v>
      </c>
      <c r="K1003" s="26">
        <v>8243.6</v>
      </c>
      <c r="L1003" s="26">
        <v>0</v>
      </c>
      <c r="M1003" s="6">
        <v>290</v>
      </c>
      <c r="N1003" s="24">
        <f t="shared" si="384"/>
        <v>59075280.940424494</v>
      </c>
      <c r="O1003" s="26"/>
      <c r="P1003" s="1">
        <f t="shared" si="390"/>
        <v>29815433.570424497</v>
      </c>
      <c r="Q1003" s="1"/>
      <c r="R1003" s="1">
        <v>3817212.19</v>
      </c>
      <c r="S1003" s="1">
        <v>25442635.18</v>
      </c>
      <c r="T1003" s="26"/>
      <c r="U1003" s="1">
        <f t="shared" si="391"/>
        <v>7166.1993474240007</v>
      </c>
      <c r="V1003" s="1">
        <f t="shared" si="391"/>
        <v>7166.1993474240007</v>
      </c>
      <c r="W1003" s="7">
        <v>2020</v>
      </c>
      <c r="X1003" s="173" t="s">
        <v>1394</v>
      </c>
      <c r="Y1003" s="11">
        <f>+P1003-'[1]Приложение №1'!$P943</f>
        <v>0</v>
      </c>
      <c r="AA1003" s="24">
        <f t="shared" si="387"/>
        <v>59075280.940424494</v>
      </c>
      <c r="AB1003" s="26">
        <v>19753324.876629226</v>
      </c>
      <c r="AC1003" s="26">
        <v>7903213.9091590643</v>
      </c>
      <c r="AD1003" s="26">
        <v>5837297.1570079876</v>
      </c>
      <c r="AE1003" s="26">
        <v>3730300.4891794757</v>
      </c>
      <c r="AF1003" s="26">
        <v>0</v>
      </c>
      <c r="AG1003" s="26"/>
      <c r="AH1003" s="26">
        <v>877612.65381291229</v>
      </c>
      <c r="AI1003" s="26">
        <v>0</v>
      </c>
      <c r="AJ1003" s="26">
        <v>0</v>
      </c>
      <c r="AK1003" s="26">
        <v>13734712.477877133</v>
      </c>
      <c r="AL1003" s="26">
        <v>0</v>
      </c>
      <c r="AM1003" s="26">
        <v>0</v>
      </c>
      <c r="AN1003" s="26">
        <v>5514508.1395367021</v>
      </c>
      <c r="AO1003" s="1">
        <v>590752.809404245</v>
      </c>
      <c r="AP1003" s="112">
        <v>1133558.4278177479</v>
      </c>
      <c r="AQ1003" s="172"/>
    </row>
    <row r="1004" spans="1:43" ht="15" customHeight="1" x14ac:dyDescent="0.25">
      <c r="A1004" s="4">
        <f t="shared" si="388"/>
        <v>976</v>
      </c>
      <c r="B1004" s="22">
        <f t="shared" si="389"/>
        <v>32</v>
      </c>
      <c r="C1004" s="2" t="s">
        <v>1365</v>
      </c>
      <c r="D1004" s="2" t="s">
        <v>727</v>
      </c>
      <c r="E1004" s="5">
        <v>1990</v>
      </c>
      <c r="F1004" s="5">
        <v>2017</v>
      </c>
      <c r="G1004" s="5" t="s">
        <v>1367</v>
      </c>
      <c r="H1004" s="5">
        <v>9</v>
      </c>
      <c r="I1004" s="5">
        <v>2</v>
      </c>
      <c r="J1004" s="26">
        <v>9044.7000000000007</v>
      </c>
      <c r="K1004" s="26">
        <v>7767.9</v>
      </c>
      <c r="L1004" s="26">
        <v>0</v>
      </c>
      <c r="M1004" s="6">
        <v>294</v>
      </c>
      <c r="N1004" s="24">
        <f t="shared" si="384"/>
        <v>55666319.910854891</v>
      </c>
      <c r="O1004" s="26"/>
      <c r="P1004" s="1">
        <f t="shared" si="390"/>
        <v>28094922.900854893</v>
      </c>
      <c r="Q1004" s="1"/>
      <c r="R1004" s="1">
        <v>3612871.28</v>
      </c>
      <c r="S1004" s="1">
        <v>23958525.729999997</v>
      </c>
      <c r="T1004" s="26"/>
      <c r="U1004" s="1">
        <f t="shared" si="391"/>
        <v>7166.1993474240007</v>
      </c>
      <c r="V1004" s="1">
        <f t="shared" si="391"/>
        <v>7166.1993474240007</v>
      </c>
      <c r="W1004" s="7">
        <v>2020</v>
      </c>
      <c r="X1004" s="173" t="s">
        <v>1394</v>
      </c>
      <c r="Y1004" s="11">
        <f>+P1004-'[1]Приложение №1'!$P944</f>
        <v>0</v>
      </c>
      <c r="AA1004" s="24">
        <f t="shared" si="387"/>
        <v>55666319.910854891</v>
      </c>
      <c r="AB1004" s="26">
        <v>18613451.927455012</v>
      </c>
      <c r="AC1004" s="26">
        <v>7447156.0149639342</v>
      </c>
      <c r="AD1004" s="26">
        <v>5500453.7563591562</v>
      </c>
      <c r="AE1004" s="26">
        <v>3515042.1138698198</v>
      </c>
      <c r="AF1004" s="26">
        <v>0</v>
      </c>
      <c r="AG1004" s="26"/>
      <c r="AH1004" s="26">
        <v>826969.68964449025</v>
      </c>
      <c r="AI1004" s="26">
        <v>0</v>
      </c>
      <c r="AJ1004" s="26">
        <v>0</v>
      </c>
      <c r="AK1004" s="26">
        <v>12942145.792724269</v>
      </c>
      <c r="AL1004" s="26">
        <v>0</v>
      </c>
      <c r="AM1004" s="26">
        <v>0</v>
      </c>
      <c r="AN1004" s="26">
        <v>5196291.3990376946</v>
      </c>
      <c r="AO1004" s="1">
        <v>556663.19910854893</v>
      </c>
      <c r="AP1004" s="112">
        <v>1068146.0176919652</v>
      </c>
      <c r="AQ1004" s="172"/>
    </row>
    <row r="1005" spans="1:43" ht="15" customHeight="1" x14ac:dyDescent="0.25">
      <c r="A1005" s="4">
        <f t="shared" si="388"/>
        <v>977</v>
      </c>
      <c r="B1005" s="22">
        <f t="shared" si="389"/>
        <v>33</v>
      </c>
      <c r="C1005" s="2" t="s">
        <v>1365</v>
      </c>
      <c r="D1005" s="2" t="s">
        <v>728</v>
      </c>
      <c r="E1005" s="5">
        <v>1990</v>
      </c>
      <c r="F1005" s="5">
        <v>2017</v>
      </c>
      <c r="G1005" s="5" t="s">
        <v>1367</v>
      </c>
      <c r="H1005" s="5">
        <v>9</v>
      </c>
      <c r="I1005" s="5">
        <v>1</v>
      </c>
      <c r="J1005" s="26">
        <v>4527.8</v>
      </c>
      <c r="K1005" s="26">
        <v>3877.5</v>
      </c>
      <c r="L1005" s="26">
        <v>0</v>
      </c>
      <c r="M1005" s="6">
        <v>153</v>
      </c>
      <c r="N1005" s="24">
        <f t="shared" si="384"/>
        <v>27786937.969636556</v>
      </c>
      <c r="O1005" s="26"/>
      <c r="P1005" s="1">
        <f t="shared" si="390"/>
        <v>14108769.969636556</v>
      </c>
      <c r="Q1005" s="1"/>
      <c r="R1005" s="1">
        <v>1884688.59</v>
      </c>
      <c r="S1005" s="1">
        <v>11793479.41</v>
      </c>
      <c r="T1005" s="26"/>
      <c r="U1005" s="1">
        <f t="shared" si="391"/>
        <v>7166.1993474239989</v>
      </c>
      <c r="V1005" s="1">
        <f t="shared" si="391"/>
        <v>7166.1993474239989</v>
      </c>
      <c r="W1005" s="7">
        <v>2020</v>
      </c>
      <c r="X1005" s="173" t="s">
        <v>1394</v>
      </c>
      <c r="Y1005" s="11">
        <f>+P1005-'[1]Приложение №1'!$P945</f>
        <v>0</v>
      </c>
      <c r="AA1005" s="24">
        <f t="shared" si="387"/>
        <v>27786937.969636556</v>
      </c>
      <c r="AB1005" s="26">
        <v>9291270.4654677343</v>
      </c>
      <c r="AC1005" s="26">
        <v>3717394.3341215332</v>
      </c>
      <c r="AD1005" s="26">
        <v>2745659.6300522191</v>
      </c>
      <c r="AE1005" s="26">
        <v>1754602.3759999776</v>
      </c>
      <c r="AF1005" s="26">
        <v>0</v>
      </c>
      <c r="AG1005" s="26"/>
      <c r="AH1005" s="26">
        <v>412798.17860638152</v>
      </c>
      <c r="AI1005" s="26">
        <v>0</v>
      </c>
      <c r="AJ1005" s="26">
        <v>0</v>
      </c>
      <c r="AK1005" s="26">
        <v>6460326.5118356757</v>
      </c>
      <c r="AL1005" s="26">
        <v>0</v>
      </c>
      <c r="AM1005" s="26">
        <v>0</v>
      </c>
      <c r="AN1005" s="26">
        <v>2593831.0096382117</v>
      </c>
      <c r="AO1005" s="1">
        <v>277869.37969636562</v>
      </c>
      <c r="AP1005" s="112">
        <v>533186.08421846246</v>
      </c>
      <c r="AQ1005" s="172"/>
    </row>
    <row r="1006" spans="1:43" ht="15" customHeight="1" x14ac:dyDescent="0.25">
      <c r="A1006" s="4">
        <f t="shared" si="388"/>
        <v>978</v>
      </c>
      <c r="B1006" s="22">
        <f t="shared" si="389"/>
        <v>34</v>
      </c>
      <c r="C1006" s="2" t="s">
        <v>1365</v>
      </c>
      <c r="D1006" s="2" t="s">
        <v>729</v>
      </c>
      <c r="E1006" s="5">
        <v>1990</v>
      </c>
      <c r="F1006" s="5">
        <v>2017</v>
      </c>
      <c r="G1006" s="5" t="s">
        <v>1367</v>
      </c>
      <c r="H1006" s="5">
        <v>10</v>
      </c>
      <c r="I1006" s="5">
        <v>1</v>
      </c>
      <c r="J1006" s="26">
        <v>3578</v>
      </c>
      <c r="K1006" s="26">
        <v>3068.1</v>
      </c>
      <c r="L1006" s="26">
        <v>0</v>
      </c>
      <c r="M1006" s="6">
        <v>111</v>
      </c>
      <c r="N1006" s="24">
        <f t="shared" si="384"/>
        <v>16117442.631482774</v>
      </c>
      <c r="O1006" s="26"/>
      <c r="P1006" s="1">
        <f t="shared" si="390"/>
        <v>6817924.8814827744</v>
      </c>
      <c r="Q1006" s="1"/>
      <c r="R1006" s="1">
        <v>1523814.85</v>
      </c>
      <c r="S1006" s="1">
        <v>7775702.9000000004</v>
      </c>
      <c r="T1006" s="26"/>
      <c r="U1006" s="1">
        <f t="shared" si="391"/>
        <v>5253.2324994239998</v>
      </c>
      <c r="V1006" s="1">
        <f t="shared" si="391"/>
        <v>5253.2324994239998</v>
      </c>
      <c r="W1006" s="7">
        <v>2020</v>
      </c>
      <c r="X1006" s="173" t="s">
        <v>1394</v>
      </c>
      <c r="Y1006" s="11">
        <f>+P1006-'[1]Приложение №1'!$P946</f>
        <v>0</v>
      </c>
      <c r="AA1006" s="24">
        <f t="shared" si="387"/>
        <v>16117442.631482774</v>
      </c>
      <c r="AB1006" s="26">
        <v>7351785.1489623599</v>
      </c>
      <c r="AC1006" s="26">
        <v>2941415.2305656415</v>
      </c>
      <c r="AD1006" s="26">
        <v>2172523.0976049546</v>
      </c>
      <c r="AE1006" s="26">
        <v>1388341.8568163847</v>
      </c>
      <c r="AF1006" s="26">
        <v>0</v>
      </c>
      <c r="AG1006" s="26"/>
      <c r="AH1006" s="26">
        <v>326629.55300638021</v>
      </c>
      <c r="AI1006" s="26">
        <v>0</v>
      </c>
      <c r="AJ1006" s="26">
        <v>0</v>
      </c>
      <c r="AK1006" s="26">
        <v>0</v>
      </c>
      <c r="AL1006" s="26">
        <v>0</v>
      </c>
      <c r="AM1006" s="26">
        <v>0</v>
      </c>
      <c r="AN1006" s="26">
        <v>1465470.2417960668</v>
      </c>
      <c r="AO1006" s="1">
        <v>161174.42631482772</v>
      </c>
      <c r="AP1006" s="112">
        <v>310103.07641615823</v>
      </c>
      <c r="AQ1006" s="172"/>
    </row>
    <row r="1007" spans="1:43" ht="15" customHeight="1" x14ac:dyDescent="0.25">
      <c r="A1007" s="4">
        <f t="shared" si="388"/>
        <v>979</v>
      </c>
      <c r="B1007" s="22">
        <f t="shared" si="389"/>
        <v>35</v>
      </c>
      <c r="C1007" s="2" t="s">
        <v>1365</v>
      </c>
      <c r="D1007" s="2" t="s">
        <v>730</v>
      </c>
      <c r="E1007" s="5">
        <v>1990</v>
      </c>
      <c r="F1007" s="5">
        <v>2017</v>
      </c>
      <c r="G1007" s="5" t="s">
        <v>1367</v>
      </c>
      <c r="H1007" s="5">
        <v>10</v>
      </c>
      <c r="I1007" s="5">
        <v>1</v>
      </c>
      <c r="J1007" s="26">
        <v>3562.9</v>
      </c>
      <c r="K1007" s="26">
        <v>3046.6</v>
      </c>
      <c r="L1007" s="26">
        <v>0</v>
      </c>
      <c r="M1007" s="6">
        <v>121</v>
      </c>
      <c r="N1007" s="24">
        <f t="shared" si="384"/>
        <v>21832542.931861956</v>
      </c>
      <c r="O1007" s="26"/>
      <c r="P1007" s="1">
        <f t="shared" si="390"/>
        <v>11018935.901861956</v>
      </c>
      <c r="Q1007" s="1"/>
      <c r="R1007" s="1">
        <v>1402320.0699999998</v>
      </c>
      <c r="S1007" s="1">
        <v>9411286.959999999</v>
      </c>
      <c r="T1007" s="26"/>
      <c r="U1007" s="1">
        <f t="shared" si="391"/>
        <v>7166.1993474239989</v>
      </c>
      <c r="V1007" s="1">
        <f t="shared" si="391"/>
        <v>7166.1993474239989</v>
      </c>
      <c r="W1007" s="7">
        <v>2020</v>
      </c>
      <c r="X1007" s="173" t="s">
        <v>1394</v>
      </c>
      <c r="Y1007" s="11">
        <f>+P1007-'[1]Приложение №1'!$P947</f>
        <v>0</v>
      </c>
      <c r="AA1007" s="24">
        <f t="shared" si="387"/>
        <v>21832542.931861956</v>
      </c>
      <c r="AB1007" s="26">
        <v>7300266.8214297863</v>
      </c>
      <c r="AC1007" s="26">
        <v>2920802.9860308608</v>
      </c>
      <c r="AD1007" s="26">
        <v>2157298.9371804232</v>
      </c>
      <c r="AE1007" s="26">
        <v>1378612.9203666104</v>
      </c>
      <c r="AF1007" s="26">
        <v>0</v>
      </c>
      <c r="AG1007" s="26"/>
      <c r="AH1007" s="26">
        <v>324340.66562016815</v>
      </c>
      <c r="AI1007" s="26">
        <v>0</v>
      </c>
      <c r="AJ1007" s="26">
        <v>0</v>
      </c>
      <c r="AK1007" s="26">
        <v>5075958.9299699729</v>
      </c>
      <c r="AL1007" s="26">
        <v>0</v>
      </c>
      <c r="AM1007" s="26">
        <v>0</v>
      </c>
      <c r="AN1007" s="26">
        <v>2038005.3008288266</v>
      </c>
      <c r="AO1007" s="1">
        <v>218325.4293186196</v>
      </c>
      <c r="AP1007" s="112">
        <v>418930.94111669064</v>
      </c>
      <c r="AQ1007" s="172"/>
    </row>
    <row r="1008" spans="1:43" ht="15" customHeight="1" x14ac:dyDescent="0.25">
      <c r="A1008" s="4">
        <f t="shared" si="388"/>
        <v>980</v>
      </c>
      <c r="B1008" s="22">
        <f t="shared" si="389"/>
        <v>36</v>
      </c>
      <c r="C1008" s="2" t="s">
        <v>1365</v>
      </c>
      <c r="D1008" s="2" t="s">
        <v>731</v>
      </c>
      <c r="E1008" s="5">
        <v>1990</v>
      </c>
      <c r="F1008" s="5">
        <v>2017</v>
      </c>
      <c r="G1008" s="5" t="s">
        <v>1367</v>
      </c>
      <c r="H1008" s="5">
        <v>9</v>
      </c>
      <c r="I1008" s="5">
        <v>1</v>
      </c>
      <c r="J1008" s="26">
        <v>3197.5</v>
      </c>
      <c r="K1008" s="26">
        <v>2618.1999999999998</v>
      </c>
      <c r="L1008" s="26">
        <v>120.6</v>
      </c>
      <c r="M1008" s="6">
        <v>94</v>
      </c>
      <c r="N1008" s="24">
        <f t="shared" si="384"/>
        <v>19626786.772724856</v>
      </c>
      <c r="O1008" s="26"/>
      <c r="P1008" s="1">
        <f t="shared" si="390"/>
        <v>9980846.7527248561</v>
      </c>
      <c r="Q1008" s="1"/>
      <c r="R1008" s="1">
        <v>1338091.426</v>
      </c>
      <c r="S1008" s="1">
        <v>8307848.5939999996</v>
      </c>
      <c r="T1008" s="26"/>
      <c r="U1008" s="1">
        <f t="shared" si="391"/>
        <v>7166.1993474240026</v>
      </c>
      <c r="V1008" s="1">
        <f t="shared" si="391"/>
        <v>7166.1993474240026</v>
      </c>
      <c r="W1008" s="7">
        <v>2020</v>
      </c>
      <c r="X1008" s="173" t="s">
        <v>1394</v>
      </c>
      <c r="Y1008" s="11">
        <f>+P1008-'[1]Приложение №1'!$P948</f>
        <v>0</v>
      </c>
      <c r="AA1008" s="24">
        <f t="shared" si="387"/>
        <v>19626786.772724856</v>
      </c>
      <c r="AB1008" s="26">
        <v>6562716.0672657713</v>
      </c>
      <c r="AC1008" s="26">
        <v>2625712.3410166483</v>
      </c>
      <c r="AD1008" s="26">
        <v>1939345.6079399141</v>
      </c>
      <c r="AE1008" s="26">
        <v>1239330.7510996102</v>
      </c>
      <c r="AF1008" s="26">
        <v>0</v>
      </c>
      <c r="AG1008" s="26"/>
      <c r="AH1008" s="26">
        <v>291572.31503988599</v>
      </c>
      <c r="AI1008" s="26">
        <v>0</v>
      </c>
      <c r="AJ1008" s="26">
        <v>0</v>
      </c>
      <c r="AK1008" s="26">
        <v>4563131.4637306379</v>
      </c>
      <c r="AL1008" s="26">
        <v>0</v>
      </c>
      <c r="AM1008" s="26">
        <v>0</v>
      </c>
      <c r="AN1008" s="26">
        <v>1832104.2860598667</v>
      </c>
      <c r="AO1008" s="1">
        <v>196267.86772724849</v>
      </c>
      <c r="AP1008" s="112">
        <v>376606.07284526742</v>
      </c>
      <c r="AQ1008" s="172"/>
    </row>
    <row r="1009" spans="1:43" ht="15" customHeight="1" x14ac:dyDescent="0.25">
      <c r="A1009" s="4">
        <f t="shared" si="388"/>
        <v>981</v>
      </c>
      <c r="B1009" s="22">
        <f t="shared" si="389"/>
        <v>37</v>
      </c>
      <c r="C1009" s="2" t="s">
        <v>1365</v>
      </c>
      <c r="D1009" s="2" t="s">
        <v>76</v>
      </c>
      <c r="E1009" s="5">
        <v>1990</v>
      </c>
      <c r="F1009" s="5">
        <v>2017</v>
      </c>
      <c r="G1009" s="5" t="s">
        <v>1367</v>
      </c>
      <c r="H1009" s="5">
        <v>9</v>
      </c>
      <c r="I1009" s="5">
        <v>1</v>
      </c>
      <c r="J1009" s="26">
        <v>3216.7</v>
      </c>
      <c r="K1009" s="26">
        <v>3437.8</v>
      </c>
      <c r="L1009" s="26">
        <v>0</v>
      </c>
      <c r="M1009" s="6">
        <v>101</v>
      </c>
      <c r="N1009" s="24">
        <f t="shared" si="384"/>
        <v>15264572.541393431</v>
      </c>
      <c r="O1009" s="26"/>
      <c r="P1009" s="1">
        <f t="shared" si="390"/>
        <v>5766583.3613934312</v>
      </c>
      <c r="Q1009" s="1"/>
      <c r="R1009" s="1">
        <v>368188.38</v>
      </c>
      <c r="S1009" s="1">
        <v>9129800.7999999989</v>
      </c>
      <c r="T1009" s="26"/>
      <c r="U1009" s="1">
        <f t="shared" ref="U1009:V1028" si="392">$N1009/($K1009+$L1009)</f>
        <v>4440.2154114240011</v>
      </c>
      <c r="V1009" s="1">
        <f t="shared" si="392"/>
        <v>4440.2154114240011</v>
      </c>
      <c r="W1009" s="7">
        <v>2020</v>
      </c>
      <c r="X1009" s="173" t="s">
        <v>1394</v>
      </c>
      <c r="Y1009" s="11">
        <f>+P1009-'[1]Приложение №1'!$P949</f>
        <v>0</v>
      </c>
      <c r="AA1009" s="24">
        <f t="shared" si="387"/>
        <v>15264572.541393431</v>
      </c>
      <c r="AB1009" s="26">
        <v>8237660.7623945801</v>
      </c>
      <c r="AC1009" s="26">
        <v>3295849.9656590605</v>
      </c>
      <c r="AD1009" s="26">
        <v>0</v>
      </c>
      <c r="AE1009" s="26">
        <v>1555634.312885293</v>
      </c>
      <c r="AF1009" s="26">
        <v>0</v>
      </c>
      <c r="AG1009" s="26"/>
      <c r="AH1009" s="26">
        <v>365987.77006138454</v>
      </c>
      <c r="AI1009" s="26">
        <v>0</v>
      </c>
      <c r="AJ1009" s="26">
        <v>0</v>
      </c>
      <c r="AK1009" s="26">
        <v>0</v>
      </c>
      <c r="AL1009" s="26">
        <v>0</v>
      </c>
      <c r="AM1009" s="26">
        <v>0</v>
      </c>
      <c r="AN1009" s="26">
        <v>1362557.5016525821</v>
      </c>
      <c r="AO1009" s="1">
        <v>152645.7254139343</v>
      </c>
      <c r="AP1009" s="112">
        <v>294236.50332659599</v>
      </c>
      <c r="AQ1009" s="172"/>
    </row>
    <row r="1010" spans="1:43" ht="15" customHeight="1" x14ac:dyDescent="0.25">
      <c r="A1010" s="4">
        <f t="shared" si="388"/>
        <v>982</v>
      </c>
      <c r="B1010" s="22">
        <f t="shared" si="389"/>
        <v>38</v>
      </c>
      <c r="C1010" s="2" t="s">
        <v>1365</v>
      </c>
      <c r="D1010" s="2" t="s">
        <v>732</v>
      </c>
      <c r="E1010" s="5">
        <v>1990</v>
      </c>
      <c r="F1010" s="5">
        <v>2017</v>
      </c>
      <c r="G1010" s="5" t="s">
        <v>1367</v>
      </c>
      <c r="H1010" s="5">
        <v>9</v>
      </c>
      <c r="I1010" s="5">
        <v>1</v>
      </c>
      <c r="J1010" s="26">
        <v>3238.8</v>
      </c>
      <c r="K1010" s="26">
        <v>2708.2</v>
      </c>
      <c r="L1010" s="26">
        <v>76</v>
      </c>
      <c r="M1010" s="6">
        <v>79</v>
      </c>
      <c r="N1010" s="24">
        <f t="shared" si="384"/>
        <v>19952132.223097902</v>
      </c>
      <c r="O1010" s="26"/>
      <c r="P1010" s="1">
        <f t="shared" si="390"/>
        <v>10069888.173097899</v>
      </c>
      <c r="Q1010" s="1"/>
      <c r="R1010" s="1">
        <v>1311639.03</v>
      </c>
      <c r="S1010" s="1">
        <v>8570605.0200000014</v>
      </c>
      <c r="T1010" s="26"/>
      <c r="U1010" s="1">
        <f t="shared" si="392"/>
        <v>7166.1993474240007</v>
      </c>
      <c r="V1010" s="1">
        <f t="shared" si="392"/>
        <v>7166.1993474240007</v>
      </c>
      <c r="W1010" s="7">
        <v>2020</v>
      </c>
      <c r="X1010" s="173" t="s">
        <v>1394</v>
      </c>
      <c r="Y1010" s="11">
        <f>+P1010-'[1]Приложение №1'!$P950</f>
        <v>0</v>
      </c>
      <c r="AA1010" s="24">
        <f t="shared" si="387"/>
        <v>19952132.223097902</v>
      </c>
      <c r="AB1010" s="26">
        <v>6671503.605404323</v>
      </c>
      <c r="AC1010" s="26">
        <v>2669237.7318017208</v>
      </c>
      <c r="AD1010" s="26">
        <v>1971493.3699526463</v>
      </c>
      <c r="AE1010" s="26">
        <v>1259874.6448121567</v>
      </c>
      <c r="AF1010" s="26">
        <v>0</v>
      </c>
      <c r="AG1010" s="26"/>
      <c r="AH1010" s="26">
        <v>296405.59352053836</v>
      </c>
      <c r="AI1010" s="26">
        <v>0</v>
      </c>
      <c r="AJ1010" s="26">
        <v>0</v>
      </c>
      <c r="AK1010" s="26">
        <v>4638772.6819478758</v>
      </c>
      <c r="AL1010" s="26">
        <v>0</v>
      </c>
      <c r="AM1010" s="26">
        <v>0</v>
      </c>
      <c r="AN1010" s="26">
        <v>1862474.3512662044</v>
      </c>
      <c r="AO1010" s="1">
        <v>199521.32223097901</v>
      </c>
      <c r="AP1010" s="112">
        <v>382848.92216145538</v>
      </c>
      <c r="AQ1010" s="172"/>
    </row>
    <row r="1011" spans="1:43" ht="15" customHeight="1" x14ac:dyDescent="0.25">
      <c r="A1011" s="4">
        <f t="shared" si="388"/>
        <v>983</v>
      </c>
      <c r="B1011" s="22">
        <f t="shared" si="389"/>
        <v>39</v>
      </c>
      <c r="C1011" s="2" t="s">
        <v>1365</v>
      </c>
      <c r="D1011" s="2" t="s">
        <v>733</v>
      </c>
      <c r="E1011" s="5">
        <v>1988</v>
      </c>
      <c r="F1011" s="5">
        <v>2016</v>
      </c>
      <c r="G1011" s="5" t="s">
        <v>1367</v>
      </c>
      <c r="H1011" s="5">
        <v>5</v>
      </c>
      <c r="I1011" s="5">
        <v>6</v>
      </c>
      <c r="J1011" s="26">
        <v>5149.1000000000004</v>
      </c>
      <c r="K1011" s="26">
        <v>4753.8</v>
      </c>
      <c r="L1011" s="26">
        <v>0</v>
      </c>
      <c r="M1011" s="6">
        <v>197</v>
      </c>
      <c r="N1011" s="24">
        <f t="shared" si="384"/>
        <v>22653297.02870208</v>
      </c>
      <c r="O1011" s="26"/>
      <c r="P1011" s="1">
        <f t="shared" si="390"/>
        <v>18965713.13870208</v>
      </c>
      <c r="Q1011" s="1"/>
      <c r="R1011" s="1">
        <v>1697036.6416000002</v>
      </c>
      <c r="S1011" s="1">
        <v>1990547.2483999999</v>
      </c>
      <c r="T1011" s="1"/>
      <c r="U1011" s="1">
        <f t="shared" si="392"/>
        <v>4765.3029215999995</v>
      </c>
      <c r="V1011" s="1">
        <f t="shared" si="392"/>
        <v>4765.3029215999995</v>
      </c>
      <c r="W1011" s="7">
        <v>2020</v>
      </c>
      <c r="X1011" s="173" t="s">
        <v>1394</v>
      </c>
      <c r="Y1011" s="11">
        <f>+P1011-'[1]Приложение №1'!$P951</f>
        <v>0</v>
      </c>
      <c r="AA1011" s="24">
        <f t="shared" si="387"/>
        <v>22653297.02870208</v>
      </c>
      <c r="AB1011" s="26">
        <v>0</v>
      </c>
      <c r="AC1011" s="26">
        <v>0</v>
      </c>
      <c r="AD1011" s="26">
        <v>0</v>
      </c>
      <c r="AE1011" s="26">
        <v>0</v>
      </c>
      <c r="AF1011" s="26">
        <v>0</v>
      </c>
      <c r="AG1011" s="26"/>
      <c r="AH1011" s="26">
        <v>0</v>
      </c>
      <c r="AI1011" s="26">
        <v>0</v>
      </c>
      <c r="AJ1011" s="26">
        <v>0</v>
      </c>
      <c r="AK1011" s="26">
        <v>0</v>
      </c>
      <c r="AL1011" s="26">
        <v>22006228.384087857</v>
      </c>
      <c r="AM1011" s="26">
        <v>0</v>
      </c>
      <c r="AN1011" s="26">
        <v>141837</v>
      </c>
      <c r="AO1011" s="26">
        <v>24000</v>
      </c>
      <c r="AP1011" s="112">
        <v>481231.6446142245</v>
      </c>
      <c r="AQ1011" s="172"/>
    </row>
    <row r="1012" spans="1:43" ht="15" customHeight="1" x14ac:dyDescent="0.25">
      <c r="A1012" s="4">
        <f t="shared" si="388"/>
        <v>984</v>
      </c>
      <c r="B1012" s="22">
        <f t="shared" si="389"/>
        <v>40</v>
      </c>
      <c r="C1012" s="2" t="s">
        <v>1365</v>
      </c>
      <c r="D1012" s="2" t="s">
        <v>734</v>
      </c>
      <c r="E1012" s="5">
        <v>1990</v>
      </c>
      <c r="F1012" s="5">
        <v>2017</v>
      </c>
      <c r="G1012" s="5" t="s">
        <v>1367</v>
      </c>
      <c r="H1012" s="5">
        <v>9</v>
      </c>
      <c r="I1012" s="5">
        <v>3</v>
      </c>
      <c r="J1012" s="26">
        <v>11742.1</v>
      </c>
      <c r="K1012" s="26">
        <v>9820.7000000000007</v>
      </c>
      <c r="L1012" s="26">
        <v>76.7</v>
      </c>
      <c r="M1012" s="6">
        <v>390</v>
      </c>
      <c r="N1012" s="24">
        <f t="shared" si="384"/>
        <v>27730325.654428553</v>
      </c>
      <c r="O1012" s="26"/>
      <c r="P1012" s="1">
        <f t="shared" si="390"/>
        <v>12155257.194428552</v>
      </c>
      <c r="Q1012" s="1"/>
      <c r="R1012" s="1">
        <v>4550658.7319999998</v>
      </c>
      <c r="S1012" s="1">
        <v>11024409.728</v>
      </c>
      <c r="T1012" s="26"/>
      <c r="U1012" s="1">
        <f t="shared" si="392"/>
        <v>2801.7788160959999</v>
      </c>
      <c r="V1012" s="1">
        <f t="shared" si="392"/>
        <v>2801.7788160959999</v>
      </c>
      <c r="W1012" s="7">
        <v>2020</v>
      </c>
      <c r="X1012" s="173" t="s">
        <v>1394</v>
      </c>
      <c r="Y1012" s="11">
        <f>+P1012-'[1]Приложение №1'!$P952</f>
        <v>0</v>
      </c>
      <c r="AA1012" s="24">
        <f t="shared" si="387"/>
        <v>27730325.654428553</v>
      </c>
      <c r="AB1012" s="26">
        <v>23716162.55446044</v>
      </c>
      <c r="AC1012" s="26">
        <v>0</v>
      </c>
      <c r="AD1012" s="26">
        <v>0</v>
      </c>
      <c r="AE1012" s="26">
        <v>0</v>
      </c>
      <c r="AF1012" s="26">
        <v>0</v>
      </c>
      <c r="AG1012" s="26"/>
      <c r="AH1012" s="26">
        <v>1053676.000757911</v>
      </c>
      <c r="AI1012" s="26">
        <v>0</v>
      </c>
      <c r="AJ1012" s="26">
        <v>0</v>
      </c>
      <c r="AK1012" s="26">
        <v>0</v>
      </c>
      <c r="AL1012" s="26">
        <v>0</v>
      </c>
      <c r="AM1012" s="26">
        <v>0</v>
      </c>
      <c r="AN1012" s="26">
        <v>2141517.6408657213</v>
      </c>
      <c r="AO1012" s="1">
        <v>277303.25654428557</v>
      </c>
      <c r="AP1012" s="112">
        <v>541666.20180019701</v>
      </c>
      <c r="AQ1012" s="172"/>
    </row>
    <row r="1013" spans="1:43" ht="15" customHeight="1" x14ac:dyDescent="0.25">
      <c r="A1013" s="4">
        <f t="shared" si="388"/>
        <v>985</v>
      </c>
      <c r="B1013" s="22">
        <f t="shared" si="389"/>
        <v>41</v>
      </c>
      <c r="C1013" s="2" t="s">
        <v>1366</v>
      </c>
      <c r="D1013" s="2" t="s">
        <v>372</v>
      </c>
      <c r="E1013" s="5">
        <v>1988</v>
      </c>
      <c r="F1013" s="5">
        <v>2009</v>
      </c>
      <c r="G1013" s="5" t="s">
        <v>1367</v>
      </c>
      <c r="H1013" s="5">
        <v>5</v>
      </c>
      <c r="I1013" s="5">
        <v>6</v>
      </c>
      <c r="J1013" s="26">
        <v>5149.1000000000004</v>
      </c>
      <c r="K1013" s="26">
        <v>4602.7</v>
      </c>
      <c r="L1013" s="26">
        <v>0</v>
      </c>
      <c r="M1013" s="6">
        <v>195</v>
      </c>
      <c r="N1013" s="24">
        <f t="shared" si="384"/>
        <v>10241656.06211205</v>
      </c>
      <c r="O1013" s="26"/>
      <c r="P1013" s="1">
        <f t="shared" si="390"/>
        <v>10174769.122112049</v>
      </c>
      <c r="Q1013" s="1"/>
      <c r="R1013" s="1">
        <v>66886.940000001341</v>
      </c>
      <c r="S1013" s="1"/>
      <c r="T1013" s="1"/>
      <c r="U1013" s="1">
        <f t="shared" si="392"/>
        <v>2225.1409090560001</v>
      </c>
      <c r="V1013" s="1">
        <f t="shared" si="392"/>
        <v>2225.1409090560001</v>
      </c>
      <c r="W1013" s="7">
        <v>2020</v>
      </c>
      <c r="X1013" s="173" t="s">
        <v>1394</v>
      </c>
      <c r="Y1013" s="11">
        <f>+P1013-'[1]Приложение №1'!$P953</f>
        <v>0</v>
      </c>
      <c r="AA1013" s="24">
        <f t="shared" si="387"/>
        <v>10241656.06211205</v>
      </c>
      <c r="AB1013" s="26">
        <v>9120461.0063683968</v>
      </c>
      <c r="AC1013" s="26">
        <v>0</v>
      </c>
      <c r="AD1013" s="26">
        <v>0</v>
      </c>
      <c r="AE1013" s="26">
        <v>0</v>
      </c>
      <c r="AF1013" s="26">
        <v>0</v>
      </c>
      <c r="AG1013" s="26"/>
      <c r="AH1013" s="26">
        <v>0</v>
      </c>
      <c r="AI1013" s="26">
        <v>0</v>
      </c>
      <c r="AJ1013" s="26">
        <v>0</v>
      </c>
      <c r="AK1013" s="26">
        <v>0</v>
      </c>
      <c r="AL1013" s="26">
        <v>0</v>
      </c>
      <c r="AM1013" s="26">
        <v>0</v>
      </c>
      <c r="AN1013" s="26">
        <v>819332.48496896401</v>
      </c>
      <c r="AO1013" s="1">
        <v>102416.5606211205</v>
      </c>
      <c r="AP1013" s="112">
        <v>199446.0101535701</v>
      </c>
      <c r="AQ1013" s="172"/>
    </row>
    <row r="1014" spans="1:43" ht="15" customHeight="1" x14ac:dyDescent="0.25">
      <c r="A1014" s="4">
        <f t="shared" si="388"/>
        <v>986</v>
      </c>
      <c r="B1014" s="22">
        <f t="shared" si="389"/>
        <v>42</v>
      </c>
      <c r="C1014" s="2" t="s">
        <v>1365</v>
      </c>
      <c r="D1014" s="2" t="s">
        <v>735</v>
      </c>
      <c r="E1014" s="5">
        <v>1994</v>
      </c>
      <c r="F1014" s="5">
        <v>2017</v>
      </c>
      <c r="G1014" s="5" t="s">
        <v>1367</v>
      </c>
      <c r="H1014" s="5">
        <v>10</v>
      </c>
      <c r="I1014" s="5">
        <v>1</v>
      </c>
      <c r="J1014" s="26">
        <v>3265.2</v>
      </c>
      <c r="K1014" s="26">
        <v>2805.8</v>
      </c>
      <c r="L1014" s="26">
        <v>0</v>
      </c>
      <c r="M1014" s="6">
        <v>90</v>
      </c>
      <c r="N1014" s="24">
        <f t="shared" si="384"/>
        <v>3340785.3491203776</v>
      </c>
      <c r="O1014" s="26"/>
      <c r="P1014" s="1">
        <f t="shared" si="390"/>
        <v>1437551.2791203777</v>
      </c>
      <c r="Q1014" s="1"/>
      <c r="R1014" s="1">
        <v>1391606.8399999999</v>
      </c>
      <c r="S1014" s="1">
        <v>511627.23</v>
      </c>
      <c r="T1014" s="26"/>
      <c r="U1014" s="1">
        <f t="shared" si="392"/>
        <v>1190.671234272</v>
      </c>
      <c r="V1014" s="1">
        <f t="shared" si="392"/>
        <v>1190.671234272</v>
      </c>
      <c r="W1014" s="7">
        <v>2020</v>
      </c>
      <c r="X1014" s="173" t="s">
        <v>1394</v>
      </c>
      <c r="Y1014" s="11">
        <f>+P1014-'[1]Приложение №1'!$P954</f>
        <v>0</v>
      </c>
      <c r="AA1014" s="24">
        <f t="shared" si="387"/>
        <v>3340785.3491203776</v>
      </c>
      <c r="AB1014" s="26">
        <v>0</v>
      </c>
      <c r="AC1014" s="26">
        <v>0</v>
      </c>
      <c r="AD1014" s="26">
        <v>0</v>
      </c>
      <c r="AE1014" s="26">
        <v>0</v>
      </c>
      <c r="AF1014" s="26">
        <v>0</v>
      </c>
      <c r="AG1014" s="26"/>
      <c r="AH1014" s="26">
        <v>0</v>
      </c>
      <c r="AI1014" s="26">
        <v>0</v>
      </c>
      <c r="AJ1014" s="26">
        <v>2942363.2883842816</v>
      </c>
      <c r="AK1014" s="26">
        <v>0</v>
      </c>
      <c r="AL1014" s="26">
        <v>0</v>
      </c>
      <c r="AM1014" s="26">
        <v>0</v>
      </c>
      <c r="AN1014" s="26">
        <v>300670.68142083398</v>
      </c>
      <c r="AO1014" s="1">
        <v>33407.853491203779</v>
      </c>
      <c r="AP1014" s="112">
        <v>64343.525824058474</v>
      </c>
      <c r="AQ1014" s="172"/>
    </row>
    <row r="1015" spans="1:43" ht="15" customHeight="1" x14ac:dyDescent="0.25">
      <c r="A1015" s="4">
        <f t="shared" si="388"/>
        <v>987</v>
      </c>
      <c r="B1015" s="22">
        <f t="shared" si="389"/>
        <v>43</v>
      </c>
      <c r="C1015" s="2" t="s">
        <v>1365</v>
      </c>
      <c r="D1015" s="2" t="s">
        <v>736</v>
      </c>
      <c r="E1015" s="5">
        <v>1989</v>
      </c>
      <c r="F1015" s="5">
        <v>2017</v>
      </c>
      <c r="G1015" s="5" t="s">
        <v>1367</v>
      </c>
      <c r="H1015" s="5">
        <v>10</v>
      </c>
      <c r="I1015" s="5">
        <v>1</v>
      </c>
      <c r="J1015" s="26">
        <v>3562.9</v>
      </c>
      <c r="K1015" s="26">
        <v>3064.4</v>
      </c>
      <c r="L1015" s="26">
        <v>0</v>
      </c>
      <c r="M1015" s="6">
        <v>120</v>
      </c>
      <c r="N1015" s="24">
        <f t="shared" si="384"/>
        <v>21469720.476183783</v>
      </c>
      <c r="O1015" s="26"/>
      <c r="P1015" s="1">
        <f t="shared" si="390"/>
        <v>10520055.546183784</v>
      </c>
      <c r="Q1015" s="1"/>
      <c r="R1015" s="1">
        <v>1431583.34</v>
      </c>
      <c r="S1015" s="1">
        <v>9518081.5899999999</v>
      </c>
      <c r="T1015" s="26"/>
      <c r="U1015" s="1">
        <f t="shared" si="392"/>
        <v>7006.1742840960005</v>
      </c>
      <c r="V1015" s="1">
        <f t="shared" si="392"/>
        <v>7006.1742840960005</v>
      </c>
      <c r="W1015" s="7">
        <v>2020</v>
      </c>
      <c r="X1015" s="173" t="s">
        <v>1394</v>
      </c>
      <c r="Y1015" s="11">
        <f>+P1015-'[1]Приложение №1'!$P955</f>
        <v>0</v>
      </c>
      <c r="AA1015" s="24">
        <f t="shared" si="387"/>
        <v>21469720.476183783</v>
      </c>
      <c r="AB1015" s="26">
        <v>7342919.2042241972</v>
      </c>
      <c r="AC1015" s="26">
        <v>2937868.0070875632</v>
      </c>
      <c r="AD1015" s="26">
        <v>0</v>
      </c>
      <c r="AE1015" s="26">
        <v>0</v>
      </c>
      <c r="AF1015" s="26">
        <v>0</v>
      </c>
      <c r="AG1015" s="26"/>
      <c r="AH1015" s="26">
        <v>326235.65145619493</v>
      </c>
      <c r="AI1015" s="26">
        <v>0</v>
      </c>
      <c r="AJ1015" s="26">
        <v>3213549.8114351672</v>
      </c>
      <c r="AK1015" s="26">
        <v>5105615.6190507403</v>
      </c>
      <c r="AL1015" s="26">
        <v>0</v>
      </c>
      <c r="AM1015" s="26">
        <v>0</v>
      </c>
      <c r="AN1015" s="26">
        <v>1914957.5722048364</v>
      </c>
      <c r="AO1015" s="1">
        <v>214697.20476183784</v>
      </c>
      <c r="AP1015" s="112">
        <v>413877.40596324624</v>
      </c>
      <c r="AQ1015" s="172"/>
    </row>
    <row r="1016" spans="1:43" ht="15" customHeight="1" x14ac:dyDescent="0.25">
      <c r="A1016" s="4">
        <f t="shared" si="388"/>
        <v>988</v>
      </c>
      <c r="B1016" s="22">
        <f t="shared" si="389"/>
        <v>44</v>
      </c>
      <c r="C1016" s="2" t="s">
        <v>1365</v>
      </c>
      <c r="D1016" s="2" t="s">
        <v>738</v>
      </c>
      <c r="E1016" s="5">
        <v>1988</v>
      </c>
      <c r="F1016" s="5">
        <v>2017</v>
      </c>
      <c r="G1016" s="5" t="s">
        <v>1367</v>
      </c>
      <c r="H1016" s="5">
        <v>10</v>
      </c>
      <c r="I1016" s="5">
        <v>5</v>
      </c>
      <c r="J1016" s="26">
        <v>13585.2</v>
      </c>
      <c r="K1016" s="26">
        <v>10629.5</v>
      </c>
      <c r="L1016" s="26">
        <v>88.5</v>
      </c>
      <c r="M1016" s="6">
        <v>462</v>
      </c>
      <c r="N1016" s="24">
        <f t="shared" si="384"/>
        <v>20503178.676864002</v>
      </c>
      <c r="O1016" s="26"/>
      <c r="P1016" s="1">
        <f t="shared" si="390"/>
        <v>14947322.456864003</v>
      </c>
      <c r="Q1016" s="1"/>
      <c r="R1016" s="1">
        <v>4911784.9800000004</v>
      </c>
      <c r="S1016" s="1">
        <v>644071.23999999929</v>
      </c>
      <c r="T1016" s="26"/>
      <c r="U1016" s="1">
        <f t="shared" si="392"/>
        <v>1912.9668480000003</v>
      </c>
      <c r="V1016" s="1">
        <f t="shared" si="392"/>
        <v>1912.9668480000003</v>
      </c>
      <c r="W1016" s="7">
        <v>2020</v>
      </c>
      <c r="X1016" s="173" t="s">
        <v>1394</v>
      </c>
      <c r="Y1016" s="11">
        <f>+P1016-'[1]Приложение №1'!$P956</f>
        <v>0</v>
      </c>
      <c r="AA1016" s="24">
        <f t="shared" si="387"/>
        <v>20503178.676864002</v>
      </c>
      <c r="AB1016" s="26">
        <v>0</v>
      </c>
      <c r="AC1016" s="26">
        <v>0</v>
      </c>
      <c r="AD1016" s="26">
        <v>0</v>
      </c>
      <c r="AE1016" s="26">
        <v>0</v>
      </c>
      <c r="AF1016" s="26">
        <v>0</v>
      </c>
      <c r="AG1016" s="26"/>
      <c r="AH1016" s="26">
        <v>0</v>
      </c>
      <c r="AI1016" s="26">
        <v>0</v>
      </c>
      <c r="AJ1016" s="26">
        <v>0</v>
      </c>
      <c r="AK1016" s="26">
        <v>17857325.481329408</v>
      </c>
      <c r="AL1016" s="26">
        <v>0</v>
      </c>
      <c r="AM1016" s="26">
        <v>0</v>
      </c>
      <c r="AN1016" s="26">
        <v>2050317.8676864002</v>
      </c>
      <c r="AO1016" s="1">
        <v>205031.78676864001</v>
      </c>
      <c r="AP1016" s="112">
        <v>390503.54107955174</v>
      </c>
      <c r="AQ1016" s="172"/>
    </row>
    <row r="1017" spans="1:43" ht="15" customHeight="1" x14ac:dyDescent="0.25">
      <c r="A1017" s="4">
        <f t="shared" si="388"/>
        <v>989</v>
      </c>
      <c r="B1017" s="22">
        <f t="shared" si="389"/>
        <v>45</v>
      </c>
      <c r="C1017" s="2" t="s">
        <v>1365</v>
      </c>
      <c r="D1017" s="2" t="s">
        <v>80</v>
      </c>
      <c r="E1017" s="5">
        <v>1994</v>
      </c>
      <c r="F1017" s="5">
        <v>1994</v>
      </c>
      <c r="G1017" s="5" t="s">
        <v>1367</v>
      </c>
      <c r="H1017" s="5">
        <v>10</v>
      </c>
      <c r="I1017" s="5">
        <v>1</v>
      </c>
      <c r="J1017" s="26">
        <v>3200.9</v>
      </c>
      <c r="K1017" s="26">
        <v>2754.1</v>
      </c>
      <c r="L1017" s="26">
        <v>0</v>
      </c>
      <c r="M1017" s="6">
        <v>107</v>
      </c>
      <c r="N1017" s="24">
        <f t="shared" si="384"/>
        <v>19454250.558480944</v>
      </c>
      <c r="O1017" s="26"/>
      <c r="P1017" s="1">
        <f t="shared" si="390"/>
        <v>12220493.678480946</v>
      </c>
      <c r="Q1017" s="1"/>
      <c r="R1017" s="1"/>
      <c r="S1017" s="1">
        <v>7233756.879999999</v>
      </c>
      <c r="T1017" s="26"/>
      <c r="U1017" s="1">
        <f t="shared" si="392"/>
        <v>7063.7415338880019</v>
      </c>
      <c r="V1017" s="1">
        <f t="shared" si="392"/>
        <v>7063.7415338880019</v>
      </c>
      <c r="W1017" s="7">
        <v>2020</v>
      </c>
      <c r="X1017" s="173" t="s">
        <v>1394</v>
      </c>
      <c r="Y1017" s="11">
        <f>+P1017-'[1]Приложение №1'!$P957</f>
        <v>0</v>
      </c>
      <c r="AA1017" s="24">
        <f t="shared" si="387"/>
        <v>19454250.558480944</v>
      </c>
      <c r="AB1017" s="26">
        <v>0</v>
      </c>
      <c r="AC1017" s="26">
        <v>0</v>
      </c>
      <c r="AD1017" s="26">
        <v>0</v>
      </c>
      <c r="AE1017" s="26">
        <v>0</v>
      </c>
      <c r="AF1017" s="26">
        <v>0</v>
      </c>
      <c r="AG1017" s="26"/>
      <c r="AH1017" s="26">
        <v>0</v>
      </c>
      <c r="AI1017" s="26">
        <v>0</v>
      </c>
      <c r="AJ1017" s="26">
        <v>0</v>
      </c>
      <c r="AK1017" s="26">
        <v>0</v>
      </c>
      <c r="AL1017" s="26">
        <v>18910849.804207452</v>
      </c>
      <c r="AM1017" s="26">
        <v>0</v>
      </c>
      <c r="AN1017" s="26">
        <v>105858.77</v>
      </c>
      <c r="AO1017" s="26">
        <v>24000</v>
      </c>
      <c r="AP1017" s="112">
        <v>413541.98427349224</v>
      </c>
      <c r="AQ1017" s="172"/>
    </row>
    <row r="1018" spans="1:43" ht="15" customHeight="1" x14ac:dyDescent="0.25">
      <c r="A1018" s="4">
        <f t="shared" si="388"/>
        <v>990</v>
      </c>
      <c r="B1018" s="22">
        <f t="shared" si="389"/>
        <v>46</v>
      </c>
      <c r="C1018" s="2" t="s">
        <v>1365</v>
      </c>
      <c r="D1018" s="2" t="s">
        <v>740</v>
      </c>
      <c r="E1018" s="5">
        <v>1995</v>
      </c>
      <c r="F1018" s="5">
        <v>2010</v>
      </c>
      <c r="G1018" s="41" t="s">
        <v>60</v>
      </c>
      <c r="H1018" s="5">
        <v>9</v>
      </c>
      <c r="I1018" s="5">
        <v>1</v>
      </c>
      <c r="J1018" s="26">
        <v>2996.5</v>
      </c>
      <c r="K1018" s="26">
        <v>2483</v>
      </c>
      <c r="L1018" s="26">
        <v>76.599999999999994</v>
      </c>
      <c r="M1018" s="6">
        <v>83</v>
      </c>
      <c r="N1018" s="24">
        <f t="shared" si="384"/>
        <v>13446173.905525668</v>
      </c>
      <c r="O1018" s="26"/>
      <c r="P1018" s="1">
        <f t="shared" si="390"/>
        <v>5871732.7855256675</v>
      </c>
      <c r="Q1018" s="1"/>
      <c r="R1018" s="1">
        <v>1121541.0060000001</v>
      </c>
      <c r="S1018" s="1">
        <v>6452900.114000001</v>
      </c>
      <c r="T1018" s="26"/>
      <c r="U1018" s="1">
        <f t="shared" si="392"/>
        <v>5253.2324994239989</v>
      </c>
      <c r="V1018" s="1">
        <f t="shared" si="392"/>
        <v>5253.2324994239989</v>
      </c>
      <c r="W1018" s="7">
        <v>2020</v>
      </c>
      <c r="X1018" s="173" t="s">
        <v>1394</v>
      </c>
      <c r="Y1018" s="11">
        <f>+P1018-'[1]Приложение №1'!$P958</f>
        <v>0</v>
      </c>
      <c r="AA1018" s="24">
        <f t="shared" si="387"/>
        <v>13446173.905525668</v>
      </c>
      <c r="AB1018" s="26">
        <v>6133316.7977849664</v>
      </c>
      <c r="AC1018" s="26">
        <v>2453911.6795918704</v>
      </c>
      <c r="AD1018" s="26">
        <v>1812454.0010526525</v>
      </c>
      <c r="AE1018" s="26">
        <v>1158241.1970624225</v>
      </c>
      <c r="AF1018" s="26">
        <v>0</v>
      </c>
      <c r="AG1018" s="26"/>
      <c r="AH1018" s="26">
        <v>272494.70482550462</v>
      </c>
      <c r="AI1018" s="26">
        <v>0</v>
      </c>
      <c r="AJ1018" s="26">
        <v>0</v>
      </c>
      <c r="AK1018" s="26">
        <v>0</v>
      </c>
      <c r="AL1018" s="26">
        <v>0</v>
      </c>
      <c r="AM1018" s="26">
        <v>0</v>
      </c>
      <c r="AN1018" s="26">
        <v>1222586.4968225325</v>
      </c>
      <c r="AO1018" s="1">
        <v>134461.73905525671</v>
      </c>
      <c r="AP1018" s="112">
        <v>258707.28933046467</v>
      </c>
      <c r="AQ1018" s="172"/>
    </row>
    <row r="1019" spans="1:43" ht="15" customHeight="1" x14ac:dyDescent="0.25">
      <c r="A1019" s="4">
        <f t="shared" si="388"/>
        <v>991</v>
      </c>
      <c r="B1019" s="22">
        <f t="shared" si="389"/>
        <v>47</v>
      </c>
      <c r="C1019" s="2" t="s">
        <v>1365</v>
      </c>
      <c r="D1019" s="2" t="s">
        <v>747</v>
      </c>
      <c r="E1019" s="5">
        <v>1983</v>
      </c>
      <c r="F1019" s="5">
        <v>2008</v>
      </c>
      <c r="G1019" s="5" t="s">
        <v>1367</v>
      </c>
      <c r="H1019" s="5">
        <v>5</v>
      </c>
      <c r="I1019" s="5">
        <v>3</v>
      </c>
      <c r="J1019" s="26">
        <v>5146.9399999999996</v>
      </c>
      <c r="K1019" s="26">
        <v>4326.6000000000004</v>
      </c>
      <c r="L1019" s="26">
        <v>0</v>
      </c>
      <c r="M1019" s="6">
        <v>197</v>
      </c>
      <c r="N1019" s="24">
        <f t="shared" si="384"/>
        <v>38187844.389634863</v>
      </c>
      <c r="O1019" s="26"/>
      <c r="P1019" s="1">
        <f t="shared" si="390"/>
        <v>24260807.389634863</v>
      </c>
      <c r="Q1019" s="1"/>
      <c r="R1019" s="1">
        <v>1606610.8412000001</v>
      </c>
      <c r="S1019" s="1">
        <v>12320426.158799997</v>
      </c>
      <c r="T1019" s="1"/>
      <c r="U1019" s="1">
        <f t="shared" si="392"/>
        <v>8826.2941777919987</v>
      </c>
      <c r="V1019" s="1">
        <f t="shared" si="392"/>
        <v>8826.2941777919987</v>
      </c>
      <c r="W1019" s="7">
        <v>2020</v>
      </c>
      <c r="X1019" s="173" t="s">
        <v>1394</v>
      </c>
      <c r="Y1019" s="11">
        <f>+P1019-'[1]Приложение №1'!$P959</f>
        <v>0</v>
      </c>
      <c r="AA1019" s="24">
        <f t="shared" si="387"/>
        <v>38187844.389634863</v>
      </c>
      <c r="AB1019" s="26">
        <v>8573356.2018279508</v>
      </c>
      <c r="AC1019" s="26">
        <v>3669586.3729378125</v>
      </c>
      <c r="AD1019" s="26">
        <v>3275767.6194978259</v>
      </c>
      <c r="AE1019" s="26">
        <v>3459882.7712624557</v>
      </c>
      <c r="AF1019" s="26">
        <v>0</v>
      </c>
      <c r="AG1019" s="26"/>
      <c r="AH1019" s="26">
        <v>355954.04522476508</v>
      </c>
      <c r="AI1019" s="26">
        <v>0</v>
      </c>
      <c r="AJ1019" s="26">
        <v>14183322.770203391</v>
      </c>
      <c r="AK1019" s="26">
        <v>0</v>
      </c>
      <c r="AL1019" s="26">
        <v>0</v>
      </c>
      <c r="AM1019" s="26">
        <v>0</v>
      </c>
      <c r="AN1019" s="26">
        <v>3555128.2378351944</v>
      </c>
      <c r="AO1019" s="1">
        <v>381878.4438963487</v>
      </c>
      <c r="AP1019" s="112">
        <v>732967.9269491313</v>
      </c>
      <c r="AQ1019" s="172"/>
    </row>
    <row r="1020" spans="1:43" ht="15" customHeight="1" x14ac:dyDescent="0.25">
      <c r="A1020" s="4">
        <f t="shared" si="388"/>
        <v>992</v>
      </c>
      <c r="B1020" s="22">
        <f t="shared" si="389"/>
        <v>48</v>
      </c>
      <c r="C1020" s="2" t="s">
        <v>1365</v>
      </c>
      <c r="D1020" s="2" t="s">
        <v>394</v>
      </c>
      <c r="E1020" s="5">
        <v>1985</v>
      </c>
      <c r="F1020" s="5">
        <v>2008</v>
      </c>
      <c r="G1020" s="5" t="s">
        <v>1367</v>
      </c>
      <c r="H1020" s="5">
        <v>5</v>
      </c>
      <c r="I1020" s="5">
        <v>5</v>
      </c>
      <c r="J1020" s="26">
        <v>7124.7</v>
      </c>
      <c r="K1020" s="26">
        <v>5719.3</v>
      </c>
      <c r="L1020" s="26">
        <v>219.2</v>
      </c>
      <c r="M1020" s="6">
        <v>248</v>
      </c>
      <c r="N1020" s="24">
        <f t="shared" si="384"/>
        <v>30311487.044534598</v>
      </c>
      <c r="O1020" s="26"/>
      <c r="P1020" s="1">
        <f t="shared" si="390"/>
        <v>12951071.874534599</v>
      </c>
      <c r="Q1020" s="1"/>
      <c r="R1020" s="1">
        <v>496815.55139999994</v>
      </c>
      <c r="S1020" s="1">
        <v>16863599.6186</v>
      </c>
      <c r="T1020" s="1"/>
      <c r="U1020" s="1">
        <f t="shared" si="392"/>
        <v>5104.2328945920008</v>
      </c>
      <c r="V1020" s="1">
        <f t="shared" si="392"/>
        <v>5104.2328945920008</v>
      </c>
      <c r="W1020" s="7">
        <v>2020</v>
      </c>
      <c r="X1020" s="173" t="s">
        <v>1394</v>
      </c>
      <c r="Y1020" s="11">
        <f>+P1020-'[1]Приложение №1'!$P960</f>
        <v>0</v>
      </c>
      <c r="AA1020" s="24">
        <f t="shared" si="387"/>
        <v>30311487.044534598</v>
      </c>
      <c r="AB1020" s="26">
        <v>11767409.930327574</v>
      </c>
      <c r="AC1020" s="26">
        <v>5036712.1239983374</v>
      </c>
      <c r="AD1020" s="26">
        <v>4496173.9029232748</v>
      </c>
      <c r="AE1020" s="26">
        <v>4748882.2255679024</v>
      </c>
      <c r="AF1020" s="26">
        <v>0</v>
      </c>
      <c r="AG1020" s="26"/>
      <c r="AH1020" s="26">
        <v>488566.79553627956</v>
      </c>
      <c r="AI1020" s="26">
        <v>0</v>
      </c>
      <c r="AJ1020" s="26">
        <v>0</v>
      </c>
      <c r="AK1020" s="26">
        <v>0</v>
      </c>
      <c r="AL1020" s="26">
        <v>0</v>
      </c>
      <c r="AM1020" s="26">
        <v>0</v>
      </c>
      <c r="AN1020" s="26">
        <v>2890300.461077428</v>
      </c>
      <c r="AO1020" s="1">
        <v>303114.87044534594</v>
      </c>
      <c r="AP1020" s="112">
        <v>580326.73465845292</v>
      </c>
      <c r="AQ1020" s="172"/>
    </row>
    <row r="1021" spans="1:43" ht="15" customHeight="1" x14ac:dyDescent="0.25">
      <c r="A1021" s="4">
        <f t="shared" si="388"/>
        <v>993</v>
      </c>
      <c r="B1021" s="22">
        <f t="shared" si="389"/>
        <v>49</v>
      </c>
      <c r="C1021" s="2" t="s">
        <v>1365</v>
      </c>
      <c r="D1021" s="2" t="s">
        <v>398</v>
      </c>
      <c r="E1021" s="5">
        <v>1986</v>
      </c>
      <c r="F1021" s="5">
        <v>2016</v>
      </c>
      <c r="G1021" s="5" t="s">
        <v>1367</v>
      </c>
      <c r="H1021" s="5">
        <v>5</v>
      </c>
      <c r="I1021" s="5">
        <v>4</v>
      </c>
      <c r="J1021" s="26">
        <v>5735.9</v>
      </c>
      <c r="K1021" s="26">
        <v>4521.8999999999996</v>
      </c>
      <c r="L1021" s="26">
        <v>320</v>
      </c>
      <c r="M1021" s="6">
        <v>186</v>
      </c>
      <c r="N1021" s="24">
        <f t="shared" si="384"/>
        <v>4209077.6456601601</v>
      </c>
      <c r="O1021" s="26"/>
      <c r="P1021" s="1">
        <f t="shared" si="390"/>
        <v>1934882.2056601597</v>
      </c>
      <c r="Q1021" s="1"/>
      <c r="R1021" s="1">
        <v>1930517.1658000001</v>
      </c>
      <c r="S1021" s="1">
        <v>343678.27420000033</v>
      </c>
      <c r="T1021" s="1"/>
      <c r="U1021" s="1">
        <f t="shared" si="392"/>
        <v>869.30288640000003</v>
      </c>
      <c r="V1021" s="1">
        <f t="shared" si="392"/>
        <v>869.30288640000003</v>
      </c>
      <c r="W1021" s="7">
        <v>2020</v>
      </c>
      <c r="X1021" s="173" t="s">
        <v>1394</v>
      </c>
      <c r="Y1021" s="11">
        <f>+P1021-'[1]Приложение №1'!$P961</f>
        <v>0</v>
      </c>
      <c r="AA1021" s="24">
        <f t="shared" si="387"/>
        <v>4209077.6456601601</v>
      </c>
      <c r="AB1021" s="26">
        <v>0</v>
      </c>
      <c r="AC1021" s="26">
        <v>0</v>
      </c>
      <c r="AD1021" s="26">
        <v>3665913.0117982994</v>
      </c>
      <c r="AE1021" s="26">
        <v>0</v>
      </c>
      <c r="AF1021" s="26">
        <v>0</v>
      </c>
      <c r="AG1021" s="26"/>
      <c r="AH1021" s="26">
        <v>0</v>
      </c>
      <c r="AI1021" s="26">
        <v>0</v>
      </c>
      <c r="AJ1021" s="26">
        <v>0</v>
      </c>
      <c r="AK1021" s="26">
        <v>0</v>
      </c>
      <c r="AL1021" s="26">
        <v>0</v>
      </c>
      <c r="AM1021" s="26">
        <v>0</v>
      </c>
      <c r="AN1021" s="26">
        <v>420907.76456601603</v>
      </c>
      <c r="AO1021" s="1">
        <v>42090.776456601605</v>
      </c>
      <c r="AP1021" s="112">
        <v>80166.092839243414</v>
      </c>
      <c r="AQ1021" s="172"/>
    </row>
    <row r="1022" spans="1:43" ht="15" customHeight="1" x14ac:dyDescent="0.25">
      <c r="A1022" s="4">
        <f t="shared" si="388"/>
        <v>994</v>
      </c>
      <c r="B1022" s="22">
        <f t="shared" si="389"/>
        <v>50</v>
      </c>
      <c r="C1022" s="2" t="s">
        <v>1365</v>
      </c>
      <c r="D1022" s="2" t="s">
        <v>400</v>
      </c>
      <c r="E1022" s="5">
        <v>1979</v>
      </c>
      <c r="F1022" s="5">
        <v>2015</v>
      </c>
      <c r="G1022" s="5" t="s">
        <v>1367</v>
      </c>
      <c r="H1022" s="5">
        <v>5</v>
      </c>
      <c r="I1022" s="5">
        <v>4</v>
      </c>
      <c r="J1022" s="26">
        <v>4063.4</v>
      </c>
      <c r="K1022" s="26">
        <v>3702.9</v>
      </c>
      <c r="L1022" s="26">
        <v>122.3</v>
      </c>
      <c r="M1022" s="6">
        <v>192</v>
      </c>
      <c r="N1022" s="24">
        <f t="shared" si="384"/>
        <v>14237628.820496641</v>
      </c>
      <c r="O1022" s="26"/>
      <c r="P1022" s="1">
        <f t="shared" si="390"/>
        <v>11762187.555496641</v>
      </c>
      <c r="Q1022" s="1"/>
      <c r="R1022" s="1">
        <v>318492.19500000001</v>
      </c>
      <c r="S1022" s="1">
        <v>2156949.0699999998</v>
      </c>
      <c r="T1022" s="1"/>
      <c r="U1022" s="1">
        <f t="shared" si="392"/>
        <v>3722.0612832000002</v>
      </c>
      <c r="V1022" s="1">
        <f t="shared" si="392"/>
        <v>3722.0612832000002</v>
      </c>
      <c r="W1022" s="7">
        <v>2020</v>
      </c>
      <c r="X1022" s="173" t="s">
        <v>1394</v>
      </c>
      <c r="Y1022" s="11">
        <f>+P1022-'[1]Приложение №1'!$P962</f>
        <v>0</v>
      </c>
      <c r="AA1022" s="24">
        <f t="shared" si="387"/>
        <v>14237628.820496641</v>
      </c>
      <c r="AB1022" s="26">
        <v>0</v>
      </c>
      <c r="AC1022" s="26">
        <v>0</v>
      </c>
      <c r="AD1022" s="26">
        <v>0</v>
      </c>
      <c r="AE1022" s="26">
        <v>0</v>
      </c>
      <c r="AF1022" s="26">
        <v>0</v>
      </c>
      <c r="AG1022" s="26"/>
      <c r="AH1022" s="26">
        <v>0</v>
      </c>
      <c r="AI1022" s="26">
        <v>0</v>
      </c>
      <c r="AJ1022" s="26">
        <v>12539649.207364213</v>
      </c>
      <c r="AK1022" s="26">
        <v>0</v>
      </c>
      <c r="AL1022" s="26">
        <v>0</v>
      </c>
      <c r="AM1022" s="26">
        <v>0</v>
      </c>
      <c r="AN1022" s="26">
        <v>1281386.5938446978</v>
      </c>
      <c r="AO1022" s="1">
        <v>142376.28820496643</v>
      </c>
      <c r="AP1022" s="112">
        <v>274216.73108276533</v>
      </c>
      <c r="AQ1022" s="172"/>
    </row>
    <row r="1023" spans="1:43" ht="15" customHeight="1" x14ac:dyDescent="0.25">
      <c r="A1023" s="4">
        <f t="shared" si="388"/>
        <v>995</v>
      </c>
      <c r="B1023" s="22">
        <f t="shared" si="389"/>
        <v>51</v>
      </c>
      <c r="C1023" s="2" t="s">
        <v>1365</v>
      </c>
      <c r="D1023" s="2" t="s">
        <v>406</v>
      </c>
      <c r="E1023" s="5">
        <v>1992</v>
      </c>
      <c r="F1023" s="5">
        <v>2012</v>
      </c>
      <c r="G1023" s="5" t="s">
        <v>1367</v>
      </c>
      <c r="H1023" s="5">
        <v>9</v>
      </c>
      <c r="I1023" s="5">
        <v>2</v>
      </c>
      <c r="J1023" s="26">
        <v>6461</v>
      </c>
      <c r="K1023" s="26">
        <v>5607.7</v>
      </c>
      <c r="L1023" s="26">
        <v>0</v>
      </c>
      <c r="M1023" s="6">
        <v>222</v>
      </c>
      <c r="N1023" s="24">
        <f t="shared" si="384"/>
        <v>20270690.991399139</v>
      </c>
      <c r="O1023" s="26"/>
      <c r="P1023" s="1">
        <f t="shared" si="390"/>
        <v>13831191.64139914</v>
      </c>
      <c r="Q1023" s="1"/>
      <c r="R1023" s="1">
        <v>2550305.04</v>
      </c>
      <c r="S1023" s="1">
        <v>3889194.31</v>
      </c>
      <c r="T1023" s="26"/>
      <c r="U1023" s="1">
        <f t="shared" si="392"/>
        <v>3614.795904096</v>
      </c>
      <c r="V1023" s="1">
        <f t="shared" si="392"/>
        <v>3614.795904096</v>
      </c>
      <c r="W1023" s="7">
        <v>2020</v>
      </c>
      <c r="X1023" s="173" t="s">
        <v>1394</v>
      </c>
      <c r="Y1023" s="11">
        <f>+P1023-'[1]Приложение №1'!$P963</f>
        <v>0</v>
      </c>
      <c r="AA1023" s="24">
        <f t="shared" si="387"/>
        <v>20270690.991399139</v>
      </c>
      <c r="AB1023" s="26">
        <v>13437177.92113563</v>
      </c>
      <c r="AC1023" s="26">
        <v>0</v>
      </c>
      <c r="AD1023" s="26">
        <v>3970815.0889603682</v>
      </c>
      <c r="AE1023" s="26">
        <v>0</v>
      </c>
      <c r="AF1023" s="26">
        <v>0</v>
      </c>
      <c r="AG1023" s="26"/>
      <c r="AH1023" s="26">
        <v>596995.06026331545</v>
      </c>
      <c r="AI1023" s="26">
        <v>0</v>
      </c>
      <c r="AJ1023" s="26">
        <v>0</v>
      </c>
      <c r="AK1023" s="26">
        <v>0</v>
      </c>
      <c r="AL1023" s="26">
        <v>0</v>
      </c>
      <c r="AM1023" s="26">
        <v>0</v>
      </c>
      <c r="AN1023" s="26">
        <v>1669263.3882914896</v>
      </c>
      <c r="AO1023" s="1">
        <v>202706.9099139914</v>
      </c>
      <c r="AP1023" s="112">
        <v>393732.62283434434</v>
      </c>
      <c r="AQ1023" s="172"/>
    </row>
    <row r="1024" spans="1:43" ht="15" customHeight="1" x14ac:dyDescent="0.25">
      <c r="A1024" s="4">
        <f t="shared" si="388"/>
        <v>996</v>
      </c>
      <c r="B1024" s="22">
        <f t="shared" si="389"/>
        <v>52</v>
      </c>
      <c r="C1024" s="2" t="s">
        <v>1365</v>
      </c>
      <c r="D1024" s="2" t="s">
        <v>85</v>
      </c>
      <c r="E1024" s="5">
        <v>1992</v>
      </c>
      <c r="F1024" s="5">
        <v>2017</v>
      </c>
      <c r="G1024" s="5" t="s">
        <v>1367</v>
      </c>
      <c r="H1024" s="5">
        <v>9</v>
      </c>
      <c r="I1024" s="5">
        <v>2</v>
      </c>
      <c r="J1024" s="26">
        <v>6450</v>
      </c>
      <c r="K1024" s="26">
        <v>5553.9</v>
      </c>
      <c r="L1024" s="26">
        <v>35.6</v>
      </c>
      <c r="M1024" s="6">
        <v>215</v>
      </c>
      <c r="N1024" s="24">
        <f t="shared" si="384"/>
        <v>39482783.303666979</v>
      </c>
      <c r="O1024" s="26"/>
      <c r="P1024" s="1">
        <f t="shared" si="390"/>
        <v>17659630.273666974</v>
      </c>
      <c r="Q1024" s="1"/>
      <c r="R1024" s="1">
        <v>601286.22599999991</v>
      </c>
      <c r="S1024" s="1">
        <v>21221866.804000001</v>
      </c>
      <c r="T1024" s="26"/>
      <c r="U1024" s="1">
        <f t="shared" si="392"/>
        <v>7063.741533888001</v>
      </c>
      <c r="V1024" s="1">
        <f t="shared" si="392"/>
        <v>7063.741533888001</v>
      </c>
      <c r="W1024" s="7">
        <v>2020</v>
      </c>
      <c r="X1024" s="173" t="s">
        <v>1394</v>
      </c>
      <c r="Y1024" s="11">
        <f>+P1024-'[1]Приложение №1'!$P964</f>
        <v>0</v>
      </c>
      <c r="AA1024" s="24">
        <f t="shared" si="387"/>
        <v>39482783.303666979</v>
      </c>
      <c r="AB1024" s="26">
        <v>0</v>
      </c>
      <c r="AC1024" s="26">
        <v>0</v>
      </c>
      <c r="AD1024" s="26">
        <v>0</v>
      </c>
      <c r="AE1024" s="26">
        <v>0</v>
      </c>
      <c r="AF1024" s="26">
        <v>0</v>
      </c>
      <c r="AG1024" s="26"/>
      <c r="AH1024" s="26">
        <v>0</v>
      </c>
      <c r="AI1024" s="26">
        <v>0</v>
      </c>
      <c r="AJ1024" s="26">
        <v>0</v>
      </c>
      <c r="AK1024" s="26">
        <v>0</v>
      </c>
      <c r="AL1024" s="26">
        <v>38467833.172710508</v>
      </c>
      <c r="AM1024" s="26">
        <v>0</v>
      </c>
      <c r="AN1024" s="26">
        <v>149736.53</v>
      </c>
      <c r="AO1024" s="26">
        <v>24000</v>
      </c>
      <c r="AP1024" s="112">
        <v>841213.6009564735</v>
      </c>
      <c r="AQ1024" s="172"/>
    </row>
    <row r="1025" spans="1:43" ht="15" customHeight="1" x14ac:dyDescent="0.25">
      <c r="A1025" s="4">
        <f t="shared" si="388"/>
        <v>997</v>
      </c>
      <c r="B1025" s="22">
        <f t="shared" si="389"/>
        <v>53</v>
      </c>
      <c r="C1025" s="2" t="s">
        <v>1365</v>
      </c>
      <c r="D1025" s="2" t="s">
        <v>407</v>
      </c>
      <c r="E1025" s="5">
        <v>1996</v>
      </c>
      <c r="F1025" s="5">
        <v>1996</v>
      </c>
      <c r="G1025" s="5" t="s">
        <v>48</v>
      </c>
      <c r="H1025" s="5">
        <v>3</v>
      </c>
      <c r="I1025" s="5">
        <v>2</v>
      </c>
      <c r="J1025" s="26">
        <v>1216.0999999999999</v>
      </c>
      <c r="K1025" s="26">
        <v>889.8</v>
      </c>
      <c r="L1025" s="26">
        <v>166.2</v>
      </c>
      <c r="M1025" s="6">
        <v>29</v>
      </c>
      <c r="N1025" s="24">
        <f t="shared" si="384"/>
        <v>16135637.759999998</v>
      </c>
      <c r="O1025" s="26"/>
      <c r="P1025" s="1">
        <f t="shared" si="390"/>
        <v>12556691.499999998</v>
      </c>
      <c r="Q1025" s="1"/>
      <c r="R1025" s="1">
        <v>98609.540399999983</v>
      </c>
      <c r="S1025" s="1">
        <v>3480336.7196</v>
      </c>
      <c r="T1025" s="1"/>
      <c r="U1025" s="1">
        <f t="shared" si="392"/>
        <v>15279.959999999997</v>
      </c>
      <c r="V1025" s="1">
        <f t="shared" si="392"/>
        <v>15279.959999999997</v>
      </c>
      <c r="W1025" s="7">
        <v>2020</v>
      </c>
      <c r="X1025" s="173" t="s">
        <v>1394</v>
      </c>
      <c r="Y1025" s="11">
        <f>+P1025-'[1]Приложение №1'!$P965</f>
        <v>0</v>
      </c>
      <c r="AA1025" s="24">
        <f t="shared" si="387"/>
        <v>16135637.759999998</v>
      </c>
      <c r="AB1025" s="26">
        <v>0</v>
      </c>
      <c r="AC1025" s="26">
        <v>0</v>
      </c>
      <c r="AD1025" s="26">
        <v>0</v>
      </c>
      <c r="AE1025" s="26">
        <v>0</v>
      </c>
      <c r="AF1025" s="26">
        <v>0</v>
      </c>
      <c r="AG1025" s="26"/>
      <c r="AH1025" s="26">
        <v>0</v>
      </c>
      <c r="AI1025" s="26">
        <v>0</v>
      </c>
      <c r="AJ1025" s="26">
        <v>0</v>
      </c>
      <c r="AK1025" s="26">
        <v>3619789.6171852797</v>
      </c>
      <c r="AL1025" s="26">
        <v>10433608.632437758</v>
      </c>
      <c r="AM1025" s="26">
        <v>0</v>
      </c>
      <c r="AN1025" s="26">
        <v>1613563.7760000001</v>
      </c>
      <c r="AO1025" s="1">
        <v>161356.37760000001</v>
      </c>
      <c r="AP1025" s="112">
        <v>307319.35677696002</v>
      </c>
      <c r="AQ1025" s="172"/>
    </row>
    <row r="1026" spans="1:43" ht="15" customHeight="1" x14ac:dyDescent="0.25">
      <c r="A1026" s="4">
        <f t="shared" si="388"/>
        <v>998</v>
      </c>
      <c r="B1026" s="22">
        <f t="shared" si="389"/>
        <v>54</v>
      </c>
      <c r="C1026" s="2" t="s">
        <v>1365</v>
      </c>
      <c r="D1026" s="2" t="s">
        <v>750</v>
      </c>
      <c r="E1026" s="5">
        <v>1992</v>
      </c>
      <c r="F1026" s="5">
        <v>1992</v>
      </c>
      <c r="G1026" s="5" t="s">
        <v>48</v>
      </c>
      <c r="H1026" s="5">
        <v>2</v>
      </c>
      <c r="I1026" s="5">
        <v>8</v>
      </c>
      <c r="J1026" s="26">
        <v>962.7</v>
      </c>
      <c r="K1026" s="26">
        <v>962.7</v>
      </c>
      <c r="L1026" s="26">
        <v>0</v>
      </c>
      <c r="M1026" s="6">
        <v>42</v>
      </c>
      <c r="N1026" s="24">
        <f t="shared" si="384"/>
        <v>20215689.170000002</v>
      </c>
      <c r="O1026" s="26"/>
      <c r="P1026" s="1">
        <f t="shared" si="390"/>
        <v>17080581.039999999</v>
      </c>
      <c r="Q1026" s="1"/>
      <c r="R1026" s="1">
        <v>393723.61139999999</v>
      </c>
      <c r="S1026" s="1">
        <v>2741384.5186000005</v>
      </c>
      <c r="T1026" s="1"/>
      <c r="U1026" s="1">
        <f t="shared" si="392"/>
        <v>20998.950005193728</v>
      </c>
      <c r="V1026" s="1">
        <f t="shared" si="392"/>
        <v>20998.950005193728</v>
      </c>
      <c r="W1026" s="7">
        <v>2020</v>
      </c>
      <c r="X1026" s="173" t="s">
        <v>1394</v>
      </c>
      <c r="Y1026" s="11">
        <f>+P1026-'[1]Приложение №1'!$P966</f>
        <v>0</v>
      </c>
      <c r="AA1026" s="24">
        <f t="shared" si="387"/>
        <v>20215689.170000002</v>
      </c>
      <c r="AB1026" s="26">
        <v>0</v>
      </c>
      <c r="AC1026" s="26">
        <v>0</v>
      </c>
      <c r="AD1026" s="26">
        <v>0</v>
      </c>
      <c r="AE1026" s="26">
        <v>0</v>
      </c>
      <c r="AF1026" s="26">
        <v>0</v>
      </c>
      <c r="AG1026" s="26"/>
      <c r="AH1026" s="26">
        <v>0</v>
      </c>
      <c r="AI1026" s="26">
        <v>0</v>
      </c>
      <c r="AJ1026" s="26">
        <v>8186116.5976968007</v>
      </c>
      <c r="AK1026" s="26">
        <v>0</v>
      </c>
      <c r="AL1026" s="26">
        <v>9511775.5987569001</v>
      </c>
      <c r="AM1026" s="26">
        <v>0</v>
      </c>
      <c r="AN1026" s="26">
        <v>1928623.0238000001</v>
      </c>
      <c r="AO1026" s="1">
        <v>202156.89170000004</v>
      </c>
      <c r="AP1026" s="112">
        <v>387017.05804630002</v>
      </c>
      <c r="AQ1026" s="172"/>
    </row>
    <row r="1027" spans="1:43" ht="15" customHeight="1" x14ac:dyDescent="0.25">
      <c r="A1027" s="4">
        <f t="shared" si="388"/>
        <v>999</v>
      </c>
      <c r="B1027" s="22">
        <f t="shared" si="389"/>
        <v>55</v>
      </c>
      <c r="C1027" s="2" t="s">
        <v>1365</v>
      </c>
      <c r="D1027" s="2" t="s">
        <v>752</v>
      </c>
      <c r="E1027" s="5">
        <v>1984</v>
      </c>
      <c r="F1027" s="5">
        <v>2016</v>
      </c>
      <c r="G1027" s="5" t="s">
        <v>1367</v>
      </c>
      <c r="H1027" s="5">
        <v>5</v>
      </c>
      <c r="I1027" s="5">
        <v>4</v>
      </c>
      <c r="J1027" s="26">
        <v>5766.1</v>
      </c>
      <c r="K1027" s="26">
        <v>4833</v>
      </c>
      <c r="L1027" s="26">
        <v>0</v>
      </c>
      <c r="M1027" s="6">
        <v>186</v>
      </c>
      <c r="N1027" s="24">
        <f t="shared" si="384"/>
        <v>33258616.608594127</v>
      </c>
      <c r="O1027" s="26"/>
      <c r="P1027" s="1">
        <f t="shared" si="390"/>
        <v>18237155.57859413</v>
      </c>
      <c r="Q1027" s="1"/>
      <c r="R1027" s="1">
        <v>1702376.176</v>
      </c>
      <c r="S1027" s="1">
        <v>13319084.853999998</v>
      </c>
      <c r="T1027" s="1"/>
      <c r="U1027" s="1">
        <f t="shared" si="392"/>
        <v>6881.5676823079093</v>
      </c>
      <c r="V1027" s="1">
        <f t="shared" si="392"/>
        <v>6881.5676823079093</v>
      </c>
      <c r="W1027" s="7">
        <v>2020</v>
      </c>
      <c r="X1027" s="173" t="s">
        <v>1394</v>
      </c>
      <c r="Y1027" s="11">
        <f>+P1027-'[1]Приложение №1'!$P967</f>
        <v>0</v>
      </c>
      <c r="AA1027" s="24">
        <f t="shared" si="387"/>
        <v>33258616.608594127</v>
      </c>
      <c r="AB1027" s="26">
        <v>9139483.8463669065</v>
      </c>
      <c r="AC1027" s="26">
        <v>0</v>
      </c>
      <c r="AD1027" s="26">
        <v>0</v>
      </c>
      <c r="AE1027" s="26">
        <v>3864839.2348521813</v>
      </c>
      <c r="AF1027" s="26">
        <v>0</v>
      </c>
      <c r="AG1027" s="26"/>
      <c r="AH1027" s="26">
        <v>397616.119024474</v>
      </c>
      <c r="AI1027" s="26">
        <v>0</v>
      </c>
      <c r="AJ1027" s="26">
        <v>15843387.174315393</v>
      </c>
      <c r="AK1027" s="26">
        <v>0</v>
      </c>
      <c r="AL1027" s="26">
        <v>0</v>
      </c>
      <c r="AM1027" s="26">
        <v>0</v>
      </c>
      <c r="AN1027" s="26">
        <v>3041168.0119349672</v>
      </c>
      <c r="AO1027" s="1">
        <v>332586.16608594125</v>
      </c>
      <c r="AP1027" s="112">
        <v>639536.05601426703</v>
      </c>
      <c r="AQ1027" s="172"/>
    </row>
    <row r="1028" spans="1:43" ht="15" customHeight="1" x14ac:dyDescent="0.25">
      <c r="A1028" s="4">
        <f t="shared" si="388"/>
        <v>1000</v>
      </c>
      <c r="B1028" s="22">
        <f t="shared" si="389"/>
        <v>56</v>
      </c>
      <c r="C1028" s="2" t="s">
        <v>1365</v>
      </c>
      <c r="D1028" s="2" t="s">
        <v>411</v>
      </c>
      <c r="E1028" s="5">
        <v>1988</v>
      </c>
      <c r="F1028" s="5">
        <v>2017</v>
      </c>
      <c r="G1028" s="5" t="s">
        <v>1367</v>
      </c>
      <c r="H1028" s="5">
        <v>9</v>
      </c>
      <c r="I1028" s="5">
        <v>3</v>
      </c>
      <c r="J1028" s="26">
        <v>8927</v>
      </c>
      <c r="K1028" s="26">
        <v>7057.5</v>
      </c>
      <c r="L1028" s="26">
        <v>0</v>
      </c>
      <c r="M1028" s="6">
        <v>291</v>
      </c>
      <c r="N1028" s="24">
        <f t="shared" si="384"/>
        <v>8403162.2358746398</v>
      </c>
      <c r="O1028" s="26"/>
      <c r="P1028" s="1">
        <f t="shared" si="390"/>
        <v>3817374.0458746403</v>
      </c>
      <c r="Q1028" s="1"/>
      <c r="R1028" s="1">
        <v>755858.25</v>
      </c>
      <c r="S1028" s="1">
        <v>3829929.9399999995</v>
      </c>
      <c r="T1028" s="26"/>
      <c r="U1028" s="1">
        <f t="shared" si="392"/>
        <v>1190.671234272</v>
      </c>
      <c r="V1028" s="1">
        <f t="shared" si="392"/>
        <v>1190.671234272</v>
      </c>
      <c r="W1028" s="7">
        <v>2020</v>
      </c>
      <c r="X1028" s="173" t="s">
        <v>1394</v>
      </c>
      <c r="Y1028" s="11">
        <f>+P1028-'[1]Приложение №1'!$P968</f>
        <v>0</v>
      </c>
      <c r="AA1028" s="24">
        <f t="shared" si="387"/>
        <v>8403162.2358746398</v>
      </c>
      <c r="AB1028" s="26">
        <v>0</v>
      </c>
      <c r="AC1028" s="26">
        <v>0</v>
      </c>
      <c r="AD1028" s="26">
        <v>0</v>
      </c>
      <c r="AE1028" s="26">
        <v>0</v>
      </c>
      <c r="AF1028" s="26">
        <v>0</v>
      </c>
      <c r="AG1028" s="26"/>
      <c r="AH1028" s="26">
        <v>0</v>
      </c>
      <c r="AI1028" s="26">
        <v>0</v>
      </c>
      <c r="AJ1028" s="26">
        <v>7401001.10762423</v>
      </c>
      <c r="AK1028" s="26">
        <v>0</v>
      </c>
      <c r="AL1028" s="26">
        <v>0</v>
      </c>
      <c r="AM1028" s="26">
        <v>0</v>
      </c>
      <c r="AN1028" s="26">
        <v>756284.6012287176</v>
      </c>
      <c r="AO1028" s="1">
        <v>84031.622358746405</v>
      </c>
      <c r="AP1028" s="112">
        <v>161844.90466294557</v>
      </c>
      <c r="AQ1028" s="172"/>
    </row>
    <row r="1029" spans="1:43" ht="15" customHeight="1" x14ac:dyDescent="0.25">
      <c r="A1029" s="4">
        <f t="shared" si="388"/>
        <v>1001</v>
      </c>
      <c r="B1029" s="22">
        <f t="shared" si="389"/>
        <v>57</v>
      </c>
      <c r="C1029" s="2" t="s">
        <v>1365</v>
      </c>
      <c r="D1029" s="2" t="s">
        <v>753</v>
      </c>
      <c r="E1029" s="5">
        <v>1987</v>
      </c>
      <c r="F1029" s="5">
        <v>2017</v>
      </c>
      <c r="G1029" s="5" t="s">
        <v>1367</v>
      </c>
      <c r="H1029" s="5">
        <v>9</v>
      </c>
      <c r="I1029" s="5">
        <v>1</v>
      </c>
      <c r="J1029" s="26">
        <v>2767.8</v>
      </c>
      <c r="K1029" s="26">
        <v>2151.1999999999998</v>
      </c>
      <c r="L1029" s="26">
        <v>70</v>
      </c>
      <c r="M1029" s="6">
        <v>94</v>
      </c>
      <c r="N1029" s="24">
        <f t="shared" si="384"/>
        <v>24358296.106563497</v>
      </c>
      <c r="O1029" s="26"/>
      <c r="P1029" s="1">
        <f t="shared" si="390"/>
        <v>15211476.056563497</v>
      </c>
      <c r="Q1029" s="1"/>
      <c r="R1029" s="1">
        <v>1048613.3599999999</v>
      </c>
      <c r="S1029" s="1">
        <v>8098206.6900000013</v>
      </c>
      <c r="T1029" s="26"/>
      <c r="U1029" s="1">
        <f t="shared" ref="U1029:V1048" si="393">$N1029/($K1029+$L1029)</f>
        <v>10966.277735712003</v>
      </c>
      <c r="V1029" s="1">
        <f t="shared" si="393"/>
        <v>10966.277735712003</v>
      </c>
      <c r="W1029" s="7">
        <v>2020</v>
      </c>
      <c r="X1029" s="173" t="s">
        <v>1394</v>
      </c>
      <c r="Y1029" s="11">
        <f>+P1029-'[1]Приложение №1'!$P969</f>
        <v>0</v>
      </c>
      <c r="AA1029" s="24">
        <f t="shared" si="387"/>
        <v>24358296.106563497</v>
      </c>
      <c r="AB1029" s="26">
        <v>5322442.2844350552</v>
      </c>
      <c r="AC1029" s="26">
        <v>2129484.5377048999</v>
      </c>
      <c r="AD1029" s="26">
        <v>0</v>
      </c>
      <c r="AE1029" s="26">
        <v>0</v>
      </c>
      <c r="AF1029" s="26">
        <v>0</v>
      </c>
      <c r="AG1029" s="26"/>
      <c r="AH1029" s="26">
        <v>236468.68196531132</v>
      </c>
      <c r="AI1029" s="26">
        <v>0</v>
      </c>
      <c r="AJ1029" s="26">
        <v>0</v>
      </c>
      <c r="AK1029" s="26">
        <v>0</v>
      </c>
      <c r="AL1029" s="26">
        <v>13665253.188203763</v>
      </c>
      <c r="AM1029" s="26">
        <v>0</v>
      </c>
      <c r="AN1029" s="26">
        <v>2294103.4047365393</v>
      </c>
      <c r="AO1029" s="1">
        <v>243582.96106563497</v>
      </c>
      <c r="AP1029" s="112">
        <v>466961.04845229239</v>
      </c>
      <c r="AQ1029" s="172"/>
    </row>
    <row r="1030" spans="1:43" ht="15" customHeight="1" x14ac:dyDescent="0.25">
      <c r="A1030" s="4">
        <f t="shared" si="388"/>
        <v>1002</v>
      </c>
      <c r="B1030" s="22">
        <f t="shared" si="389"/>
        <v>58</v>
      </c>
      <c r="C1030" s="2" t="s">
        <v>1365</v>
      </c>
      <c r="D1030" s="2" t="s">
        <v>412</v>
      </c>
      <c r="E1030" s="5">
        <v>1987</v>
      </c>
      <c r="F1030" s="5">
        <v>2016</v>
      </c>
      <c r="G1030" s="5" t="s">
        <v>1367</v>
      </c>
      <c r="H1030" s="5">
        <v>5</v>
      </c>
      <c r="I1030" s="5">
        <v>4</v>
      </c>
      <c r="J1030" s="26">
        <v>5859.43</v>
      </c>
      <c r="K1030" s="26">
        <v>4644.8</v>
      </c>
      <c r="L1030" s="26">
        <v>278.52999999999997</v>
      </c>
      <c r="M1030" s="6">
        <v>182</v>
      </c>
      <c r="N1030" s="24">
        <f t="shared" si="384"/>
        <v>15633207.526208164</v>
      </c>
      <c r="O1030" s="26"/>
      <c r="P1030" s="1">
        <f t="shared" si="390"/>
        <v>6741288.3462081645</v>
      </c>
      <c r="Q1030" s="1"/>
      <c r="R1030" s="1">
        <v>419696.46851999999</v>
      </c>
      <c r="S1030" s="1">
        <v>8472222.7114799991</v>
      </c>
      <c r="T1030" s="1"/>
      <c r="U1030" s="1">
        <f t="shared" si="393"/>
        <v>3175.3320468480001</v>
      </c>
      <c r="V1030" s="1">
        <f t="shared" si="393"/>
        <v>3175.3320468480001</v>
      </c>
      <c r="W1030" s="7">
        <v>2020</v>
      </c>
      <c r="X1030" s="173" t="s">
        <v>1394</v>
      </c>
      <c r="Y1030" s="11">
        <f>+P1030-'[1]Приложение №1'!$P970</f>
        <v>0</v>
      </c>
      <c r="AA1030" s="24">
        <f t="shared" si="387"/>
        <v>15633207.526208164</v>
      </c>
      <c r="AB1030" s="26">
        <v>9755804.046860259</v>
      </c>
      <c r="AC1030" s="26">
        <v>0</v>
      </c>
      <c r="AD1030" s="26">
        <v>0</v>
      </c>
      <c r="AE1030" s="26">
        <v>3937074.0637543527</v>
      </c>
      <c r="AF1030" s="26">
        <v>0</v>
      </c>
      <c r="AG1030" s="26"/>
      <c r="AH1030" s="26">
        <v>0</v>
      </c>
      <c r="AI1030" s="26">
        <v>0</v>
      </c>
      <c r="AJ1030" s="26">
        <v>0</v>
      </c>
      <c r="AK1030" s="26">
        <v>0</v>
      </c>
      <c r="AL1030" s="26">
        <v>0</v>
      </c>
      <c r="AM1030" s="26">
        <v>0</v>
      </c>
      <c r="AN1030" s="26">
        <v>1484561.8288179275</v>
      </c>
      <c r="AO1030" s="1">
        <v>156332.07526208163</v>
      </c>
      <c r="AP1030" s="112">
        <v>299435.51151354256</v>
      </c>
      <c r="AQ1030" s="172"/>
    </row>
    <row r="1031" spans="1:43" ht="15" customHeight="1" x14ac:dyDescent="0.25">
      <c r="A1031" s="4">
        <f t="shared" si="388"/>
        <v>1003</v>
      </c>
      <c r="B1031" s="22">
        <f t="shared" si="389"/>
        <v>59</v>
      </c>
      <c r="C1031" s="2" t="s">
        <v>1365</v>
      </c>
      <c r="D1031" s="2" t="s">
        <v>414</v>
      </c>
      <c r="E1031" s="5">
        <v>1987</v>
      </c>
      <c r="F1031" s="5">
        <v>2016</v>
      </c>
      <c r="G1031" s="5" t="s">
        <v>1367</v>
      </c>
      <c r="H1031" s="5">
        <v>5</v>
      </c>
      <c r="I1031" s="5">
        <v>5</v>
      </c>
      <c r="J1031" s="26">
        <v>7155.6</v>
      </c>
      <c r="K1031" s="26">
        <v>5789.8</v>
      </c>
      <c r="L1031" s="26">
        <v>194.7</v>
      </c>
      <c r="M1031" s="6">
        <v>243</v>
      </c>
      <c r="N1031" s="24">
        <f t="shared" si="384"/>
        <v>41277450.38367226</v>
      </c>
      <c r="O1031" s="26"/>
      <c r="P1031" s="1">
        <f t="shared" si="390"/>
        <v>23221631.233672258</v>
      </c>
      <c r="Q1031" s="1"/>
      <c r="R1031" s="1">
        <v>498550.2144</v>
      </c>
      <c r="S1031" s="1">
        <v>17557268.935600001</v>
      </c>
      <c r="T1031" s="1"/>
      <c r="U1031" s="1">
        <f t="shared" si="393"/>
        <v>6897.3933300480003</v>
      </c>
      <c r="V1031" s="1">
        <f t="shared" si="393"/>
        <v>6897.3933300480003</v>
      </c>
      <c r="W1031" s="7">
        <v>2020</v>
      </c>
      <c r="X1031" s="173" t="s">
        <v>1394</v>
      </c>
      <c r="Y1031" s="11">
        <f>+P1031-'[1]Приложение №1'!$P971</f>
        <v>0</v>
      </c>
      <c r="AA1031" s="24">
        <f t="shared" si="387"/>
        <v>41277450.38367226</v>
      </c>
      <c r="AB1031" s="26">
        <v>11858561.038653761</v>
      </c>
      <c r="AC1031" s="26">
        <v>0</v>
      </c>
      <c r="AD1031" s="26">
        <v>0</v>
      </c>
      <c r="AE1031" s="26">
        <v>4785667.3703647591</v>
      </c>
      <c r="AF1031" s="26">
        <v>0</v>
      </c>
      <c r="AG1031" s="26"/>
      <c r="AH1031" s="26">
        <v>0</v>
      </c>
      <c r="AI1031" s="26">
        <v>0</v>
      </c>
      <c r="AJ1031" s="26">
        <v>19618197.919447646</v>
      </c>
      <c r="AK1031" s="26">
        <v>0</v>
      </c>
      <c r="AL1031" s="26">
        <v>0</v>
      </c>
      <c r="AM1031" s="26">
        <v>0</v>
      </c>
      <c r="AN1031" s="26">
        <v>3809263.7313926965</v>
      </c>
      <c r="AO1031" s="1">
        <v>412774.50383672258</v>
      </c>
      <c r="AP1031" s="112">
        <v>792985.81997667684</v>
      </c>
      <c r="AQ1031" s="172"/>
    </row>
    <row r="1032" spans="1:43" ht="15" customHeight="1" x14ac:dyDescent="0.25">
      <c r="A1032" s="4">
        <f t="shared" si="388"/>
        <v>1004</v>
      </c>
      <c r="B1032" s="22">
        <f t="shared" si="389"/>
        <v>60</v>
      </c>
      <c r="C1032" s="2" t="s">
        <v>1365</v>
      </c>
      <c r="D1032" s="2" t="s">
        <v>754</v>
      </c>
      <c r="E1032" s="5">
        <v>1988</v>
      </c>
      <c r="F1032" s="5">
        <v>2016</v>
      </c>
      <c r="G1032" s="5" t="s">
        <v>1367</v>
      </c>
      <c r="H1032" s="5">
        <v>5</v>
      </c>
      <c r="I1032" s="5">
        <v>4</v>
      </c>
      <c r="J1032" s="26">
        <v>5772.8</v>
      </c>
      <c r="K1032" s="26">
        <v>4747.7</v>
      </c>
      <c r="L1032" s="26">
        <v>78</v>
      </c>
      <c r="M1032" s="6">
        <v>180</v>
      </c>
      <c r="N1032" s="24">
        <f t="shared" si="384"/>
        <v>42112938.80402752</v>
      </c>
      <c r="O1032" s="26"/>
      <c r="P1032" s="1">
        <f t="shared" si="390"/>
        <v>27753522.364027523</v>
      </c>
      <c r="Q1032" s="1"/>
      <c r="R1032" s="1">
        <v>395640.32339999999</v>
      </c>
      <c r="S1032" s="1">
        <v>13963776.116600001</v>
      </c>
      <c r="T1032" s="1"/>
      <c r="U1032" s="1">
        <f t="shared" si="393"/>
        <v>8726.8041536000001</v>
      </c>
      <c r="V1032" s="1">
        <f t="shared" si="393"/>
        <v>8726.8041536000001</v>
      </c>
      <c r="W1032" s="7">
        <v>2020</v>
      </c>
      <c r="X1032" s="173" t="s">
        <v>1394</v>
      </c>
      <c r="Y1032" s="11">
        <f>+P1032-'[1]Приложение №1'!$P972</f>
        <v>0</v>
      </c>
      <c r="AA1032" s="24">
        <f t="shared" si="387"/>
        <v>42112938.80402752</v>
      </c>
      <c r="AB1032" s="26">
        <v>9562345.7271670904</v>
      </c>
      <c r="AC1032" s="26">
        <v>4092895.7980599087</v>
      </c>
      <c r="AD1032" s="26">
        <v>0</v>
      </c>
      <c r="AE1032" s="26">
        <v>0</v>
      </c>
      <c r="AF1032" s="26">
        <v>0</v>
      </c>
      <c r="AG1032" s="26"/>
      <c r="AH1032" s="26">
        <v>397015.54015650821</v>
      </c>
      <c r="AI1032" s="26">
        <v>0</v>
      </c>
      <c r="AJ1032" s="26">
        <v>15819456.546057064</v>
      </c>
      <c r="AK1032" s="26">
        <v>7229112.6864668708</v>
      </c>
      <c r="AL1032" s="26">
        <v>0</v>
      </c>
      <c r="AM1032" s="26">
        <v>0</v>
      </c>
      <c r="AN1032" s="26">
        <v>3779663.18881839</v>
      </c>
      <c r="AO1032" s="1">
        <v>421129.3880402752</v>
      </c>
      <c r="AP1032" s="112">
        <v>811319.92926141364</v>
      </c>
      <c r="AQ1032" s="172"/>
    </row>
    <row r="1033" spans="1:43" ht="15" customHeight="1" x14ac:dyDescent="0.25">
      <c r="A1033" s="4">
        <f t="shared" si="388"/>
        <v>1005</v>
      </c>
      <c r="B1033" s="22">
        <f t="shared" si="389"/>
        <v>61</v>
      </c>
      <c r="C1033" s="2" t="s">
        <v>1365</v>
      </c>
      <c r="D1033" s="2" t="s">
        <v>755</v>
      </c>
      <c r="E1033" s="5">
        <v>1987</v>
      </c>
      <c r="F1033" s="5">
        <v>2013</v>
      </c>
      <c r="G1033" s="5" t="s">
        <v>1367</v>
      </c>
      <c r="H1033" s="5">
        <v>5</v>
      </c>
      <c r="I1033" s="5">
        <v>6</v>
      </c>
      <c r="J1033" s="26">
        <v>5159.6000000000004</v>
      </c>
      <c r="K1033" s="26">
        <v>4623.6000000000004</v>
      </c>
      <c r="L1033" s="26">
        <v>0</v>
      </c>
      <c r="M1033" s="6">
        <v>198</v>
      </c>
      <c r="N1033" s="24">
        <f t="shared" si="384"/>
        <v>19097413.753508817</v>
      </c>
      <c r="O1033" s="26"/>
      <c r="P1033" s="1">
        <f t="shared" si="390"/>
        <v>8919313.6635088157</v>
      </c>
      <c r="Q1033" s="1"/>
      <c r="R1033" s="1">
        <v>1696961.8752000001</v>
      </c>
      <c r="S1033" s="1">
        <v>8481138.2148000021</v>
      </c>
      <c r="T1033" s="1"/>
      <c r="U1033" s="1">
        <f t="shared" si="393"/>
        <v>4130.4208308480011</v>
      </c>
      <c r="V1033" s="1">
        <f t="shared" si="393"/>
        <v>4130.4208308480011</v>
      </c>
      <c r="W1033" s="7">
        <v>2020</v>
      </c>
      <c r="X1033" s="173" t="s">
        <v>1394</v>
      </c>
      <c r="Y1033" s="11">
        <f>+P1033-'[1]Приложение №1'!$P973</f>
        <v>0</v>
      </c>
      <c r="AA1033" s="24">
        <f t="shared" si="387"/>
        <v>19097413.753508817</v>
      </c>
      <c r="AB1033" s="26">
        <v>9161875.3142818157</v>
      </c>
      <c r="AC1033" s="26">
        <v>0</v>
      </c>
      <c r="AD1033" s="26">
        <v>3500633.098855949</v>
      </c>
      <c r="AE1033" s="26">
        <v>3697386.8583204113</v>
      </c>
      <c r="AF1033" s="26">
        <v>0</v>
      </c>
      <c r="AG1033" s="26"/>
      <c r="AH1033" s="26">
        <v>380388.55533241422</v>
      </c>
      <c r="AI1033" s="26">
        <v>0</v>
      </c>
      <c r="AJ1033" s="26">
        <v>0</v>
      </c>
      <c r="AK1033" s="26">
        <v>0</v>
      </c>
      <c r="AL1033" s="26">
        <v>0</v>
      </c>
      <c r="AM1033" s="26">
        <v>0</v>
      </c>
      <c r="AN1033" s="26">
        <v>1800079.6866966058</v>
      </c>
      <c r="AO1033" s="1">
        <v>190974.13753508814</v>
      </c>
      <c r="AP1033" s="112">
        <v>366076.10248653049</v>
      </c>
      <c r="AQ1033" s="172"/>
    </row>
    <row r="1034" spans="1:43" ht="15" customHeight="1" x14ac:dyDescent="0.25">
      <c r="A1034" s="4">
        <f t="shared" ref="A1034:A1097" si="394">+A1033+1</f>
        <v>1006</v>
      </c>
      <c r="B1034" s="22">
        <f t="shared" ref="B1034:B1097" si="395">+B1033+1</f>
        <v>62</v>
      </c>
      <c r="C1034" s="2" t="s">
        <v>1365</v>
      </c>
      <c r="D1034" s="2" t="s">
        <v>756</v>
      </c>
      <c r="E1034" s="5">
        <v>1987</v>
      </c>
      <c r="F1034" s="5">
        <v>2008</v>
      </c>
      <c r="G1034" s="5" t="s">
        <v>1367</v>
      </c>
      <c r="H1034" s="5">
        <v>5</v>
      </c>
      <c r="I1034" s="5">
        <v>6</v>
      </c>
      <c r="J1034" s="26">
        <v>5142.7</v>
      </c>
      <c r="K1034" s="26">
        <v>4585.7</v>
      </c>
      <c r="L1034" s="26">
        <v>0</v>
      </c>
      <c r="M1034" s="6">
        <v>184</v>
      </c>
      <c r="N1034" s="24">
        <f t="shared" si="384"/>
        <v>18940870.804019675</v>
      </c>
      <c r="O1034" s="26"/>
      <c r="P1034" s="1">
        <f t="shared" si="390"/>
        <v>8846201.374019675</v>
      </c>
      <c r="Q1034" s="1"/>
      <c r="R1034" s="1">
        <v>1669865.9874</v>
      </c>
      <c r="S1034" s="1">
        <v>8424803.4426000006</v>
      </c>
      <c r="T1034" s="1"/>
      <c r="U1034" s="1">
        <f t="shared" si="393"/>
        <v>4130.4208308480002</v>
      </c>
      <c r="V1034" s="1">
        <f t="shared" si="393"/>
        <v>4130.4208308480002</v>
      </c>
      <c r="W1034" s="7">
        <v>2020</v>
      </c>
      <c r="X1034" s="173" t="s">
        <v>1394</v>
      </c>
      <c r="Y1034" s="11">
        <f>+P1034-'[1]Приложение №1'!$P974</f>
        <v>0</v>
      </c>
      <c r="AA1034" s="24">
        <f t="shared" si="387"/>
        <v>18940870.804019675</v>
      </c>
      <c r="AB1034" s="26">
        <v>9086774.7272043712</v>
      </c>
      <c r="AC1034" s="26">
        <v>0</v>
      </c>
      <c r="AD1034" s="26">
        <v>3471938.1437459388</v>
      </c>
      <c r="AE1034" s="26">
        <v>3667079.0977160456</v>
      </c>
      <c r="AF1034" s="26">
        <v>0</v>
      </c>
      <c r="AG1034" s="26"/>
      <c r="AH1034" s="26">
        <v>377270.48148366035</v>
      </c>
      <c r="AI1034" s="26">
        <v>0</v>
      </c>
      <c r="AJ1034" s="26">
        <v>0</v>
      </c>
      <c r="AK1034" s="26">
        <v>0</v>
      </c>
      <c r="AL1034" s="26">
        <v>0</v>
      </c>
      <c r="AM1034" s="26">
        <v>0</v>
      </c>
      <c r="AN1034" s="26">
        <v>1785324.2969298</v>
      </c>
      <c r="AO1034" s="1">
        <v>189408.70804019674</v>
      </c>
      <c r="AP1034" s="112">
        <v>363075.34889966319</v>
      </c>
      <c r="AQ1034" s="172"/>
    </row>
    <row r="1035" spans="1:43" ht="15" customHeight="1" x14ac:dyDescent="0.25">
      <c r="A1035" s="4">
        <f t="shared" si="394"/>
        <v>1007</v>
      </c>
      <c r="B1035" s="22">
        <f t="shared" si="395"/>
        <v>63</v>
      </c>
      <c r="C1035" s="2" t="s">
        <v>1365</v>
      </c>
      <c r="D1035" s="2" t="s">
        <v>86</v>
      </c>
      <c r="E1035" s="5">
        <v>1993</v>
      </c>
      <c r="F1035" s="5">
        <v>2017</v>
      </c>
      <c r="G1035" s="5" t="s">
        <v>1367</v>
      </c>
      <c r="H1035" s="5">
        <v>9</v>
      </c>
      <c r="I1035" s="5">
        <v>2</v>
      </c>
      <c r="J1035" s="26">
        <v>6530.5</v>
      </c>
      <c r="K1035" s="26">
        <v>5642.6</v>
      </c>
      <c r="L1035" s="26">
        <v>0</v>
      </c>
      <c r="M1035" s="6">
        <v>226</v>
      </c>
      <c r="N1035" s="24">
        <f t="shared" si="384"/>
        <v>39857867.97911644</v>
      </c>
      <c r="O1035" s="26"/>
      <c r="P1035" s="1">
        <f t="shared" si="390"/>
        <v>28589031.519116439</v>
      </c>
      <c r="Q1035" s="1"/>
      <c r="R1035" s="1">
        <v>604322.46000000008</v>
      </c>
      <c r="S1035" s="1">
        <v>10664514</v>
      </c>
      <c r="T1035" s="26"/>
      <c r="U1035" s="1">
        <f t="shared" si="393"/>
        <v>7063.7415338880019</v>
      </c>
      <c r="V1035" s="1">
        <f t="shared" si="393"/>
        <v>7063.7415338880019</v>
      </c>
      <c r="W1035" s="7">
        <v>2020</v>
      </c>
      <c r="X1035" s="173" t="s">
        <v>1394</v>
      </c>
      <c r="Y1035" s="11">
        <f>+P1035-'[1]Приложение №1'!$P975</f>
        <v>0</v>
      </c>
      <c r="AA1035" s="24">
        <f t="shared" si="387"/>
        <v>39857867.97911644</v>
      </c>
      <c r="AB1035" s="26">
        <v>0</v>
      </c>
      <c r="AC1035" s="26">
        <v>0</v>
      </c>
      <c r="AD1035" s="26">
        <v>0</v>
      </c>
      <c r="AE1035" s="26">
        <v>0</v>
      </c>
      <c r="AF1035" s="26">
        <v>0</v>
      </c>
      <c r="AG1035" s="26"/>
      <c r="AH1035" s="26">
        <v>0</v>
      </c>
      <c r="AI1035" s="26">
        <v>0</v>
      </c>
      <c r="AJ1035" s="26">
        <v>0</v>
      </c>
      <c r="AK1035" s="26">
        <v>0</v>
      </c>
      <c r="AL1035" s="26">
        <v>38834595.293399349</v>
      </c>
      <c r="AM1035" s="26">
        <v>0</v>
      </c>
      <c r="AN1035" s="26">
        <v>150038.74</v>
      </c>
      <c r="AO1035" s="26">
        <v>24000</v>
      </c>
      <c r="AP1035" s="112">
        <v>849233.9457170919</v>
      </c>
      <c r="AQ1035" s="172"/>
    </row>
    <row r="1036" spans="1:43" ht="15" customHeight="1" x14ac:dyDescent="0.25">
      <c r="A1036" s="4">
        <f t="shared" si="394"/>
        <v>1008</v>
      </c>
      <c r="B1036" s="22">
        <f t="shared" si="395"/>
        <v>64</v>
      </c>
      <c r="C1036" s="2" t="s">
        <v>1365</v>
      </c>
      <c r="D1036" s="2" t="s">
        <v>757</v>
      </c>
      <c r="E1036" s="5">
        <v>1988</v>
      </c>
      <c r="F1036" s="5">
        <v>2008</v>
      </c>
      <c r="G1036" s="5" t="s">
        <v>1367</v>
      </c>
      <c r="H1036" s="5">
        <v>5</v>
      </c>
      <c r="I1036" s="5">
        <v>6</v>
      </c>
      <c r="J1036" s="26">
        <v>5142.8999999999996</v>
      </c>
      <c r="K1036" s="26">
        <v>4554.5</v>
      </c>
      <c r="L1036" s="26">
        <v>36.1</v>
      </c>
      <c r="M1036" s="6">
        <v>203</v>
      </c>
      <c r="N1036" s="24">
        <f t="shared" si="384"/>
        <v>19009395.423817348</v>
      </c>
      <c r="O1036" s="26"/>
      <c r="P1036" s="1">
        <f t="shared" si="390"/>
        <v>8903939.4338173456</v>
      </c>
      <c r="Q1036" s="1"/>
      <c r="R1036" s="1">
        <v>1736376.5893999999</v>
      </c>
      <c r="S1036" s="1">
        <v>8369079.4006000003</v>
      </c>
      <c r="T1036" s="1"/>
      <c r="U1036" s="1">
        <f t="shared" si="393"/>
        <v>4140.9391852518947</v>
      </c>
      <c r="V1036" s="1">
        <f t="shared" si="393"/>
        <v>4140.9391852518947</v>
      </c>
      <c r="W1036" s="7">
        <v>2020</v>
      </c>
      <c r="X1036" s="173" t="s">
        <v>1394</v>
      </c>
      <c r="Y1036" s="11">
        <f>+P1036-'[1]Приложение №1'!$P976</f>
        <v>0</v>
      </c>
      <c r="AA1036" s="24">
        <f t="shared" si="387"/>
        <v>19009395.423817348</v>
      </c>
      <c r="AB1036" s="26">
        <v>9139483.8463669065</v>
      </c>
      <c r="AC1036" s="26">
        <v>0</v>
      </c>
      <c r="AD1036" s="26">
        <v>3475648.0455939346</v>
      </c>
      <c r="AE1036" s="26">
        <v>3670997.5153139713</v>
      </c>
      <c r="AF1036" s="26">
        <v>0</v>
      </c>
      <c r="AG1036" s="26"/>
      <c r="AH1036" s="26">
        <v>377673.60976489773</v>
      </c>
      <c r="AI1036" s="26">
        <v>0</v>
      </c>
      <c r="AJ1036" s="26">
        <v>0</v>
      </c>
      <c r="AK1036" s="26">
        <v>0</v>
      </c>
      <c r="AL1036" s="26">
        <v>0</v>
      </c>
      <c r="AM1036" s="26">
        <v>0</v>
      </c>
      <c r="AN1036" s="26">
        <v>1791094.8304623633</v>
      </c>
      <c r="AO1036" s="1">
        <v>190093.95423817349</v>
      </c>
      <c r="AP1036" s="112">
        <v>364403.6220770998</v>
      </c>
      <c r="AQ1036" s="172"/>
    </row>
    <row r="1037" spans="1:43" ht="15" customHeight="1" x14ac:dyDescent="0.25">
      <c r="A1037" s="4">
        <f t="shared" si="394"/>
        <v>1009</v>
      </c>
      <c r="B1037" s="22">
        <f t="shared" si="395"/>
        <v>65</v>
      </c>
      <c r="C1037" s="2" t="s">
        <v>1365</v>
      </c>
      <c r="D1037" s="2" t="s">
        <v>758</v>
      </c>
      <c r="E1037" s="5">
        <v>1989</v>
      </c>
      <c r="F1037" s="5">
        <v>2016</v>
      </c>
      <c r="G1037" s="5" t="s">
        <v>1367</v>
      </c>
      <c r="H1037" s="5">
        <v>5</v>
      </c>
      <c r="I1037" s="5">
        <v>8</v>
      </c>
      <c r="J1037" s="26">
        <v>6799</v>
      </c>
      <c r="K1037" s="26">
        <v>6062.4</v>
      </c>
      <c r="L1037" s="26">
        <v>0</v>
      </c>
      <c r="M1037" s="6">
        <v>253</v>
      </c>
      <c r="N1037" s="24">
        <f t="shared" ref="N1037:N1100" si="396">AA1037</f>
        <v>28889172.431907836</v>
      </c>
      <c r="O1037" s="26"/>
      <c r="P1037" s="1">
        <f t="shared" si="390"/>
        <v>24186490.671907838</v>
      </c>
      <c r="Q1037" s="1"/>
      <c r="R1037" s="1">
        <v>2281981.6867999998</v>
      </c>
      <c r="S1037" s="1">
        <v>2420700.0732</v>
      </c>
      <c r="T1037" s="1"/>
      <c r="U1037" s="1">
        <f t="shared" si="393"/>
        <v>4765.3029215999995</v>
      </c>
      <c r="V1037" s="1">
        <f t="shared" si="393"/>
        <v>4765.3029215999995</v>
      </c>
      <c r="W1037" s="7">
        <v>2020</v>
      </c>
      <c r="X1037" s="173" t="s">
        <v>1394</v>
      </c>
      <c r="Y1037" s="11">
        <f>+P1037-'[1]Приложение №1'!$P977</f>
        <v>0</v>
      </c>
      <c r="AA1037" s="24">
        <f t="shared" ref="AA1037:AA1100" si="397">SUM(AB1037:AP1037)</f>
        <v>28889172.431907836</v>
      </c>
      <c r="AB1037" s="26">
        <v>0</v>
      </c>
      <c r="AC1037" s="26">
        <v>0</v>
      </c>
      <c r="AD1037" s="26">
        <v>0</v>
      </c>
      <c r="AE1037" s="26">
        <v>0</v>
      </c>
      <c r="AF1037" s="26">
        <v>0</v>
      </c>
      <c r="AG1037" s="26"/>
      <c r="AH1037" s="26">
        <v>0</v>
      </c>
      <c r="AI1037" s="26">
        <v>0</v>
      </c>
      <c r="AJ1037" s="26">
        <v>0</v>
      </c>
      <c r="AK1037" s="26">
        <v>0</v>
      </c>
      <c r="AL1037" s="26">
        <v>28074124.097605009</v>
      </c>
      <c r="AM1037" s="26">
        <v>0</v>
      </c>
      <c r="AN1037" s="26">
        <v>177124.1</v>
      </c>
      <c r="AO1037" s="26">
        <v>24000</v>
      </c>
      <c r="AP1037" s="112">
        <v>613924.23430282774</v>
      </c>
      <c r="AQ1037" s="172"/>
    </row>
    <row r="1038" spans="1:43" ht="15" customHeight="1" x14ac:dyDescent="0.25">
      <c r="A1038" s="4">
        <f t="shared" si="394"/>
        <v>1010</v>
      </c>
      <c r="B1038" s="22">
        <f t="shared" si="395"/>
        <v>66</v>
      </c>
      <c r="C1038" s="2" t="s">
        <v>1365</v>
      </c>
      <c r="D1038" s="2" t="s">
        <v>89</v>
      </c>
      <c r="E1038" s="5">
        <v>1991</v>
      </c>
      <c r="F1038" s="5">
        <v>2017</v>
      </c>
      <c r="G1038" s="5" t="s">
        <v>1367</v>
      </c>
      <c r="H1038" s="5">
        <v>9</v>
      </c>
      <c r="I1038" s="5">
        <v>1</v>
      </c>
      <c r="J1038" s="26">
        <v>3222.4</v>
      </c>
      <c r="K1038" s="26">
        <v>2756.6</v>
      </c>
      <c r="L1038" s="26">
        <v>0</v>
      </c>
      <c r="M1038" s="6">
        <v>108</v>
      </c>
      <c r="N1038" s="24">
        <f t="shared" si="396"/>
        <v>19471909.912315667</v>
      </c>
      <c r="O1038" s="26"/>
      <c r="P1038" s="1">
        <f t="shared" si="390"/>
        <v>7684839.2223156635</v>
      </c>
      <c r="Q1038" s="1"/>
      <c r="R1038" s="1">
        <v>1367122.69</v>
      </c>
      <c r="S1038" s="1">
        <v>10419948.000000002</v>
      </c>
      <c r="T1038" s="26"/>
      <c r="U1038" s="1">
        <f t="shared" si="393"/>
        <v>7063.7415338880028</v>
      </c>
      <c r="V1038" s="1">
        <f t="shared" si="393"/>
        <v>7063.7415338880028</v>
      </c>
      <c r="W1038" s="7">
        <v>2020</v>
      </c>
      <c r="X1038" s="173" t="s">
        <v>1394</v>
      </c>
      <c r="Y1038" s="11">
        <f>+P1038-'[1]Приложение №1'!$P978</f>
        <v>0</v>
      </c>
      <c r="AA1038" s="24">
        <f t="shared" si="397"/>
        <v>19471909.912315667</v>
      </c>
      <c r="AB1038" s="26">
        <v>0</v>
      </c>
      <c r="AC1038" s="26">
        <v>0</v>
      </c>
      <c r="AD1038" s="26">
        <v>0</v>
      </c>
      <c r="AE1038" s="26">
        <v>0</v>
      </c>
      <c r="AF1038" s="26">
        <v>0</v>
      </c>
      <c r="AG1038" s="26"/>
      <c r="AH1038" s="26">
        <v>0</v>
      </c>
      <c r="AI1038" s="26">
        <v>0</v>
      </c>
      <c r="AJ1038" s="26">
        <v>0</v>
      </c>
      <c r="AK1038" s="26">
        <v>0</v>
      </c>
      <c r="AL1038" s="26">
        <v>18930963.042262111</v>
      </c>
      <c r="AM1038" s="26">
        <v>0</v>
      </c>
      <c r="AN1038" s="26">
        <v>102965.05</v>
      </c>
      <c r="AO1038" s="26">
        <v>24000</v>
      </c>
      <c r="AP1038" s="112">
        <v>413981.8200535553</v>
      </c>
      <c r="AQ1038" s="172"/>
    </row>
    <row r="1039" spans="1:43" ht="15" customHeight="1" x14ac:dyDescent="0.25">
      <c r="A1039" s="4">
        <f t="shared" si="394"/>
        <v>1011</v>
      </c>
      <c r="B1039" s="22">
        <f t="shared" si="395"/>
        <v>67</v>
      </c>
      <c r="C1039" s="2" t="s">
        <v>1365</v>
      </c>
      <c r="D1039" s="2" t="s">
        <v>759</v>
      </c>
      <c r="E1039" s="5">
        <v>1993</v>
      </c>
      <c r="F1039" s="5">
        <v>1993</v>
      </c>
      <c r="G1039" s="5" t="s">
        <v>1367</v>
      </c>
      <c r="H1039" s="5">
        <v>5</v>
      </c>
      <c r="I1039" s="5">
        <v>3</v>
      </c>
      <c r="J1039" s="26">
        <v>2629.1</v>
      </c>
      <c r="K1039" s="26">
        <v>2330.5</v>
      </c>
      <c r="L1039" s="26">
        <v>0</v>
      </c>
      <c r="M1039" s="6">
        <v>101</v>
      </c>
      <c r="N1039" s="24">
        <f t="shared" si="396"/>
        <v>2025910.3767552001</v>
      </c>
      <c r="O1039" s="26"/>
      <c r="P1039" s="1">
        <f t="shared" si="390"/>
        <v>1215979.3767552001</v>
      </c>
      <c r="Q1039" s="1"/>
      <c r="R1039" s="1">
        <v>809931</v>
      </c>
      <c r="S1039" s="1"/>
      <c r="T1039" s="1"/>
      <c r="U1039" s="1">
        <f t="shared" si="393"/>
        <v>869.30288640000003</v>
      </c>
      <c r="V1039" s="1">
        <f t="shared" si="393"/>
        <v>869.30288640000003</v>
      </c>
      <c r="W1039" s="7">
        <v>2020</v>
      </c>
      <c r="X1039" s="173" t="s">
        <v>1394</v>
      </c>
      <c r="Y1039" s="11">
        <f>+P1039-'[1]Приложение №1'!$P979</f>
        <v>0</v>
      </c>
      <c r="AA1039" s="24">
        <f t="shared" si="397"/>
        <v>2025910.3767552001</v>
      </c>
      <c r="AB1039" s="26">
        <v>0</v>
      </c>
      <c r="AC1039" s="26">
        <v>0</v>
      </c>
      <c r="AD1039" s="26">
        <v>1764474.7462764487</v>
      </c>
      <c r="AE1039" s="26">
        <v>0</v>
      </c>
      <c r="AF1039" s="26">
        <v>0</v>
      </c>
      <c r="AG1039" s="26"/>
      <c r="AH1039" s="26">
        <v>0</v>
      </c>
      <c r="AI1039" s="26">
        <v>0</v>
      </c>
      <c r="AJ1039" s="26">
        <v>0</v>
      </c>
      <c r="AK1039" s="26">
        <v>0</v>
      </c>
      <c r="AL1039" s="26">
        <v>0</v>
      </c>
      <c r="AM1039" s="26">
        <v>0</v>
      </c>
      <c r="AN1039" s="26">
        <v>202591.03767552003</v>
      </c>
      <c r="AO1039" s="1">
        <v>20259.103767552002</v>
      </c>
      <c r="AP1039" s="112">
        <v>38585.489035679544</v>
      </c>
      <c r="AQ1039" s="172"/>
    </row>
    <row r="1040" spans="1:43" ht="15" customHeight="1" x14ac:dyDescent="0.25">
      <c r="A1040" s="4">
        <f t="shared" si="394"/>
        <v>1012</v>
      </c>
      <c r="B1040" s="22">
        <f t="shared" si="395"/>
        <v>68</v>
      </c>
      <c r="C1040" s="2" t="s">
        <v>1365</v>
      </c>
      <c r="D1040" s="2" t="s">
        <v>92</v>
      </c>
      <c r="E1040" s="5">
        <v>1991</v>
      </c>
      <c r="F1040" s="5">
        <v>2017</v>
      </c>
      <c r="G1040" s="5" t="s">
        <v>1367</v>
      </c>
      <c r="H1040" s="5">
        <v>9</v>
      </c>
      <c r="I1040" s="5">
        <v>1</v>
      </c>
      <c r="J1040" s="26">
        <v>3271</v>
      </c>
      <c r="K1040" s="26">
        <v>2823.5</v>
      </c>
      <c r="L1040" s="26">
        <v>0</v>
      </c>
      <c r="M1040" s="6">
        <v>93</v>
      </c>
      <c r="N1040" s="24">
        <f t="shared" si="396"/>
        <v>12536948.214155663</v>
      </c>
      <c r="O1040" s="26"/>
      <c r="P1040" s="1">
        <f t="shared" si="390"/>
        <v>4736153.3841556637</v>
      </c>
      <c r="Q1040" s="1"/>
      <c r="R1040" s="1">
        <v>1193928.5</v>
      </c>
      <c r="S1040" s="1">
        <v>6606866.3299999991</v>
      </c>
      <c r="T1040" s="26">
        <v>0</v>
      </c>
      <c r="U1040" s="1">
        <f t="shared" si="393"/>
        <v>4440.2154114239993</v>
      </c>
      <c r="V1040" s="1">
        <f t="shared" si="393"/>
        <v>4440.2154114239993</v>
      </c>
      <c r="W1040" s="7">
        <v>2020</v>
      </c>
      <c r="X1040" s="173" t="s">
        <v>1394</v>
      </c>
      <c r="Y1040" s="11">
        <f>+P1040-'[1]Приложение №1'!$P980</f>
        <v>4178.609999999404</v>
      </c>
      <c r="AA1040" s="24">
        <f t="shared" si="397"/>
        <v>12536948.214155663</v>
      </c>
      <c r="AB1040" s="26">
        <v>6765674.3157313084</v>
      </c>
      <c r="AC1040" s="26">
        <v>2706914.9973932039</v>
      </c>
      <c r="AD1040" s="26">
        <v>0</v>
      </c>
      <c r="AE1040" s="26">
        <v>1277658.2356249997</v>
      </c>
      <c r="AF1040" s="26">
        <v>0</v>
      </c>
      <c r="AG1040" s="26"/>
      <c r="AH1040" s="26">
        <v>300589.46674277715</v>
      </c>
      <c r="AI1040" s="26">
        <v>0</v>
      </c>
      <c r="AJ1040" s="26">
        <v>0</v>
      </c>
      <c r="AK1040" s="26">
        <v>0</v>
      </c>
      <c r="AL1040" s="26">
        <v>0</v>
      </c>
      <c r="AM1040" s="26">
        <v>0</v>
      </c>
      <c r="AN1040" s="26">
        <v>1119082.2927209453</v>
      </c>
      <c r="AO1040" s="1">
        <v>125369.48214155665</v>
      </c>
      <c r="AP1040" s="112">
        <v>241659.42380087369</v>
      </c>
      <c r="AQ1040" s="172"/>
    </row>
    <row r="1041" spans="1:43" ht="15" customHeight="1" x14ac:dyDescent="0.25">
      <c r="A1041" s="4">
        <f t="shared" si="394"/>
        <v>1013</v>
      </c>
      <c r="B1041" s="22">
        <f t="shared" si="395"/>
        <v>69</v>
      </c>
      <c r="C1041" s="2" t="s">
        <v>1365</v>
      </c>
      <c r="D1041" s="2" t="s">
        <v>93</v>
      </c>
      <c r="E1041" s="5">
        <v>1992</v>
      </c>
      <c r="F1041" s="5">
        <v>2009</v>
      </c>
      <c r="G1041" s="5" t="s">
        <v>1367</v>
      </c>
      <c r="H1041" s="5">
        <v>9</v>
      </c>
      <c r="I1041" s="5">
        <v>1</v>
      </c>
      <c r="J1041" s="26">
        <v>3320.9</v>
      </c>
      <c r="K1041" s="26">
        <v>2873.6</v>
      </c>
      <c r="L1041" s="26">
        <v>0</v>
      </c>
      <c r="M1041" s="6">
        <v>115</v>
      </c>
      <c r="N1041" s="24">
        <f t="shared" si="396"/>
        <v>3421512.8588040192</v>
      </c>
      <c r="O1041" s="26"/>
      <c r="P1041" s="1">
        <f t="shared" si="390"/>
        <v>1554318.958804019</v>
      </c>
      <c r="Q1041" s="1"/>
      <c r="R1041" s="1">
        <v>307762.56</v>
      </c>
      <c r="S1041" s="1">
        <v>1559431.34</v>
      </c>
      <c r="T1041" s="26"/>
      <c r="U1041" s="1">
        <f t="shared" si="393"/>
        <v>1190.671234272</v>
      </c>
      <c r="V1041" s="1">
        <f t="shared" si="393"/>
        <v>1190.671234272</v>
      </c>
      <c r="W1041" s="7">
        <v>2020</v>
      </c>
      <c r="X1041" s="173" t="s">
        <v>1394</v>
      </c>
      <c r="Y1041" s="11">
        <f>+P1041-'[1]Приложение №1'!$P981</f>
        <v>0</v>
      </c>
      <c r="AA1041" s="24">
        <f t="shared" si="397"/>
        <v>3421512.8588040192</v>
      </c>
      <c r="AB1041" s="26">
        <v>0</v>
      </c>
      <c r="AC1041" s="26">
        <v>0</v>
      </c>
      <c r="AD1041" s="26">
        <v>0</v>
      </c>
      <c r="AE1041" s="26">
        <v>0</v>
      </c>
      <c r="AF1041" s="26">
        <v>0</v>
      </c>
      <c r="AG1041" s="26"/>
      <c r="AH1041" s="26">
        <v>0</v>
      </c>
      <c r="AI1041" s="26">
        <v>0</v>
      </c>
      <c r="AJ1041" s="26">
        <v>3013463.2352630515</v>
      </c>
      <c r="AK1041" s="26">
        <v>0</v>
      </c>
      <c r="AL1041" s="26">
        <v>0</v>
      </c>
      <c r="AM1041" s="26">
        <v>0</v>
      </c>
      <c r="AN1041" s="26">
        <v>307936.15729236172</v>
      </c>
      <c r="AO1041" s="1">
        <v>34215.128588040192</v>
      </c>
      <c r="AP1041" s="112">
        <v>65898.337660565405</v>
      </c>
      <c r="AQ1041" s="172"/>
    </row>
    <row r="1042" spans="1:43" ht="15" customHeight="1" x14ac:dyDescent="0.25">
      <c r="A1042" s="4">
        <f t="shared" si="394"/>
        <v>1014</v>
      </c>
      <c r="B1042" s="22">
        <f t="shared" si="395"/>
        <v>70</v>
      </c>
      <c r="C1042" s="2" t="s">
        <v>1365</v>
      </c>
      <c r="D1042" s="2" t="s">
        <v>94</v>
      </c>
      <c r="E1042" s="5">
        <v>1991</v>
      </c>
      <c r="F1042" s="5">
        <v>2009</v>
      </c>
      <c r="G1042" s="5" t="s">
        <v>1367</v>
      </c>
      <c r="H1042" s="5">
        <v>5</v>
      </c>
      <c r="I1042" s="5">
        <v>2</v>
      </c>
      <c r="J1042" s="26">
        <v>3315.2</v>
      </c>
      <c r="K1042" s="26">
        <v>2626.1</v>
      </c>
      <c r="L1042" s="26">
        <v>190.1</v>
      </c>
      <c r="M1042" s="6">
        <v>88</v>
      </c>
      <c r="N1042" s="24">
        <f t="shared" si="396"/>
        <v>5124059.0709295115</v>
      </c>
      <c r="O1042" s="26"/>
      <c r="P1042" s="1">
        <f t="shared" si="390"/>
        <v>2994031.6609295118</v>
      </c>
      <c r="Q1042" s="1"/>
      <c r="R1042" s="1">
        <v>242554.29660000003</v>
      </c>
      <c r="S1042" s="1">
        <v>1887473.1133999997</v>
      </c>
      <c r="T1042" s="1"/>
      <c r="U1042" s="1">
        <f t="shared" si="393"/>
        <v>1819.4940241920006</v>
      </c>
      <c r="V1042" s="1">
        <f t="shared" si="393"/>
        <v>1819.4940241920006</v>
      </c>
      <c r="W1042" s="7">
        <v>2020</v>
      </c>
      <c r="X1042" s="173" t="s">
        <v>1394</v>
      </c>
      <c r="Y1042" s="11">
        <f>+P1042-'[1]Приложение №1'!$P982</f>
        <v>0</v>
      </c>
      <c r="AA1042" s="24">
        <f t="shared" si="397"/>
        <v>5124059.0709295115</v>
      </c>
      <c r="AB1042" s="26">
        <v>0</v>
      </c>
      <c r="AC1042" s="26">
        <v>0</v>
      </c>
      <c r="AD1042" s="26">
        <v>2132209.3029237217</v>
      </c>
      <c r="AE1042" s="26">
        <v>2252050.5386283286</v>
      </c>
      <c r="AF1042" s="26">
        <v>0</v>
      </c>
      <c r="AG1042" s="26"/>
      <c r="AH1042" s="26">
        <v>0</v>
      </c>
      <c r="AI1042" s="26">
        <v>0</v>
      </c>
      <c r="AJ1042" s="26">
        <v>0</v>
      </c>
      <c r="AK1042" s="26">
        <v>0</v>
      </c>
      <c r="AL1042" s="26">
        <v>0</v>
      </c>
      <c r="AM1042" s="26">
        <v>0</v>
      </c>
      <c r="AN1042" s="26">
        <v>592683.75556044606</v>
      </c>
      <c r="AO1042" s="1">
        <v>51240.590709295109</v>
      </c>
      <c r="AP1042" s="112">
        <v>95874.88310771907</v>
      </c>
      <c r="AQ1042" s="172"/>
    </row>
    <row r="1043" spans="1:43" ht="15" customHeight="1" x14ac:dyDescent="0.25">
      <c r="A1043" s="4">
        <f t="shared" si="394"/>
        <v>1015</v>
      </c>
      <c r="B1043" s="22">
        <f t="shared" si="395"/>
        <v>71</v>
      </c>
      <c r="C1043" s="2" t="s">
        <v>1365</v>
      </c>
      <c r="D1043" s="2" t="s">
        <v>761</v>
      </c>
      <c r="E1043" s="5">
        <v>1990</v>
      </c>
      <c r="F1043" s="5">
        <v>2017</v>
      </c>
      <c r="G1043" s="5" t="s">
        <v>1367</v>
      </c>
      <c r="H1043" s="5">
        <v>9</v>
      </c>
      <c r="I1043" s="5">
        <v>1</v>
      </c>
      <c r="J1043" s="26">
        <v>3219.5</v>
      </c>
      <c r="K1043" s="26">
        <v>2755.2</v>
      </c>
      <c r="L1043" s="26">
        <v>0</v>
      </c>
      <c r="M1043" s="6">
        <v>102</v>
      </c>
      <c r="N1043" s="24">
        <f t="shared" si="396"/>
        <v>10585519.119685274</v>
      </c>
      <c r="O1043" s="26"/>
      <c r="P1043" s="1">
        <f t="shared" si="390"/>
        <v>4095783.3296852745</v>
      </c>
      <c r="Q1043" s="1"/>
      <c r="R1043" s="1">
        <v>1290734.7</v>
      </c>
      <c r="S1043" s="1">
        <v>5199001.09</v>
      </c>
      <c r="T1043" s="26"/>
      <c r="U1043" s="1">
        <f t="shared" si="393"/>
        <v>3842.0147792121352</v>
      </c>
      <c r="V1043" s="1">
        <f t="shared" si="393"/>
        <v>3842.0147792121352</v>
      </c>
      <c r="W1043" s="7">
        <v>2020</v>
      </c>
      <c r="X1043" s="173" t="s">
        <v>1394</v>
      </c>
      <c r="Y1043" s="11">
        <f>+P1043-'[1]Приложение №1'!$P983</f>
        <v>-1889483.1927277315</v>
      </c>
      <c r="AA1043" s="24">
        <f t="shared" si="397"/>
        <v>10585519.119685274</v>
      </c>
      <c r="AB1043" s="26">
        <v>6602013.7682673624</v>
      </c>
      <c r="AC1043" s="26"/>
      <c r="AD1043" s="26">
        <v>1950958.4558916504</v>
      </c>
      <c r="AE1043" s="26"/>
      <c r="AF1043" s="26">
        <v>0</v>
      </c>
      <c r="AG1043" s="26"/>
      <c r="AH1043" s="26">
        <v>293318.25704611279</v>
      </c>
      <c r="AI1043" s="26">
        <v>0</v>
      </c>
      <c r="AJ1043" s="26">
        <v>0</v>
      </c>
      <c r="AK1043" s="26">
        <v>0</v>
      </c>
      <c r="AL1043" s="26">
        <v>0</v>
      </c>
      <c r="AM1043" s="26">
        <v>0</v>
      </c>
      <c r="AN1043" s="26">
        <v>1316014.3444465706</v>
      </c>
      <c r="AO1043" s="1">
        <v>144737.06182413004</v>
      </c>
      <c r="AP1043" s="112">
        <v>278477.23220944533</v>
      </c>
      <c r="AQ1043" s="172"/>
    </row>
    <row r="1044" spans="1:43" ht="15" customHeight="1" x14ac:dyDescent="0.25">
      <c r="A1044" s="4">
        <f t="shared" si="394"/>
        <v>1016</v>
      </c>
      <c r="B1044" s="22">
        <f t="shared" si="395"/>
        <v>72</v>
      </c>
      <c r="C1044" s="2" t="s">
        <v>97</v>
      </c>
      <c r="D1044" s="2" t="s">
        <v>1265</v>
      </c>
      <c r="E1044" s="5">
        <v>1994</v>
      </c>
      <c r="F1044" s="5">
        <v>2011</v>
      </c>
      <c r="G1044" s="5" t="s">
        <v>60</v>
      </c>
      <c r="H1044" s="5">
        <v>5</v>
      </c>
      <c r="I1044" s="5">
        <v>4</v>
      </c>
      <c r="J1044" s="26">
        <v>6324.52</v>
      </c>
      <c r="K1044" s="26">
        <v>5217.5200000000004</v>
      </c>
      <c r="L1044" s="26">
        <v>0</v>
      </c>
      <c r="M1044" s="6">
        <v>208</v>
      </c>
      <c r="N1044" s="24">
        <f t="shared" si="396"/>
        <v>2402198.38</v>
      </c>
      <c r="O1044" s="26"/>
      <c r="P1044" s="1">
        <f t="shared" si="390"/>
        <v>1520586.72</v>
      </c>
      <c r="Q1044" s="1"/>
      <c r="R1044" s="1">
        <v>881611.65999999992</v>
      </c>
      <c r="S1044" s="1">
        <v>0</v>
      </c>
      <c r="T1044" s="1"/>
      <c r="U1044" s="1">
        <f t="shared" si="393"/>
        <v>460.40999938668176</v>
      </c>
      <c r="V1044" s="1">
        <f t="shared" si="393"/>
        <v>460.40999938668176</v>
      </c>
      <c r="W1044" s="7">
        <v>2020</v>
      </c>
      <c r="X1044" s="173" t="s">
        <v>1394</v>
      </c>
      <c r="Y1044" s="11">
        <f>+P1044-'[1]Приложение №1'!$P984</f>
        <v>0</v>
      </c>
      <c r="AA1044" s="24">
        <f t="shared" si="397"/>
        <v>2402198.38</v>
      </c>
      <c r="AB1044" s="26">
        <v>0</v>
      </c>
      <c r="AC1044" s="26">
        <v>0</v>
      </c>
      <c r="AD1044" s="26">
        <v>0</v>
      </c>
      <c r="AE1044" s="26">
        <v>0</v>
      </c>
      <c r="AF1044" s="26">
        <v>2232929.7781979996</v>
      </c>
      <c r="AG1044" s="26"/>
      <c r="AH1044" s="26">
        <v>0</v>
      </c>
      <c r="AI1044" s="26">
        <v>0</v>
      </c>
      <c r="AJ1044" s="26">
        <v>0</v>
      </c>
      <c r="AK1044" s="26">
        <v>0</v>
      </c>
      <c r="AL1044" s="26">
        <v>0</v>
      </c>
      <c r="AM1044" s="26">
        <v>0</v>
      </c>
      <c r="AN1044" s="9">
        <v>113753.48</v>
      </c>
      <c r="AO1044" s="21">
        <v>6685.47</v>
      </c>
      <c r="AP1044" s="112">
        <v>48829.651801999993</v>
      </c>
      <c r="AQ1044" s="172"/>
    </row>
    <row r="1045" spans="1:43" ht="15" customHeight="1" x14ac:dyDescent="0.25">
      <c r="A1045" s="4">
        <f t="shared" si="394"/>
        <v>1017</v>
      </c>
      <c r="B1045" s="22">
        <f t="shared" si="395"/>
        <v>73</v>
      </c>
      <c r="C1045" s="2" t="s">
        <v>97</v>
      </c>
      <c r="D1045" s="2" t="s">
        <v>431</v>
      </c>
      <c r="E1045" s="5">
        <v>1991</v>
      </c>
      <c r="F1045" s="5">
        <v>2016</v>
      </c>
      <c r="G1045" s="5" t="s">
        <v>60</v>
      </c>
      <c r="H1045" s="5">
        <v>5</v>
      </c>
      <c r="I1045" s="5">
        <v>4</v>
      </c>
      <c r="J1045" s="26">
        <v>4887.3</v>
      </c>
      <c r="K1045" s="26">
        <v>4839.7</v>
      </c>
      <c r="L1045" s="26">
        <v>0</v>
      </c>
      <c r="M1045" s="6">
        <v>240</v>
      </c>
      <c r="N1045" s="24">
        <f t="shared" si="396"/>
        <v>16330841.699999999</v>
      </c>
      <c r="O1045" s="26"/>
      <c r="P1045" s="1">
        <f t="shared" si="390"/>
        <v>11096602.77</v>
      </c>
      <c r="Q1045" s="1"/>
      <c r="R1045" s="1">
        <v>390476.67540000001</v>
      </c>
      <c r="S1045" s="1">
        <v>4843762.2546000006</v>
      </c>
      <c r="T1045" s="1"/>
      <c r="U1045" s="1">
        <f t="shared" si="393"/>
        <v>3374.3500010331218</v>
      </c>
      <c r="V1045" s="1">
        <f t="shared" si="393"/>
        <v>3374.3500010331218</v>
      </c>
      <c r="W1045" s="7">
        <v>2020</v>
      </c>
      <c r="X1045" s="173" t="s">
        <v>1394</v>
      </c>
      <c r="Y1045" s="11">
        <f>+P1045-'[1]Приложение №1'!$P986</f>
        <v>0</v>
      </c>
      <c r="AA1045" s="24">
        <f t="shared" si="397"/>
        <v>16330841.699999999</v>
      </c>
      <c r="AB1045" s="26">
        <v>0</v>
      </c>
      <c r="AC1045" s="26">
        <v>0</v>
      </c>
      <c r="AD1045" s="26">
        <v>0</v>
      </c>
      <c r="AE1045" s="26">
        <v>0</v>
      </c>
      <c r="AF1045" s="26">
        <v>0</v>
      </c>
      <c r="AG1045" s="26"/>
      <c r="AH1045" s="26">
        <v>0</v>
      </c>
      <c r="AI1045" s="26">
        <v>0</v>
      </c>
      <c r="AJ1045" s="26">
        <v>15836071.998851998</v>
      </c>
      <c r="AK1045" s="26">
        <v>0</v>
      </c>
      <c r="AL1045" s="26">
        <v>0</v>
      </c>
      <c r="AM1045" s="26">
        <v>0</v>
      </c>
      <c r="AN1045" s="26">
        <v>101648.88</v>
      </c>
      <c r="AO1045" s="26">
        <v>46818</v>
      </c>
      <c r="AP1045" s="112">
        <v>346302.82114799996</v>
      </c>
      <c r="AQ1045" s="172"/>
    </row>
    <row r="1046" spans="1:43" ht="15" customHeight="1" x14ac:dyDescent="0.25">
      <c r="A1046" s="4">
        <f t="shared" si="394"/>
        <v>1018</v>
      </c>
      <c r="B1046" s="22">
        <f t="shared" si="395"/>
        <v>74</v>
      </c>
      <c r="C1046" s="2" t="s">
        <v>97</v>
      </c>
      <c r="D1046" s="2" t="s">
        <v>432</v>
      </c>
      <c r="E1046" s="5">
        <v>1989</v>
      </c>
      <c r="F1046" s="5">
        <v>2015</v>
      </c>
      <c r="G1046" s="5" t="s">
        <v>63</v>
      </c>
      <c r="H1046" s="5">
        <v>2</v>
      </c>
      <c r="I1046" s="5">
        <v>3</v>
      </c>
      <c r="J1046" s="26">
        <v>827.8</v>
      </c>
      <c r="K1046" s="26">
        <v>738.2</v>
      </c>
      <c r="L1046" s="26">
        <v>0</v>
      </c>
      <c r="M1046" s="6">
        <v>33</v>
      </c>
      <c r="N1046" s="24">
        <f t="shared" si="396"/>
        <v>7358399.7400000012</v>
      </c>
      <c r="O1046" s="26"/>
      <c r="P1046" s="1">
        <f t="shared" si="390"/>
        <v>6819202.2191549866</v>
      </c>
      <c r="Q1046" s="1"/>
      <c r="R1046" s="1">
        <v>42241.280400000011</v>
      </c>
      <c r="S1046" s="1">
        <v>496956.24044501461</v>
      </c>
      <c r="T1046" s="26"/>
      <c r="U1046" s="1">
        <f t="shared" si="393"/>
        <v>9968.029991872123</v>
      </c>
      <c r="V1046" s="1">
        <f t="shared" si="393"/>
        <v>9968.029991872123</v>
      </c>
      <c r="W1046" s="7">
        <v>2020</v>
      </c>
      <c r="X1046" s="173" t="s">
        <v>1394</v>
      </c>
      <c r="Y1046" s="11">
        <f>+P1046-'[1]Приложение №1'!$P987</f>
        <v>0</v>
      </c>
      <c r="AA1046" s="24">
        <f t="shared" si="397"/>
        <v>7358399.7400000012</v>
      </c>
      <c r="AB1046" s="26">
        <v>0</v>
      </c>
      <c r="AC1046" s="26">
        <v>0</v>
      </c>
      <c r="AD1046" s="26">
        <v>0</v>
      </c>
      <c r="AE1046" s="26">
        <v>0</v>
      </c>
      <c r="AF1046" s="26">
        <v>0</v>
      </c>
      <c r="AG1046" s="26"/>
      <c r="AH1046" s="26">
        <v>0</v>
      </c>
      <c r="AI1046" s="26">
        <v>0</v>
      </c>
      <c r="AJ1046" s="26">
        <v>0</v>
      </c>
      <c r="AK1046" s="26">
        <v>0</v>
      </c>
      <c r="AL1046" s="26">
        <v>3326279.5736784604</v>
      </c>
      <c r="AM1046" s="26">
        <v>3082548.1134735001</v>
      </c>
      <c r="AN1046" s="26">
        <v>735839.97400000005</v>
      </c>
      <c r="AO1046" s="1">
        <v>73583.997400000007</v>
      </c>
      <c r="AP1046" s="112">
        <v>140148.08144804</v>
      </c>
      <c r="AQ1046" s="172"/>
    </row>
    <row r="1047" spans="1:43" ht="15" customHeight="1" x14ac:dyDescent="0.25">
      <c r="A1047" s="4">
        <f t="shared" si="394"/>
        <v>1019</v>
      </c>
      <c r="B1047" s="22">
        <f t="shared" si="395"/>
        <v>75</v>
      </c>
      <c r="C1047" s="2" t="s">
        <v>97</v>
      </c>
      <c r="D1047" s="2" t="s">
        <v>764</v>
      </c>
      <c r="E1047" s="5">
        <v>1995</v>
      </c>
      <c r="F1047" s="5">
        <v>1995</v>
      </c>
      <c r="G1047" s="5" t="s">
        <v>60</v>
      </c>
      <c r="H1047" s="5">
        <v>2</v>
      </c>
      <c r="I1047" s="5">
        <v>2</v>
      </c>
      <c r="J1047" s="26">
        <v>1067.3</v>
      </c>
      <c r="K1047" s="26">
        <v>987.3</v>
      </c>
      <c r="L1047" s="26">
        <v>0</v>
      </c>
      <c r="M1047" s="6">
        <v>43</v>
      </c>
      <c r="N1047" s="24">
        <f t="shared" si="396"/>
        <v>16450906</v>
      </c>
      <c r="O1047" s="26"/>
      <c r="P1047" s="1">
        <f t="shared" si="390"/>
        <v>13252883.389134357</v>
      </c>
      <c r="Q1047" s="1"/>
      <c r="R1047" s="1">
        <v>371978.38860000001</v>
      </c>
      <c r="S1047" s="1">
        <v>2826044.222265644</v>
      </c>
      <c r="T1047" s="1"/>
      <c r="U1047" s="1">
        <f t="shared" si="393"/>
        <v>16662.520004051454</v>
      </c>
      <c r="V1047" s="1">
        <f t="shared" si="393"/>
        <v>16662.520004051454</v>
      </c>
      <c r="W1047" s="7">
        <v>2020</v>
      </c>
      <c r="X1047" s="173" t="s">
        <v>1394</v>
      </c>
      <c r="Y1047" s="11">
        <f>+P1047-'[1]Приложение №1'!$P988</f>
        <v>0</v>
      </c>
      <c r="AA1047" s="24">
        <f t="shared" si="397"/>
        <v>16450906</v>
      </c>
      <c r="AB1047" s="26">
        <v>1648275.62422068</v>
      </c>
      <c r="AC1047" s="26">
        <v>0</v>
      </c>
      <c r="AD1047" s="26">
        <v>1007648.27936304</v>
      </c>
      <c r="AE1047" s="26">
        <v>768340.37867075996</v>
      </c>
      <c r="AF1047" s="26">
        <v>0</v>
      </c>
      <c r="AG1047" s="26"/>
      <c r="AH1047" s="26">
        <v>81902.381790599989</v>
      </c>
      <c r="AI1047" s="26">
        <v>0</v>
      </c>
      <c r="AJ1047" s="26">
        <v>2934181.5756624001</v>
      </c>
      <c r="AK1047" s="26">
        <v>0</v>
      </c>
      <c r="AL1047" s="26">
        <v>5696730.1661940608</v>
      </c>
      <c r="AM1047" s="26">
        <v>2240450.9097830998</v>
      </c>
      <c r="AN1047" s="26">
        <v>1594460.1776000001</v>
      </c>
      <c r="AO1047" s="1">
        <v>164509.06</v>
      </c>
      <c r="AP1047" s="112">
        <v>314407.44671536004</v>
      </c>
      <c r="AQ1047" s="172"/>
    </row>
    <row r="1048" spans="1:43" ht="15" customHeight="1" x14ac:dyDescent="0.25">
      <c r="A1048" s="4">
        <f t="shared" si="394"/>
        <v>1020</v>
      </c>
      <c r="B1048" s="22">
        <f t="shared" si="395"/>
        <v>76</v>
      </c>
      <c r="C1048" s="2" t="s">
        <v>97</v>
      </c>
      <c r="D1048" s="2" t="s">
        <v>765</v>
      </c>
      <c r="E1048" s="5">
        <v>1999</v>
      </c>
      <c r="F1048" s="5">
        <v>2011</v>
      </c>
      <c r="G1048" s="5" t="s">
        <v>48</v>
      </c>
      <c r="H1048" s="5">
        <v>4</v>
      </c>
      <c r="I1048" s="5">
        <v>3</v>
      </c>
      <c r="J1048" s="26">
        <v>1782.7</v>
      </c>
      <c r="K1048" s="26">
        <v>1609.9</v>
      </c>
      <c r="L1048" s="26">
        <v>0</v>
      </c>
      <c r="M1048" s="6">
        <v>56</v>
      </c>
      <c r="N1048" s="24">
        <f t="shared" si="396"/>
        <v>15155840.090000002</v>
      </c>
      <c r="O1048" s="26"/>
      <c r="P1048" s="1">
        <f t="shared" si="390"/>
        <v>9963680.7092695031</v>
      </c>
      <c r="Q1048" s="1"/>
      <c r="R1048" s="1">
        <v>607808.12179999996</v>
      </c>
      <c r="S1048" s="1">
        <v>4584351.2589304987</v>
      </c>
      <c r="T1048" s="1"/>
      <c r="U1048" s="1">
        <f t="shared" si="393"/>
        <v>9414.150003105784</v>
      </c>
      <c r="V1048" s="1">
        <f t="shared" si="393"/>
        <v>9414.150003105784</v>
      </c>
      <c r="W1048" s="7">
        <v>2020</v>
      </c>
      <c r="X1048" s="173" t="s">
        <v>1394</v>
      </c>
      <c r="Y1048" s="11">
        <f>+P1048-'[1]Приложение №1'!$P989</f>
        <v>0</v>
      </c>
      <c r="AA1048" s="24">
        <f t="shared" si="397"/>
        <v>15155840.090000002</v>
      </c>
      <c r="AB1048" s="26">
        <v>3843679.5940452004</v>
      </c>
      <c r="AC1048" s="26">
        <v>0</v>
      </c>
      <c r="AD1048" s="26">
        <v>1430991.0437205599</v>
      </c>
      <c r="AE1048" s="26">
        <v>895890.8758312799</v>
      </c>
      <c r="AF1048" s="26">
        <v>0</v>
      </c>
      <c r="AG1048" s="26"/>
      <c r="AH1048" s="26">
        <v>147492.512475</v>
      </c>
      <c r="AI1048" s="26">
        <v>0</v>
      </c>
      <c r="AJ1048" s="26">
        <v>7026831.1230768003</v>
      </c>
      <c r="AK1048" s="26">
        <v>0</v>
      </c>
      <c r="AL1048" s="26">
        <v>0</v>
      </c>
      <c r="AM1048" s="26">
        <v>0</v>
      </c>
      <c r="AN1048" s="26">
        <v>1367570.9297000002</v>
      </c>
      <c r="AO1048" s="1">
        <v>151558.40090000001</v>
      </c>
      <c r="AP1048" s="112">
        <v>291825.61025115999</v>
      </c>
      <c r="AQ1048" s="172"/>
    </row>
    <row r="1049" spans="1:43" ht="15" customHeight="1" x14ac:dyDescent="0.25">
      <c r="A1049" s="4">
        <f t="shared" si="394"/>
        <v>1021</v>
      </c>
      <c r="B1049" s="22">
        <f t="shared" si="395"/>
        <v>77</v>
      </c>
      <c r="C1049" s="2" t="s">
        <v>97</v>
      </c>
      <c r="D1049" s="2" t="s">
        <v>766</v>
      </c>
      <c r="E1049" s="5">
        <v>1980</v>
      </c>
      <c r="F1049" s="5">
        <v>2013</v>
      </c>
      <c r="G1049" s="5" t="s">
        <v>60</v>
      </c>
      <c r="H1049" s="5">
        <v>4</v>
      </c>
      <c r="I1049" s="5">
        <v>4</v>
      </c>
      <c r="J1049" s="26">
        <v>3666.2</v>
      </c>
      <c r="K1049" s="26">
        <v>3438.3</v>
      </c>
      <c r="L1049" s="26">
        <v>0</v>
      </c>
      <c r="M1049" s="6">
        <v>147</v>
      </c>
      <c r="N1049" s="24">
        <f t="shared" si="396"/>
        <v>62685332.069999993</v>
      </c>
      <c r="O1049" s="26"/>
      <c r="P1049" s="1">
        <f t="shared" ref="P1049:P1112" si="398">N1049-Q1049-R1049-S1049-O1049-T1049</f>
        <v>51654670.098483257</v>
      </c>
      <c r="Q1049" s="1"/>
      <c r="R1049" s="1">
        <v>1251314.4005999998</v>
      </c>
      <c r="S1049" s="1">
        <v>9779347.5709167365</v>
      </c>
      <c r="T1049" s="1"/>
      <c r="U1049" s="1">
        <f t="shared" ref="U1049:V1068" si="399">$N1049/($K1049+$L1049)</f>
        <v>18231.49000087252</v>
      </c>
      <c r="V1049" s="1">
        <f t="shared" si="399"/>
        <v>18231.49000087252</v>
      </c>
      <c r="W1049" s="7">
        <v>2020</v>
      </c>
      <c r="X1049" s="173" t="s">
        <v>1394</v>
      </c>
      <c r="Y1049" s="11">
        <f>+P1049-'[1]Приложение №1'!$P990</f>
        <v>0</v>
      </c>
      <c r="AA1049" s="24">
        <f t="shared" si="397"/>
        <v>62685332.069999993</v>
      </c>
      <c r="AB1049" s="26">
        <v>5740166.195995139</v>
      </c>
      <c r="AC1049" s="26">
        <v>3319695.0395049001</v>
      </c>
      <c r="AD1049" s="26">
        <v>3509163.4526478597</v>
      </c>
      <c r="AE1049" s="26">
        <v>2675766.9644319597</v>
      </c>
      <c r="AF1049" s="26">
        <v>1068914.1259818</v>
      </c>
      <c r="AG1049" s="26"/>
      <c r="AH1049" s="26">
        <v>285227.34661260003</v>
      </c>
      <c r="AI1049" s="26">
        <v>0</v>
      </c>
      <c r="AJ1049" s="26">
        <v>10218369.797231399</v>
      </c>
      <c r="AK1049" s="26">
        <v>0</v>
      </c>
      <c r="AL1049" s="26">
        <v>19839022.919366278</v>
      </c>
      <c r="AM1049" s="26">
        <v>7802433.2655801</v>
      </c>
      <c r="AN1049" s="26">
        <v>6408816.8779000007</v>
      </c>
      <c r="AO1049" s="1">
        <v>626853.32070000004</v>
      </c>
      <c r="AP1049" s="112">
        <v>1190902.7640479603</v>
      </c>
      <c r="AQ1049" s="172"/>
    </row>
    <row r="1050" spans="1:43" ht="15" customHeight="1" x14ac:dyDescent="0.25">
      <c r="A1050" s="4">
        <f t="shared" si="394"/>
        <v>1022</v>
      </c>
      <c r="B1050" s="22">
        <f t="shared" si="395"/>
        <v>78</v>
      </c>
      <c r="C1050" s="2" t="s">
        <v>97</v>
      </c>
      <c r="D1050" s="2" t="s">
        <v>767</v>
      </c>
      <c r="E1050" s="5">
        <v>1986</v>
      </c>
      <c r="F1050" s="5">
        <v>2013</v>
      </c>
      <c r="G1050" s="5" t="s">
        <v>60</v>
      </c>
      <c r="H1050" s="5">
        <v>4</v>
      </c>
      <c r="I1050" s="5">
        <v>2</v>
      </c>
      <c r="J1050" s="26">
        <v>3830.7</v>
      </c>
      <c r="K1050" s="26">
        <v>3485.5</v>
      </c>
      <c r="L1050" s="26">
        <v>0</v>
      </c>
      <c r="M1050" s="6">
        <v>146</v>
      </c>
      <c r="N1050" s="24">
        <f t="shared" si="396"/>
        <v>63545858.419999994</v>
      </c>
      <c r="O1050" s="26"/>
      <c r="P1050" s="1">
        <f t="shared" si="398"/>
        <v>52445538.095472381</v>
      </c>
      <c r="Q1050" s="1"/>
      <c r="R1050" s="1">
        <v>1186662.2209999999</v>
      </c>
      <c r="S1050" s="1">
        <v>9913658.103527613</v>
      </c>
      <c r="T1050" s="1"/>
      <c r="U1050" s="1">
        <f t="shared" si="399"/>
        <v>18231.490007172571</v>
      </c>
      <c r="V1050" s="1">
        <f t="shared" si="399"/>
        <v>18231.490007172571</v>
      </c>
      <c r="W1050" s="7">
        <v>2020</v>
      </c>
      <c r="X1050" s="173" t="s">
        <v>1394</v>
      </c>
      <c r="Y1050" s="11">
        <f>+P1050-'[1]Приложение №1'!$P991</f>
        <v>0</v>
      </c>
      <c r="AA1050" s="24">
        <f t="shared" si="397"/>
        <v>63545858.419999994</v>
      </c>
      <c r="AB1050" s="26">
        <v>5818965.56459946</v>
      </c>
      <c r="AC1050" s="26">
        <v>3365266.8627295201</v>
      </c>
      <c r="AD1050" s="26">
        <v>3557336.2493503802</v>
      </c>
      <c r="AE1050" s="26">
        <v>2712499.1287925998</v>
      </c>
      <c r="AF1050" s="26">
        <v>1083587.8791200402</v>
      </c>
      <c r="AG1050" s="26"/>
      <c r="AH1050" s="26">
        <v>289142.86613099999</v>
      </c>
      <c r="AI1050" s="26">
        <v>0</v>
      </c>
      <c r="AJ1050" s="26">
        <v>10358644.6581282</v>
      </c>
      <c r="AK1050" s="26">
        <v>0</v>
      </c>
      <c r="AL1050" s="26">
        <v>20111367.36101808</v>
      </c>
      <c r="AM1050" s="26">
        <v>7909542.8401185004</v>
      </c>
      <c r="AN1050" s="26">
        <v>6496795.2884999998</v>
      </c>
      <c r="AO1050" s="1">
        <v>635458.58420000004</v>
      </c>
      <c r="AP1050" s="112">
        <v>1207251.1373122202</v>
      </c>
      <c r="AQ1050" s="172"/>
    </row>
    <row r="1051" spans="1:43" ht="15" customHeight="1" x14ac:dyDescent="0.25">
      <c r="A1051" s="4">
        <f t="shared" si="394"/>
        <v>1023</v>
      </c>
      <c r="B1051" s="22">
        <f t="shared" si="395"/>
        <v>79</v>
      </c>
      <c r="C1051" s="2" t="s">
        <v>97</v>
      </c>
      <c r="D1051" s="2" t="s">
        <v>768</v>
      </c>
      <c r="E1051" s="5">
        <v>1995</v>
      </c>
      <c r="F1051" s="5">
        <v>2013</v>
      </c>
      <c r="G1051" s="5" t="s">
        <v>60</v>
      </c>
      <c r="H1051" s="5">
        <v>5</v>
      </c>
      <c r="I1051" s="5">
        <v>4</v>
      </c>
      <c r="J1051" s="26">
        <v>4929.5</v>
      </c>
      <c r="K1051" s="26">
        <v>4339.8</v>
      </c>
      <c r="L1051" s="26">
        <v>0</v>
      </c>
      <c r="M1051" s="6">
        <v>159</v>
      </c>
      <c r="N1051" s="24">
        <f t="shared" si="396"/>
        <v>77122932.980000004</v>
      </c>
      <c r="O1051" s="26"/>
      <c r="P1051" s="1">
        <f t="shared" si="398"/>
        <v>63171748.709999993</v>
      </c>
      <c r="Q1051" s="1"/>
      <c r="R1051" s="1">
        <v>1558299.1735999999</v>
      </c>
      <c r="S1051" s="1">
        <v>12392885.096400004</v>
      </c>
      <c r="T1051" s="1"/>
      <c r="U1051" s="1">
        <f t="shared" si="399"/>
        <v>17771.079999078298</v>
      </c>
      <c r="V1051" s="1">
        <f t="shared" si="399"/>
        <v>17771.079999078298</v>
      </c>
      <c r="W1051" s="7">
        <v>2020</v>
      </c>
      <c r="X1051" s="173" t="s">
        <v>1394</v>
      </c>
      <c r="Y1051" s="11">
        <f>+P1051-'[1]Приложение №1'!$P992</f>
        <v>0</v>
      </c>
      <c r="AA1051" s="24">
        <f t="shared" si="397"/>
        <v>77122932.980000004</v>
      </c>
      <c r="AB1051" s="26">
        <v>7245200.61515796</v>
      </c>
      <c r="AC1051" s="26">
        <v>4190097.5862702606</v>
      </c>
      <c r="AD1051" s="26">
        <v>4429243.3865698203</v>
      </c>
      <c r="AE1051" s="26">
        <v>3377335.7392437602</v>
      </c>
      <c r="AF1051" s="26">
        <v>0</v>
      </c>
      <c r="AG1051" s="26"/>
      <c r="AH1051" s="26">
        <v>360012.11029559997</v>
      </c>
      <c r="AI1051" s="26">
        <v>0</v>
      </c>
      <c r="AJ1051" s="26">
        <v>12897560.1974562</v>
      </c>
      <c r="AK1051" s="26">
        <v>0</v>
      </c>
      <c r="AL1051" s="26">
        <v>25040686.283834342</v>
      </c>
      <c r="AM1051" s="26">
        <v>9848180.7538505998</v>
      </c>
      <c r="AN1051" s="26">
        <v>7489740.9763000011</v>
      </c>
      <c r="AO1051" s="1">
        <v>771229.32980000007</v>
      </c>
      <c r="AP1051" s="112">
        <v>1473646.0012214603</v>
      </c>
      <c r="AQ1051" s="172"/>
    </row>
    <row r="1052" spans="1:43" ht="15" customHeight="1" x14ac:dyDescent="0.25">
      <c r="A1052" s="4">
        <f t="shared" si="394"/>
        <v>1024</v>
      </c>
      <c r="B1052" s="22">
        <f t="shared" si="395"/>
        <v>80</v>
      </c>
      <c r="C1052" s="2" t="s">
        <v>97</v>
      </c>
      <c r="D1052" s="2" t="s">
        <v>769</v>
      </c>
      <c r="E1052" s="5">
        <v>1983</v>
      </c>
      <c r="F1052" s="5">
        <v>1983</v>
      </c>
      <c r="G1052" s="5" t="s">
        <v>48</v>
      </c>
      <c r="H1052" s="5">
        <v>2</v>
      </c>
      <c r="I1052" s="5">
        <v>2</v>
      </c>
      <c r="J1052" s="26">
        <v>712.2</v>
      </c>
      <c r="K1052" s="26">
        <v>635.79999999999995</v>
      </c>
      <c r="L1052" s="26">
        <v>0</v>
      </c>
      <c r="M1052" s="6">
        <v>33</v>
      </c>
      <c r="N1052" s="24">
        <f t="shared" si="396"/>
        <v>20279025.380000006</v>
      </c>
      <c r="O1052" s="26"/>
      <c r="P1052" s="1">
        <f t="shared" si="398"/>
        <v>18224092.460143581</v>
      </c>
      <c r="Q1052" s="1"/>
      <c r="R1052" s="1">
        <v>230569.7856</v>
      </c>
      <c r="S1052" s="1">
        <v>1824363.1342564244</v>
      </c>
      <c r="T1052" s="1"/>
      <c r="U1052" s="1">
        <f t="shared" si="399"/>
        <v>31895.289996854368</v>
      </c>
      <c r="V1052" s="1">
        <f t="shared" si="399"/>
        <v>31895.289996854368</v>
      </c>
      <c r="W1052" s="7">
        <v>2020</v>
      </c>
      <c r="X1052" s="173" t="s">
        <v>1394</v>
      </c>
      <c r="Y1052" s="11">
        <f>+P1052-'[1]Приложение №1'!$P993</f>
        <v>0</v>
      </c>
      <c r="AA1052" s="24">
        <f t="shared" si="397"/>
        <v>20279025.380000006</v>
      </c>
      <c r="AB1052" s="26">
        <v>1948967.0178451203</v>
      </c>
      <c r="AC1052" s="26">
        <v>0</v>
      </c>
      <c r="AD1052" s="26">
        <v>558813.84979433985</v>
      </c>
      <c r="AE1052" s="26">
        <v>476227.19575200003</v>
      </c>
      <c r="AF1052" s="26">
        <v>0</v>
      </c>
      <c r="AG1052" s="26"/>
      <c r="AH1052" s="26">
        <v>198888.25194671997</v>
      </c>
      <c r="AI1052" s="26">
        <v>0</v>
      </c>
      <c r="AJ1052" s="26">
        <v>5638041.5737464009</v>
      </c>
      <c r="AK1052" s="26">
        <v>0</v>
      </c>
      <c r="AL1052" s="26">
        <v>4610023.2322851</v>
      </c>
      <c r="AM1052" s="26">
        <v>4338269.1668022005</v>
      </c>
      <c r="AN1052" s="26">
        <v>1918427.7604</v>
      </c>
      <c r="AO1052" s="1">
        <v>202790.25380000001</v>
      </c>
      <c r="AP1052" s="112">
        <v>388577.07762811997</v>
      </c>
      <c r="AQ1052" s="172"/>
    </row>
    <row r="1053" spans="1:43" ht="15" customHeight="1" x14ac:dyDescent="0.25">
      <c r="A1053" s="4">
        <f t="shared" si="394"/>
        <v>1025</v>
      </c>
      <c r="B1053" s="22">
        <f t="shared" si="395"/>
        <v>81</v>
      </c>
      <c r="C1053" s="2" t="s">
        <v>97</v>
      </c>
      <c r="D1053" s="2" t="s">
        <v>770</v>
      </c>
      <c r="E1053" s="5">
        <v>1987</v>
      </c>
      <c r="F1053" s="5">
        <v>1987</v>
      </c>
      <c r="G1053" s="5" t="s">
        <v>48</v>
      </c>
      <c r="H1053" s="5">
        <v>2</v>
      </c>
      <c r="I1053" s="5">
        <v>3</v>
      </c>
      <c r="J1053" s="26">
        <v>921.2</v>
      </c>
      <c r="K1053" s="26">
        <v>834.2</v>
      </c>
      <c r="L1053" s="26">
        <v>0</v>
      </c>
      <c r="M1053" s="6">
        <v>40</v>
      </c>
      <c r="N1053" s="24">
        <f t="shared" si="396"/>
        <v>26607050.919999998</v>
      </c>
      <c r="O1053" s="26"/>
      <c r="P1053" s="1">
        <f t="shared" si="398"/>
        <v>23953556.884202607</v>
      </c>
      <c r="Q1053" s="1"/>
      <c r="R1053" s="1">
        <v>263427.57439999998</v>
      </c>
      <c r="S1053" s="1">
        <v>2390066.4613973903</v>
      </c>
      <c r="T1053" s="1"/>
      <c r="U1053" s="1">
        <f t="shared" si="399"/>
        <v>31895.290002397502</v>
      </c>
      <c r="V1053" s="1">
        <f t="shared" si="399"/>
        <v>31895.290002397502</v>
      </c>
      <c r="W1053" s="7">
        <v>2020</v>
      </c>
      <c r="X1053" s="173" t="s">
        <v>1394</v>
      </c>
      <c r="Y1053" s="11">
        <f>+P1053-'[1]Приложение №1'!$P994</f>
        <v>0</v>
      </c>
      <c r="AA1053" s="24">
        <f t="shared" si="397"/>
        <v>26607050.919999998</v>
      </c>
      <c r="AB1053" s="26">
        <v>2557137.9107710798</v>
      </c>
      <c r="AC1053" s="26">
        <v>0</v>
      </c>
      <c r="AD1053" s="26">
        <v>733190.49395885994</v>
      </c>
      <c r="AE1053" s="26">
        <v>624832.85104800004</v>
      </c>
      <c r="AF1053" s="26">
        <v>0</v>
      </c>
      <c r="AG1053" s="26"/>
      <c r="AH1053" s="26">
        <v>260950.90502208</v>
      </c>
      <c r="AI1053" s="26">
        <v>0</v>
      </c>
      <c r="AJ1053" s="26">
        <v>7397380.1248955997</v>
      </c>
      <c r="AK1053" s="26">
        <v>0</v>
      </c>
      <c r="AL1053" s="26">
        <v>6048570.8993576998</v>
      </c>
      <c r="AM1053" s="26">
        <v>5692016.5718555991</v>
      </c>
      <c r="AN1053" s="26">
        <v>2517068.9486000002</v>
      </c>
      <c r="AO1053" s="1">
        <v>266070.50920000003</v>
      </c>
      <c r="AP1053" s="112">
        <v>509831.70529108006</v>
      </c>
      <c r="AQ1053" s="172"/>
    </row>
    <row r="1054" spans="1:43" ht="15" customHeight="1" x14ac:dyDescent="0.25">
      <c r="A1054" s="4">
        <f t="shared" si="394"/>
        <v>1026</v>
      </c>
      <c r="B1054" s="22">
        <f t="shared" si="395"/>
        <v>82</v>
      </c>
      <c r="C1054" s="2" t="s">
        <v>97</v>
      </c>
      <c r="D1054" s="2" t="s">
        <v>771</v>
      </c>
      <c r="E1054" s="5">
        <v>1993</v>
      </c>
      <c r="F1054" s="5">
        <v>2005</v>
      </c>
      <c r="G1054" s="5" t="s">
        <v>48</v>
      </c>
      <c r="H1054" s="5">
        <v>2</v>
      </c>
      <c r="I1054" s="5">
        <v>3</v>
      </c>
      <c r="J1054" s="26">
        <v>1053</v>
      </c>
      <c r="K1054" s="26">
        <v>899.4</v>
      </c>
      <c r="L1054" s="26">
        <v>0</v>
      </c>
      <c r="M1054" s="6">
        <v>34</v>
      </c>
      <c r="N1054" s="24">
        <f t="shared" si="396"/>
        <v>28686623.820000004</v>
      </c>
      <c r="O1054" s="26"/>
      <c r="P1054" s="1">
        <f t="shared" si="398"/>
        <v>25768683.022883605</v>
      </c>
      <c r="Q1054" s="1"/>
      <c r="R1054" s="1">
        <v>341704.01079999999</v>
      </c>
      <c r="S1054" s="1">
        <v>2576236.786316399</v>
      </c>
      <c r="T1054" s="1"/>
      <c r="U1054" s="1">
        <f t="shared" si="399"/>
        <v>31895.28999332889</v>
      </c>
      <c r="V1054" s="1">
        <f t="shared" si="399"/>
        <v>31895.28999332889</v>
      </c>
      <c r="W1054" s="7">
        <v>2020</v>
      </c>
      <c r="X1054" s="173" t="s">
        <v>1394</v>
      </c>
      <c r="Y1054" s="11">
        <f>+P1054-'[1]Приложение №1'!$P995</f>
        <v>0</v>
      </c>
      <c r="AA1054" s="24">
        <f t="shared" si="397"/>
        <v>28686623.820000004</v>
      </c>
      <c r="AB1054" s="26">
        <v>2757000.5221504201</v>
      </c>
      <c r="AC1054" s="26">
        <v>0</v>
      </c>
      <c r="AD1054" s="26">
        <v>790495.72237608</v>
      </c>
      <c r="AE1054" s="26">
        <v>673668.98373600002</v>
      </c>
      <c r="AF1054" s="26">
        <v>0</v>
      </c>
      <c r="AG1054" s="26"/>
      <c r="AH1054" s="26">
        <v>281346.48636611999</v>
      </c>
      <c r="AI1054" s="26">
        <v>0</v>
      </c>
      <c r="AJ1054" s="26">
        <v>7975549.8509777999</v>
      </c>
      <c r="AK1054" s="26">
        <v>0</v>
      </c>
      <c r="AL1054" s="26">
        <v>6521319.4264478404</v>
      </c>
      <c r="AM1054" s="26">
        <v>6136897.2709031403</v>
      </c>
      <c r="AN1054" s="26">
        <v>2713799.8228000002</v>
      </c>
      <c r="AO1054" s="1">
        <v>286866.23820000002</v>
      </c>
      <c r="AP1054" s="112">
        <v>549679.49604260002</v>
      </c>
      <c r="AQ1054" s="172"/>
    </row>
    <row r="1055" spans="1:43" ht="15" customHeight="1" x14ac:dyDescent="0.25">
      <c r="A1055" s="4">
        <f t="shared" si="394"/>
        <v>1027</v>
      </c>
      <c r="B1055" s="22">
        <f t="shared" si="395"/>
        <v>83</v>
      </c>
      <c r="C1055" s="2" t="s">
        <v>97</v>
      </c>
      <c r="D1055" s="2" t="s">
        <v>772</v>
      </c>
      <c r="E1055" s="5">
        <v>1978</v>
      </c>
      <c r="F1055" s="5">
        <v>1996</v>
      </c>
      <c r="G1055" s="5" t="s">
        <v>48</v>
      </c>
      <c r="H1055" s="5">
        <v>2</v>
      </c>
      <c r="I1055" s="5">
        <v>2</v>
      </c>
      <c r="J1055" s="26">
        <v>686.4</v>
      </c>
      <c r="K1055" s="26">
        <v>611</v>
      </c>
      <c r="L1055" s="26">
        <v>0</v>
      </c>
      <c r="M1055" s="6">
        <v>32</v>
      </c>
      <c r="N1055" s="24">
        <f t="shared" si="396"/>
        <v>19488022.190000001</v>
      </c>
      <c r="O1055" s="26"/>
      <c r="P1055" s="1">
        <f t="shared" si="398"/>
        <v>17505755.599729877</v>
      </c>
      <c r="Q1055" s="1"/>
      <c r="R1055" s="1">
        <v>228591.70199999999</v>
      </c>
      <c r="S1055" s="1">
        <v>1753674.8882701262</v>
      </c>
      <c r="T1055" s="1"/>
      <c r="U1055" s="1">
        <f t="shared" si="399"/>
        <v>31895.29</v>
      </c>
      <c r="V1055" s="1">
        <f t="shared" si="399"/>
        <v>31895.29</v>
      </c>
      <c r="W1055" s="7">
        <v>2020</v>
      </c>
      <c r="X1055" s="173" t="s">
        <v>1394</v>
      </c>
      <c r="Y1055" s="11">
        <f>+P1055-'[1]Приложение №1'!$P996</f>
        <v>0</v>
      </c>
      <c r="AA1055" s="24">
        <f t="shared" si="397"/>
        <v>19488022.190000001</v>
      </c>
      <c r="AB1055" s="26">
        <v>1872945.6540030602</v>
      </c>
      <c r="AC1055" s="26">
        <v>0</v>
      </c>
      <c r="AD1055" s="26">
        <v>537016.77145115996</v>
      </c>
      <c r="AE1055" s="26">
        <v>457651.48883999995</v>
      </c>
      <c r="AF1055" s="26">
        <v>0</v>
      </c>
      <c r="AG1055" s="26"/>
      <c r="AH1055" s="26">
        <v>191130.42510743998</v>
      </c>
      <c r="AI1055" s="26">
        <v>0</v>
      </c>
      <c r="AJ1055" s="26">
        <v>5418124.2570545999</v>
      </c>
      <c r="AK1055" s="26">
        <v>0</v>
      </c>
      <c r="AL1055" s="26">
        <v>4430204.7717236392</v>
      </c>
      <c r="AM1055" s="26">
        <v>4169050.7389931399</v>
      </c>
      <c r="AN1055" s="26">
        <v>1843597.6117</v>
      </c>
      <c r="AO1055" s="1">
        <v>194880.2219</v>
      </c>
      <c r="AP1055" s="112">
        <v>373420.24922696012</v>
      </c>
      <c r="AQ1055" s="172"/>
    </row>
    <row r="1056" spans="1:43" ht="15" customHeight="1" x14ac:dyDescent="0.25">
      <c r="A1056" s="4">
        <f t="shared" si="394"/>
        <v>1028</v>
      </c>
      <c r="B1056" s="22">
        <f t="shared" si="395"/>
        <v>84</v>
      </c>
      <c r="C1056" s="2" t="s">
        <v>97</v>
      </c>
      <c r="D1056" s="2" t="s">
        <v>773</v>
      </c>
      <c r="E1056" s="5">
        <v>1979</v>
      </c>
      <c r="F1056" s="5">
        <v>1996</v>
      </c>
      <c r="G1056" s="5" t="s">
        <v>48</v>
      </c>
      <c r="H1056" s="5">
        <v>2</v>
      </c>
      <c r="I1056" s="5">
        <v>2</v>
      </c>
      <c r="J1056" s="26">
        <v>686.8</v>
      </c>
      <c r="K1056" s="26">
        <v>610.6</v>
      </c>
      <c r="L1056" s="26">
        <v>0</v>
      </c>
      <c r="M1056" s="6">
        <v>28</v>
      </c>
      <c r="N1056" s="24">
        <f t="shared" si="396"/>
        <v>19475264.079999998</v>
      </c>
      <c r="O1056" s="26"/>
      <c r="P1056" s="1">
        <f t="shared" si="398"/>
        <v>17520586.356452774</v>
      </c>
      <c r="Q1056" s="1"/>
      <c r="R1056" s="1">
        <v>202123.93920000002</v>
      </c>
      <c r="S1056" s="1">
        <v>1752553.784347224</v>
      </c>
      <c r="T1056" s="1"/>
      <c r="U1056" s="1">
        <f t="shared" si="399"/>
        <v>31895.290009826396</v>
      </c>
      <c r="V1056" s="1">
        <f t="shared" si="399"/>
        <v>31895.290009826396</v>
      </c>
      <c r="W1056" s="7">
        <v>2020</v>
      </c>
      <c r="X1056" s="173" t="s">
        <v>1394</v>
      </c>
      <c r="Y1056" s="11">
        <f>+P1056-'[1]Приложение №1'!$P997</f>
        <v>0</v>
      </c>
      <c r="AA1056" s="24">
        <f t="shared" si="397"/>
        <v>19475264.079999998</v>
      </c>
      <c r="AB1056" s="26">
        <v>1871719.5065641801</v>
      </c>
      <c r="AC1056" s="26">
        <v>0</v>
      </c>
      <c r="AD1056" s="26">
        <v>536665.20215952001</v>
      </c>
      <c r="AE1056" s="26">
        <v>457351.880664</v>
      </c>
      <c r="AF1056" s="26">
        <v>0</v>
      </c>
      <c r="AG1056" s="26"/>
      <c r="AH1056" s="26">
        <v>191005.30072428001</v>
      </c>
      <c r="AI1056" s="26">
        <v>0</v>
      </c>
      <c r="AJ1056" s="26">
        <v>5414577.2000081996</v>
      </c>
      <c r="AK1056" s="26">
        <v>0</v>
      </c>
      <c r="AL1056" s="26">
        <v>4427304.4774845596</v>
      </c>
      <c r="AM1056" s="26">
        <v>4166321.4130242602</v>
      </c>
      <c r="AN1056" s="26">
        <v>1842390.6741999998</v>
      </c>
      <c r="AO1056" s="1">
        <v>194752.64080000002</v>
      </c>
      <c r="AP1056" s="112">
        <v>373175.78437100007</v>
      </c>
      <c r="AQ1056" s="172"/>
    </row>
    <row r="1057" spans="1:43" ht="15" customHeight="1" x14ac:dyDescent="0.25">
      <c r="A1057" s="4">
        <f t="shared" si="394"/>
        <v>1029</v>
      </c>
      <c r="B1057" s="22">
        <f t="shared" si="395"/>
        <v>85</v>
      </c>
      <c r="C1057" s="2" t="s">
        <v>97</v>
      </c>
      <c r="D1057" s="2" t="s">
        <v>774</v>
      </c>
      <c r="E1057" s="5">
        <v>1978</v>
      </c>
      <c r="F1057" s="5">
        <v>2010</v>
      </c>
      <c r="G1057" s="5" t="s">
        <v>60</v>
      </c>
      <c r="H1057" s="5">
        <v>4</v>
      </c>
      <c r="I1057" s="5">
        <v>4</v>
      </c>
      <c r="J1057" s="26">
        <v>3964.8</v>
      </c>
      <c r="K1057" s="26">
        <v>3470.3</v>
      </c>
      <c r="L1057" s="26">
        <v>0</v>
      </c>
      <c r="M1057" s="6">
        <v>76</v>
      </c>
      <c r="N1057" s="24">
        <f t="shared" si="396"/>
        <v>1597760.82</v>
      </c>
      <c r="O1057" s="26"/>
      <c r="P1057" s="1">
        <f t="shared" si="398"/>
        <v>1541039.6800000002</v>
      </c>
      <c r="Q1057" s="1"/>
      <c r="R1057" s="1">
        <v>56721.14</v>
      </c>
      <c r="S1057" s="1">
        <v>0</v>
      </c>
      <c r="T1057" s="1"/>
      <c r="U1057" s="1">
        <f t="shared" si="399"/>
        <v>460.40999913552145</v>
      </c>
      <c r="V1057" s="1">
        <f t="shared" si="399"/>
        <v>460.40999913552145</v>
      </c>
      <c r="W1057" s="7">
        <v>2020</v>
      </c>
      <c r="X1057" s="173" t="s">
        <v>1394</v>
      </c>
      <c r="Y1057" s="11">
        <f>+P1057-'[1]Приложение №1'!$P998</f>
        <v>0</v>
      </c>
      <c r="AA1057" s="24">
        <f t="shared" si="397"/>
        <v>1597760.82</v>
      </c>
      <c r="AB1057" s="26">
        <v>0</v>
      </c>
      <c r="AC1057" s="26">
        <v>0</v>
      </c>
      <c r="AD1057" s="26">
        <v>0</v>
      </c>
      <c r="AE1057" s="26">
        <v>0</v>
      </c>
      <c r="AF1057" s="26">
        <v>1481184.3188520002</v>
      </c>
      <c r="AG1057" s="26"/>
      <c r="AH1057" s="26">
        <v>0</v>
      </c>
      <c r="AI1057" s="26">
        <v>0</v>
      </c>
      <c r="AJ1057" s="26">
        <v>0</v>
      </c>
      <c r="AK1057" s="26">
        <v>0</v>
      </c>
      <c r="AL1057" s="26">
        <v>0</v>
      </c>
      <c r="AM1057" s="26">
        <v>0</v>
      </c>
      <c r="AN1057" s="26">
        <v>79130.42</v>
      </c>
      <c r="AO1057" s="26">
        <v>5055.58</v>
      </c>
      <c r="AP1057" s="112">
        <v>32390.501147999999</v>
      </c>
      <c r="AQ1057" s="172"/>
    </row>
    <row r="1058" spans="1:43" ht="15" customHeight="1" x14ac:dyDescent="0.25">
      <c r="A1058" s="4">
        <f t="shared" si="394"/>
        <v>1030</v>
      </c>
      <c r="B1058" s="22">
        <f t="shared" si="395"/>
        <v>86</v>
      </c>
      <c r="C1058" s="2" t="s">
        <v>97</v>
      </c>
      <c r="D1058" s="2" t="s">
        <v>775</v>
      </c>
      <c r="E1058" s="5">
        <v>1979</v>
      </c>
      <c r="F1058" s="5">
        <v>1979</v>
      </c>
      <c r="G1058" s="5" t="s">
        <v>60</v>
      </c>
      <c r="H1058" s="5">
        <v>4</v>
      </c>
      <c r="I1058" s="5">
        <v>4</v>
      </c>
      <c r="J1058" s="26">
        <v>4000.3</v>
      </c>
      <c r="K1058" s="26">
        <v>3505.8</v>
      </c>
      <c r="L1058" s="26">
        <v>0</v>
      </c>
      <c r="M1058" s="6">
        <v>77</v>
      </c>
      <c r="N1058" s="24">
        <f t="shared" si="396"/>
        <v>19726119.920000002</v>
      </c>
      <c r="O1058" s="26"/>
      <c r="P1058" s="1">
        <f t="shared" si="398"/>
        <v>8497246.2100000046</v>
      </c>
      <c r="Q1058" s="1"/>
      <c r="R1058" s="1">
        <v>1275376.6255999999</v>
      </c>
      <c r="S1058" s="1">
        <v>9953497.0843999982</v>
      </c>
      <c r="T1058" s="1"/>
      <c r="U1058" s="1">
        <f t="shared" si="399"/>
        <v>5626.7100005704833</v>
      </c>
      <c r="V1058" s="1">
        <f t="shared" si="399"/>
        <v>5626.7100005704833</v>
      </c>
      <c r="W1058" s="7">
        <v>2020</v>
      </c>
      <c r="X1058" s="173" t="s">
        <v>1394</v>
      </c>
      <c r="Y1058" s="11">
        <f>+P1058-'[1]Приложение №1'!$P999</f>
        <v>0</v>
      </c>
      <c r="AA1058" s="24">
        <f t="shared" si="397"/>
        <v>19726119.920000002</v>
      </c>
      <c r="AB1058" s="26">
        <v>5852855.9652763205</v>
      </c>
      <c r="AC1058" s="26">
        <v>3384866.6112261005</v>
      </c>
      <c r="AD1058" s="26">
        <v>3578054.6250359397</v>
      </c>
      <c r="AE1058" s="26">
        <v>2728297.0723629599</v>
      </c>
      <c r="AF1058" s="26">
        <v>1089898.8321589197</v>
      </c>
      <c r="AG1058" s="26"/>
      <c r="AH1058" s="26">
        <v>290826.87134760001</v>
      </c>
      <c r="AI1058" s="26">
        <v>0</v>
      </c>
      <c r="AJ1058" s="26">
        <v>0</v>
      </c>
      <c r="AK1058" s="26">
        <v>0</v>
      </c>
      <c r="AL1058" s="26">
        <v>0</v>
      </c>
      <c r="AM1058" s="26">
        <v>0</v>
      </c>
      <c r="AN1058" s="26">
        <v>2233947.6464</v>
      </c>
      <c r="AO1058" s="1">
        <v>197261.19919999997</v>
      </c>
      <c r="AP1058" s="112">
        <v>370111.09699215996</v>
      </c>
      <c r="AQ1058" s="172"/>
    </row>
    <row r="1059" spans="1:43" ht="15" customHeight="1" x14ac:dyDescent="0.25">
      <c r="A1059" s="4">
        <f t="shared" si="394"/>
        <v>1031</v>
      </c>
      <c r="B1059" s="22">
        <f t="shared" si="395"/>
        <v>87</v>
      </c>
      <c r="C1059" s="2" t="s">
        <v>97</v>
      </c>
      <c r="D1059" s="2" t="s">
        <v>776</v>
      </c>
      <c r="E1059" s="5">
        <v>1964</v>
      </c>
      <c r="F1059" s="5">
        <v>2013</v>
      </c>
      <c r="G1059" s="5" t="s">
        <v>48</v>
      </c>
      <c r="H1059" s="5">
        <v>5</v>
      </c>
      <c r="I1059" s="5">
        <v>7</v>
      </c>
      <c r="J1059" s="26">
        <v>5522.53</v>
      </c>
      <c r="K1059" s="26">
        <v>5226.03</v>
      </c>
      <c r="L1059" s="26">
        <v>0</v>
      </c>
      <c r="M1059" s="6">
        <v>210</v>
      </c>
      <c r="N1059" s="24">
        <f t="shared" si="396"/>
        <v>25899107.210000001</v>
      </c>
      <c r="O1059" s="26"/>
      <c r="P1059" s="1">
        <f t="shared" si="398"/>
        <v>18790980.760000002</v>
      </c>
      <c r="Q1059" s="1"/>
      <c r="R1059" s="1">
        <v>2511205.4624600001</v>
      </c>
      <c r="S1059" s="1">
        <v>4596920.9875400001</v>
      </c>
      <c r="T1059" s="1"/>
      <c r="U1059" s="1">
        <f t="shared" si="399"/>
        <v>4955.7899992920056</v>
      </c>
      <c r="V1059" s="1">
        <f t="shared" si="399"/>
        <v>4955.7899992920056</v>
      </c>
      <c r="W1059" s="7">
        <v>2020</v>
      </c>
      <c r="X1059" s="173" t="s">
        <v>1394</v>
      </c>
      <c r="Y1059" s="11">
        <f>+P1059-'[1]Приложение №1'!$P1000</f>
        <v>0</v>
      </c>
      <c r="AA1059" s="24">
        <f t="shared" si="397"/>
        <v>25899107.210000001</v>
      </c>
      <c r="AB1059" s="26">
        <v>0</v>
      </c>
      <c r="AC1059" s="26">
        <v>0</v>
      </c>
      <c r="AD1059" s="26">
        <v>0</v>
      </c>
      <c r="AE1059" s="26">
        <v>0</v>
      </c>
      <c r="AF1059" s="26">
        <v>0</v>
      </c>
      <c r="AG1059" s="26"/>
      <c r="AH1059" s="26">
        <v>0</v>
      </c>
      <c r="AI1059" s="26">
        <v>0</v>
      </c>
      <c r="AJ1059" s="26">
        <v>25054088.938032001</v>
      </c>
      <c r="AK1059" s="26">
        <v>0</v>
      </c>
      <c r="AL1059" s="26">
        <v>0</v>
      </c>
      <c r="AM1059" s="26">
        <v>0</v>
      </c>
      <c r="AN1059" s="26">
        <v>287404.09000000003</v>
      </c>
      <c r="AO1059" s="26">
        <v>9732</v>
      </c>
      <c r="AP1059" s="112">
        <v>547882.18196800014</v>
      </c>
      <c r="AQ1059" s="172"/>
    </row>
    <row r="1060" spans="1:43" ht="15" customHeight="1" x14ac:dyDescent="0.25">
      <c r="A1060" s="4">
        <f t="shared" si="394"/>
        <v>1032</v>
      </c>
      <c r="B1060" s="22">
        <f t="shared" si="395"/>
        <v>88</v>
      </c>
      <c r="C1060" s="2" t="s">
        <v>97</v>
      </c>
      <c r="D1060" s="2" t="s">
        <v>777</v>
      </c>
      <c r="E1060" s="5">
        <v>1981</v>
      </c>
      <c r="F1060" s="5">
        <v>2013</v>
      </c>
      <c r="G1060" s="5" t="s">
        <v>60</v>
      </c>
      <c r="H1060" s="5">
        <v>5</v>
      </c>
      <c r="I1060" s="5">
        <v>4</v>
      </c>
      <c r="J1060" s="26">
        <v>4685.6000000000004</v>
      </c>
      <c r="K1060" s="26">
        <v>4254.6000000000004</v>
      </c>
      <c r="L1060" s="26">
        <v>0</v>
      </c>
      <c r="M1060" s="6">
        <v>196</v>
      </c>
      <c r="N1060" s="24">
        <f t="shared" si="396"/>
        <v>53162190.114960879</v>
      </c>
      <c r="O1060" s="26"/>
      <c r="P1060" s="1">
        <f t="shared" si="398"/>
        <v>44762497.494960882</v>
      </c>
      <c r="Q1060" s="1"/>
      <c r="R1060" s="1">
        <v>1085215.1072</v>
      </c>
      <c r="S1060" s="1">
        <v>7314477.5128000006</v>
      </c>
      <c r="T1060" s="1"/>
      <c r="U1060" s="1">
        <f t="shared" si="399"/>
        <v>12495.226370272381</v>
      </c>
      <c r="V1060" s="1">
        <f t="shared" si="399"/>
        <v>12495.226370272381</v>
      </c>
      <c r="W1060" s="7">
        <v>2020</v>
      </c>
      <c r="X1060" s="173" t="s">
        <v>1394</v>
      </c>
      <c r="Y1060" s="11">
        <f>+P1060-'[1]Приложение №1'!$P1001</f>
        <v>-19880976.79503914</v>
      </c>
      <c r="AA1060" s="24">
        <f t="shared" si="397"/>
        <v>53162190.114960879</v>
      </c>
      <c r="AB1060" s="26">
        <v>7102961.0915554194</v>
      </c>
      <c r="AC1060" s="26"/>
      <c r="AE1060" s="26"/>
      <c r="AF1060" s="26">
        <v>1322689.13658126</v>
      </c>
      <c r="AG1060" s="26"/>
      <c r="AH1060" s="26">
        <v>352944.26574120001</v>
      </c>
      <c r="AI1060" s="26">
        <v>0</v>
      </c>
      <c r="AJ1060" s="26"/>
      <c r="AK1060" s="26">
        <v>0</v>
      </c>
      <c r="AL1060" s="26">
        <v>24549081.498129718</v>
      </c>
      <c r="AM1060" s="26">
        <v>9654838.8947262019</v>
      </c>
      <c r="AN1060" s="26">
        <v>7930358.6941000009</v>
      </c>
      <c r="AO1060" s="1">
        <v>775676.97370000009</v>
      </c>
      <c r="AP1060" s="112">
        <v>1473639.5604270801</v>
      </c>
      <c r="AQ1060" s="172"/>
    </row>
    <row r="1061" spans="1:43" ht="15" customHeight="1" x14ac:dyDescent="0.25">
      <c r="A1061" s="4">
        <f t="shared" si="394"/>
        <v>1033</v>
      </c>
      <c r="B1061" s="22">
        <f t="shared" si="395"/>
        <v>89</v>
      </c>
      <c r="C1061" s="2" t="s">
        <v>97</v>
      </c>
      <c r="D1061" s="2" t="s">
        <v>778</v>
      </c>
      <c r="E1061" s="5">
        <v>1963</v>
      </c>
      <c r="F1061" s="5">
        <v>2013</v>
      </c>
      <c r="G1061" s="5" t="s">
        <v>48</v>
      </c>
      <c r="H1061" s="5">
        <v>4</v>
      </c>
      <c r="I1061" s="5">
        <v>4</v>
      </c>
      <c r="J1061" s="26">
        <v>3859.6</v>
      </c>
      <c r="K1061" s="26">
        <v>3429</v>
      </c>
      <c r="L1061" s="26">
        <v>0</v>
      </c>
      <c r="M1061" s="6">
        <v>92</v>
      </c>
      <c r="N1061" s="24">
        <f t="shared" si="396"/>
        <v>55905524.456026562</v>
      </c>
      <c r="O1061" s="26"/>
      <c r="P1061" s="1">
        <f t="shared" si="398"/>
        <v>43897348.65613386</v>
      </c>
      <c r="Q1061" s="1"/>
      <c r="R1061" s="1">
        <v>2324726.4479999999</v>
      </c>
      <c r="S1061" s="1">
        <v>9683449.3518927023</v>
      </c>
      <c r="T1061" s="1"/>
      <c r="U1061" s="1">
        <f t="shared" si="399"/>
        <v>16303.739998841225</v>
      </c>
      <c r="V1061" s="1">
        <f t="shared" si="399"/>
        <v>16303.739998841225</v>
      </c>
      <c r="W1061" s="7">
        <v>2020</v>
      </c>
      <c r="X1061" s="173" t="s">
        <v>1394</v>
      </c>
      <c r="Y1061" s="11">
        <f>+P1061-'[1]Приложение №1'!$P1002</f>
        <v>0</v>
      </c>
      <c r="AA1061" s="24">
        <f t="shared" si="397"/>
        <v>55905524.456026562</v>
      </c>
      <c r="AB1061" s="26">
        <v>8910375.1309635937</v>
      </c>
      <c r="AC1061" s="26">
        <v>3183729.7650160287</v>
      </c>
      <c r="AD1061" s="26">
        <v>3374754.2381990571</v>
      </c>
      <c r="AE1061" s="26">
        <v>2149419.7980030486</v>
      </c>
      <c r="AF1061" s="26">
        <v>1581654.1276199999</v>
      </c>
      <c r="AG1061" s="26"/>
      <c r="AH1061" s="26">
        <v>320562.32128199999</v>
      </c>
      <c r="AI1061" s="26">
        <v>0</v>
      </c>
      <c r="AJ1061" s="26">
        <v>16307858.936562859</v>
      </c>
      <c r="AK1061" s="26">
        <v>0</v>
      </c>
      <c r="AL1061" s="26">
        <v>8424086.4921022002</v>
      </c>
      <c r="AM1061" s="26">
        <v>9161049.1317717694</v>
      </c>
      <c r="AN1061" s="26">
        <v>1263665.5900000001</v>
      </c>
      <c r="AO1061" s="26">
        <v>60324.08</v>
      </c>
      <c r="AP1061" s="112">
        <v>1168044.8445060002</v>
      </c>
      <c r="AQ1061" s="172"/>
    </row>
    <row r="1062" spans="1:43" ht="15" customHeight="1" x14ac:dyDescent="0.25">
      <c r="A1062" s="4">
        <f t="shared" si="394"/>
        <v>1034</v>
      </c>
      <c r="B1062" s="22">
        <f t="shared" si="395"/>
        <v>90</v>
      </c>
      <c r="C1062" s="2" t="s">
        <v>97</v>
      </c>
      <c r="D1062" s="2" t="s">
        <v>780</v>
      </c>
      <c r="E1062" s="5">
        <v>1991</v>
      </c>
      <c r="F1062" s="5">
        <v>1991</v>
      </c>
      <c r="G1062" s="5" t="s">
        <v>60</v>
      </c>
      <c r="H1062" s="5">
        <v>2</v>
      </c>
      <c r="I1062" s="5">
        <v>2</v>
      </c>
      <c r="J1062" s="26">
        <v>704.8</v>
      </c>
      <c r="K1062" s="26">
        <v>607.70000000000005</v>
      </c>
      <c r="L1062" s="26">
        <v>0</v>
      </c>
      <c r="M1062" s="6">
        <v>51</v>
      </c>
      <c r="N1062" s="24">
        <f t="shared" si="396"/>
        <v>10159649.210588206</v>
      </c>
      <c r="O1062" s="26"/>
      <c r="P1062" s="1">
        <f t="shared" si="398"/>
        <v>7999402.5665299948</v>
      </c>
      <c r="Q1062" s="1"/>
      <c r="R1062" s="1">
        <v>169421.44140000001</v>
      </c>
      <c r="S1062" s="1">
        <v>1990825.2026582099</v>
      </c>
      <c r="T1062" s="1"/>
      <c r="U1062" s="1">
        <f t="shared" si="399"/>
        <v>16718.198470607545</v>
      </c>
      <c r="V1062" s="1">
        <f t="shared" si="399"/>
        <v>16718.198470607545</v>
      </c>
      <c r="W1062" s="7">
        <v>2020</v>
      </c>
      <c r="X1062" s="173" t="s">
        <v>1394</v>
      </c>
      <c r="Y1062" s="11">
        <f>+P1062-'[1]Приложение №1'!$P1003</f>
        <v>297566.71023815218</v>
      </c>
      <c r="AA1062" s="24">
        <f t="shared" si="397"/>
        <v>10159649.210588206</v>
      </c>
      <c r="AB1062" s="26">
        <v>1119793.79</v>
      </c>
      <c r="AC1062" s="26">
        <v>0</v>
      </c>
      <c r="AD1062" s="26">
        <v>319144.83</v>
      </c>
      <c r="AE1062" s="26">
        <v>0</v>
      </c>
      <c r="AF1062" s="26">
        <v>0</v>
      </c>
      <c r="AG1062" s="26"/>
      <c r="AH1062" s="26">
        <v>51441.136530000003</v>
      </c>
      <c r="AI1062" s="26">
        <v>0</v>
      </c>
      <c r="AJ1062" s="26">
        <v>3034353.13</v>
      </c>
      <c r="AK1062" s="26">
        <v>0</v>
      </c>
      <c r="AL1062" s="26">
        <v>3213076.97</v>
      </c>
      <c r="AM1062" s="26">
        <v>2003686.6</v>
      </c>
      <c r="AN1062" s="26">
        <v>222088.61</v>
      </c>
      <c r="AO1062" s="26">
        <v>64189.444058208501</v>
      </c>
      <c r="AP1062" s="112">
        <v>131874.70000000001</v>
      </c>
      <c r="AQ1062" s="172"/>
    </row>
    <row r="1063" spans="1:43" ht="15" customHeight="1" x14ac:dyDescent="0.25">
      <c r="A1063" s="4">
        <f t="shared" si="394"/>
        <v>1035</v>
      </c>
      <c r="B1063" s="22">
        <f t="shared" si="395"/>
        <v>91</v>
      </c>
      <c r="C1063" s="2" t="s">
        <v>97</v>
      </c>
      <c r="D1063" s="2" t="s">
        <v>781</v>
      </c>
      <c r="E1063" s="5">
        <v>1996</v>
      </c>
      <c r="F1063" s="5">
        <v>2013</v>
      </c>
      <c r="G1063" s="5" t="s">
        <v>60</v>
      </c>
      <c r="H1063" s="5">
        <v>2</v>
      </c>
      <c r="I1063" s="5">
        <v>2</v>
      </c>
      <c r="J1063" s="26">
        <v>1115.2</v>
      </c>
      <c r="K1063" s="26">
        <v>1004.8</v>
      </c>
      <c r="L1063" s="26">
        <v>0</v>
      </c>
      <c r="M1063" s="6">
        <v>54</v>
      </c>
      <c r="N1063" s="24">
        <f t="shared" si="396"/>
        <v>3390546.88</v>
      </c>
      <c r="O1063" s="26"/>
      <c r="P1063" s="1">
        <f t="shared" si="398"/>
        <v>2303834.2199999997</v>
      </c>
      <c r="Q1063" s="1"/>
      <c r="R1063" s="1">
        <v>414299.24359999999</v>
      </c>
      <c r="S1063" s="1">
        <v>672413.41639999999</v>
      </c>
      <c r="T1063" s="1"/>
      <c r="U1063" s="1">
        <f t="shared" si="399"/>
        <v>3374.35</v>
      </c>
      <c r="V1063" s="1">
        <f t="shared" si="399"/>
        <v>3374.35</v>
      </c>
      <c r="W1063" s="7">
        <v>2020</v>
      </c>
      <c r="X1063" s="173" t="s">
        <v>1394</v>
      </c>
      <c r="Y1063" s="11">
        <f>+P1063-'[1]Приложение №1'!$P1004</f>
        <v>0</v>
      </c>
      <c r="AA1063" s="24">
        <f t="shared" si="397"/>
        <v>3390546.88</v>
      </c>
      <c r="AB1063" s="26">
        <v>0</v>
      </c>
      <c r="AC1063" s="26">
        <v>0</v>
      </c>
      <c r="AD1063" s="26">
        <v>0</v>
      </c>
      <c r="AE1063" s="26">
        <v>0</v>
      </c>
      <c r="AF1063" s="26">
        <v>0</v>
      </c>
      <c r="AG1063" s="26"/>
      <c r="AH1063" s="26">
        <v>0</v>
      </c>
      <c r="AI1063" s="26">
        <v>0</v>
      </c>
      <c r="AJ1063" s="26">
        <v>3197890.5015539997</v>
      </c>
      <c r="AK1063" s="26">
        <v>0</v>
      </c>
      <c r="AL1063" s="26">
        <v>0</v>
      </c>
      <c r="AM1063" s="26">
        <v>0</v>
      </c>
      <c r="AN1063" s="26">
        <v>85155.99</v>
      </c>
      <c r="AO1063" s="26">
        <v>37569</v>
      </c>
      <c r="AP1063" s="112">
        <v>69931.388445999997</v>
      </c>
      <c r="AQ1063" s="172"/>
    </row>
    <row r="1064" spans="1:43" ht="15" customHeight="1" x14ac:dyDescent="0.25">
      <c r="A1064" s="4">
        <f t="shared" si="394"/>
        <v>1036</v>
      </c>
      <c r="B1064" s="22">
        <f t="shared" si="395"/>
        <v>92</v>
      </c>
      <c r="C1064" s="2" t="s">
        <v>97</v>
      </c>
      <c r="D1064" s="2" t="s">
        <v>782</v>
      </c>
      <c r="E1064" s="5">
        <v>1989</v>
      </c>
      <c r="F1064" s="5">
        <v>2015</v>
      </c>
      <c r="G1064" s="5" t="s">
        <v>63</v>
      </c>
      <c r="H1064" s="5">
        <v>2</v>
      </c>
      <c r="I1064" s="5">
        <v>1</v>
      </c>
      <c r="J1064" s="26">
        <v>728</v>
      </c>
      <c r="K1064" s="26">
        <v>647.4</v>
      </c>
      <c r="L1064" s="26">
        <v>0</v>
      </c>
      <c r="M1064" s="6">
        <v>32</v>
      </c>
      <c r="N1064" s="24">
        <f t="shared" si="396"/>
        <v>3349362.74</v>
      </c>
      <c r="O1064" s="26"/>
      <c r="P1064" s="1">
        <f t="shared" si="398"/>
        <v>2738901.85</v>
      </c>
      <c r="Q1064" s="1"/>
      <c r="R1064" s="1">
        <v>174631.21280000001</v>
      </c>
      <c r="S1064" s="1">
        <v>435829.67720000015</v>
      </c>
      <c r="T1064" s="26"/>
      <c r="U1064" s="1">
        <f t="shared" si="399"/>
        <v>5173.55999382144</v>
      </c>
      <c r="V1064" s="1">
        <f t="shared" si="399"/>
        <v>5173.55999382144</v>
      </c>
      <c r="W1064" s="7">
        <v>2020</v>
      </c>
      <c r="X1064" s="173" t="s">
        <v>1394</v>
      </c>
      <c r="Y1064" s="11">
        <f>+P1064-'[1]Приложение №1'!$P1005</f>
        <v>0</v>
      </c>
      <c r="AA1064" s="24">
        <f t="shared" si="397"/>
        <v>3349362.74</v>
      </c>
      <c r="AB1064" s="26">
        <v>0</v>
      </c>
      <c r="AC1064" s="26">
        <v>0</v>
      </c>
      <c r="AD1064" s="26">
        <v>0</v>
      </c>
      <c r="AE1064" s="26">
        <v>0</v>
      </c>
      <c r="AF1064" s="26">
        <v>0</v>
      </c>
      <c r="AG1064" s="26"/>
      <c r="AH1064" s="26">
        <v>0</v>
      </c>
      <c r="AI1064" s="26">
        <v>0</v>
      </c>
      <c r="AJ1064" s="26">
        <v>0</v>
      </c>
      <c r="AK1064" s="26">
        <v>0</v>
      </c>
      <c r="AL1064" s="26">
        <v>3202982.6368680005</v>
      </c>
      <c r="AM1064" s="26">
        <v>0</v>
      </c>
      <c r="AN1064" s="26">
        <v>46337.36</v>
      </c>
      <c r="AO1064" s="1">
        <v>30000</v>
      </c>
      <c r="AP1064" s="112">
        <v>70042.743132000018</v>
      </c>
      <c r="AQ1064" s="172"/>
    </row>
    <row r="1065" spans="1:43" ht="15" customHeight="1" x14ac:dyDescent="0.25">
      <c r="A1065" s="4">
        <f t="shared" si="394"/>
        <v>1037</v>
      </c>
      <c r="B1065" s="22">
        <f t="shared" si="395"/>
        <v>93</v>
      </c>
      <c r="C1065" s="2" t="s">
        <v>97</v>
      </c>
      <c r="D1065" s="2" t="s">
        <v>435</v>
      </c>
      <c r="E1065" s="5">
        <v>1994</v>
      </c>
      <c r="F1065" s="5">
        <v>1994</v>
      </c>
      <c r="G1065" s="5" t="s">
        <v>63</v>
      </c>
      <c r="H1065" s="5">
        <v>2</v>
      </c>
      <c r="I1065" s="5">
        <v>1</v>
      </c>
      <c r="J1065" s="26">
        <v>350.5</v>
      </c>
      <c r="K1065" s="26">
        <v>347.3</v>
      </c>
      <c r="L1065" s="26">
        <v>0</v>
      </c>
      <c r="M1065" s="6">
        <v>13</v>
      </c>
      <c r="N1065" s="24">
        <f t="shared" si="396"/>
        <v>139958.42999999996</v>
      </c>
      <c r="O1065" s="26"/>
      <c r="P1065" s="1">
        <f t="shared" si="398"/>
        <v>5382.7883889315417</v>
      </c>
      <c r="Q1065" s="1"/>
      <c r="R1065" s="1">
        <v>19873.2006</v>
      </c>
      <c r="S1065" s="1">
        <v>114702.44101106843</v>
      </c>
      <c r="T1065" s="26"/>
      <c r="U1065" s="1">
        <f t="shared" si="399"/>
        <v>402.99000863806498</v>
      </c>
      <c r="V1065" s="1">
        <f t="shared" si="399"/>
        <v>402.99000863806498</v>
      </c>
      <c r="W1065" s="7">
        <v>2020</v>
      </c>
      <c r="X1065" s="173" t="s">
        <v>1394</v>
      </c>
      <c r="Y1065" s="11">
        <f>+P1065-'[1]Приложение №1'!$P1007</f>
        <v>0</v>
      </c>
      <c r="AA1065" s="24">
        <f t="shared" si="397"/>
        <v>139958.42999999996</v>
      </c>
      <c r="AB1065" s="26">
        <v>0</v>
      </c>
      <c r="AC1065" s="26">
        <v>0</v>
      </c>
      <c r="AD1065" s="26">
        <v>0</v>
      </c>
      <c r="AE1065" s="26">
        <v>0</v>
      </c>
      <c r="AF1065" s="26">
        <v>94504.690522619989</v>
      </c>
      <c r="AG1065" s="26"/>
      <c r="AH1065" s="26">
        <v>0</v>
      </c>
      <c r="AI1065" s="26">
        <v>0</v>
      </c>
      <c r="AJ1065" s="26">
        <v>0</v>
      </c>
      <c r="AK1065" s="26">
        <v>0</v>
      </c>
      <c r="AL1065" s="26">
        <v>0</v>
      </c>
      <c r="AM1065" s="26">
        <v>0</v>
      </c>
      <c r="AN1065" s="26">
        <v>41987.528999999995</v>
      </c>
      <c r="AO1065" s="1">
        <v>1399.5843</v>
      </c>
      <c r="AP1065" s="112">
        <v>2066.6261773800002</v>
      </c>
      <c r="AQ1065" s="172"/>
    </row>
    <row r="1066" spans="1:43" ht="15" customHeight="1" x14ac:dyDescent="0.25">
      <c r="A1066" s="4">
        <f t="shared" si="394"/>
        <v>1038</v>
      </c>
      <c r="B1066" s="22">
        <f t="shared" si="395"/>
        <v>94</v>
      </c>
      <c r="C1066" s="2" t="s">
        <v>97</v>
      </c>
      <c r="D1066" s="2" t="s">
        <v>783</v>
      </c>
      <c r="E1066" s="5">
        <v>1982</v>
      </c>
      <c r="F1066" s="5">
        <v>1982</v>
      </c>
      <c r="G1066" s="5" t="s">
        <v>63</v>
      </c>
      <c r="H1066" s="5">
        <v>2</v>
      </c>
      <c r="I1066" s="5">
        <v>2</v>
      </c>
      <c r="J1066" s="26">
        <v>1069.3</v>
      </c>
      <c r="K1066" s="26">
        <v>1019.2</v>
      </c>
      <c r="L1066" s="26">
        <v>0</v>
      </c>
      <c r="M1066" s="6">
        <v>68</v>
      </c>
      <c r="N1066" s="24">
        <f t="shared" si="396"/>
        <v>18922334.699999999</v>
      </c>
      <c r="O1066" s="26"/>
      <c r="P1066" s="1">
        <f t="shared" si="398"/>
        <v>18004956.431773338</v>
      </c>
      <c r="Q1066" s="1"/>
      <c r="R1066" s="1">
        <v>231252.83240000001</v>
      </c>
      <c r="S1066" s="1">
        <v>686125.43582666083</v>
      </c>
      <c r="T1066" s="26"/>
      <c r="U1066" s="1">
        <f t="shared" si="399"/>
        <v>18565.869996075351</v>
      </c>
      <c r="V1066" s="1">
        <f t="shared" si="399"/>
        <v>18565.869996075351</v>
      </c>
      <c r="W1066" s="7">
        <v>2020</v>
      </c>
      <c r="X1066" s="173" t="s">
        <v>1394</v>
      </c>
      <c r="Y1066" s="11">
        <f>+P1066-'[1]Приложение №1'!$P1008</f>
        <v>0</v>
      </c>
      <c r="AA1066" s="24">
        <f t="shared" si="397"/>
        <v>18922334.699999999</v>
      </c>
      <c r="AB1066" s="26">
        <v>2207550.5663593197</v>
      </c>
      <c r="AC1066" s="26">
        <v>789277.39708272007</v>
      </c>
      <c r="AD1066" s="26">
        <v>304384.20903072</v>
      </c>
      <c r="AE1066" s="26">
        <v>1178494.84029816</v>
      </c>
      <c r="AF1066" s="26">
        <v>0</v>
      </c>
      <c r="AG1066" s="26"/>
      <c r="AH1066" s="26">
        <v>549048.34432055987</v>
      </c>
      <c r="AI1066" s="26">
        <v>0</v>
      </c>
      <c r="AJ1066" s="26">
        <v>2691074.5333038</v>
      </c>
      <c r="AK1066" s="26">
        <v>0</v>
      </c>
      <c r="AL1066" s="26">
        <v>4592446.6838018997</v>
      </c>
      <c r="AM1066" s="26">
        <v>4255937.4671242805</v>
      </c>
      <c r="AN1066" s="26">
        <v>1802584.0269000002</v>
      </c>
      <c r="AO1066" s="1">
        <v>189223.34700000004</v>
      </c>
      <c r="AP1066" s="112">
        <v>362313.28477854008</v>
      </c>
      <c r="AQ1066" s="172"/>
    </row>
    <row r="1067" spans="1:43" ht="15" customHeight="1" x14ac:dyDescent="0.25">
      <c r="A1067" s="4">
        <f t="shared" si="394"/>
        <v>1039</v>
      </c>
      <c r="B1067" s="22">
        <f t="shared" si="395"/>
        <v>95</v>
      </c>
      <c r="C1067" s="2" t="s">
        <v>97</v>
      </c>
      <c r="D1067" s="2" t="s">
        <v>784</v>
      </c>
      <c r="E1067" s="5">
        <v>1988</v>
      </c>
      <c r="F1067" s="5">
        <v>2013</v>
      </c>
      <c r="G1067" s="5" t="s">
        <v>60</v>
      </c>
      <c r="H1067" s="5">
        <v>5</v>
      </c>
      <c r="I1067" s="5">
        <v>6</v>
      </c>
      <c r="J1067" s="26">
        <v>7106.9</v>
      </c>
      <c r="K1067" s="26">
        <v>6246.6</v>
      </c>
      <c r="L1067" s="26">
        <v>0</v>
      </c>
      <c r="M1067" s="6">
        <v>249</v>
      </c>
      <c r="N1067" s="24">
        <f t="shared" si="396"/>
        <v>87808581.139999986</v>
      </c>
      <c r="O1067" s="26"/>
      <c r="P1067" s="1">
        <f t="shared" si="398"/>
        <v>68952213.769999996</v>
      </c>
      <c r="Q1067" s="1"/>
      <c r="R1067" s="1">
        <v>2138217.0712000001</v>
      </c>
      <c r="S1067" s="1">
        <v>16718150.298799997</v>
      </c>
      <c r="T1067" s="1"/>
      <c r="U1067" s="1">
        <f t="shared" si="399"/>
        <v>14057.020001280694</v>
      </c>
      <c r="V1067" s="1">
        <f t="shared" si="399"/>
        <v>14057.020001280694</v>
      </c>
      <c r="W1067" s="7">
        <v>2020</v>
      </c>
      <c r="X1067" s="173" t="s">
        <v>1394</v>
      </c>
      <c r="Y1067" s="11">
        <f>+P1067-'[1]Приложение №1'!$P1009</f>
        <v>0</v>
      </c>
      <c r="AA1067" s="24">
        <f t="shared" si="397"/>
        <v>87808581.139999986</v>
      </c>
      <c r="AB1067" s="26">
        <v>10428561.262495741</v>
      </c>
      <c r="AC1067" s="26">
        <v>0</v>
      </c>
      <c r="AD1067" s="26">
        <v>6375342.5890291203</v>
      </c>
      <c r="AE1067" s="26">
        <v>4861252.9215079201</v>
      </c>
      <c r="AF1067" s="26">
        <v>0</v>
      </c>
      <c r="AG1067" s="26"/>
      <c r="AH1067" s="26">
        <v>518192.46236519999</v>
      </c>
      <c r="AI1067" s="26">
        <v>0</v>
      </c>
      <c r="AJ1067" s="26">
        <v>18564426.8236854</v>
      </c>
      <c r="AK1067" s="26">
        <v>0</v>
      </c>
      <c r="AL1067" s="26">
        <v>36042939.990303963</v>
      </c>
      <c r="AM1067" s="26">
        <v>0</v>
      </c>
      <c r="AN1067" s="26">
        <v>8460521.8467000015</v>
      </c>
      <c r="AO1067" s="1">
        <v>878085.81140000001</v>
      </c>
      <c r="AP1067" s="112">
        <v>1679257.4325126603</v>
      </c>
      <c r="AQ1067" s="172"/>
    </row>
    <row r="1068" spans="1:43" ht="15" customHeight="1" x14ac:dyDescent="0.25">
      <c r="A1068" s="4">
        <f t="shared" si="394"/>
        <v>1040</v>
      </c>
      <c r="B1068" s="22">
        <f t="shared" si="395"/>
        <v>96</v>
      </c>
      <c r="C1068" s="2" t="s">
        <v>97</v>
      </c>
      <c r="D1068" s="2" t="s">
        <v>785</v>
      </c>
      <c r="E1068" s="5">
        <v>1989</v>
      </c>
      <c r="F1068" s="5">
        <v>2017</v>
      </c>
      <c r="G1068" s="5" t="s">
        <v>60</v>
      </c>
      <c r="H1068" s="5">
        <v>9</v>
      </c>
      <c r="I1068" s="5">
        <v>3</v>
      </c>
      <c r="J1068" s="26">
        <v>8049.4</v>
      </c>
      <c r="K1068" s="26">
        <v>6665.5</v>
      </c>
      <c r="L1068" s="26">
        <v>0</v>
      </c>
      <c r="M1068" s="6">
        <v>258</v>
      </c>
      <c r="N1068" s="24">
        <f t="shared" si="396"/>
        <v>34535107.586130939</v>
      </c>
      <c r="O1068" s="26"/>
      <c r="P1068" s="1">
        <f t="shared" si="398"/>
        <v>24403674.736130938</v>
      </c>
      <c r="Q1068" s="1"/>
      <c r="R1068" s="1">
        <v>1283162.2299999997</v>
      </c>
      <c r="S1068" s="1">
        <v>8848270.6199999992</v>
      </c>
      <c r="T1068" s="26"/>
      <c r="U1068" s="1">
        <f t="shared" si="399"/>
        <v>5181.1728431671954</v>
      </c>
      <c r="V1068" s="1">
        <f t="shared" si="399"/>
        <v>5181.1728431671954</v>
      </c>
      <c r="W1068" s="7">
        <v>2020</v>
      </c>
      <c r="X1068" s="173" t="s">
        <v>1394</v>
      </c>
      <c r="Y1068" s="11">
        <f>+P1068-'[1]Приложение №1'!$P1010</f>
        <v>-27228180.923869066</v>
      </c>
      <c r="AA1068" s="24">
        <f t="shared" si="397"/>
        <v>34535107.586130939</v>
      </c>
      <c r="AB1068" s="26">
        <v>9503098.7698319387</v>
      </c>
      <c r="AC1068" s="26">
        <v>0</v>
      </c>
      <c r="AD1068" s="26">
        <v>6138860.8976629199</v>
      </c>
      <c r="AE1068" s="26">
        <v>2958309.3156556799</v>
      </c>
      <c r="AF1068" s="26">
        <v>0</v>
      </c>
      <c r="AG1068" s="26"/>
      <c r="AH1068" s="26">
        <v>715245.76767839992</v>
      </c>
      <c r="AI1068" s="26">
        <v>0</v>
      </c>
      <c r="AJ1068" s="26">
        <v>5352142.2195780007</v>
      </c>
      <c r="AK1068" s="26">
        <v>0</v>
      </c>
      <c r="AL1068" s="26"/>
      <c r="AM1068" s="26">
        <v>0</v>
      </c>
      <c r="AN1068" s="26">
        <v>7589459.6136000007</v>
      </c>
      <c r="AO1068" s="1">
        <v>782532.36640000006</v>
      </c>
      <c r="AP1068" s="112">
        <v>1495458.6357239999</v>
      </c>
      <c r="AQ1068" s="172"/>
    </row>
    <row r="1069" spans="1:43" ht="15" customHeight="1" x14ac:dyDescent="0.25">
      <c r="A1069" s="4">
        <f t="shared" si="394"/>
        <v>1041</v>
      </c>
      <c r="B1069" s="22">
        <f t="shared" si="395"/>
        <v>97</v>
      </c>
      <c r="C1069" s="2" t="s">
        <v>97</v>
      </c>
      <c r="D1069" s="2" t="s">
        <v>786</v>
      </c>
      <c r="E1069" s="5">
        <v>1994</v>
      </c>
      <c r="F1069" s="5">
        <v>2013</v>
      </c>
      <c r="G1069" s="5" t="s">
        <v>60</v>
      </c>
      <c r="H1069" s="5">
        <v>9</v>
      </c>
      <c r="I1069" s="5">
        <v>3</v>
      </c>
      <c r="J1069" s="26">
        <v>7891.7</v>
      </c>
      <c r="K1069" s="26">
        <v>6614.4</v>
      </c>
      <c r="L1069" s="26">
        <v>0</v>
      </c>
      <c r="M1069" s="6">
        <v>291</v>
      </c>
      <c r="N1069" s="24">
        <f t="shared" si="396"/>
        <v>77653320.579999983</v>
      </c>
      <c r="O1069" s="26"/>
      <c r="P1069" s="1">
        <f t="shared" si="398"/>
        <v>61899602.317548469</v>
      </c>
      <c r="Q1069" s="1"/>
      <c r="R1069" s="1">
        <v>3086934.55</v>
      </c>
      <c r="S1069" s="1">
        <v>12666783.712451514</v>
      </c>
      <c r="T1069" s="26"/>
      <c r="U1069" s="1">
        <f t="shared" ref="U1069:V1088" si="400">$N1069/($K1069+$L1069)</f>
        <v>11740.040000604738</v>
      </c>
      <c r="V1069" s="1">
        <f t="shared" si="400"/>
        <v>11740.040000604738</v>
      </c>
      <c r="W1069" s="7">
        <v>2020</v>
      </c>
      <c r="X1069" s="173" t="s">
        <v>1394</v>
      </c>
      <c r="Y1069" s="11">
        <f>+P1069-'[1]Приложение №1'!$P1011</f>
        <v>0</v>
      </c>
      <c r="AA1069" s="24">
        <f t="shared" si="397"/>
        <v>77653320.579999983</v>
      </c>
      <c r="AB1069" s="26">
        <v>9430244.7665298581</v>
      </c>
      <c r="AC1069" s="26">
        <v>0</v>
      </c>
      <c r="AD1069" s="26">
        <v>6091798.28860512</v>
      </c>
      <c r="AE1069" s="26">
        <v>2935629.9024880799</v>
      </c>
      <c r="AF1069" s="26">
        <v>0</v>
      </c>
      <c r="AG1069" s="26"/>
      <c r="AH1069" s="26">
        <v>709762.44836616004</v>
      </c>
      <c r="AI1069" s="26">
        <v>0</v>
      </c>
      <c r="AJ1069" s="26">
        <v>5311110.8681315994</v>
      </c>
      <c r="AK1069" s="26">
        <v>0</v>
      </c>
      <c r="AL1069" s="26">
        <v>43382970.939422093</v>
      </c>
      <c r="AM1069" s="26">
        <v>0</v>
      </c>
      <c r="AN1069" s="26">
        <v>7531276.222000001</v>
      </c>
      <c r="AO1069" s="1">
        <v>776533.2058</v>
      </c>
      <c r="AP1069" s="112">
        <v>1483993.9386570798</v>
      </c>
      <c r="AQ1069" s="172"/>
    </row>
    <row r="1070" spans="1:43" ht="15" customHeight="1" x14ac:dyDescent="0.25">
      <c r="A1070" s="4">
        <f t="shared" si="394"/>
        <v>1042</v>
      </c>
      <c r="B1070" s="22">
        <f t="shared" si="395"/>
        <v>98</v>
      </c>
      <c r="C1070" s="2" t="s">
        <v>97</v>
      </c>
      <c r="D1070" s="2" t="s">
        <v>787</v>
      </c>
      <c r="E1070" s="5">
        <v>1985</v>
      </c>
      <c r="F1070" s="5">
        <v>2013</v>
      </c>
      <c r="G1070" s="5" t="s">
        <v>60</v>
      </c>
      <c r="H1070" s="5">
        <v>3</v>
      </c>
      <c r="I1070" s="5">
        <v>3</v>
      </c>
      <c r="J1070" s="26">
        <v>1439.1</v>
      </c>
      <c r="K1070" s="26">
        <v>1289.4000000000001</v>
      </c>
      <c r="L1070" s="26">
        <v>0</v>
      </c>
      <c r="M1070" s="6">
        <v>55</v>
      </c>
      <c r="N1070" s="24">
        <f t="shared" si="396"/>
        <v>17444911.509005461</v>
      </c>
      <c r="O1070" s="26"/>
      <c r="P1070" s="1">
        <f t="shared" si="398"/>
        <v>13417509.149284188</v>
      </c>
      <c r="Q1070" s="1"/>
      <c r="R1070" s="1">
        <v>393370.94079999998</v>
      </c>
      <c r="S1070" s="1">
        <v>3634031.4189212732</v>
      </c>
      <c r="T1070" s="1"/>
      <c r="U1070" s="1">
        <f t="shared" si="400"/>
        <v>13529.47999767757</v>
      </c>
      <c r="V1070" s="1">
        <f t="shared" si="400"/>
        <v>13529.47999767757</v>
      </c>
      <c r="W1070" s="7">
        <v>2020</v>
      </c>
      <c r="X1070" s="173" t="s">
        <v>1394</v>
      </c>
      <c r="Y1070" s="11">
        <f>+P1070-'[1]Приложение №1'!$P1012</f>
        <v>0</v>
      </c>
      <c r="AA1070" s="24">
        <f t="shared" si="397"/>
        <v>17444911.509005461</v>
      </c>
      <c r="AB1070" s="26">
        <v>0</v>
      </c>
      <c r="AC1070" s="26">
        <v>0</v>
      </c>
      <c r="AD1070" s="26">
        <v>0</v>
      </c>
      <c r="AE1070" s="26">
        <v>1124212.3435180259</v>
      </c>
      <c r="AF1070" s="26">
        <v>0</v>
      </c>
      <c r="AG1070" s="26"/>
      <c r="AH1070" s="26">
        <v>0</v>
      </c>
      <c r="AI1070" s="26">
        <v>0</v>
      </c>
      <c r="AJ1070" s="26">
        <v>4206748.5157533297</v>
      </c>
      <c r="AK1070" s="26">
        <v>0</v>
      </c>
      <c r="AL1070" s="26">
        <v>8272430.9336326644</v>
      </c>
      <c r="AM1070" s="26">
        <v>3193396.3000122053</v>
      </c>
      <c r="AN1070" s="26">
        <v>215153.97</v>
      </c>
      <c r="AO1070" s="26">
        <v>65657.709721273903</v>
      </c>
      <c r="AP1070" s="112">
        <v>367311.73636796477</v>
      </c>
      <c r="AQ1070" s="172"/>
    </row>
    <row r="1071" spans="1:43" ht="15" customHeight="1" x14ac:dyDescent="0.25">
      <c r="A1071" s="4">
        <f t="shared" si="394"/>
        <v>1043</v>
      </c>
      <c r="B1071" s="22">
        <f t="shared" si="395"/>
        <v>99</v>
      </c>
      <c r="C1071" s="2" t="s">
        <v>97</v>
      </c>
      <c r="D1071" s="2" t="s">
        <v>788</v>
      </c>
      <c r="E1071" s="5">
        <v>1982</v>
      </c>
      <c r="F1071" s="5">
        <v>2005</v>
      </c>
      <c r="G1071" s="5" t="s">
        <v>48</v>
      </c>
      <c r="H1071" s="5">
        <v>4</v>
      </c>
      <c r="I1071" s="5">
        <v>3</v>
      </c>
      <c r="J1071" s="26">
        <v>4244.5200000000004</v>
      </c>
      <c r="K1071" s="26">
        <v>4058.92</v>
      </c>
      <c r="L1071" s="26">
        <v>0</v>
      </c>
      <c r="M1071" s="6">
        <v>282</v>
      </c>
      <c r="N1071" s="24">
        <f t="shared" si="396"/>
        <v>64128906.539999999</v>
      </c>
      <c r="O1071" s="26"/>
      <c r="P1071" s="1">
        <f t="shared" si="398"/>
        <v>51130726.961447366</v>
      </c>
      <c r="Q1071" s="1"/>
      <c r="R1071" s="1">
        <v>1419323.2734399999</v>
      </c>
      <c r="S1071" s="1">
        <v>11578856.30511263</v>
      </c>
      <c r="T1071" s="1"/>
      <c r="U1071" s="1">
        <f t="shared" si="400"/>
        <v>15799.5</v>
      </c>
      <c r="V1071" s="1">
        <f t="shared" si="400"/>
        <v>15799.5</v>
      </c>
      <c r="W1071" s="7">
        <v>2020</v>
      </c>
      <c r="X1071" s="173" t="s">
        <v>1394</v>
      </c>
      <c r="Y1071" s="11">
        <f>+P1071-'[1]Приложение №1'!$P1013</f>
        <v>0</v>
      </c>
      <c r="AA1071" s="24">
        <f t="shared" si="397"/>
        <v>64128906.539999999</v>
      </c>
      <c r="AB1071" s="26">
        <v>9690780.7754885387</v>
      </c>
      <c r="AC1071" s="26">
        <v>3453223.58397828</v>
      </c>
      <c r="AD1071" s="26">
        <v>3607850.2836289201</v>
      </c>
      <c r="AE1071" s="26">
        <v>2258742.3947533201</v>
      </c>
      <c r="AF1071" s="26">
        <v>0</v>
      </c>
      <c r="AG1071" s="26"/>
      <c r="AH1071" s="26">
        <v>371861.79313164001</v>
      </c>
      <c r="AI1071" s="26">
        <v>0</v>
      </c>
      <c r="AJ1071" s="26">
        <v>17716221.746810999</v>
      </c>
      <c r="AK1071" s="26">
        <v>0</v>
      </c>
      <c r="AL1071" s="26">
        <v>9198344.3463416398</v>
      </c>
      <c r="AM1071" s="26">
        <v>9921491.0771583598</v>
      </c>
      <c r="AN1071" s="26">
        <v>6039716.3901000004</v>
      </c>
      <c r="AO1071" s="1">
        <v>641289.06539999996</v>
      </c>
      <c r="AP1071" s="112">
        <v>1229385.0832082999</v>
      </c>
      <c r="AQ1071" s="172"/>
    </row>
    <row r="1072" spans="1:43" ht="15" customHeight="1" x14ac:dyDescent="0.25">
      <c r="A1072" s="4">
        <f t="shared" si="394"/>
        <v>1044</v>
      </c>
      <c r="B1072" s="22">
        <f t="shared" si="395"/>
        <v>100</v>
      </c>
      <c r="C1072" s="2" t="s">
        <v>97</v>
      </c>
      <c r="D1072" s="2" t="s">
        <v>790</v>
      </c>
      <c r="E1072" s="5">
        <v>1979</v>
      </c>
      <c r="F1072" s="5">
        <v>2013</v>
      </c>
      <c r="G1072" s="5" t="s">
        <v>48</v>
      </c>
      <c r="H1072" s="5">
        <v>4</v>
      </c>
      <c r="I1072" s="5">
        <v>3</v>
      </c>
      <c r="J1072" s="26">
        <v>1175.2</v>
      </c>
      <c r="K1072" s="26">
        <v>845.9</v>
      </c>
      <c r="L1072" s="26">
        <v>0</v>
      </c>
      <c r="M1072" s="6">
        <v>33</v>
      </c>
      <c r="N1072" s="24">
        <f t="shared" si="396"/>
        <v>9216266.6099999994</v>
      </c>
      <c r="O1072" s="26"/>
      <c r="P1072" s="1">
        <f t="shared" si="398"/>
        <v>6559959.8023098828</v>
      </c>
      <c r="Q1072" s="1"/>
      <c r="R1072" s="1">
        <v>254136.97380000001</v>
      </c>
      <c r="S1072" s="1">
        <v>2402169.8338901168</v>
      </c>
      <c r="T1072" s="1"/>
      <c r="U1072" s="1">
        <f t="shared" si="400"/>
        <v>10895.220014186074</v>
      </c>
      <c r="V1072" s="1">
        <f t="shared" si="400"/>
        <v>10895.220014186074</v>
      </c>
      <c r="W1072" s="7">
        <v>2020</v>
      </c>
      <c r="X1072" s="173" t="s">
        <v>1394</v>
      </c>
      <c r="Y1072" s="11">
        <f>+P1072-'[1]Приложение №1'!$P1014</f>
        <v>0</v>
      </c>
      <c r="AA1072" s="24">
        <f t="shared" si="397"/>
        <v>9216266.6099999994</v>
      </c>
      <c r="AB1072" s="26">
        <v>2019609.0258052798</v>
      </c>
      <c r="AC1072" s="26">
        <v>719669.72567699989</v>
      </c>
      <c r="AD1072" s="26">
        <v>751894.72755264014</v>
      </c>
      <c r="AE1072" s="26">
        <v>470733.64419815998</v>
      </c>
      <c r="AF1072" s="26">
        <v>288012.02806908003</v>
      </c>
      <c r="AG1072" s="26"/>
      <c r="AH1072" s="26">
        <v>77497.930617239996</v>
      </c>
      <c r="AI1072" s="26">
        <v>0</v>
      </c>
      <c r="AJ1072" s="26">
        <v>3692152.5848423997</v>
      </c>
      <c r="AK1072" s="26">
        <v>0</v>
      </c>
      <c r="AL1072" s="26">
        <v>0</v>
      </c>
      <c r="AM1072" s="26">
        <v>0</v>
      </c>
      <c r="AN1072" s="26">
        <v>929162.5308999999</v>
      </c>
      <c r="AO1072" s="1">
        <v>92162.666100000002</v>
      </c>
      <c r="AP1072" s="112">
        <v>175371.74623819999</v>
      </c>
      <c r="AQ1072" s="172"/>
    </row>
    <row r="1073" spans="1:43" x14ac:dyDescent="0.25">
      <c r="A1073" s="4">
        <f t="shared" si="394"/>
        <v>1045</v>
      </c>
      <c r="B1073" s="22">
        <f t="shared" si="395"/>
        <v>101</v>
      </c>
      <c r="C1073" s="2" t="s">
        <v>97</v>
      </c>
      <c r="D1073" s="2" t="s">
        <v>791</v>
      </c>
      <c r="E1073" s="5">
        <v>1979</v>
      </c>
      <c r="F1073" s="5">
        <v>2016</v>
      </c>
      <c r="G1073" s="5" t="s">
        <v>63</v>
      </c>
      <c r="H1073" s="5">
        <v>2</v>
      </c>
      <c r="I1073" s="5">
        <v>2</v>
      </c>
      <c r="J1073" s="26">
        <v>538.70000000000005</v>
      </c>
      <c r="K1073" s="26">
        <v>500.4</v>
      </c>
      <c r="L1073" s="26">
        <v>0</v>
      </c>
      <c r="M1073" s="6">
        <v>34</v>
      </c>
      <c r="N1073" s="24">
        <f t="shared" si="396"/>
        <v>2316346.6</v>
      </c>
      <c r="O1073" s="26"/>
      <c r="P1073" s="1">
        <f t="shared" si="398"/>
        <v>1847995.3600000003</v>
      </c>
      <c r="Q1073" s="1"/>
      <c r="R1073" s="1">
        <v>131481.95880000002</v>
      </c>
      <c r="S1073" s="1">
        <v>336869.28119999974</v>
      </c>
      <c r="T1073" s="26"/>
      <c r="U1073" s="1">
        <f t="shared" si="400"/>
        <v>4628.9900079936051</v>
      </c>
      <c r="V1073" s="1">
        <f t="shared" si="400"/>
        <v>4628.9900079936051</v>
      </c>
      <c r="W1073" s="7">
        <v>2020</v>
      </c>
      <c r="X1073" s="173" t="s">
        <v>1394</v>
      </c>
      <c r="Y1073" s="11">
        <f>+P1073-'[1]Приложение №1'!$P1015</f>
        <v>0</v>
      </c>
      <c r="AA1073" s="24">
        <f t="shared" si="397"/>
        <v>2316346.6</v>
      </c>
      <c r="AB1073" s="26">
        <v>1083848.41033014</v>
      </c>
      <c r="AC1073" s="26">
        <v>387514.13804963999</v>
      </c>
      <c r="AD1073" s="26">
        <v>149444.52335064</v>
      </c>
      <c r="AE1073" s="26"/>
      <c r="AF1073" s="26">
        <v>136165.12255080001</v>
      </c>
      <c r="AG1073" s="26"/>
      <c r="AH1073" s="26">
        <v>269568.08808131999</v>
      </c>
      <c r="AI1073" s="26"/>
      <c r="AJ1073" s="26"/>
      <c r="AK1073" s="26"/>
      <c r="AL1073" s="10"/>
      <c r="AM1073" s="26"/>
      <c r="AN1073" s="26">
        <v>222326.52009999997</v>
      </c>
      <c r="AO1073" s="1">
        <v>23163.465999999997</v>
      </c>
      <c r="AP1073" s="112">
        <v>44316.331537459999</v>
      </c>
      <c r="AQ1073" s="172"/>
    </row>
    <row r="1074" spans="1:43" ht="15" customHeight="1" x14ac:dyDescent="0.25">
      <c r="A1074" s="4">
        <f t="shared" si="394"/>
        <v>1046</v>
      </c>
      <c r="B1074" s="22">
        <f t="shared" si="395"/>
        <v>102</v>
      </c>
      <c r="C1074" s="2" t="s">
        <v>97</v>
      </c>
      <c r="D1074" s="2" t="s">
        <v>133</v>
      </c>
      <c r="E1074" s="5">
        <v>1975</v>
      </c>
      <c r="F1074" s="5">
        <v>2009</v>
      </c>
      <c r="G1074" s="5" t="s">
        <v>48</v>
      </c>
      <c r="H1074" s="5">
        <v>5</v>
      </c>
      <c r="I1074" s="5">
        <v>6</v>
      </c>
      <c r="J1074" s="26">
        <v>4366.5</v>
      </c>
      <c r="K1074" s="26">
        <v>4045</v>
      </c>
      <c r="L1074" s="26">
        <v>0</v>
      </c>
      <c r="M1074" s="6">
        <v>185</v>
      </c>
      <c r="N1074" s="24">
        <f t="shared" si="396"/>
        <v>30421797.800000001</v>
      </c>
      <c r="O1074" s="26"/>
      <c r="P1074" s="1">
        <f t="shared" si="398"/>
        <v>18608529.325528331</v>
      </c>
      <c r="Q1074" s="1"/>
      <c r="R1074" s="1">
        <v>326358.69</v>
      </c>
      <c r="S1074" s="1">
        <v>11486909.784471668</v>
      </c>
      <c r="T1074" s="1"/>
      <c r="U1074" s="1">
        <f t="shared" si="400"/>
        <v>7520.84</v>
      </c>
      <c r="V1074" s="1">
        <f t="shared" si="400"/>
        <v>7520.84</v>
      </c>
      <c r="W1074" s="7">
        <v>2020</v>
      </c>
      <c r="X1074" s="173" t="s">
        <v>1394</v>
      </c>
      <c r="Y1074" s="11">
        <f>+P1074-'[1]Приложение №1'!$P1016</f>
        <v>0</v>
      </c>
      <c r="AA1074" s="24">
        <f t="shared" si="397"/>
        <v>30421797.800000001</v>
      </c>
      <c r="AB1074" s="26">
        <v>9657546.3986000996</v>
      </c>
      <c r="AC1074" s="26">
        <v>3441380.8130919002</v>
      </c>
      <c r="AD1074" s="26">
        <v>0</v>
      </c>
      <c r="AE1074" s="26">
        <v>2250996.0758586</v>
      </c>
      <c r="AF1074" s="26">
        <v>1377241.5682872001</v>
      </c>
      <c r="AG1074" s="26"/>
      <c r="AH1074" s="26">
        <v>370586.49687779997</v>
      </c>
      <c r="AI1074" s="26">
        <v>0</v>
      </c>
      <c r="AJ1074" s="26">
        <v>0</v>
      </c>
      <c r="AK1074" s="26">
        <v>0</v>
      </c>
      <c r="AL1074" s="26">
        <v>9166798.7756813988</v>
      </c>
      <c r="AM1074" s="26">
        <v>0</v>
      </c>
      <c r="AN1074" s="26">
        <v>3278677.1770000001</v>
      </c>
      <c r="AO1074" s="1">
        <v>304217.97800000006</v>
      </c>
      <c r="AP1074" s="112">
        <v>574352.51660300011</v>
      </c>
      <c r="AQ1074" s="172"/>
    </row>
    <row r="1075" spans="1:43" ht="15" customHeight="1" x14ac:dyDescent="0.25">
      <c r="A1075" s="4">
        <f t="shared" si="394"/>
        <v>1047</v>
      </c>
      <c r="B1075" s="22">
        <f t="shared" si="395"/>
        <v>103</v>
      </c>
      <c r="C1075" s="2" t="s">
        <v>97</v>
      </c>
      <c r="D1075" s="2" t="s">
        <v>792</v>
      </c>
      <c r="E1075" s="5">
        <v>1986</v>
      </c>
      <c r="F1075" s="5">
        <v>2005</v>
      </c>
      <c r="G1075" s="5" t="s">
        <v>48</v>
      </c>
      <c r="H1075" s="5">
        <v>5</v>
      </c>
      <c r="I1075" s="5">
        <v>3</v>
      </c>
      <c r="J1075" s="26">
        <v>5898.64</v>
      </c>
      <c r="K1075" s="26">
        <v>5063.6400000000003</v>
      </c>
      <c r="L1075" s="26">
        <v>0</v>
      </c>
      <c r="M1075" s="6">
        <v>316</v>
      </c>
      <c r="N1075" s="24">
        <f t="shared" si="396"/>
        <v>52616181.970000006</v>
      </c>
      <c r="O1075" s="26"/>
      <c r="P1075" s="1">
        <f t="shared" si="398"/>
        <v>36590119.474616945</v>
      </c>
      <c r="Q1075" s="1"/>
      <c r="R1075" s="1">
        <v>1606841.20248</v>
      </c>
      <c r="S1075" s="1">
        <v>14419221.292903062</v>
      </c>
      <c r="T1075" s="1"/>
      <c r="U1075" s="1">
        <f t="shared" si="400"/>
        <v>10390.980000552963</v>
      </c>
      <c r="V1075" s="1">
        <f t="shared" si="400"/>
        <v>10390.980000552963</v>
      </c>
      <c r="W1075" s="7">
        <v>2020</v>
      </c>
      <c r="X1075" s="173" t="s">
        <v>1394</v>
      </c>
      <c r="Y1075" s="11">
        <f>+P1075-'[1]Приложение №1'!$P1017</f>
        <v>0</v>
      </c>
      <c r="AA1075" s="24">
        <f t="shared" si="397"/>
        <v>52616181.970000006</v>
      </c>
      <c r="AB1075" s="26">
        <v>12089576.8229145</v>
      </c>
      <c r="AC1075" s="26">
        <v>4308013.2351488397</v>
      </c>
      <c r="AD1075" s="26">
        <v>4500915.2712127808</v>
      </c>
      <c r="AE1075" s="26">
        <v>2817857.5473652803</v>
      </c>
      <c r="AF1075" s="26">
        <v>0</v>
      </c>
      <c r="AG1075" s="26"/>
      <c r="AH1075" s="26">
        <v>463910.16369684006</v>
      </c>
      <c r="AI1075" s="26">
        <v>0</v>
      </c>
      <c r="AJ1075" s="26">
        <v>22101585.911395203</v>
      </c>
      <c r="AK1075" s="26">
        <v>0</v>
      </c>
      <c r="AL1075" s="26">
        <v>0</v>
      </c>
      <c r="AM1075" s="26">
        <v>0</v>
      </c>
      <c r="AN1075" s="26">
        <v>4796070.6798999999</v>
      </c>
      <c r="AO1075" s="1">
        <v>526161.81969999999</v>
      </c>
      <c r="AP1075" s="112">
        <v>1012090.5186665601</v>
      </c>
      <c r="AQ1075" s="172"/>
    </row>
    <row r="1076" spans="1:43" ht="15" customHeight="1" x14ac:dyDescent="0.25">
      <c r="A1076" s="4">
        <f t="shared" si="394"/>
        <v>1048</v>
      </c>
      <c r="B1076" s="22">
        <f t="shared" si="395"/>
        <v>104</v>
      </c>
      <c r="C1076" s="2" t="s">
        <v>97</v>
      </c>
      <c r="D1076" s="2" t="s">
        <v>136</v>
      </c>
      <c r="E1076" s="5">
        <v>1970</v>
      </c>
      <c r="F1076" s="5">
        <v>2017</v>
      </c>
      <c r="G1076" s="5" t="s">
        <v>48</v>
      </c>
      <c r="H1076" s="5">
        <v>5</v>
      </c>
      <c r="I1076" s="5">
        <v>2</v>
      </c>
      <c r="J1076" s="26">
        <v>1774.6</v>
      </c>
      <c r="K1076" s="26">
        <v>1593.3</v>
      </c>
      <c r="L1076" s="26">
        <v>0</v>
      </c>
      <c r="M1076" s="6">
        <v>61</v>
      </c>
      <c r="N1076" s="24">
        <f t="shared" si="396"/>
        <v>803405.59</v>
      </c>
      <c r="O1076" s="26"/>
      <c r="P1076" s="1">
        <f t="shared" si="398"/>
        <v>614532.90939999989</v>
      </c>
      <c r="Q1076" s="1"/>
      <c r="R1076" s="1">
        <v>128550.63060000002</v>
      </c>
      <c r="S1076" s="1">
        <v>60322.05</v>
      </c>
      <c r="T1076" s="1"/>
      <c r="U1076" s="1">
        <f t="shared" si="400"/>
        <v>504.23999874474362</v>
      </c>
      <c r="V1076" s="1">
        <f t="shared" si="400"/>
        <v>504.23999874474362</v>
      </c>
      <c r="W1076" s="7">
        <v>2020</v>
      </c>
      <c r="X1076" s="173" t="s">
        <v>1394</v>
      </c>
      <c r="Y1076" s="11">
        <f>+P1076-'[1]Приложение №1'!$P1018</f>
        <v>0</v>
      </c>
      <c r="AA1076" s="24">
        <f t="shared" si="397"/>
        <v>803405.59</v>
      </c>
      <c r="AB1076" s="26">
        <v>0</v>
      </c>
      <c r="AC1076" s="26">
        <v>0</v>
      </c>
      <c r="AD1076" s="26">
        <v>0</v>
      </c>
      <c r="AE1076" s="26">
        <v>0</v>
      </c>
      <c r="AF1076" s="26">
        <v>703380.53234399995</v>
      </c>
      <c r="AG1076" s="26"/>
      <c r="AH1076" s="26">
        <v>0</v>
      </c>
      <c r="AI1076" s="26">
        <v>0</v>
      </c>
      <c r="AJ1076" s="26">
        <v>0</v>
      </c>
      <c r="AK1076" s="26">
        <v>0</v>
      </c>
      <c r="AL1076" s="26">
        <v>0</v>
      </c>
      <c r="AM1076" s="26">
        <v>0</v>
      </c>
      <c r="AN1076" s="26">
        <v>80518.92</v>
      </c>
      <c r="AO1076" s="26">
        <v>4124.63</v>
      </c>
      <c r="AP1076" s="112">
        <v>15381.507655999998</v>
      </c>
      <c r="AQ1076" s="172"/>
    </row>
    <row r="1077" spans="1:43" ht="15" customHeight="1" x14ac:dyDescent="0.25">
      <c r="A1077" s="4">
        <f t="shared" si="394"/>
        <v>1049</v>
      </c>
      <c r="B1077" s="22">
        <f t="shared" si="395"/>
        <v>105</v>
      </c>
      <c r="C1077" s="2" t="s">
        <v>97</v>
      </c>
      <c r="D1077" s="2" t="s">
        <v>793</v>
      </c>
      <c r="E1077" s="5">
        <v>1977</v>
      </c>
      <c r="F1077" s="5">
        <v>1977</v>
      </c>
      <c r="G1077" s="5" t="s">
        <v>60</v>
      </c>
      <c r="H1077" s="5">
        <v>4</v>
      </c>
      <c r="I1077" s="5">
        <v>6</v>
      </c>
      <c r="J1077" s="26">
        <v>5672.9</v>
      </c>
      <c r="K1077" s="26">
        <v>4956.6000000000004</v>
      </c>
      <c r="L1077" s="26">
        <v>0</v>
      </c>
      <c r="M1077" s="6">
        <v>207</v>
      </c>
      <c r="N1077" s="24">
        <f t="shared" si="396"/>
        <v>40803772.100000001</v>
      </c>
      <c r="O1077" s="26"/>
      <c r="P1077" s="1">
        <f t="shared" si="398"/>
        <v>24796712.34</v>
      </c>
      <c r="Q1077" s="1"/>
      <c r="R1077" s="1">
        <v>1895212.8411999999</v>
      </c>
      <c r="S1077" s="1">
        <v>14111846.9188</v>
      </c>
      <c r="T1077" s="1"/>
      <c r="U1077" s="1">
        <f t="shared" si="400"/>
        <v>8232.2100028245168</v>
      </c>
      <c r="V1077" s="1">
        <f t="shared" si="400"/>
        <v>8232.2100028245168</v>
      </c>
      <c r="W1077" s="7">
        <v>2020</v>
      </c>
      <c r="X1077" s="173" t="s">
        <v>1394</v>
      </c>
      <c r="Y1077" s="11">
        <f>+P1077-'[1]Приложение №1'!$P1019</f>
        <v>0</v>
      </c>
      <c r="AA1077" s="24">
        <f t="shared" si="397"/>
        <v>40803772.100000001</v>
      </c>
      <c r="AB1077" s="26">
        <v>8274934.6457723388</v>
      </c>
      <c r="AC1077" s="26">
        <v>4785620.9278290002</v>
      </c>
      <c r="AD1077" s="26">
        <v>5058755.6557213198</v>
      </c>
      <c r="AE1077" s="26">
        <v>3857344.1921599195</v>
      </c>
      <c r="AF1077" s="26">
        <v>1540930.0457111399</v>
      </c>
      <c r="AG1077" s="26"/>
      <c r="AH1077" s="26">
        <v>411179.32298520009</v>
      </c>
      <c r="AI1077" s="26">
        <v>0</v>
      </c>
      <c r="AJ1077" s="26">
        <v>0</v>
      </c>
      <c r="AK1077" s="26">
        <v>0</v>
      </c>
      <c r="AL1077" s="26">
        <v>0</v>
      </c>
      <c r="AM1077" s="26">
        <v>11247866.888920201</v>
      </c>
      <c r="AN1077" s="26">
        <v>4449861.0098000001</v>
      </c>
      <c r="AO1077" s="1">
        <v>408037.72100000002</v>
      </c>
      <c r="AP1077" s="112">
        <v>769241.69010087999</v>
      </c>
      <c r="AQ1077" s="172"/>
    </row>
    <row r="1078" spans="1:43" ht="15" customHeight="1" x14ac:dyDescent="0.25">
      <c r="A1078" s="4">
        <f t="shared" si="394"/>
        <v>1050</v>
      </c>
      <c r="B1078" s="22">
        <f t="shared" si="395"/>
        <v>106</v>
      </c>
      <c r="C1078" s="2" t="s">
        <v>97</v>
      </c>
      <c r="D1078" s="2" t="s">
        <v>794</v>
      </c>
      <c r="E1078" s="5">
        <v>1975</v>
      </c>
      <c r="F1078" s="5">
        <v>2013</v>
      </c>
      <c r="G1078" s="5" t="s">
        <v>60</v>
      </c>
      <c r="H1078" s="5">
        <v>4</v>
      </c>
      <c r="I1078" s="5">
        <v>4</v>
      </c>
      <c r="J1078" s="26">
        <v>3899.5</v>
      </c>
      <c r="K1078" s="26">
        <v>3416.4</v>
      </c>
      <c r="L1078" s="26">
        <v>0</v>
      </c>
      <c r="M1078" s="6">
        <v>110</v>
      </c>
      <c r="N1078" s="24">
        <f t="shared" si="396"/>
        <v>19223092.029999997</v>
      </c>
      <c r="O1078" s="26"/>
      <c r="P1078" s="1">
        <f t="shared" si="398"/>
        <v>8286600.5975959022</v>
      </c>
      <c r="Q1078" s="1"/>
      <c r="R1078" s="1">
        <v>1236814.4648</v>
      </c>
      <c r="S1078" s="1">
        <v>9699676.9676040951</v>
      </c>
      <c r="T1078" s="1"/>
      <c r="U1078" s="1">
        <f t="shared" si="400"/>
        <v>5626.709995902118</v>
      </c>
      <c r="V1078" s="1">
        <f t="shared" si="400"/>
        <v>5626.709995902118</v>
      </c>
      <c r="W1078" s="7">
        <v>2020</v>
      </c>
      <c r="X1078" s="173" t="s">
        <v>1394</v>
      </c>
      <c r="Y1078" s="11">
        <f>+P1078-'[1]Приложение №1'!$P1020</f>
        <v>0</v>
      </c>
      <c r="AA1078" s="24">
        <f t="shared" si="397"/>
        <v>19223092.029999997</v>
      </c>
      <c r="AB1078" s="26">
        <v>5703604.6269602403</v>
      </c>
      <c r="AC1078" s="26">
        <v>3298550.4798985198</v>
      </c>
      <c r="AD1078" s="26">
        <v>3486812.0904695396</v>
      </c>
      <c r="AE1078" s="26">
        <v>2658723.8627476799</v>
      </c>
      <c r="AF1078" s="26">
        <v>1062105.75506448</v>
      </c>
      <c r="AG1078" s="26"/>
      <c r="AH1078" s="26">
        <v>283410.6119208</v>
      </c>
      <c r="AI1078" s="26">
        <v>0</v>
      </c>
      <c r="AJ1078" s="26">
        <v>0</v>
      </c>
      <c r="AK1078" s="26">
        <v>0</v>
      </c>
      <c r="AL1078" s="26">
        <v>0</v>
      </c>
      <c r="AM1078" s="26">
        <v>0</v>
      </c>
      <c r="AN1078" s="26">
        <v>2176980.6406</v>
      </c>
      <c r="AO1078" s="1">
        <v>192230.92030000003</v>
      </c>
      <c r="AP1078" s="112">
        <v>360673.04203874007</v>
      </c>
      <c r="AQ1078" s="172"/>
    </row>
    <row r="1079" spans="1:43" ht="15" customHeight="1" x14ac:dyDescent="0.25">
      <c r="A1079" s="4">
        <f t="shared" si="394"/>
        <v>1051</v>
      </c>
      <c r="B1079" s="22">
        <f t="shared" si="395"/>
        <v>107</v>
      </c>
      <c r="C1079" s="2" t="s">
        <v>97</v>
      </c>
      <c r="D1079" s="2" t="s">
        <v>795</v>
      </c>
      <c r="E1079" s="5">
        <v>1979</v>
      </c>
      <c r="F1079" s="5">
        <v>2013</v>
      </c>
      <c r="G1079" s="5" t="s">
        <v>48</v>
      </c>
      <c r="H1079" s="5">
        <v>5</v>
      </c>
      <c r="I1079" s="5">
        <v>4</v>
      </c>
      <c r="J1079" s="26">
        <v>3602.3</v>
      </c>
      <c r="K1079" s="26">
        <v>3466.5</v>
      </c>
      <c r="L1079" s="26">
        <v>0</v>
      </c>
      <c r="M1079" s="6">
        <v>87</v>
      </c>
      <c r="N1079" s="24">
        <f t="shared" si="396"/>
        <v>20589034.119999997</v>
      </c>
      <c r="O1079" s="26"/>
      <c r="P1079" s="1">
        <f t="shared" si="398"/>
        <v>9416982.5599999931</v>
      </c>
      <c r="Q1079" s="1"/>
      <c r="R1079" s="1">
        <v>1327954.473</v>
      </c>
      <c r="S1079" s="1">
        <v>9844097.0870000031</v>
      </c>
      <c r="T1079" s="1"/>
      <c r="U1079" s="1">
        <f t="shared" si="400"/>
        <v>5939.430007211884</v>
      </c>
      <c r="V1079" s="1">
        <f t="shared" si="400"/>
        <v>5939.430007211884</v>
      </c>
      <c r="W1079" s="7">
        <v>2020</v>
      </c>
      <c r="X1079" s="173" t="s">
        <v>1394</v>
      </c>
      <c r="Y1079" s="11">
        <f>+P1079-'[1]Приложение №1'!$P1021</f>
        <v>0</v>
      </c>
      <c r="AA1079" s="24">
        <f t="shared" si="397"/>
        <v>20589034.119999997</v>
      </c>
      <c r="AB1079" s="26">
        <v>9020010.4696379993</v>
      </c>
      <c r="AC1079" s="26">
        <v>3231794.773788</v>
      </c>
      <c r="AD1079" s="26">
        <v>3412556.6672820002</v>
      </c>
      <c r="AE1079" s="26">
        <v>2178146.6737379995</v>
      </c>
      <c r="AF1079" s="26">
        <v>1610487.0989339999</v>
      </c>
      <c r="AG1079" s="26"/>
      <c r="AH1079" s="26">
        <v>324068.03834999999</v>
      </c>
      <c r="AI1079" s="26">
        <v>0</v>
      </c>
      <c r="AJ1079" s="26">
        <v>0</v>
      </c>
      <c r="AK1079" s="26">
        <v>0</v>
      </c>
      <c r="AL1079" s="26">
        <v>0</v>
      </c>
      <c r="AM1079" s="26">
        <v>0</v>
      </c>
      <c r="AN1079" s="26">
        <v>334025.17</v>
      </c>
      <c r="AO1079" s="26">
        <v>45460.9</v>
      </c>
      <c r="AP1079" s="112">
        <v>432484.32827000006</v>
      </c>
      <c r="AQ1079" s="172"/>
    </row>
    <row r="1080" spans="1:43" ht="15" customHeight="1" x14ac:dyDescent="0.25">
      <c r="A1080" s="4">
        <f t="shared" si="394"/>
        <v>1052</v>
      </c>
      <c r="B1080" s="22">
        <f t="shared" si="395"/>
        <v>108</v>
      </c>
      <c r="C1080" s="2" t="s">
        <v>97</v>
      </c>
      <c r="D1080" s="2" t="s">
        <v>796</v>
      </c>
      <c r="E1080" s="5">
        <v>1983</v>
      </c>
      <c r="F1080" s="5">
        <v>2013</v>
      </c>
      <c r="G1080" s="5" t="s">
        <v>48</v>
      </c>
      <c r="H1080" s="5">
        <v>5</v>
      </c>
      <c r="I1080" s="5">
        <v>4</v>
      </c>
      <c r="J1080" s="26">
        <v>4956.1000000000004</v>
      </c>
      <c r="K1080" s="26">
        <v>4380.8</v>
      </c>
      <c r="L1080" s="26">
        <v>0</v>
      </c>
      <c r="M1080" s="6">
        <v>116</v>
      </c>
      <c r="N1080" s="24">
        <f t="shared" si="396"/>
        <v>2208974.5900000003</v>
      </c>
      <c r="O1080" s="26"/>
      <c r="P1080" s="1">
        <f t="shared" si="398"/>
        <v>1523810.2900000005</v>
      </c>
      <c r="Q1080" s="1"/>
      <c r="R1080" s="1">
        <v>685164.29999999993</v>
      </c>
      <c r="S1080" s="1">
        <v>0</v>
      </c>
      <c r="T1080" s="1"/>
      <c r="U1080" s="1">
        <f t="shared" si="400"/>
        <v>504.23999954346243</v>
      </c>
      <c r="V1080" s="1">
        <f t="shared" si="400"/>
        <v>504.23999954346243</v>
      </c>
      <c r="W1080" s="7">
        <v>2020</v>
      </c>
      <c r="X1080" s="173" t="s">
        <v>1394</v>
      </c>
      <c r="Y1080" s="11">
        <f>+P1080-'[1]Приложение №1'!$P1022</f>
        <v>0</v>
      </c>
      <c r="AA1080" s="24">
        <f t="shared" si="397"/>
        <v>2208974.5900000003</v>
      </c>
      <c r="AB1080" s="26">
        <v>0</v>
      </c>
      <c r="AC1080" s="26">
        <v>0</v>
      </c>
      <c r="AD1080" s="26">
        <v>0</v>
      </c>
      <c r="AE1080" s="26">
        <v>0</v>
      </c>
      <c r="AF1080" s="26">
        <v>2040229.003848</v>
      </c>
      <c r="AG1080" s="26"/>
      <c r="AH1080" s="26">
        <v>0</v>
      </c>
      <c r="AI1080" s="26">
        <v>0</v>
      </c>
      <c r="AJ1080" s="26">
        <v>0</v>
      </c>
      <c r="AK1080" s="26">
        <v>0</v>
      </c>
      <c r="AL1080" s="26">
        <v>0</v>
      </c>
      <c r="AM1080" s="26">
        <v>0</v>
      </c>
      <c r="AN1080" s="26">
        <v>118754.44</v>
      </c>
      <c r="AO1080" s="26">
        <v>5375.47</v>
      </c>
      <c r="AP1080" s="112">
        <v>44615.676152</v>
      </c>
      <c r="AQ1080" s="172"/>
    </row>
    <row r="1081" spans="1:43" ht="15" customHeight="1" x14ac:dyDescent="0.25">
      <c r="A1081" s="4">
        <f t="shared" si="394"/>
        <v>1053</v>
      </c>
      <c r="B1081" s="22">
        <f t="shared" si="395"/>
        <v>109</v>
      </c>
      <c r="C1081" s="2" t="s">
        <v>97</v>
      </c>
      <c r="D1081" s="2" t="s">
        <v>797</v>
      </c>
      <c r="E1081" s="5">
        <v>1985</v>
      </c>
      <c r="F1081" s="5">
        <v>2013</v>
      </c>
      <c r="G1081" s="5" t="s">
        <v>48</v>
      </c>
      <c r="H1081" s="5">
        <v>8</v>
      </c>
      <c r="I1081" s="5">
        <v>1</v>
      </c>
      <c r="J1081" s="26">
        <v>2038.9</v>
      </c>
      <c r="K1081" s="26">
        <v>1807.5</v>
      </c>
      <c r="L1081" s="26">
        <v>0</v>
      </c>
      <c r="M1081" s="6">
        <v>30</v>
      </c>
      <c r="N1081" s="24">
        <f t="shared" si="396"/>
        <v>691079.55</v>
      </c>
      <c r="O1081" s="26"/>
      <c r="P1081" s="1">
        <f t="shared" si="398"/>
        <v>469579.97000000003</v>
      </c>
      <c r="Q1081" s="1"/>
      <c r="R1081" s="1">
        <v>221499.58000000002</v>
      </c>
      <c r="S1081" s="1">
        <v>0</v>
      </c>
      <c r="T1081" s="26"/>
      <c r="U1081" s="1">
        <f t="shared" si="400"/>
        <v>382.34000000000003</v>
      </c>
      <c r="V1081" s="1">
        <f t="shared" si="400"/>
        <v>382.34000000000003</v>
      </c>
      <c r="W1081" s="7">
        <v>2020</v>
      </c>
      <c r="X1081" s="173" t="s">
        <v>1394</v>
      </c>
      <c r="Y1081" s="11">
        <f>+P1081-'[1]Приложение №1'!$P1023</f>
        <v>0</v>
      </c>
      <c r="AA1081" s="24">
        <f t="shared" si="397"/>
        <v>691079.55</v>
      </c>
      <c r="AB1081" s="26">
        <v>0</v>
      </c>
      <c r="AC1081" s="26">
        <v>0</v>
      </c>
      <c r="AD1081" s="26">
        <v>0</v>
      </c>
      <c r="AE1081" s="26">
        <v>0</v>
      </c>
      <c r="AF1081" s="26">
        <v>543493.30224000011</v>
      </c>
      <c r="AG1081" s="26"/>
      <c r="AH1081" s="26">
        <v>0</v>
      </c>
      <c r="AI1081" s="26">
        <v>0</v>
      </c>
      <c r="AJ1081" s="26">
        <v>0</v>
      </c>
      <c r="AK1081" s="26">
        <v>0</v>
      </c>
      <c r="AL1081" s="26">
        <v>0</v>
      </c>
      <c r="AM1081" s="26">
        <v>0</v>
      </c>
      <c r="AN1081" s="26">
        <v>131527.07999999999</v>
      </c>
      <c r="AO1081" s="26">
        <v>4174.07</v>
      </c>
      <c r="AP1081" s="112">
        <v>11885.097760000002</v>
      </c>
      <c r="AQ1081" s="172"/>
    </row>
    <row r="1082" spans="1:43" ht="15" customHeight="1" x14ac:dyDescent="0.25">
      <c r="A1082" s="4">
        <f t="shared" si="394"/>
        <v>1054</v>
      </c>
      <c r="B1082" s="22">
        <f t="shared" si="395"/>
        <v>110</v>
      </c>
      <c r="C1082" s="2" t="s">
        <v>97</v>
      </c>
      <c r="D1082" s="2" t="s">
        <v>798</v>
      </c>
      <c r="E1082" s="5">
        <v>1977</v>
      </c>
      <c r="F1082" s="5">
        <v>2008</v>
      </c>
      <c r="G1082" s="5" t="s">
        <v>60</v>
      </c>
      <c r="H1082" s="5">
        <v>4</v>
      </c>
      <c r="I1082" s="5">
        <v>4</v>
      </c>
      <c r="J1082" s="26">
        <v>3933.9</v>
      </c>
      <c r="K1082" s="26">
        <v>3431.9</v>
      </c>
      <c r="L1082" s="26">
        <v>0</v>
      </c>
      <c r="M1082" s="6">
        <v>160</v>
      </c>
      <c r="N1082" s="24">
        <f t="shared" si="396"/>
        <v>12115224.74</v>
      </c>
      <c r="O1082" s="26"/>
      <c r="P1082" s="1">
        <f t="shared" si="398"/>
        <v>3262882.1158748912</v>
      </c>
      <c r="Q1082" s="1"/>
      <c r="R1082" s="1">
        <v>1286941.1858000001</v>
      </c>
      <c r="S1082" s="1">
        <v>7565401.4383251099</v>
      </c>
      <c r="T1082" s="1"/>
      <c r="U1082" s="1">
        <f t="shared" si="400"/>
        <v>3530.1799994172325</v>
      </c>
      <c r="V1082" s="1">
        <f t="shared" si="400"/>
        <v>3530.1799994172325</v>
      </c>
      <c r="W1082" s="7">
        <v>2020</v>
      </c>
      <c r="X1082" s="173" t="s">
        <v>1394</v>
      </c>
      <c r="Y1082" s="11">
        <f>+P1082-'[1]Приложение №1'!$P1024</f>
        <v>0</v>
      </c>
      <c r="AA1082" s="24">
        <f t="shared" si="397"/>
        <v>12115224.74</v>
      </c>
      <c r="AB1082" s="26">
        <v>5729481.5403734995</v>
      </c>
      <c r="AC1082" s="26">
        <v>3313515.8037752407</v>
      </c>
      <c r="AD1082" s="26">
        <v>0</v>
      </c>
      <c r="AE1082" s="26">
        <v>0</v>
      </c>
      <c r="AF1082" s="26">
        <v>1066924.46797272</v>
      </c>
      <c r="AG1082" s="26"/>
      <c r="AH1082" s="26">
        <v>284696.42871179996</v>
      </c>
      <c r="AI1082" s="26">
        <v>0</v>
      </c>
      <c r="AJ1082" s="26">
        <v>0</v>
      </c>
      <c r="AK1082" s="26">
        <v>0</v>
      </c>
      <c r="AL1082" s="26">
        <v>0</v>
      </c>
      <c r="AM1082" s="26">
        <v>0</v>
      </c>
      <c r="AN1082" s="26">
        <v>1372145.0035000001</v>
      </c>
      <c r="AO1082" s="1">
        <v>121152.24740000001</v>
      </c>
      <c r="AP1082" s="112">
        <v>227309.24826674</v>
      </c>
      <c r="AQ1082" s="172"/>
    </row>
    <row r="1083" spans="1:43" ht="15" customHeight="1" x14ac:dyDescent="0.25">
      <c r="A1083" s="4">
        <f t="shared" si="394"/>
        <v>1055</v>
      </c>
      <c r="B1083" s="22">
        <f t="shared" si="395"/>
        <v>111</v>
      </c>
      <c r="C1083" s="2" t="s">
        <v>97</v>
      </c>
      <c r="D1083" s="2" t="s">
        <v>799</v>
      </c>
      <c r="E1083" s="5">
        <v>1978</v>
      </c>
      <c r="F1083" s="5">
        <v>2008</v>
      </c>
      <c r="G1083" s="5" t="s">
        <v>60</v>
      </c>
      <c r="H1083" s="5">
        <v>5</v>
      </c>
      <c r="I1083" s="5">
        <v>4</v>
      </c>
      <c r="J1083" s="26">
        <v>4887.2</v>
      </c>
      <c r="K1083" s="26">
        <v>4314.3</v>
      </c>
      <c r="L1083" s="26">
        <v>0</v>
      </c>
      <c r="M1083" s="6">
        <v>187</v>
      </c>
      <c r="N1083" s="24">
        <f t="shared" si="396"/>
        <v>48841397.922002405</v>
      </c>
      <c r="O1083" s="26"/>
      <c r="P1083" s="1">
        <f t="shared" si="398"/>
        <v>41428529.152002409</v>
      </c>
      <c r="Q1083" s="1"/>
      <c r="R1083" s="1">
        <v>898801.94260000007</v>
      </c>
      <c r="S1083" s="1">
        <v>6514066.8274000008</v>
      </c>
      <c r="T1083" s="1"/>
      <c r="U1083" s="1">
        <f t="shared" si="400"/>
        <v>11320.816336833879</v>
      </c>
      <c r="V1083" s="1">
        <f t="shared" si="400"/>
        <v>11320.816336833879</v>
      </c>
      <c r="W1083" s="7">
        <v>2020</v>
      </c>
      <c r="X1083" s="173" t="s">
        <v>1394</v>
      </c>
      <c r="Y1083" s="11">
        <f>+P1083-'[1]Приложение №1'!$P1025</f>
        <v>-24241801.557997577</v>
      </c>
      <c r="AA1083" s="24">
        <f t="shared" si="397"/>
        <v>48841397.922002405</v>
      </c>
      <c r="AB1083" s="26"/>
      <c r="AC1083" s="26">
        <v>4165477.2147311401</v>
      </c>
      <c r="AD1083" s="26">
        <v>4403217.8352661803</v>
      </c>
      <c r="AE1083" s="26">
        <v>3357491.0318031595</v>
      </c>
      <c r="AF1083" s="26">
        <v>1341248.93566524</v>
      </c>
      <c r="AG1083" s="26"/>
      <c r="AH1083" s="26">
        <v>357896.73428460007</v>
      </c>
      <c r="AI1083" s="26">
        <v>0</v>
      </c>
      <c r="AJ1083" s="26"/>
      <c r="AK1083" s="26">
        <v>0</v>
      </c>
      <c r="AL1083" s="26">
        <v>24893551.051466998</v>
      </c>
      <c r="AM1083" s="26"/>
      <c r="AN1083" s="26">
        <v>8041636.4647000004</v>
      </c>
      <c r="AO1083" s="1">
        <v>786561.17310000001</v>
      </c>
      <c r="AP1083" s="112">
        <v>1494317.4809850804</v>
      </c>
      <c r="AQ1083" s="172"/>
    </row>
    <row r="1084" spans="1:43" ht="15" customHeight="1" x14ac:dyDescent="0.25">
      <c r="A1084" s="4">
        <f t="shared" si="394"/>
        <v>1056</v>
      </c>
      <c r="B1084" s="22">
        <f t="shared" si="395"/>
        <v>112</v>
      </c>
      <c r="C1084" s="2" t="s">
        <v>97</v>
      </c>
      <c r="D1084" s="2" t="s">
        <v>800</v>
      </c>
      <c r="E1084" s="5">
        <v>1979</v>
      </c>
      <c r="F1084" s="5">
        <v>2008</v>
      </c>
      <c r="G1084" s="5" t="s">
        <v>60</v>
      </c>
      <c r="H1084" s="5">
        <v>5</v>
      </c>
      <c r="I1084" s="5">
        <v>4</v>
      </c>
      <c r="J1084" s="26">
        <v>4897.1000000000004</v>
      </c>
      <c r="K1084" s="26">
        <v>4329.3</v>
      </c>
      <c r="L1084" s="26">
        <v>0</v>
      </c>
      <c r="M1084" s="6">
        <v>199</v>
      </c>
      <c r="N1084" s="24">
        <f t="shared" si="396"/>
        <v>66063234.670839608</v>
      </c>
      <c r="O1084" s="26"/>
      <c r="P1084" s="1">
        <f t="shared" si="398"/>
        <v>54532886.250839613</v>
      </c>
      <c r="Q1084" s="1"/>
      <c r="R1084" s="1">
        <v>1423506.1926000002</v>
      </c>
      <c r="S1084" s="1">
        <v>10106842.227399999</v>
      </c>
      <c r="T1084" s="1"/>
      <c r="U1084" s="1">
        <f t="shared" si="400"/>
        <v>15259.564980675768</v>
      </c>
      <c r="V1084" s="1">
        <f t="shared" si="400"/>
        <v>15259.564980675768</v>
      </c>
      <c r="W1084" s="7">
        <v>2020</v>
      </c>
      <c r="X1084" s="173" t="s">
        <v>1394</v>
      </c>
      <c r="Y1084" s="11">
        <f>+P1084-'[1]Приложение №1'!$P1026</f>
        <v>-11194383.939160362</v>
      </c>
      <c r="AA1084" s="24">
        <f t="shared" si="397"/>
        <v>66063234.670839608</v>
      </c>
      <c r="AB1084" s="26">
        <v>7227671.0917319991</v>
      </c>
      <c r="AC1084" s="26">
        <v>4179959.7862247396</v>
      </c>
      <c r="AD1084" s="26">
        <v>4418526.9856534805</v>
      </c>
      <c r="AE1084" s="26">
        <v>3369164.3891211599</v>
      </c>
      <c r="AF1084" s="26">
        <v>1345912.20295434</v>
      </c>
      <c r="AG1084" s="26"/>
      <c r="AH1084" s="26">
        <v>359141.07311459997</v>
      </c>
      <c r="AI1084" s="26">
        <v>0</v>
      </c>
      <c r="AJ1084" s="26"/>
      <c r="AK1084" s="26">
        <v>0</v>
      </c>
      <c r="AL1084" s="26">
        <v>24980101.190715298</v>
      </c>
      <c r="AM1084" s="26">
        <v>9824353.4120570999</v>
      </c>
      <c r="AN1084" s="26">
        <v>8069595.7042000005</v>
      </c>
      <c r="AO1084" s="1">
        <v>789295.89660000009</v>
      </c>
      <c r="AP1084" s="112">
        <v>1499512.9384668807</v>
      </c>
      <c r="AQ1084" s="172"/>
    </row>
    <row r="1085" spans="1:43" ht="15" customHeight="1" x14ac:dyDescent="0.25">
      <c r="A1085" s="4">
        <f t="shared" si="394"/>
        <v>1057</v>
      </c>
      <c r="B1085" s="22">
        <f t="shared" si="395"/>
        <v>113</v>
      </c>
      <c r="C1085" s="2" t="s">
        <v>97</v>
      </c>
      <c r="D1085" s="2" t="s">
        <v>801</v>
      </c>
      <c r="E1085" s="5">
        <v>1979</v>
      </c>
      <c r="F1085" s="5">
        <v>2008</v>
      </c>
      <c r="G1085" s="5" t="s">
        <v>60</v>
      </c>
      <c r="H1085" s="5">
        <v>5</v>
      </c>
      <c r="I1085" s="5">
        <v>4</v>
      </c>
      <c r="J1085" s="26">
        <v>4904.7</v>
      </c>
      <c r="K1085" s="26">
        <v>4322.5</v>
      </c>
      <c r="L1085" s="26">
        <v>0</v>
      </c>
      <c r="M1085" s="6">
        <v>181</v>
      </c>
      <c r="N1085" s="24">
        <f t="shared" si="396"/>
        <v>15259203.060000001</v>
      </c>
      <c r="O1085" s="26"/>
      <c r="P1085" s="1">
        <f t="shared" si="398"/>
        <v>4109620.9044364467</v>
      </c>
      <c r="Q1085" s="1"/>
      <c r="R1085" s="1">
        <v>1675095.355</v>
      </c>
      <c r="S1085" s="1">
        <v>9474486.8005635533</v>
      </c>
      <c r="T1085" s="1"/>
      <c r="U1085" s="1">
        <f t="shared" si="400"/>
        <v>3530.1800023134761</v>
      </c>
      <c r="V1085" s="1">
        <f t="shared" si="400"/>
        <v>3530.1800023134761</v>
      </c>
      <c r="W1085" s="7">
        <v>2020</v>
      </c>
      <c r="X1085" s="173" t="s">
        <v>1394</v>
      </c>
      <c r="Y1085" s="11">
        <f>+P1085-'[1]Приложение №1'!$P1027</f>
        <v>0</v>
      </c>
      <c r="AA1085" s="24">
        <f t="shared" si="397"/>
        <v>15259203.060000001</v>
      </c>
      <c r="AB1085" s="26">
        <v>7216318.6484734807</v>
      </c>
      <c r="AC1085" s="26">
        <v>4173394.3520724</v>
      </c>
      <c r="AD1085" s="26">
        <v>0</v>
      </c>
      <c r="AE1085" s="26">
        <v>0</v>
      </c>
      <c r="AF1085" s="26">
        <v>1343798.19385182</v>
      </c>
      <c r="AG1085" s="26"/>
      <c r="AH1085" s="26">
        <v>358576.97284499998</v>
      </c>
      <c r="AI1085" s="26">
        <v>0</v>
      </c>
      <c r="AJ1085" s="26">
        <v>0</v>
      </c>
      <c r="AK1085" s="26">
        <v>0</v>
      </c>
      <c r="AL1085" s="26">
        <v>0</v>
      </c>
      <c r="AM1085" s="26">
        <v>0</v>
      </c>
      <c r="AN1085" s="26">
        <v>1728225.4098999999</v>
      </c>
      <c r="AO1085" s="1">
        <v>152592.0306</v>
      </c>
      <c r="AP1085" s="112">
        <v>286297.45225730003</v>
      </c>
      <c r="AQ1085" s="172"/>
    </row>
    <row r="1086" spans="1:43" ht="15" customHeight="1" x14ac:dyDescent="0.25">
      <c r="A1086" s="4">
        <f t="shared" si="394"/>
        <v>1058</v>
      </c>
      <c r="B1086" s="22">
        <f t="shared" si="395"/>
        <v>114</v>
      </c>
      <c r="C1086" s="2" t="s">
        <v>97</v>
      </c>
      <c r="D1086" s="2" t="s">
        <v>802</v>
      </c>
      <c r="E1086" s="5">
        <v>1977</v>
      </c>
      <c r="F1086" s="5">
        <v>2008</v>
      </c>
      <c r="G1086" s="5" t="s">
        <v>60</v>
      </c>
      <c r="H1086" s="5">
        <v>4</v>
      </c>
      <c r="I1086" s="5">
        <v>4</v>
      </c>
      <c r="J1086" s="26">
        <v>3978.4</v>
      </c>
      <c r="K1086" s="26">
        <v>3499.6</v>
      </c>
      <c r="L1086" s="26">
        <v>0</v>
      </c>
      <c r="M1086" s="6">
        <v>156</v>
      </c>
      <c r="N1086" s="24">
        <f t="shared" si="396"/>
        <v>12575637.629999999</v>
      </c>
      <c r="O1086" s="26"/>
      <c r="P1086" s="1">
        <f t="shared" si="398"/>
        <v>5482362.6731081679</v>
      </c>
      <c r="Q1086" s="1"/>
      <c r="R1086" s="1">
        <v>1206412.6472</v>
      </c>
      <c r="S1086" s="1">
        <v>5886862.3096918315</v>
      </c>
      <c r="T1086" s="1"/>
      <c r="U1086" s="1">
        <f t="shared" si="400"/>
        <v>3593.4500028574694</v>
      </c>
      <c r="V1086" s="1">
        <f t="shared" si="400"/>
        <v>3593.4500028574694</v>
      </c>
      <c r="W1086" s="7">
        <v>2020</v>
      </c>
      <c r="X1086" s="173" t="s">
        <v>1394</v>
      </c>
      <c r="Y1086" s="11">
        <f>+P1086-'[1]Приложение №1'!$P1028</f>
        <v>0</v>
      </c>
      <c r="AA1086" s="24">
        <f t="shared" si="397"/>
        <v>12575637.629999999</v>
      </c>
      <c r="AB1086" s="26">
        <v>5842505.2034731191</v>
      </c>
      <c r="AC1086" s="26">
        <v>0</v>
      </c>
      <c r="AD1086" s="26">
        <v>3571726.84810158</v>
      </c>
      <c r="AE1086" s="26">
        <v>0</v>
      </c>
      <c r="AF1086" s="26">
        <v>1087971.3496965601</v>
      </c>
      <c r="AG1086" s="26"/>
      <c r="AH1086" s="26">
        <v>290312.54463120009</v>
      </c>
      <c r="AI1086" s="26">
        <v>0</v>
      </c>
      <c r="AJ1086" s="26">
        <v>0</v>
      </c>
      <c r="AK1086" s="26">
        <v>0</v>
      </c>
      <c r="AL1086" s="26">
        <v>0</v>
      </c>
      <c r="AM1086" s="26">
        <v>0</v>
      </c>
      <c r="AN1086" s="26">
        <v>1421354.8426000001</v>
      </c>
      <c r="AO1086" s="1">
        <v>125756.3763</v>
      </c>
      <c r="AP1086" s="112">
        <v>236010.46519754</v>
      </c>
      <c r="AQ1086" s="172"/>
    </row>
    <row r="1087" spans="1:43" ht="15" customHeight="1" x14ac:dyDescent="0.25">
      <c r="A1087" s="4">
        <f t="shared" si="394"/>
        <v>1059</v>
      </c>
      <c r="B1087" s="22">
        <f t="shared" si="395"/>
        <v>115</v>
      </c>
      <c r="C1087" s="2" t="s">
        <v>97</v>
      </c>
      <c r="D1087" s="2" t="s">
        <v>803</v>
      </c>
      <c r="E1087" s="5">
        <v>1977</v>
      </c>
      <c r="F1087" s="5">
        <v>2013</v>
      </c>
      <c r="G1087" s="5" t="s">
        <v>60</v>
      </c>
      <c r="H1087" s="5">
        <v>5</v>
      </c>
      <c r="I1087" s="5">
        <v>4</v>
      </c>
      <c r="J1087" s="26">
        <v>3776.9</v>
      </c>
      <c r="K1087" s="26">
        <v>3431.8</v>
      </c>
      <c r="L1087" s="26">
        <v>0</v>
      </c>
      <c r="M1087" s="6">
        <v>165</v>
      </c>
      <c r="N1087" s="24">
        <f t="shared" si="396"/>
        <v>48865245.616670541</v>
      </c>
      <c r="O1087" s="26"/>
      <c r="P1087" s="1">
        <f t="shared" si="398"/>
        <v>40789155.066670544</v>
      </c>
      <c r="Q1087" s="1"/>
      <c r="R1087" s="1">
        <v>1067518.7375999999</v>
      </c>
      <c r="S1087" s="1">
        <v>7008571.8124000002</v>
      </c>
      <c r="T1087" s="1"/>
      <c r="U1087" s="1">
        <f t="shared" si="400"/>
        <v>14238.954955612373</v>
      </c>
      <c r="V1087" s="1">
        <f t="shared" si="400"/>
        <v>14238.954955612373</v>
      </c>
      <c r="W1087" s="7">
        <v>2020</v>
      </c>
      <c r="X1087" s="173" t="s">
        <v>1394</v>
      </c>
      <c r="Y1087" s="11">
        <f>+P1087-'[1]Приложение №1'!$P1029</f>
        <v>-11330521.24332945</v>
      </c>
      <c r="AA1087" s="24">
        <f t="shared" si="397"/>
        <v>48865245.616670541</v>
      </c>
      <c r="AB1087" s="26">
        <v>5729314.5934642795</v>
      </c>
      <c r="AC1087" s="26">
        <v>3313419.2585243396</v>
      </c>
      <c r="AD1087" s="26"/>
      <c r="AE1087" s="26">
        <v>2670708.5095941597</v>
      </c>
      <c r="AF1087" s="26">
        <v>1066893.3801993597</v>
      </c>
      <c r="AG1087" s="26"/>
      <c r="AH1087" s="26">
        <v>284688.13311960007</v>
      </c>
      <c r="AI1087" s="26">
        <v>0</v>
      </c>
      <c r="AJ1087" s="26"/>
      <c r="AK1087" s="26">
        <v>0</v>
      </c>
      <c r="AL1087" s="26">
        <v>19801517.854670577</v>
      </c>
      <c r="AM1087" s="26">
        <v>7787683.0063746003</v>
      </c>
      <c r="AN1087" s="26">
        <v>6396701.2079000007</v>
      </c>
      <c r="AO1087" s="1">
        <v>625668.27380000008</v>
      </c>
      <c r="AP1087" s="112">
        <v>1188651.3990236199</v>
      </c>
      <c r="AQ1087" s="172"/>
    </row>
    <row r="1088" spans="1:43" ht="15" customHeight="1" x14ac:dyDescent="0.25">
      <c r="A1088" s="4">
        <f t="shared" si="394"/>
        <v>1060</v>
      </c>
      <c r="B1088" s="22">
        <f t="shared" si="395"/>
        <v>116</v>
      </c>
      <c r="C1088" s="2" t="s">
        <v>97</v>
      </c>
      <c r="D1088" s="2" t="s">
        <v>804</v>
      </c>
      <c r="E1088" s="5">
        <v>1977</v>
      </c>
      <c r="F1088" s="5">
        <v>2008</v>
      </c>
      <c r="G1088" s="5" t="s">
        <v>60</v>
      </c>
      <c r="H1088" s="5">
        <v>5</v>
      </c>
      <c r="I1088" s="5">
        <v>4</v>
      </c>
      <c r="J1088" s="26">
        <v>3868.2</v>
      </c>
      <c r="K1088" s="26">
        <v>3393</v>
      </c>
      <c r="L1088" s="26">
        <v>0</v>
      </c>
      <c r="M1088" s="6">
        <v>180</v>
      </c>
      <c r="N1088" s="24">
        <f t="shared" si="396"/>
        <v>11977900.740000002</v>
      </c>
      <c r="O1088" s="26"/>
      <c r="P1088" s="1">
        <f t="shared" si="398"/>
        <v>3225897.910000002</v>
      </c>
      <c r="Q1088" s="1"/>
      <c r="R1088" s="1">
        <v>1259482.406</v>
      </c>
      <c r="S1088" s="1">
        <v>7492520.4240000006</v>
      </c>
      <c r="T1088" s="1"/>
      <c r="U1088" s="1">
        <f t="shared" si="400"/>
        <v>3530.1800000000007</v>
      </c>
      <c r="V1088" s="1">
        <f t="shared" si="400"/>
        <v>3530.1800000000007</v>
      </c>
      <c r="W1088" s="7">
        <v>2020</v>
      </c>
      <c r="X1088" s="173" t="s">
        <v>1394</v>
      </c>
      <c r="Y1088" s="11">
        <f>+P1088-'[1]Приложение №1'!$P1030</f>
        <v>0</v>
      </c>
      <c r="AA1088" s="24">
        <f t="shared" si="397"/>
        <v>11977900.740000002</v>
      </c>
      <c r="AB1088" s="26">
        <v>5664538.8453817805</v>
      </c>
      <c r="AC1088" s="26">
        <v>3275957.6718523204</v>
      </c>
      <c r="AD1088" s="26">
        <v>0</v>
      </c>
      <c r="AE1088" s="26">
        <v>0</v>
      </c>
      <c r="AF1088" s="26">
        <v>1054831.0607944198</v>
      </c>
      <c r="AG1088" s="26"/>
      <c r="AH1088" s="26">
        <v>281469.44334599999</v>
      </c>
      <c r="AI1088" s="26">
        <v>0</v>
      </c>
      <c r="AJ1088" s="26">
        <v>0</v>
      </c>
      <c r="AK1088" s="26">
        <v>0</v>
      </c>
      <c r="AL1088" s="26">
        <v>0</v>
      </c>
      <c r="AM1088" s="26">
        <v>0</v>
      </c>
      <c r="AN1088" s="26">
        <v>1356591.9744000002</v>
      </c>
      <c r="AO1088" s="1">
        <v>119779.00739999999</v>
      </c>
      <c r="AP1088" s="112">
        <v>224732.73682547995</v>
      </c>
      <c r="AQ1088" s="172"/>
    </row>
    <row r="1089" spans="1:43" ht="15" customHeight="1" x14ac:dyDescent="0.25">
      <c r="A1089" s="4">
        <f t="shared" si="394"/>
        <v>1061</v>
      </c>
      <c r="B1089" s="22">
        <f t="shared" si="395"/>
        <v>117</v>
      </c>
      <c r="C1089" s="2" t="s">
        <v>97</v>
      </c>
      <c r="D1089" s="2" t="s">
        <v>805</v>
      </c>
      <c r="E1089" s="5">
        <v>1979</v>
      </c>
      <c r="F1089" s="5">
        <v>2008</v>
      </c>
      <c r="G1089" s="5" t="s">
        <v>60</v>
      </c>
      <c r="H1089" s="5">
        <v>5</v>
      </c>
      <c r="I1089" s="5">
        <v>4</v>
      </c>
      <c r="J1089" s="26">
        <v>4069.3</v>
      </c>
      <c r="K1089" s="26">
        <v>3493.4</v>
      </c>
      <c r="L1089" s="26">
        <v>0</v>
      </c>
      <c r="M1089" s="6">
        <v>172</v>
      </c>
      <c r="N1089" s="24">
        <f t="shared" si="396"/>
        <v>12332330.799999999</v>
      </c>
      <c r="O1089" s="26"/>
      <c r="P1089" s="1">
        <f t="shared" si="398"/>
        <v>3321353.2699999996</v>
      </c>
      <c r="Q1089" s="1"/>
      <c r="R1089" s="1">
        <v>1332328.1688000001</v>
      </c>
      <c r="S1089" s="1">
        <v>7678649.3611999992</v>
      </c>
      <c r="T1089" s="1"/>
      <c r="U1089" s="1">
        <f t="shared" ref="U1089:V1108" si="401">$N1089/($K1089+$L1089)</f>
        <v>3530.1799965649507</v>
      </c>
      <c r="V1089" s="1">
        <f t="shared" si="401"/>
        <v>3530.1799965649507</v>
      </c>
      <c r="W1089" s="7">
        <v>2020</v>
      </c>
      <c r="X1089" s="173" t="s">
        <v>1394</v>
      </c>
      <c r="Y1089" s="11">
        <f>+P1089-'[1]Приложение №1'!$P1031</f>
        <v>0</v>
      </c>
      <c r="AA1089" s="24">
        <f t="shared" si="397"/>
        <v>12332330.799999999</v>
      </c>
      <c r="AB1089" s="26">
        <v>5832154.4327646606</v>
      </c>
      <c r="AC1089" s="26">
        <v>3372894.346899</v>
      </c>
      <c r="AD1089" s="26">
        <v>0</v>
      </c>
      <c r="AE1089" s="26">
        <v>0</v>
      </c>
      <c r="AF1089" s="26">
        <v>1086043.8604818601</v>
      </c>
      <c r="AG1089" s="26"/>
      <c r="AH1089" s="26">
        <v>289798.21791479993</v>
      </c>
      <c r="AI1089" s="26">
        <v>0</v>
      </c>
      <c r="AJ1089" s="26">
        <v>0</v>
      </c>
      <c r="AK1089" s="26">
        <v>0</v>
      </c>
      <c r="AL1089" s="26">
        <v>0</v>
      </c>
      <c r="AM1089" s="26">
        <v>0</v>
      </c>
      <c r="AN1089" s="26">
        <v>1396733.9808</v>
      </c>
      <c r="AO1089" s="1">
        <v>123323.30799999999</v>
      </c>
      <c r="AP1089" s="112">
        <v>231382.65313967995</v>
      </c>
      <c r="AQ1089" s="172"/>
    </row>
    <row r="1090" spans="1:43" ht="15" customHeight="1" x14ac:dyDescent="0.25">
      <c r="A1090" s="4">
        <f t="shared" si="394"/>
        <v>1062</v>
      </c>
      <c r="B1090" s="22">
        <f t="shared" si="395"/>
        <v>118</v>
      </c>
      <c r="C1090" s="2" t="s">
        <v>97</v>
      </c>
      <c r="D1090" s="2" t="s">
        <v>806</v>
      </c>
      <c r="E1090" s="5">
        <v>1978</v>
      </c>
      <c r="F1090" s="5">
        <v>2008</v>
      </c>
      <c r="G1090" s="5" t="s">
        <v>60</v>
      </c>
      <c r="H1090" s="5">
        <v>5</v>
      </c>
      <c r="I1090" s="5">
        <v>4</v>
      </c>
      <c r="J1090" s="26">
        <v>3883.8</v>
      </c>
      <c r="K1090" s="26">
        <v>3478.6</v>
      </c>
      <c r="L1090" s="26">
        <v>0</v>
      </c>
      <c r="M1090" s="6">
        <v>222</v>
      </c>
      <c r="N1090" s="24">
        <f t="shared" si="396"/>
        <v>63420061.129999995</v>
      </c>
      <c r="O1090" s="26"/>
      <c r="P1090" s="1">
        <f t="shared" si="398"/>
        <v>52798757.289999999</v>
      </c>
      <c r="Q1090" s="1"/>
      <c r="R1090" s="1">
        <v>1306793.8352000001</v>
      </c>
      <c r="S1090" s="1">
        <v>9314510.0047999993</v>
      </c>
      <c r="T1090" s="1"/>
      <c r="U1090" s="1">
        <f t="shared" si="401"/>
        <v>18231.490004599549</v>
      </c>
      <c r="V1090" s="1">
        <f t="shared" si="401"/>
        <v>18231.490004599549</v>
      </c>
      <c r="W1090" s="7">
        <v>2020</v>
      </c>
      <c r="X1090" s="173" t="s">
        <v>1394</v>
      </c>
      <c r="Y1090" s="11">
        <f>+P1090-'[1]Приложение №1'!$P1032</f>
        <v>0</v>
      </c>
      <c r="AA1090" s="24">
        <f t="shared" si="397"/>
        <v>63420061.129999995</v>
      </c>
      <c r="AB1090" s="26">
        <v>5807446.1655264599</v>
      </c>
      <c r="AC1090" s="26">
        <v>3358604.8833262799</v>
      </c>
      <c r="AD1090" s="26">
        <v>3550294.0375593598</v>
      </c>
      <c r="AE1090" s="26">
        <v>2707129.3844263195</v>
      </c>
      <c r="AF1090" s="26">
        <v>1081442.7754918202</v>
      </c>
      <c r="AG1090" s="26"/>
      <c r="AH1090" s="26">
        <v>288570.47026920004</v>
      </c>
      <c r="AI1090" s="26">
        <v>0</v>
      </c>
      <c r="AJ1090" s="26">
        <v>10338138.3710934</v>
      </c>
      <c r="AK1090" s="26">
        <v>0</v>
      </c>
      <c r="AL1090" s="26">
        <v>20071554.294351</v>
      </c>
      <c r="AM1090" s="26">
        <v>7893884.8726541996</v>
      </c>
      <c r="AN1090" s="26">
        <v>6483934.0373000009</v>
      </c>
      <c r="AO1090" s="1">
        <v>634200.61129999999</v>
      </c>
      <c r="AP1090" s="112">
        <v>1204861.22670196</v>
      </c>
      <c r="AQ1090" s="172"/>
    </row>
    <row r="1091" spans="1:43" ht="15" customHeight="1" x14ac:dyDescent="0.25">
      <c r="A1091" s="4">
        <f t="shared" si="394"/>
        <v>1063</v>
      </c>
      <c r="B1091" s="22">
        <f t="shared" si="395"/>
        <v>119</v>
      </c>
      <c r="C1091" s="2" t="s">
        <v>97</v>
      </c>
      <c r="D1091" s="2" t="s">
        <v>807</v>
      </c>
      <c r="E1091" s="5">
        <v>1978</v>
      </c>
      <c r="F1091" s="5">
        <v>2013</v>
      </c>
      <c r="G1091" s="5" t="s">
        <v>60</v>
      </c>
      <c r="H1091" s="5">
        <v>5</v>
      </c>
      <c r="I1091" s="5">
        <v>4</v>
      </c>
      <c r="J1091" s="26">
        <v>4846.8</v>
      </c>
      <c r="K1091" s="26">
        <v>4282.5</v>
      </c>
      <c r="L1091" s="26">
        <v>0</v>
      </c>
      <c r="M1091" s="6">
        <v>174</v>
      </c>
      <c r="N1091" s="24">
        <f t="shared" si="396"/>
        <v>10000151.410000002</v>
      </c>
      <c r="O1091" s="26"/>
      <c r="P1091" s="1">
        <f t="shared" si="398"/>
        <v>2932829.410000002</v>
      </c>
      <c r="Q1091" s="1"/>
      <c r="R1091" s="1">
        <v>1540516.375</v>
      </c>
      <c r="S1091" s="1">
        <v>5526805.625</v>
      </c>
      <c r="T1091" s="1"/>
      <c r="U1091" s="1">
        <f t="shared" si="401"/>
        <v>2335.1200023350852</v>
      </c>
      <c r="V1091" s="1">
        <f t="shared" si="401"/>
        <v>2335.1200023350852</v>
      </c>
      <c r="W1091" s="7">
        <v>2020</v>
      </c>
      <c r="X1091" s="173" t="s">
        <v>1394</v>
      </c>
      <c r="Y1091" s="11">
        <f>+P1091-'[1]Приложение №1'!$P1033</f>
        <v>0</v>
      </c>
      <c r="AA1091" s="24">
        <f t="shared" si="397"/>
        <v>10000151.410000002</v>
      </c>
      <c r="AB1091" s="26">
        <v>7149539.5285750804</v>
      </c>
      <c r="AC1091" s="26">
        <v>0</v>
      </c>
      <c r="AD1091" s="26">
        <v>0</v>
      </c>
      <c r="AE1091" s="26">
        <v>0</v>
      </c>
      <c r="AF1091" s="26">
        <v>1331362.8144142204</v>
      </c>
      <c r="AG1091" s="26"/>
      <c r="AH1091" s="26">
        <v>0</v>
      </c>
      <c r="AI1091" s="26">
        <v>0</v>
      </c>
      <c r="AJ1091" s="26">
        <v>0</v>
      </c>
      <c r="AK1091" s="26">
        <v>0</v>
      </c>
      <c r="AL1091" s="26">
        <v>0</v>
      </c>
      <c r="AM1091" s="26">
        <v>0</v>
      </c>
      <c r="AN1091" s="26">
        <v>1233787.3953999998</v>
      </c>
      <c r="AO1091" s="1">
        <v>100001.5141</v>
      </c>
      <c r="AP1091" s="112">
        <v>185460.15751070005</v>
      </c>
      <c r="AQ1091" s="172"/>
    </row>
    <row r="1092" spans="1:43" ht="15" customHeight="1" x14ac:dyDescent="0.25">
      <c r="A1092" s="4">
        <f t="shared" si="394"/>
        <v>1064</v>
      </c>
      <c r="B1092" s="22">
        <f t="shared" si="395"/>
        <v>120</v>
      </c>
      <c r="C1092" s="2" t="s">
        <v>97</v>
      </c>
      <c r="D1092" s="2" t="s">
        <v>808</v>
      </c>
      <c r="E1092" s="5">
        <v>1978</v>
      </c>
      <c r="F1092" s="5">
        <v>2013</v>
      </c>
      <c r="G1092" s="5" t="s">
        <v>60</v>
      </c>
      <c r="H1092" s="5">
        <v>5</v>
      </c>
      <c r="I1092" s="5">
        <v>4</v>
      </c>
      <c r="J1092" s="26">
        <v>4866.6000000000004</v>
      </c>
      <c r="K1092" s="26">
        <v>4298.3</v>
      </c>
      <c r="L1092" s="26">
        <v>0</v>
      </c>
      <c r="M1092" s="6">
        <v>317</v>
      </c>
      <c r="N1092" s="24">
        <f t="shared" si="396"/>
        <v>73977525.395146951</v>
      </c>
      <c r="O1092" s="26"/>
      <c r="P1092" s="1">
        <f t="shared" si="398"/>
        <v>62060572.23514694</v>
      </c>
      <c r="Q1092" s="1"/>
      <c r="R1092" s="1">
        <v>1586636.0506</v>
      </c>
      <c r="S1092" s="1">
        <v>10330317.1094</v>
      </c>
      <c r="T1092" s="1"/>
      <c r="U1092" s="1">
        <f t="shared" si="401"/>
        <v>17210.879974675325</v>
      </c>
      <c r="V1092" s="1">
        <f t="shared" si="401"/>
        <v>17210.879974675325</v>
      </c>
      <c r="W1092" s="7">
        <v>2020</v>
      </c>
      <c r="X1092" s="173" t="s">
        <v>1394</v>
      </c>
      <c r="Y1092" s="11">
        <f>+P1092-'[1]Приложение №1'!$P1034</f>
        <v>-3162425.1048530638</v>
      </c>
      <c r="AA1092" s="24">
        <f t="shared" si="397"/>
        <v>73977525.395146951</v>
      </c>
      <c r="AB1092" s="26">
        <v>7175917.2738107406</v>
      </c>
      <c r="AC1092" s="26">
        <v>4150029.1384713002</v>
      </c>
      <c r="AD1092" s="26"/>
      <c r="AE1092" s="26">
        <v>3345039.4506639596</v>
      </c>
      <c r="AF1092" s="26">
        <v>1336274.7838901998</v>
      </c>
      <c r="AG1092" s="26"/>
      <c r="AH1092" s="26">
        <v>356569.43953259999</v>
      </c>
      <c r="AI1092" s="26">
        <v>0</v>
      </c>
      <c r="AJ1092" s="26">
        <v>12774225.313571399</v>
      </c>
      <c r="AK1092" s="26">
        <v>0</v>
      </c>
      <c r="AL1092" s="26">
        <v>24801230.902935479</v>
      </c>
      <c r="AM1092" s="26">
        <v>9754006.0220001023</v>
      </c>
      <c r="AN1092" s="26">
        <v>8011813.2759000007</v>
      </c>
      <c r="AO1092" s="1">
        <v>783644.13470000017</v>
      </c>
      <c r="AP1092" s="112">
        <v>1488775.6596711604</v>
      </c>
      <c r="AQ1092" s="172"/>
    </row>
    <row r="1093" spans="1:43" ht="15" customHeight="1" x14ac:dyDescent="0.25">
      <c r="A1093" s="4">
        <f t="shared" si="394"/>
        <v>1065</v>
      </c>
      <c r="B1093" s="22">
        <f t="shared" si="395"/>
        <v>121</v>
      </c>
      <c r="C1093" s="2" t="s">
        <v>97</v>
      </c>
      <c r="D1093" s="2" t="s">
        <v>809</v>
      </c>
      <c r="E1093" s="5">
        <v>1981</v>
      </c>
      <c r="F1093" s="5">
        <v>2009</v>
      </c>
      <c r="G1093" s="5" t="s">
        <v>60</v>
      </c>
      <c r="H1093" s="5">
        <v>5</v>
      </c>
      <c r="I1093" s="5">
        <v>4</v>
      </c>
      <c r="J1093" s="26">
        <v>6938.7</v>
      </c>
      <c r="K1093" s="26">
        <v>6170.1</v>
      </c>
      <c r="L1093" s="26">
        <v>0</v>
      </c>
      <c r="M1093" s="6">
        <v>194</v>
      </c>
      <c r="N1093" s="24">
        <f t="shared" si="396"/>
        <v>112490116.45000002</v>
      </c>
      <c r="O1093" s="26"/>
      <c r="P1093" s="1">
        <f t="shared" si="398"/>
        <v>93696867.900000006</v>
      </c>
      <c r="Q1093" s="1"/>
      <c r="R1093" s="1">
        <v>2291623.3182000001</v>
      </c>
      <c r="S1093" s="1">
        <v>16501625.231799997</v>
      </c>
      <c r="T1093" s="1"/>
      <c r="U1093" s="1">
        <f t="shared" si="401"/>
        <v>18231.490000162074</v>
      </c>
      <c r="V1093" s="1">
        <f t="shared" si="401"/>
        <v>18231.490000162074</v>
      </c>
      <c r="W1093" s="7">
        <v>2020</v>
      </c>
      <c r="X1093" s="173" t="s">
        <v>1394</v>
      </c>
      <c r="Y1093" s="11">
        <f>+P1093-'[1]Приложение №1'!$P1035</f>
        <v>0</v>
      </c>
      <c r="AA1093" s="24">
        <f t="shared" si="397"/>
        <v>112490116.45000002</v>
      </c>
      <c r="AB1093" s="26">
        <v>10300846.19123742</v>
      </c>
      <c r="AC1093" s="26">
        <v>5957260.9616612401</v>
      </c>
      <c r="AD1093" s="26">
        <v>6297265.9176991209</v>
      </c>
      <c r="AE1093" s="26">
        <v>4801718.7991861207</v>
      </c>
      <c r="AF1093" s="26">
        <v>1918188.3660231601</v>
      </c>
      <c r="AG1093" s="26"/>
      <c r="AH1093" s="26">
        <v>511846.3343322</v>
      </c>
      <c r="AI1093" s="26">
        <v>0</v>
      </c>
      <c r="AJ1093" s="26">
        <v>18337074.5641356</v>
      </c>
      <c r="AK1093" s="26">
        <v>0</v>
      </c>
      <c r="AL1093" s="26">
        <v>35601534.275782861</v>
      </c>
      <c r="AM1093" s="26">
        <v>14001626.819054702</v>
      </c>
      <c r="AN1093" s="26">
        <v>11500753.575800002</v>
      </c>
      <c r="AO1093" s="1">
        <v>1124901.1645</v>
      </c>
      <c r="AP1093" s="112">
        <v>2137099.4805875802</v>
      </c>
      <c r="AQ1093" s="172"/>
    </row>
    <row r="1094" spans="1:43" ht="15" customHeight="1" x14ac:dyDescent="0.25">
      <c r="A1094" s="4">
        <f t="shared" si="394"/>
        <v>1066</v>
      </c>
      <c r="B1094" s="22">
        <f t="shared" si="395"/>
        <v>122</v>
      </c>
      <c r="C1094" s="2" t="s">
        <v>97</v>
      </c>
      <c r="D1094" s="2" t="s">
        <v>810</v>
      </c>
      <c r="E1094" s="5">
        <v>1990</v>
      </c>
      <c r="F1094" s="5">
        <v>2009</v>
      </c>
      <c r="G1094" s="5" t="s">
        <v>60</v>
      </c>
      <c r="H1094" s="5">
        <v>5</v>
      </c>
      <c r="I1094" s="5">
        <v>6</v>
      </c>
      <c r="J1094" s="26">
        <v>5593.2</v>
      </c>
      <c r="K1094" s="26">
        <v>4919.8</v>
      </c>
      <c r="L1094" s="26">
        <v>0</v>
      </c>
      <c r="M1094" s="6">
        <v>206</v>
      </c>
      <c r="N1094" s="24">
        <f t="shared" si="396"/>
        <v>12818538.9</v>
      </c>
      <c r="O1094" s="26"/>
      <c r="P1094" s="1">
        <f t="shared" si="398"/>
        <v>8748252.5706708319</v>
      </c>
      <c r="Q1094" s="1"/>
      <c r="R1094" s="1">
        <v>1683089.5135999999</v>
      </c>
      <c r="S1094" s="1">
        <v>2387196.8157291701</v>
      </c>
      <c r="T1094" s="1"/>
      <c r="U1094" s="1">
        <f t="shared" si="401"/>
        <v>2605.5</v>
      </c>
      <c r="V1094" s="1">
        <f t="shared" si="401"/>
        <v>2605.5</v>
      </c>
      <c r="W1094" s="7">
        <v>2020</v>
      </c>
      <c r="X1094" s="173" t="s">
        <v>1394</v>
      </c>
      <c r="Y1094" s="11">
        <f>+P1094-'[1]Приложение №1'!$P1036</f>
        <v>0</v>
      </c>
      <c r="AA1094" s="24">
        <f t="shared" si="397"/>
        <v>12818538.9</v>
      </c>
      <c r="AB1094" s="26">
        <v>0</v>
      </c>
      <c r="AC1094" s="26">
        <v>0</v>
      </c>
      <c r="AD1094" s="26">
        <v>0</v>
      </c>
      <c r="AE1094" s="26">
        <v>0</v>
      </c>
      <c r="AF1094" s="26">
        <v>0</v>
      </c>
      <c r="AG1094" s="26"/>
      <c r="AH1094" s="26">
        <v>0</v>
      </c>
      <c r="AI1094" s="26">
        <v>0</v>
      </c>
      <c r="AJ1094" s="26">
        <v>0</v>
      </c>
      <c r="AK1094" s="26">
        <v>0</v>
      </c>
      <c r="AL1094" s="26">
        <v>0</v>
      </c>
      <c r="AM1094" s="26">
        <v>12317589.348944476</v>
      </c>
      <c r="AN1094" s="26">
        <v>155875.03</v>
      </c>
      <c r="AO1094" s="26">
        <v>75713.789329170002</v>
      </c>
      <c r="AP1094" s="112">
        <v>269360.73172635579</v>
      </c>
      <c r="AQ1094" s="172"/>
    </row>
    <row r="1095" spans="1:43" ht="15" customHeight="1" x14ac:dyDescent="0.25">
      <c r="A1095" s="4">
        <f t="shared" si="394"/>
        <v>1067</v>
      </c>
      <c r="B1095" s="22">
        <f t="shared" si="395"/>
        <v>123</v>
      </c>
      <c r="C1095" s="2" t="s">
        <v>97</v>
      </c>
      <c r="D1095" s="2" t="s">
        <v>811</v>
      </c>
      <c r="E1095" s="5">
        <v>1982</v>
      </c>
      <c r="F1095" s="5">
        <v>1982</v>
      </c>
      <c r="G1095" s="5" t="s">
        <v>60</v>
      </c>
      <c r="H1095" s="5">
        <v>5</v>
      </c>
      <c r="I1095" s="5">
        <v>4</v>
      </c>
      <c r="J1095" s="26">
        <v>4900.7</v>
      </c>
      <c r="K1095" s="26">
        <v>4316.7</v>
      </c>
      <c r="L1095" s="26">
        <v>0</v>
      </c>
      <c r="M1095" s="6">
        <v>216</v>
      </c>
      <c r="N1095" s="24">
        <f t="shared" si="396"/>
        <v>1987451.85</v>
      </c>
      <c r="O1095" s="26"/>
      <c r="P1095" s="1">
        <f t="shared" si="398"/>
        <v>1258053.0100000002</v>
      </c>
      <c r="Q1095" s="1"/>
      <c r="R1095" s="1">
        <v>729398.84</v>
      </c>
      <c r="S1095" s="1">
        <v>0</v>
      </c>
      <c r="T1095" s="1"/>
      <c r="U1095" s="1">
        <f t="shared" si="401"/>
        <v>460.41000069497539</v>
      </c>
      <c r="V1095" s="1">
        <f t="shared" si="401"/>
        <v>460.41000069497539</v>
      </c>
      <c r="W1095" s="7">
        <v>2020</v>
      </c>
      <c r="X1095" s="173" t="s">
        <v>1394</v>
      </c>
      <c r="Y1095" s="11">
        <f>+P1095-'[1]Приложение №1'!$P1037</f>
        <v>0</v>
      </c>
      <c r="AA1095" s="24">
        <f t="shared" si="397"/>
        <v>1987451.85</v>
      </c>
      <c r="AB1095" s="26">
        <v>0</v>
      </c>
      <c r="AC1095" s="26">
        <v>0</v>
      </c>
      <c r="AD1095" s="26">
        <v>0</v>
      </c>
      <c r="AE1095" s="26">
        <v>0</v>
      </c>
      <c r="AF1095" s="26">
        <v>1841209.5560880001</v>
      </c>
      <c r="AG1095" s="26"/>
      <c r="AH1095" s="26">
        <v>0</v>
      </c>
      <c r="AI1095" s="26">
        <v>0</v>
      </c>
      <c r="AJ1095" s="26">
        <v>0</v>
      </c>
      <c r="AK1095" s="26">
        <v>0</v>
      </c>
      <c r="AL1095" s="26">
        <v>0</v>
      </c>
      <c r="AM1095" s="26">
        <v>0</v>
      </c>
      <c r="AN1095" s="26">
        <v>100418.07</v>
      </c>
      <c r="AO1095" s="26">
        <v>5560.7</v>
      </c>
      <c r="AP1095" s="112">
        <v>40263.523912000004</v>
      </c>
      <c r="AQ1095" s="172"/>
    </row>
    <row r="1096" spans="1:43" ht="15" customHeight="1" x14ac:dyDescent="0.25">
      <c r="A1096" s="4">
        <f t="shared" si="394"/>
        <v>1068</v>
      </c>
      <c r="B1096" s="22">
        <f t="shared" si="395"/>
        <v>124</v>
      </c>
      <c r="C1096" s="2" t="s">
        <v>97</v>
      </c>
      <c r="D1096" s="2" t="s">
        <v>812</v>
      </c>
      <c r="E1096" s="5">
        <v>1985</v>
      </c>
      <c r="F1096" s="5">
        <v>2013</v>
      </c>
      <c r="G1096" s="5" t="s">
        <v>48</v>
      </c>
      <c r="H1096" s="5">
        <v>9</v>
      </c>
      <c r="I1096" s="5">
        <v>1</v>
      </c>
      <c r="J1096" s="26">
        <v>1780.5</v>
      </c>
      <c r="K1096" s="26">
        <v>1528.1</v>
      </c>
      <c r="L1096" s="26">
        <v>0</v>
      </c>
      <c r="M1096" s="6">
        <v>58</v>
      </c>
      <c r="N1096" s="24">
        <f t="shared" si="396"/>
        <v>584253.75</v>
      </c>
      <c r="O1096" s="26"/>
      <c r="P1096" s="1">
        <f t="shared" si="398"/>
        <v>396993.16000000003</v>
      </c>
      <c r="Q1096" s="1"/>
      <c r="R1096" s="1">
        <v>187260.59</v>
      </c>
      <c r="S1096" s="1">
        <v>0</v>
      </c>
      <c r="T1096" s="26"/>
      <c r="U1096" s="1">
        <f t="shared" si="401"/>
        <v>382.33999738237031</v>
      </c>
      <c r="V1096" s="1">
        <f t="shared" si="401"/>
        <v>382.33999738237031</v>
      </c>
      <c r="W1096" s="7">
        <v>2020</v>
      </c>
      <c r="X1096" s="173" t="s">
        <v>1394</v>
      </c>
      <c r="Y1096" s="11">
        <f>+P1096-'[1]Приложение №1'!$P1038</f>
        <v>0</v>
      </c>
      <c r="AA1096" s="24">
        <f t="shared" si="397"/>
        <v>584253.75</v>
      </c>
      <c r="AB1096" s="26">
        <v>0</v>
      </c>
      <c r="AC1096" s="26">
        <v>0</v>
      </c>
      <c r="AD1096" s="26">
        <v>0</v>
      </c>
      <c r="AE1096" s="26">
        <v>0</v>
      </c>
      <c r="AF1096" s="26">
        <v>447351.39111600001</v>
      </c>
      <c r="AG1096" s="26"/>
      <c r="AH1096" s="26">
        <v>0</v>
      </c>
      <c r="AI1096" s="26">
        <v>0</v>
      </c>
      <c r="AJ1096" s="26">
        <v>0</v>
      </c>
      <c r="AK1096" s="26">
        <v>0</v>
      </c>
      <c r="AL1096" s="26">
        <v>0</v>
      </c>
      <c r="AM1096" s="26">
        <v>0</v>
      </c>
      <c r="AN1096" s="26">
        <v>123296.48</v>
      </c>
      <c r="AO1096" s="26">
        <v>3823.21</v>
      </c>
      <c r="AP1096" s="112">
        <v>9782.6688840000006</v>
      </c>
      <c r="AQ1096" s="172"/>
    </row>
    <row r="1097" spans="1:43" ht="15" customHeight="1" x14ac:dyDescent="0.25">
      <c r="A1097" s="4">
        <f t="shared" si="394"/>
        <v>1069</v>
      </c>
      <c r="B1097" s="22">
        <f t="shared" si="395"/>
        <v>125</v>
      </c>
      <c r="C1097" s="2" t="s">
        <v>97</v>
      </c>
      <c r="D1097" s="2" t="s">
        <v>813</v>
      </c>
      <c r="E1097" s="5">
        <v>1983</v>
      </c>
      <c r="F1097" s="5">
        <v>2013</v>
      </c>
      <c r="G1097" s="5" t="s">
        <v>60</v>
      </c>
      <c r="H1097" s="5">
        <v>4</v>
      </c>
      <c r="I1097" s="5">
        <v>6</v>
      </c>
      <c r="J1097" s="26">
        <v>4078.3</v>
      </c>
      <c r="K1097" s="26">
        <v>3603.8</v>
      </c>
      <c r="L1097" s="26">
        <v>0</v>
      </c>
      <c r="M1097" s="6">
        <v>152</v>
      </c>
      <c r="N1097" s="24">
        <f t="shared" si="396"/>
        <v>1659225.56</v>
      </c>
      <c r="O1097" s="26"/>
      <c r="P1097" s="1">
        <f t="shared" si="398"/>
        <v>1050286.4300000002</v>
      </c>
      <c r="Q1097" s="1"/>
      <c r="R1097" s="1">
        <v>608939.12999999989</v>
      </c>
      <c r="S1097" s="1">
        <v>0</v>
      </c>
      <c r="T1097" s="1"/>
      <c r="U1097" s="1">
        <f t="shared" si="401"/>
        <v>460.41000055496977</v>
      </c>
      <c r="V1097" s="1">
        <f t="shared" si="401"/>
        <v>460.41000055496977</v>
      </c>
      <c r="W1097" s="7">
        <v>2020</v>
      </c>
      <c r="X1097" s="173" t="s">
        <v>1394</v>
      </c>
      <c r="Y1097" s="11">
        <f>+P1097-'[1]Приложение №1'!$P1039</f>
        <v>0</v>
      </c>
      <c r="AA1097" s="24">
        <f t="shared" si="397"/>
        <v>1659225.56</v>
      </c>
      <c r="AB1097" s="26">
        <v>0</v>
      </c>
      <c r="AC1097" s="26">
        <v>0</v>
      </c>
      <c r="AD1097" s="26">
        <v>0</v>
      </c>
      <c r="AE1097" s="26">
        <v>0</v>
      </c>
      <c r="AF1097" s="26">
        <v>1530379.6270980001</v>
      </c>
      <c r="AG1097" s="26"/>
      <c r="AH1097" s="26">
        <v>0</v>
      </c>
      <c r="AI1097" s="26">
        <v>0</v>
      </c>
      <c r="AJ1097" s="26">
        <v>0</v>
      </c>
      <c r="AK1097" s="26">
        <v>0</v>
      </c>
      <c r="AL1097" s="26">
        <v>0</v>
      </c>
      <c r="AM1097" s="26">
        <v>0</v>
      </c>
      <c r="AN1097" s="26">
        <v>89786.880000000005</v>
      </c>
      <c r="AO1097" s="26">
        <v>5592.75</v>
      </c>
      <c r="AP1097" s="112">
        <v>33466.302902000003</v>
      </c>
      <c r="AQ1097" s="172"/>
    </row>
    <row r="1098" spans="1:43" ht="15" customHeight="1" x14ac:dyDescent="0.25">
      <c r="A1098" s="4">
        <f t="shared" ref="A1098:A1161" si="402">+A1097+1</f>
        <v>1070</v>
      </c>
      <c r="B1098" s="22">
        <f t="shared" ref="B1098:B1161" si="403">+B1097+1</f>
        <v>126</v>
      </c>
      <c r="C1098" s="2" t="s">
        <v>97</v>
      </c>
      <c r="D1098" s="2" t="s">
        <v>814</v>
      </c>
      <c r="E1098" s="5">
        <v>1983</v>
      </c>
      <c r="F1098" s="5">
        <v>2013</v>
      </c>
      <c r="G1098" s="5" t="s">
        <v>60</v>
      </c>
      <c r="H1098" s="5">
        <v>5</v>
      </c>
      <c r="I1098" s="5">
        <v>4</v>
      </c>
      <c r="J1098" s="26">
        <v>4912.7</v>
      </c>
      <c r="K1098" s="26">
        <v>4307.3</v>
      </c>
      <c r="L1098" s="26">
        <v>0</v>
      </c>
      <c r="M1098" s="6">
        <v>207</v>
      </c>
      <c r="N1098" s="24">
        <f t="shared" si="396"/>
        <v>1983123.99</v>
      </c>
      <c r="O1098" s="26"/>
      <c r="P1098" s="1">
        <f t="shared" si="398"/>
        <v>1255313.48</v>
      </c>
      <c r="Q1098" s="1"/>
      <c r="R1098" s="1">
        <v>727810.51</v>
      </c>
      <c r="S1098" s="1">
        <v>0</v>
      </c>
      <c r="T1098" s="1"/>
      <c r="U1098" s="1">
        <f t="shared" si="401"/>
        <v>460.40999930350796</v>
      </c>
      <c r="V1098" s="1">
        <f t="shared" si="401"/>
        <v>460.40999930350796</v>
      </c>
      <c r="W1098" s="7">
        <v>2020</v>
      </c>
      <c r="X1098" s="173" t="s">
        <v>1394</v>
      </c>
      <c r="Y1098" s="11">
        <f>+P1098-'[1]Приложение №1'!$P1040</f>
        <v>0</v>
      </c>
      <c r="AA1098" s="24">
        <f t="shared" si="397"/>
        <v>1983123.99</v>
      </c>
      <c r="AB1098" s="26">
        <v>0</v>
      </c>
      <c r="AC1098" s="26">
        <v>0</v>
      </c>
      <c r="AD1098" s="26">
        <v>0</v>
      </c>
      <c r="AE1098" s="26">
        <v>0</v>
      </c>
      <c r="AF1098" s="26">
        <v>1837223.5910699998</v>
      </c>
      <c r="AG1098" s="26"/>
      <c r="AH1098" s="26">
        <v>0</v>
      </c>
      <c r="AI1098" s="26">
        <v>0</v>
      </c>
      <c r="AJ1098" s="26">
        <v>0</v>
      </c>
      <c r="AK1098" s="26">
        <v>0</v>
      </c>
      <c r="AL1098" s="26">
        <v>0</v>
      </c>
      <c r="AM1098" s="26">
        <v>0</v>
      </c>
      <c r="AN1098" s="26">
        <v>100543.85</v>
      </c>
      <c r="AO1098" s="26">
        <v>5180.1899999999996</v>
      </c>
      <c r="AP1098" s="112">
        <v>40176.358930000002</v>
      </c>
      <c r="AQ1098" s="172"/>
    </row>
    <row r="1099" spans="1:43" ht="15" customHeight="1" x14ac:dyDescent="0.25">
      <c r="A1099" s="4">
        <f t="shared" si="402"/>
        <v>1071</v>
      </c>
      <c r="B1099" s="22">
        <f t="shared" si="403"/>
        <v>127</v>
      </c>
      <c r="C1099" s="2" t="s">
        <v>97</v>
      </c>
      <c r="D1099" s="2" t="s">
        <v>815</v>
      </c>
      <c r="E1099" s="5">
        <v>1984</v>
      </c>
      <c r="F1099" s="5">
        <v>2013</v>
      </c>
      <c r="G1099" s="5" t="s">
        <v>60</v>
      </c>
      <c r="H1099" s="5">
        <v>5</v>
      </c>
      <c r="I1099" s="5">
        <v>4</v>
      </c>
      <c r="J1099" s="26">
        <v>4843.5</v>
      </c>
      <c r="K1099" s="26">
        <v>4267.3999999999996</v>
      </c>
      <c r="L1099" s="26">
        <v>0</v>
      </c>
      <c r="M1099" s="6">
        <v>205</v>
      </c>
      <c r="N1099" s="24">
        <f t="shared" si="396"/>
        <v>1964753.63</v>
      </c>
      <c r="O1099" s="26"/>
      <c r="P1099" s="1">
        <f t="shared" si="398"/>
        <v>1243685.0799999998</v>
      </c>
      <c r="Q1099" s="1"/>
      <c r="R1099" s="1">
        <v>721068.55</v>
      </c>
      <c r="S1099" s="1">
        <v>0</v>
      </c>
      <c r="T1099" s="1"/>
      <c r="U1099" s="1">
        <f t="shared" si="401"/>
        <v>460.40999906266114</v>
      </c>
      <c r="V1099" s="1">
        <f t="shared" si="401"/>
        <v>460.40999906266114</v>
      </c>
      <c r="W1099" s="7">
        <v>2020</v>
      </c>
      <c r="X1099" s="173" t="s">
        <v>1394</v>
      </c>
      <c r="Y1099" s="11">
        <f>+P1099-'[1]Приложение №1'!$P1041</f>
        <v>0</v>
      </c>
      <c r="AA1099" s="24">
        <f t="shared" si="397"/>
        <v>1964753.63</v>
      </c>
      <c r="AB1099" s="26">
        <v>0</v>
      </c>
      <c r="AC1099" s="26">
        <v>0</v>
      </c>
      <c r="AD1099" s="26">
        <v>0</v>
      </c>
      <c r="AE1099" s="26">
        <v>0</v>
      </c>
      <c r="AF1099" s="26">
        <v>1819353.1905359998</v>
      </c>
      <c r="AG1099" s="26"/>
      <c r="AH1099" s="26">
        <v>0</v>
      </c>
      <c r="AI1099" s="26">
        <v>0</v>
      </c>
      <c r="AJ1099" s="26">
        <v>0</v>
      </c>
      <c r="AK1099" s="26">
        <v>0</v>
      </c>
      <c r="AL1099" s="26">
        <v>0</v>
      </c>
      <c r="AM1099" s="26">
        <v>0</v>
      </c>
      <c r="AN1099" s="26">
        <v>100452.25</v>
      </c>
      <c r="AO1099" s="26">
        <v>5162.62</v>
      </c>
      <c r="AP1099" s="112">
        <v>39785.569464</v>
      </c>
      <c r="AQ1099" s="172"/>
    </row>
    <row r="1100" spans="1:43" ht="15" customHeight="1" x14ac:dyDescent="0.25">
      <c r="A1100" s="4">
        <f t="shared" si="402"/>
        <v>1072</v>
      </c>
      <c r="B1100" s="22">
        <f t="shared" si="403"/>
        <v>128</v>
      </c>
      <c r="C1100" s="2" t="s">
        <v>97</v>
      </c>
      <c r="D1100" s="2" t="s">
        <v>816</v>
      </c>
      <c r="E1100" s="5">
        <v>1984</v>
      </c>
      <c r="F1100" s="5">
        <v>2013</v>
      </c>
      <c r="G1100" s="5" t="s">
        <v>60</v>
      </c>
      <c r="H1100" s="5">
        <v>5</v>
      </c>
      <c r="I1100" s="5">
        <v>4</v>
      </c>
      <c r="J1100" s="26">
        <v>4516.5</v>
      </c>
      <c r="K1100" s="26">
        <v>4280.1000000000004</v>
      </c>
      <c r="L1100" s="26">
        <v>0</v>
      </c>
      <c r="M1100" s="6">
        <v>199</v>
      </c>
      <c r="N1100" s="24">
        <f t="shared" si="396"/>
        <v>1970600.84</v>
      </c>
      <c r="O1100" s="26"/>
      <c r="P1100" s="1">
        <f t="shared" si="398"/>
        <v>1247386.3500000001</v>
      </c>
      <c r="Q1100" s="1"/>
      <c r="R1100" s="1">
        <v>723214.48999999987</v>
      </c>
      <c r="S1100" s="1">
        <v>0</v>
      </c>
      <c r="T1100" s="1"/>
      <c r="U1100" s="1">
        <f t="shared" si="401"/>
        <v>460.40999976636056</v>
      </c>
      <c r="V1100" s="1">
        <f t="shared" si="401"/>
        <v>460.40999976636056</v>
      </c>
      <c r="W1100" s="7">
        <v>2020</v>
      </c>
      <c r="X1100" s="173" t="s">
        <v>1394</v>
      </c>
      <c r="Y1100" s="11">
        <f>+P1100-'[1]Приложение №1'!$P1042</f>
        <v>0</v>
      </c>
      <c r="AA1100" s="24">
        <f t="shared" si="397"/>
        <v>1970600.84</v>
      </c>
      <c r="AB1100" s="26">
        <v>0</v>
      </c>
      <c r="AC1100" s="26">
        <v>0</v>
      </c>
      <c r="AD1100" s="26">
        <v>0</v>
      </c>
      <c r="AE1100" s="26">
        <v>0</v>
      </c>
      <c r="AF1100" s="26">
        <v>1825188.42576</v>
      </c>
      <c r="AG1100" s="26"/>
      <c r="AH1100" s="26">
        <v>0</v>
      </c>
      <c r="AI1100" s="26">
        <v>0</v>
      </c>
      <c r="AJ1100" s="26">
        <v>0</v>
      </c>
      <c r="AK1100" s="26">
        <v>0</v>
      </c>
      <c r="AL1100" s="26">
        <v>0</v>
      </c>
      <c r="AM1100" s="26">
        <v>0</v>
      </c>
      <c r="AN1100" s="26">
        <v>100371.58</v>
      </c>
      <c r="AO1100" s="26">
        <v>5127.66</v>
      </c>
      <c r="AP1100" s="112">
        <v>39913.174240000008</v>
      </c>
      <c r="AQ1100" s="172"/>
    </row>
    <row r="1101" spans="1:43" ht="15" customHeight="1" x14ac:dyDescent="0.25">
      <c r="A1101" s="4">
        <f t="shared" si="402"/>
        <v>1073</v>
      </c>
      <c r="B1101" s="22">
        <f t="shared" si="403"/>
        <v>129</v>
      </c>
      <c r="C1101" s="2" t="s">
        <v>97</v>
      </c>
      <c r="D1101" s="2" t="s">
        <v>817</v>
      </c>
      <c r="E1101" s="5">
        <v>1990</v>
      </c>
      <c r="F1101" s="5">
        <v>2005</v>
      </c>
      <c r="G1101" s="5" t="s">
        <v>60</v>
      </c>
      <c r="H1101" s="5">
        <v>5</v>
      </c>
      <c r="I1101" s="5">
        <v>4</v>
      </c>
      <c r="J1101" s="26">
        <v>4982</v>
      </c>
      <c r="K1101" s="26">
        <v>4389.2</v>
      </c>
      <c r="L1101" s="26">
        <v>0</v>
      </c>
      <c r="M1101" s="6">
        <v>212</v>
      </c>
      <c r="N1101" s="24">
        <f t="shared" ref="N1101:N1164" si="404">AA1101</f>
        <v>49032236.020000011</v>
      </c>
      <c r="O1101" s="26"/>
      <c r="P1101" s="1">
        <f t="shared" si="398"/>
        <v>35951166.840000004</v>
      </c>
      <c r="Q1101" s="1"/>
      <c r="R1101" s="1">
        <v>1698415.3443999998</v>
      </c>
      <c r="S1101" s="1">
        <v>11382653.8356</v>
      </c>
      <c r="T1101" s="1"/>
      <c r="U1101" s="1">
        <f t="shared" si="401"/>
        <v>11171.110001822659</v>
      </c>
      <c r="V1101" s="1">
        <f t="shared" si="401"/>
        <v>11171.110001822659</v>
      </c>
      <c r="W1101" s="7">
        <v>2020</v>
      </c>
      <c r="X1101" s="173" t="s">
        <v>1394</v>
      </c>
      <c r="Y1101" s="11">
        <f>+P1101-'[1]Приложение №1'!$P1043</f>
        <v>0</v>
      </c>
      <c r="AA1101" s="24">
        <f t="shared" ref="AA1101:AA1164" si="405">SUM(AB1101:AP1101)</f>
        <v>49032236.020000011</v>
      </c>
      <c r="AB1101" s="26">
        <v>0</v>
      </c>
      <c r="AC1101" s="26">
        <v>0</v>
      </c>
      <c r="AD1101" s="26">
        <v>4479661.5288129607</v>
      </c>
      <c r="AE1101" s="26">
        <v>0</v>
      </c>
      <c r="AF1101" s="26">
        <v>0</v>
      </c>
      <c r="AG1101" s="26"/>
      <c r="AH1101" s="26">
        <v>0</v>
      </c>
      <c r="AI1101" s="26">
        <v>0</v>
      </c>
      <c r="AJ1101" s="26">
        <v>13044373.2933948</v>
      </c>
      <c r="AK1101" s="26">
        <v>0</v>
      </c>
      <c r="AL1101" s="26">
        <v>25325724.749393042</v>
      </c>
      <c r="AM1101" s="26">
        <v>0</v>
      </c>
      <c r="AN1101" s="26">
        <v>4755116.6318000006</v>
      </c>
      <c r="AO1101" s="1">
        <v>490322.3602</v>
      </c>
      <c r="AP1101" s="112">
        <v>937037.45639919979</v>
      </c>
      <c r="AQ1101" s="172"/>
    </row>
    <row r="1102" spans="1:43" ht="15" customHeight="1" x14ac:dyDescent="0.25">
      <c r="A1102" s="4">
        <f t="shared" si="402"/>
        <v>1074</v>
      </c>
      <c r="B1102" s="22">
        <f t="shared" si="403"/>
        <v>130</v>
      </c>
      <c r="C1102" s="2" t="s">
        <v>97</v>
      </c>
      <c r="D1102" s="2" t="s">
        <v>142</v>
      </c>
      <c r="E1102" s="5">
        <v>1990</v>
      </c>
      <c r="F1102" s="5">
        <v>1990</v>
      </c>
      <c r="G1102" s="5" t="s">
        <v>48</v>
      </c>
      <c r="H1102" s="5">
        <v>4</v>
      </c>
      <c r="I1102" s="5">
        <v>2</v>
      </c>
      <c r="J1102" s="26">
        <v>2192.6</v>
      </c>
      <c r="K1102" s="26">
        <v>1968.4</v>
      </c>
      <c r="L1102" s="26">
        <v>0</v>
      </c>
      <c r="M1102" s="6">
        <v>86</v>
      </c>
      <c r="N1102" s="24">
        <f t="shared" si="404"/>
        <v>1922792.17</v>
      </c>
      <c r="O1102" s="20"/>
      <c r="P1102" s="1">
        <f t="shared" si="398"/>
        <v>394830.87999999989</v>
      </c>
      <c r="Q1102" s="1"/>
      <c r="R1102" s="1">
        <v>158814.44880000001</v>
      </c>
      <c r="S1102" s="1">
        <v>1369146.8412000001</v>
      </c>
      <c r="T1102" s="1"/>
      <c r="U1102" s="1">
        <f t="shared" si="401"/>
        <v>976.82999898394633</v>
      </c>
      <c r="V1102" s="1">
        <f t="shared" si="401"/>
        <v>976.82999898394633</v>
      </c>
      <c r="W1102" s="7">
        <v>2020</v>
      </c>
      <c r="X1102" s="173" t="s">
        <v>1394</v>
      </c>
      <c r="Y1102" s="11">
        <f>+P1102-'[1]Приложение №1'!$P1044</f>
        <v>0</v>
      </c>
      <c r="AA1102" s="24">
        <f t="shared" si="405"/>
        <v>1922792.17</v>
      </c>
      <c r="AB1102" s="26">
        <v>0</v>
      </c>
      <c r="AC1102" s="26">
        <v>1674663.5316301798</v>
      </c>
      <c r="AD1102" s="26">
        <v>0</v>
      </c>
      <c r="AE1102" s="26">
        <v>0</v>
      </c>
      <c r="AF1102" s="26">
        <v>0</v>
      </c>
      <c r="AG1102" s="26"/>
      <c r="AH1102" s="26">
        <v>0</v>
      </c>
      <c r="AI1102" s="26">
        <v>0</v>
      </c>
      <c r="AJ1102" s="26">
        <v>0</v>
      </c>
      <c r="AK1102" s="26">
        <v>0</v>
      </c>
      <c r="AL1102" s="26">
        <v>0</v>
      </c>
      <c r="AM1102" s="26">
        <v>0</v>
      </c>
      <c r="AN1102" s="26">
        <v>192279.217</v>
      </c>
      <c r="AO1102" s="1">
        <v>19227.921699999999</v>
      </c>
      <c r="AP1102" s="112">
        <v>36621.499669819998</v>
      </c>
      <c r="AQ1102" s="172"/>
    </row>
    <row r="1103" spans="1:43" ht="15" customHeight="1" x14ac:dyDescent="0.25">
      <c r="A1103" s="4">
        <f t="shared" si="402"/>
        <v>1075</v>
      </c>
      <c r="B1103" s="22">
        <f t="shared" si="403"/>
        <v>131</v>
      </c>
      <c r="C1103" s="2" t="s">
        <v>97</v>
      </c>
      <c r="D1103" s="2" t="s">
        <v>818</v>
      </c>
      <c r="E1103" s="5">
        <v>1984</v>
      </c>
      <c r="F1103" s="5">
        <v>2013</v>
      </c>
      <c r="G1103" s="5" t="s">
        <v>60</v>
      </c>
      <c r="H1103" s="5">
        <v>4</v>
      </c>
      <c r="I1103" s="5">
        <v>6</v>
      </c>
      <c r="J1103" s="26">
        <v>5500.86</v>
      </c>
      <c r="K1103" s="26">
        <v>4995.46</v>
      </c>
      <c r="L1103" s="26">
        <v>0</v>
      </c>
      <c r="M1103" s="6">
        <v>210</v>
      </c>
      <c r="N1103" s="24">
        <f t="shared" si="404"/>
        <v>2299959.7400000002</v>
      </c>
      <c r="O1103" s="26"/>
      <c r="P1103" s="1">
        <f t="shared" si="398"/>
        <v>1455869.87</v>
      </c>
      <c r="Q1103" s="1"/>
      <c r="R1103" s="1">
        <v>844089.87</v>
      </c>
      <c r="S1103" s="1">
        <v>0</v>
      </c>
      <c r="T1103" s="1"/>
      <c r="U1103" s="1">
        <f t="shared" si="401"/>
        <v>460.41000028025451</v>
      </c>
      <c r="V1103" s="1">
        <f t="shared" si="401"/>
        <v>460.41000028025451</v>
      </c>
      <c r="W1103" s="7">
        <v>2020</v>
      </c>
      <c r="X1103" s="173" t="s">
        <v>1394</v>
      </c>
      <c r="Y1103" s="11">
        <f>+P1103-'[1]Приложение №1'!$P1045</f>
        <v>0</v>
      </c>
      <c r="AA1103" s="24">
        <f t="shared" si="405"/>
        <v>2299959.7400000002</v>
      </c>
      <c r="AB1103" s="26">
        <v>0</v>
      </c>
      <c r="AC1103" s="26">
        <v>0</v>
      </c>
      <c r="AD1103" s="26">
        <v>0</v>
      </c>
      <c r="AE1103" s="26">
        <v>0</v>
      </c>
      <c r="AF1103" s="26">
        <v>2156118.2507340005</v>
      </c>
      <c r="AG1103" s="26"/>
      <c r="AH1103" s="26">
        <v>0</v>
      </c>
      <c r="AI1103" s="26">
        <v>0</v>
      </c>
      <c r="AJ1103" s="26">
        <v>0</v>
      </c>
      <c r="AK1103" s="26">
        <v>0</v>
      </c>
      <c r="AL1103" s="26">
        <v>0</v>
      </c>
      <c r="AM1103" s="26">
        <v>0</v>
      </c>
      <c r="AN1103" s="26">
        <v>90857.4</v>
      </c>
      <c r="AO1103" s="26">
        <v>5834.15</v>
      </c>
      <c r="AP1103" s="112">
        <v>47149.939266000009</v>
      </c>
      <c r="AQ1103" s="172"/>
    </row>
    <row r="1104" spans="1:43" ht="15" customHeight="1" x14ac:dyDescent="0.25">
      <c r="A1104" s="4">
        <f t="shared" si="402"/>
        <v>1076</v>
      </c>
      <c r="B1104" s="22">
        <f t="shared" si="403"/>
        <v>132</v>
      </c>
      <c r="C1104" s="2" t="s">
        <v>97</v>
      </c>
      <c r="D1104" s="2" t="s">
        <v>819</v>
      </c>
      <c r="E1104" s="5">
        <v>1987</v>
      </c>
      <c r="F1104" s="5">
        <v>2010</v>
      </c>
      <c r="G1104" s="5" t="s">
        <v>48</v>
      </c>
      <c r="H1104" s="5">
        <v>5</v>
      </c>
      <c r="I1104" s="5">
        <v>2</v>
      </c>
      <c r="J1104" s="26">
        <v>3331.6</v>
      </c>
      <c r="K1104" s="26">
        <v>3187.5</v>
      </c>
      <c r="L1104" s="26">
        <v>0</v>
      </c>
      <c r="M1104" s="6">
        <v>157</v>
      </c>
      <c r="N1104" s="24">
        <f t="shared" si="404"/>
        <v>1607265</v>
      </c>
      <c r="O1104" s="26"/>
      <c r="P1104" s="1">
        <f t="shared" si="398"/>
        <v>1108734.77</v>
      </c>
      <c r="Q1104" s="1"/>
      <c r="R1104" s="1">
        <v>498530.23000000004</v>
      </c>
      <c r="S1104" s="1">
        <v>0</v>
      </c>
      <c r="T1104" s="1"/>
      <c r="U1104" s="1">
        <f t="shared" si="401"/>
        <v>504.24</v>
      </c>
      <c r="V1104" s="1">
        <f t="shared" si="401"/>
        <v>504.24</v>
      </c>
      <c r="W1104" s="7">
        <v>2020</v>
      </c>
      <c r="X1104" s="173" t="s">
        <v>1394</v>
      </c>
      <c r="Y1104" s="11">
        <f>+P1104-'[1]Приложение №1'!$P1046</f>
        <v>0</v>
      </c>
      <c r="AA1104" s="24">
        <f t="shared" si="405"/>
        <v>1607265</v>
      </c>
      <c r="AB1104" s="26">
        <v>0</v>
      </c>
      <c r="AC1104" s="26">
        <v>0</v>
      </c>
      <c r="AD1104" s="26">
        <v>0</v>
      </c>
      <c r="AE1104" s="26">
        <v>0</v>
      </c>
      <c r="AF1104" s="26">
        <v>1460685.5846520001</v>
      </c>
      <c r="AG1104" s="26"/>
      <c r="AH1104" s="26">
        <v>0</v>
      </c>
      <c r="AI1104" s="26">
        <v>0</v>
      </c>
      <c r="AJ1104" s="26">
        <v>0</v>
      </c>
      <c r="AK1104" s="26">
        <v>0</v>
      </c>
      <c r="AL1104" s="26">
        <v>0</v>
      </c>
      <c r="AM1104" s="26">
        <v>0</v>
      </c>
      <c r="AN1104" s="26">
        <v>107698.68</v>
      </c>
      <c r="AO1104" s="26">
        <v>6938.5</v>
      </c>
      <c r="AP1104" s="112">
        <v>31942.235348000006</v>
      </c>
      <c r="AQ1104" s="172"/>
    </row>
    <row r="1105" spans="1:43" ht="15" customHeight="1" x14ac:dyDescent="0.25">
      <c r="A1105" s="4">
        <f t="shared" si="402"/>
        <v>1077</v>
      </c>
      <c r="B1105" s="22">
        <f t="shared" si="403"/>
        <v>133</v>
      </c>
      <c r="C1105" s="2" t="s">
        <v>97</v>
      </c>
      <c r="D1105" s="2" t="s">
        <v>820</v>
      </c>
      <c r="E1105" s="5">
        <v>1987</v>
      </c>
      <c r="F1105" s="5">
        <v>2009</v>
      </c>
      <c r="G1105" s="5" t="s">
        <v>60</v>
      </c>
      <c r="H1105" s="5">
        <v>5</v>
      </c>
      <c r="I1105" s="5">
        <v>4</v>
      </c>
      <c r="J1105" s="26">
        <v>4470.2</v>
      </c>
      <c r="K1105" s="26">
        <v>4343</v>
      </c>
      <c r="L1105" s="26">
        <v>0</v>
      </c>
      <c r="M1105" s="6">
        <v>188</v>
      </c>
      <c r="N1105" s="24">
        <f t="shared" si="404"/>
        <v>1999560.63</v>
      </c>
      <c r="O1105" s="26"/>
      <c r="P1105" s="1">
        <f t="shared" si="398"/>
        <v>1265717.8399999999</v>
      </c>
      <c r="Q1105" s="1"/>
      <c r="R1105" s="1">
        <v>733842.79</v>
      </c>
      <c r="S1105" s="1">
        <v>0</v>
      </c>
      <c r="T1105" s="1"/>
      <c r="U1105" s="1">
        <f t="shared" si="401"/>
        <v>460.40999999999997</v>
      </c>
      <c r="V1105" s="1">
        <f t="shared" si="401"/>
        <v>460.40999999999997</v>
      </c>
      <c r="W1105" s="7">
        <v>2020</v>
      </c>
      <c r="X1105" s="173" t="s">
        <v>1394</v>
      </c>
      <c r="Y1105" s="11">
        <f>+P1105-'[1]Приложение №1'!$P1047</f>
        <v>0</v>
      </c>
      <c r="AA1105" s="24">
        <f t="shared" si="405"/>
        <v>1999560.63</v>
      </c>
      <c r="AB1105" s="26">
        <v>0</v>
      </c>
      <c r="AC1105" s="26">
        <v>0</v>
      </c>
      <c r="AD1105" s="26">
        <v>0</v>
      </c>
      <c r="AE1105" s="26">
        <v>0</v>
      </c>
      <c r="AF1105" s="26">
        <v>1743453.669342</v>
      </c>
      <c r="AG1105" s="26"/>
      <c r="AH1105" s="26">
        <v>0</v>
      </c>
      <c r="AI1105" s="26">
        <v>0</v>
      </c>
      <c r="AJ1105" s="26">
        <v>0</v>
      </c>
      <c r="AK1105" s="26">
        <v>0</v>
      </c>
      <c r="AL1105" s="26">
        <v>0</v>
      </c>
      <c r="AM1105" s="26">
        <v>0</v>
      </c>
      <c r="AN1105" s="26">
        <v>212866.15000000002</v>
      </c>
      <c r="AO1105" s="26">
        <v>5115.01</v>
      </c>
      <c r="AP1105" s="112">
        <v>38125.800658</v>
      </c>
      <c r="AQ1105" s="172"/>
    </row>
    <row r="1106" spans="1:43" ht="15" customHeight="1" x14ac:dyDescent="0.25">
      <c r="A1106" s="4">
        <f t="shared" si="402"/>
        <v>1078</v>
      </c>
      <c r="B1106" s="22">
        <f t="shared" si="403"/>
        <v>134</v>
      </c>
      <c r="C1106" s="2" t="s">
        <v>97</v>
      </c>
      <c r="D1106" s="2" t="s">
        <v>821</v>
      </c>
      <c r="E1106" s="5">
        <v>1987</v>
      </c>
      <c r="F1106" s="5">
        <v>2013</v>
      </c>
      <c r="G1106" s="5" t="s">
        <v>60</v>
      </c>
      <c r="H1106" s="5">
        <v>5</v>
      </c>
      <c r="I1106" s="5">
        <v>6</v>
      </c>
      <c r="J1106" s="26">
        <v>6859.9</v>
      </c>
      <c r="K1106" s="26">
        <v>6218.4</v>
      </c>
      <c r="L1106" s="26">
        <v>0</v>
      </c>
      <c r="M1106" s="6">
        <v>283</v>
      </c>
      <c r="N1106" s="24">
        <f t="shared" si="404"/>
        <v>34989133.449999996</v>
      </c>
      <c r="O1106" s="26"/>
      <c r="P1106" s="1">
        <f t="shared" si="398"/>
        <v>14922326.689999994</v>
      </c>
      <c r="Q1106" s="1"/>
      <c r="R1106" s="1">
        <v>2411827.5088</v>
      </c>
      <c r="S1106" s="1">
        <v>17654979.251200002</v>
      </c>
      <c r="T1106" s="1"/>
      <c r="U1106" s="1">
        <f t="shared" si="401"/>
        <v>5626.7099977486168</v>
      </c>
      <c r="V1106" s="1">
        <f t="shared" si="401"/>
        <v>5626.7099977486168</v>
      </c>
      <c r="W1106" s="7">
        <v>2020</v>
      </c>
      <c r="X1106" s="173" t="s">
        <v>1394</v>
      </c>
      <c r="Y1106" s="11">
        <f>+P1106-'[1]Приложение №1'!$P1048</f>
        <v>0</v>
      </c>
      <c r="AA1106" s="24">
        <f t="shared" si="405"/>
        <v>34989133.449999996</v>
      </c>
      <c r="AB1106" s="26">
        <v>10381481.975843159</v>
      </c>
      <c r="AC1106" s="26">
        <v>6003894.8349029999</v>
      </c>
      <c r="AD1106" s="26">
        <v>6346561.3828171799</v>
      </c>
      <c r="AE1106" s="26">
        <v>4839307.0097500803</v>
      </c>
      <c r="AF1106" s="26">
        <v>1933204.0846683602</v>
      </c>
      <c r="AG1106" s="26"/>
      <c r="AH1106" s="26">
        <v>515853.10536480002</v>
      </c>
      <c r="AI1106" s="26">
        <v>0</v>
      </c>
      <c r="AJ1106" s="26">
        <v>0</v>
      </c>
      <c r="AK1106" s="26">
        <v>0</v>
      </c>
      <c r="AL1106" s="26">
        <v>0</v>
      </c>
      <c r="AM1106" s="26">
        <v>0</v>
      </c>
      <c r="AN1106" s="26">
        <v>3962456.5102000004</v>
      </c>
      <c r="AO1106" s="1">
        <v>349891.33450000006</v>
      </c>
      <c r="AP1106" s="112">
        <v>656483.21195342008</v>
      </c>
      <c r="AQ1106" s="172"/>
    </row>
    <row r="1107" spans="1:43" ht="15" customHeight="1" x14ac:dyDescent="0.25">
      <c r="A1107" s="4">
        <f t="shared" si="402"/>
        <v>1079</v>
      </c>
      <c r="B1107" s="22">
        <f t="shared" si="403"/>
        <v>135</v>
      </c>
      <c r="C1107" s="2" t="s">
        <v>97</v>
      </c>
      <c r="D1107" s="2" t="s">
        <v>822</v>
      </c>
      <c r="E1107" s="5">
        <v>1988</v>
      </c>
      <c r="F1107" s="5">
        <v>2013</v>
      </c>
      <c r="G1107" s="5" t="s">
        <v>60</v>
      </c>
      <c r="H1107" s="5">
        <v>5</v>
      </c>
      <c r="I1107" s="5">
        <v>6</v>
      </c>
      <c r="J1107" s="26">
        <v>6818.09</v>
      </c>
      <c r="K1107" s="26">
        <v>6176.59</v>
      </c>
      <c r="L1107" s="26">
        <v>0</v>
      </c>
      <c r="M1107" s="6">
        <v>310</v>
      </c>
      <c r="N1107" s="24">
        <f t="shared" si="404"/>
        <v>2843763.8</v>
      </c>
      <c r="O1107" s="26"/>
      <c r="P1107" s="1">
        <f t="shared" si="398"/>
        <v>1800096.7399999998</v>
      </c>
      <c r="Q1107" s="1"/>
      <c r="R1107" s="1">
        <v>1043667.06</v>
      </c>
      <c r="S1107" s="1">
        <v>0</v>
      </c>
      <c r="T1107" s="1"/>
      <c r="U1107" s="1">
        <f t="shared" si="401"/>
        <v>460.40999969238686</v>
      </c>
      <c r="V1107" s="1">
        <f t="shared" si="401"/>
        <v>460.40999969238686</v>
      </c>
      <c r="W1107" s="7">
        <v>2020</v>
      </c>
      <c r="X1107" s="173" t="s">
        <v>1394</v>
      </c>
      <c r="Y1107" s="11">
        <f>+P1107-'[1]Приложение №1'!$P1049</f>
        <v>0</v>
      </c>
      <c r="AA1107" s="24">
        <f t="shared" si="405"/>
        <v>2843763.8</v>
      </c>
      <c r="AB1107" s="26">
        <v>0</v>
      </c>
      <c r="AC1107" s="26">
        <v>0</v>
      </c>
      <c r="AD1107" s="26">
        <v>0</v>
      </c>
      <c r="AE1107" s="26">
        <v>0</v>
      </c>
      <c r="AF1107" s="26">
        <v>2549852.7252239999</v>
      </c>
      <c r="AG1107" s="26"/>
      <c r="AH1107" s="26">
        <v>0</v>
      </c>
      <c r="AI1107" s="26">
        <v>0</v>
      </c>
      <c r="AJ1107" s="26">
        <v>0</v>
      </c>
      <c r="AK1107" s="26">
        <v>0</v>
      </c>
      <c r="AL1107" s="26">
        <v>0</v>
      </c>
      <c r="AM1107" s="26">
        <v>0</v>
      </c>
      <c r="AN1107" s="26">
        <v>232171.65</v>
      </c>
      <c r="AO1107" s="26">
        <v>5979.31</v>
      </c>
      <c r="AP1107" s="112">
        <v>55760.114776000002</v>
      </c>
      <c r="AQ1107" s="172"/>
    </row>
    <row r="1108" spans="1:43" ht="15" customHeight="1" x14ac:dyDescent="0.25">
      <c r="A1108" s="4">
        <f t="shared" si="402"/>
        <v>1080</v>
      </c>
      <c r="B1108" s="22">
        <f t="shared" si="403"/>
        <v>136</v>
      </c>
      <c r="C1108" s="2" t="s">
        <v>97</v>
      </c>
      <c r="D1108" s="2" t="s">
        <v>823</v>
      </c>
      <c r="E1108" s="5">
        <v>1971</v>
      </c>
      <c r="F1108" s="5">
        <v>2013</v>
      </c>
      <c r="G1108" s="5" t="s">
        <v>48</v>
      </c>
      <c r="H1108" s="5">
        <v>4</v>
      </c>
      <c r="I1108" s="5">
        <v>3</v>
      </c>
      <c r="J1108" s="26">
        <v>1681.47</v>
      </c>
      <c r="K1108" s="26">
        <v>1519.87</v>
      </c>
      <c r="L1108" s="26">
        <v>0</v>
      </c>
      <c r="M1108" s="6">
        <v>43</v>
      </c>
      <c r="N1108" s="24">
        <f t="shared" si="404"/>
        <v>3401210.6845643353</v>
      </c>
      <c r="O1108" s="26"/>
      <c r="P1108" s="1">
        <f t="shared" si="398"/>
        <v>1118330.7392284828</v>
      </c>
      <c r="Q1108" s="1"/>
      <c r="R1108" s="1">
        <v>820258.66133999999</v>
      </c>
      <c r="S1108" s="1">
        <v>1462621.2839958523</v>
      </c>
      <c r="T1108" s="1"/>
      <c r="U1108" s="1">
        <f t="shared" si="401"/>
        <v>2237.8300016214121</v>
      </c>
      <c r="V1108" s="1">
        <f t="shared" si="401"/>
        <v>2237.8300016214121</v>
      </c>
      <c r="W1108" s="7">
        <v>2020</v>
      </c>
      <c r="X1108" s="173" t="s">
        <v>1394</v>
      </c>
      <c r="Y1108" s="11">
        <f>+P1108-'[1]Приложение №1'!$P1050</f>
        <v>0</v>
      </c>
      <c r="AA1108" s="24">
        <f t="shared" si="405"/>
        <v>3401210.6845643353</v>
      </c>
      <c r="AB1108" s="26">
        <v>0</v>
      </c>
      <c r="AC1108" s="26">
        <v>1379299.4009521424</v>
      </c>
      <c r="AD1108" s="26">
        <v>0</v>
      </c>
      <c r="AE1108" s="26">
        <v>923467.08456419234</v>
      </c>
      <c r="AF1108" s="26">
        <v>677323.96666199993</v>
      </c>
      <c r="AG1108" s="26"/>
      <c r="AH1108" s="26">
        <v>142086.04594799998</v>
      </c>
      <c r="AI1108" s="26">
        <v>0</v>
      </c>
      <c r="AJ1108" s="26">
        <v>0</v>
      </c>
      <c r="AK1108" s="26">
        <v>0</v>
      </c>
      <c r="AL1108" s="26">
        <v>0</v>
      </c>
      <c r="AM1108" s="26">
        <v>0</v>
      </c>
      <c r="AN1108" s="26">
        <v>164690.01</v>
      </c>
      <c r="AO1108" s="26">
        <v>46068.5</v>
      </c>
      <c r="AP1108" s="112">
        <v>68275.67643800001</v>
      </c>
      <c r="AQ1108" s="172"/>
    </row>
    <row r="1109" spans="1:43" ht="15" customHeight="1" x14ac:dyDescent="0.25">
      <c r="A1109" s="4">
        <f t="shared" si="402"/>
        <v>1081</v>
      </c>
      <c r="B1109" s="22">
        <f t="shared" si="403"/>
        <v>137</v>
      </c>
      <c r="C1109" s="2" t="s">
        <v>97</v>
      </c>
      <c r="D1109" s="2" t="s">
        <v>824</v>
      </c>
      <c r="E1109" s="5">
        <v>1982</v>
      </c>
      <c r="F1109" s="5">
        <v>2013</v>
      </c>
      <c r="G1109" s="5" t="s">
        <v>60</v>
      </c>
      <c r="H1109" s="5">
        <v>5</v>
      </c>
      <c r="I1109" s="5">
        <v>4</v>
      </c>
      <c r="J1109" s="26">
        <v>4923.8999999999996</v>
      </c>
      <c r="K1109" s="26">
        <v>4351.8</v>
      </c>
      <c r="L1109" s="26">
        <v>0</v>
      </c>
      <c r="M1109" s="6">
        <v>184</v>
      </c>
      <c r="N1109" s="24">
        <f t="shared" si="404"/>
        <v>2003612.24</v>
      </c>
      <c r="O1109" s="26"/>
      <c r="P1109" s="1">
        <f t="shared" si="398"/>
        <v>1268282.5</v>
      </c>
      <c r="Q1109" s="1"/>
      <c r="R1109" s="1">
        <v>735329.74</v>
      </c>
      <c r="S1109" s="1">
        <v>0</v>
      </c>
      <c r="T1109" s="1"/>
      <c r="U1109" s="1">
        <f t="shared" ref="U1109:V1128" si="406">$N1109/($K1109+$L1109)</f>
        <v>460.41000045957992</v>
      </c>
      <c r="V1109" s="1">
        <f t="shared" si="406"/>
        <v>460.41000045957992</v>
      </c>
      <c r="W1109" s="7">
        <v>2020</v>
      </c>
      <c r="X1109" s="173" t="s">
        <v>1394</v>
      </c>
      <c r="Y1109" s="11">
        <f>+P1109-'[1]Приложение №1'!$P1051</f>
        <v>0</v>
      </c>
      <c r="AA1109" s="24">
        <f t="shared" si="405"/>
        <v>2003612.24</v>
      </c>
      <c r="AB1109" s="26">
        <v>0</v>
      </c>
      <c r="AC1109" s="26">
        <v>0</v>
      </c>
      <c r="AD1109" s="26">
        <v>0</v>
      </c>
      <c r="AE1109" s="26">
        <v>0</v>
      </c>
      <c r="AF1109" s="26">
        <v>1857825.9394380001</v>
      </c>
      <c r="AG1109" s="26"/>
      <c r="AH1109" s="26">
        <v>0</v>
      </c>
      <c r="AI1109" s="26">
        <v>0</v>
      </c>
      <c r="AJ1109" s="26">
        <v>0</v>
      </c>
      <c r="AK1109" s="26">
        <v>0</v>
      </c>
      <c r="AL1109" s="26">
        <v>0</v>
      </c>
      <c r="AM1109" s="26">
        <v>0</v>
      </c>
      <c r="AN1109" s="26">
        <v>99984.47</v>
      </c>
      <c r="AO1109" s="26">
        <v>5174.9399999999996</v>
      </c>
      <c r="AP1109" s="112">
        <v>40626.890562000008</v>
      </c>
      <c r="AQ1109" s="172"/>
    </row>
    <row r="1110" spans="1:43" ht="15" customHeight="1" x14ac:dyDescent="0.25">
      <c r="A1110" s="4">
        <f t="shared" si="402"/>
        <v>1082</v>
      </c>
      <c r="B1110" s="22">
        <f t="shared" si="403"/>
        <v>138</v>
      </c>
      <c r="C1110" s="2" t="s">
        <v>97</v>
      </c>
      <c r="D1110" s="2" t="s">
        <v>825</v>
      </c>
      <c r="E1110" s="5">
        <v>1981</v>
      </c>
      <c r="F1110" s="5">
        <v>2013</v>
      </c>
      <c r="G1110" s="5" t="s">
        <v>60</v>
      </c>
      <c r="H1110" s="5">
        <v>5</v>
      </c>
      <c r="I1110" s="5">
        <v>4</v>
      </c>
      <c r="J1110" s="26">
        <v>4944.1000000000004</v>
      </c>
      <c r="K1110" s="26">
        <v>4355.3999999999996</v>
      </c>
      <c r="L1110" s="26">
        <v>0</v>
      </c>
      <c r="M1110" s="6">
        <v>212</v>
      </c>
      <c r="N1110" s="24">
        <f t="shared" si="404"/>
        <v>2005269.71</v>
      </c>
      <c r="O1110" s="26"/>
      <c r="P1110" s="1">
        <f t="shared" si="398"/>
        <v>1269331.67</v>
      </c>
      <c r="Q1110" s="1"/>
      <c r="R1110" s="1">
        <v>735938.03999999992</v>
      </c>
      <c r="S1110" s="1">
        <v>0</v>
      </c>
      <c r="T1110" s="1"/>
      <c r="U1110" s="1">
        <f t="shared" si="406"/>
        <v>460.40999908159989</v>
      </c>
      <c r="V1110" s="1">
        <f t="shared" si="406"/>
        <v>460.40999908159989</v>
      </c>
      <c r="W1110" s="7">
        <v>2020</v>
      </c>
      <c r="X1110" s="173" t="s">
        <v>1394</v>
      </c>
      <c r="Y1110" s="11">
        <f>+P1110-'[1]Приложение №1'!$P1052</f>
        <v>0</v>
      </c>
      <c r="AA1110" s="24">
        <f t="shared" si="405"/>
        <v>2005269.71</v>
      </c>
      <c r="AB1110" s="26">
        <v>0</v>
      </c>
      <c r="AC1110" s="26">
        <v>0</v>
      </c>
      <c r="AD1110" s="26">
        <v>0</v>
      </c>
      <c r="AE1110" s="26">
        <v>0</v>
      </c>
      <c r="AF1110" s="26">
        <v>1855611.1229879998</v>
      </c>
      <c r="AG1110" s="26"/>
      <c r="AH1110" s="26">
        <v>0</v>
      </c>
      <c r="AI1110" s="26">
        <v>0</v>
      </c>
      <c r="AJ1110" s="26">
        <v>0</v>
      </c>
      <c r="AK1110" s="26">
        <v>0</v>
      </c>
      <c r="AL1110" s="26">
        <v>0</v>
      </c>
      <c r="AM1110" s="26">
        <v>0</v>
      </c>
      <c r="AN1110" s="26">
        <v>103902.76</v>
      </c>
      <c r="AO1110" s="26">
        <v>5177.37</v>
      </c>
      <c r="AP1110" s="112">
        <v>40578.457011999999</v>
      </c>
      <c r="AQ1110" s="172"/>
    </row>
    <row r="1111" spans="1:43" ht="15" customHeight="1" x14ac:dyDescent="0.25">
      <c r="A1111" s="4">
        <f t="shared" si="402"/>
        <v>1083</v>
      </c>
      <c r="B1111" s="22">
        <f t="shared" si="403"/>
        <v>139</v>
      </c>
      <c r="C1111" s="2" t="s">
        <v>97</v>
      </c>
      <c r="D1111" s="2" t="s">
        <v>826</v>
      </c>
      <c r="E1111" s="5">
        <v>1985</v>
      </c>
      <c r="F1111" s="5">
        <v>2013</v>
      </c>
      <c r="G1111" s="5" t="s">
        <v>60</v>
      </c>
      <c r="H1111" s="5">
        <v>5</v>
      </c>
      <c r="I1111" s="5">
        <v>4</v>
      </c>
      <c r="J1111" s="26">
        <v>4831.5</v>
      </c>
      <c r="K1111" s="26">
        <v>4247.3999999999996</v>
      </c>
      <c r="L1111" s="26">
        <v>0</v>
      </c>
      <c r="M1111" s="6">
        <v>185</v>
      </c>
      <c r="N1111" s="24">
        <f t="shared" si="404"/>
        <v>14731405.994299399</v>
      </c>
      <c r="O1111" s="26"/>
      <c r="P1111" s="1">
        <f t="shared" si="398"/>
        <v>8178503.8242993988</v>
      </c>
      <c r="Q1111" s="1"/>
      <c r="R1111" s="1">
        <v>797679.24679999985</v>
      </c>
      <c r="S1111" s="1">
        <v>5755222.9232000001</v>
      </c>
      <c r="T1111" s="1"/>
      <c r="U1111" s="1">
        <f t="shared" si="406"/>
        <v>3468.3349800582473</v>
      </c>
      <c r="V1111" s="1">
        <f t="shared" si="406"/>
        <v>3468.3349800582473</v>
      </c>
      <c r="W1111" s="7">
        <v>2020</v>
      </c>
      <c r="X1111" s="173" t="s">
        <v>1394</v>
      </c>
      <c r="Y1111" s="11">
        <f>+P1111-'[1]Приложение №1'!$P1053</f>
        <v>-10318746.785700597</v>
      </c>
      <c r="AA1111" s="24">
        <f t="shared" si="405"/>
        <v>14731405.994299399</v>
      </c>
      <c r="AB1111" s="26">
        <v>0</v>
      </c>
      <c r="AC1111" s="26">
        <v>0</v>
      </c>
      <c r="AD1111" s="26">
        <v>0</v>
      </c>
      <c r="AE1111" s="26">
        <v>0</v>
      </c>
      <c r="AF1111" s="26">
        <v>1320450.7628806198</v>
      </c>
      <c r="AG1111" s="26"/>
      <c r="AH1111" s="26">
        <v>0</v>
      </c>
      <c r="AI1111" s="26">
        <v>0</v>
      </c>
      <c r="AJ1111" s="26"/>
      <c r="AK1111" s="26">
        <v>0</v>
      </c>
      <c r="AL1111" s="26">
        <v>0</v>
      </c>
      <c r="AM1111" s="26">
        <v>9638500.1460678</v>
      </c>
      <c r="AN1111" s="26">
        <v>2983222.9760999996</v>
      </c>
      <c r="AO1111" s="1">
        <v>273543.60320000001</v>
      </c>
      <c r="AP1111" s="112">
        <v>515688.50605098007</v>
      </c>
      <c r="AQ1111" s="172"/>
    </row>
    <row r="1112" spans="1:43" ht="15" customHeight="1" x14ac:dyDescent="0.25">
      <c r="A1112" s="4">
        <f t="shared" si="402"/>
        <v>1084</v>
      </c>
      <c r="B1112" s="22">
        <f t="shared" si="403"/>
        <v>140</v>
      </c>
      <c r="C1112" s="2" t="s">
        <v>97</v>
      </c>
      <c r="D1112" s="2" t="s">
        <v>827</v>
      </c>
      <c r="E1112" s="5">
        <v>1965</v>
      </c>
      <c r="F1112" s="5">
        <v>2005</v>
      </c>
      <c r="G1112" s="5" t="s">
        <v>63</v>
      </c>
      <c r="H1112" s="5">
        <v>2</v>
      </c>
      <c r="I1112" s="5">
        <v>2</v>
      </c>
      <c r="J1112" s="26">
        <v>550.70000000000005</v>
      </c>
      <c r="K1112" s="26">
        <v>518.70000000000005</v>
      </c>
      <c r="L1112" s="26">
        <v>0</v>
      </c>
      <c r="M1112" s="6">
        <v>60</v>
      </c>
      <c r="N1112" s="24">
        <f t="shared" si="404"/>
        <v>2192026.2000000007</v>
      </c>
      <c r="O1112" s="26"/>
      <c r="P1112" s="1">
        <f t="shared" si="398"/>
        <v>1750978.6700000004</v>
      </c>
      <c r="Q1112" s="1"/>
      <c r="R1112" s="1">
        <v>91858.691400000011</v>
      </c>
      <c r="S1112" s="1">
        <v>349188.83860000025</v>
      </c>
      <c r="T1112" s="26"/>
      <c r="U1112" s="1">
        <f t="shared" si="406"/>
        <v>4226.0000000000009</v>
      </c>
      <c r="V1112" s="1">
        <f t="shared" si="406"/>
        <v>4226.0000000000009</v>
      </c>
      <c r="W1112" s="7">
        <v>2020</v>
      </c>
      <c r="X1112" s="173" t="s">
        <v>1394</v>
      </c>
      <c r="Y1112" s="11">
        <f>+P1112-'[1]Приложение №1'!$P1055</f>
        <v>0</v>
      </c>
      <c r="AA1112" s="24">
        <f t="shared" si="405"/>
        <v>2192026.2000000007</v>
      </c>
      <c r="AB1112" s="26">
        <v>1123485.5533902</v>
      </c>
      <c r="AC1112" s="26">
        <v>401685.82251293998</v>
      </c>
      <c r="AD1112" s="26">
        <v>154909.82066742002</v>
      </c>
      <c r="AE1112" s="26">
        <v>0</v>
      </c>
      <c r="AF1112" s="26">
        <v>0</v>
      </c>
      <c r="AG1112" s="26"/>
      <c r="AH1112" s="26">
        <v>279426.38763648004</v>
      </c>
      <c r="AI1112" s="26">
        <v>0</v>
      </c>
      <c r="AJ1112" s="26">
        <v>0</v>
      </c>
      <c r="AK1112" s="26">
        <v>0</v>
      </c>
      <c r="AL1112" s="26">
        <v>0</v>
      </c>
      <c r="AM1112" s="26">
        <v>0</v>
      </c>
      <c r="AN1112" s="26">
        <v>167747.8916</v>
      </c>
      <c r="AO1112" s="1">
        <v>21920.262000000002</v>
      </c>
      <c r="AP1112" s="112">
        <v>42850.462192960011</v>
      </c>
      <c r="AQ1112" s="172"/>
    </row>
    <row r="1113" spans="1:43" ht="15" customHeight="1" x14ac:dyDescent="0.25">
      <c r="A1113" s="4">
        <f t="shared" si="402"/>
        <v>1085</v>
      </c>
      <c r="B1113" s="22">
        <f t="shared" si="403"/>
        <v>141</v>
      </c>
      <c r="C1113" s="2" t="s">
        <v>97</v>
      </c>
      <c r="D1113" s="2" t="s">
        <v>828</v>
      </c>
      <c r="E1113" s="5">
        <v>1962</v>
      </c>
      <c r="F1113" s="5">
        <v>1962</v>
      </c>
      <c r="G1113" s="5" t="s">
        <v>63</v>
      </c>
      <c r="H1113" s="5">
        <v>2</v>
      </c>
      <c r="I1113" s="5">
        <v>2</v>
      </c>
      <c r="J1113" s="26">
        <v>575.70000000000005</v>
      </c>
      <c r="K1113" s="26">
        <v>527.79999999999995</v>
      </c>
      <c r="L1113" s="26">
        <v>0</v>
      </c>
      <c r="M1113" s="6">
        <v>38</v>
      </c>
      <c r="N1113" s="24">
        <f t="shared" si="404"/>
        <v>3168341.17</v>
      </c>
      <c r="O1113" s="26"/>
      <c r="P1113" s="1">
        <f t="shared" ref="P1113:P1176" si="407">N1113-Q1113-R1113-S1113-O1113-T1113</f>
        <v>2661069.8199999994</v>
      </c>
      <c r="Q1113" s="1"/>
      <c r="R1113" s="1">
        <v>151956.3916</v>
      </c>
      <c r="S1113" s="1">
        <v>355314.95840000012</v>
      </c>
      <c r="T1113" s="26"/>
      <c r="U1113" s="1">
        <f t="shared" si="406"/>
        <v>6002.9199886320575</v>
      </c>
      <c r="V1113" s="1">
        <f t="shared" si="406"/>
        <v>6002.9199886320575</v>
      </c>
      <c r="W1113" s="7">
        <v>2020</v>
      </c>
      <c r="X1113" s="173" t="s">
        <v>1394</v>
      </c>
      <c r="Y1113" s="11">
        <f>+P1113-'[1]Приложение №1'!$P1056</f>
        <v>0</v>
      </c>
      <c r="AA1113" s="24">
        <f t="shared" si="405"/>
        <v>3168341.17</v>
      </c>
      <c r="AB1113" s="26">
        <v>1143195.8236007399</v>
      </c>
      <c r="AC1113" s="26">
        <v>408732.93777497998</v>
      </c>
      <c r="AD1113" s="26">
        <v>157627.53681948001</v>
      </c>
      <c r="AE1113" s="26">
        <v>610291.96575899993</v>
      </c>
      <c r="AF1113" s="26">
        <v>143621.00236007999</v>
      </c>
      <c r="AG1113" s="26"/>
      <c r="AH1113" s="26">
        <v>284328.61270296003</v>
      </c>
      <c r="AI1113" s="26">
        <v>0</v>
      </c>
      <c r="AJ1113" s="26">
        <v>0</v>
      </c>
      <c r="AK1113" s="26">
        <v>0</v>
      </c>
      <c r="AL1113" s="26">
        <v>0</v>
      </c>
      <c r="AM1113" s="26">
        <v>0</v>
      </c>
      <c r="AN1113" s="26">
        <v>328771.10489999998</v>
      </c>
      <c r="AO1113" s="1">
        <v>31683.411700000001</v>
      </c>
      <c r="AP1113" s="112">
        <v>60088.774382759992</v>
      </c>
      <c r="AQ1113" s="172"/>
    </row>
    <row r="1114" spans="1:43" ht="15" customHeight="1" x14ac:dyDescent="0.25">
      <c r="A1114" s="4">
        <f t="shared" si="402"/>
        <v>1086</v>
      </c>
      <c r="B1114" s="22">
        <f t="shared" si="403"/>
        <v>142</v>
      </c>
      <c r="C1114" s="2" t="s">
        <v>97</v>
      </c>
      <c r="D1114" s="2" t="s">
        <v>829</v>
      </c>
      <c r="E1114" s="5">
        <v>1965</v>
      </c>
      <c r="F1114" s="5">
        <v>1965</v>
      </c>
      <c r="G1114" s="5" t="s">
        <v>63</v>
      </c>
      <c r="H1114" s="5">
        <v>2</v>
      </c>
      <c r="I1114" s="5">
        <v>2</v>
      </c>
      <c r="J1114" s="26">
        <v>568.79999999999995</v>
      </c>
      <c r="K1114" s="26">
        <v>521.79999999999995</v>
      </c>
      <c r="L1114" s="26">
        <v>0</v>
      </c>
      <c r="M1114" s="6">
        <v>38</v>
      </c>
      <c r="N1114" s="24">
        <f t="shared" si="404"/>
        <v>3132323.6500000013</v>
      </c>
      <c r="O1114" s="26"/>
      <c r="P1114" s="1">
        <f t="shared" si="407"/>
        <v>2663485.310000001</v>
      </c>
      <c r="Q1114" s="1"/>
      <c r="R1114" s="1">
        <v>117562.5796</v>
      </c>
      <c r="S1114" s="1">
        <v>351275.76040000032</v>
      </c>
      <c r="T1114" s="26"/>
      <c r="U1114" s="1">
        <f t="shared" si="406"/>
        <v>6002.919988501345</v>
      </c>
      <c r="V1114" s="1">
        <f t="shared" si="406"/>
        <v>6002.919988501345</v>
      </c>
      <c r="W1114" s="7">
        <v>2020</v>
      </c>
      <c r="X1114" s="173" t="s">
        <v>1394</v>
      </c>
      <c r="Y1114" s="11">
        <f>+P1114-'[1]Приложение №1'!$P1057</f>
        <v>0</v>
      </c>
      <c r="AA1114" s="24">
        <f t="shared" si="405"/>
        <v>3132323.6500000013</v>
      </c>
      <c r="AB1114" s="26">
        <v>1130200.0392828602</v>
      </c>
      <c r="AC1114" s="26">
        <v>404086.48528037994</v>
      </c>
      <c r="AD1114" s="26">
        <v>155835.63605988002</v>
      </c>
      <c r="AE1114" s="26">
        <v>603354.2018053201</v>
      </c>
      <c r="AF1114" s="26">
        <v>141988.32706211999</v>
      </c>
      <c r="AG1114" s="26"/>
      <c r="AH1114" s="26">
        <v>281096.38145400002</v>
      </c>
      <c r="AI1114" s="26">
        <v>0</v>
      </c>
      <c r="AJ1114" s="26">
        <v>0</v>
      </c>
      <c r="AK1114" s="26">
        <v>0</v>
      </c>
      <c r="AL1114" s="26">
        <v>0</v>
      </c>
      <c r="AM1114" s="26">
        <v>0</v>
      </c>
      <c r="AN1114" s="26">
        <v>325033.65390000003</v>
      </c>
      <c r="AO1114" s="1">
        <v>31323.236500000003</v>
      </c>
      <c r="AP1114" s="112">
        <v>59405.688655440004</v>
      </c>
      <c r="AQ1114" s="172"/>
    </row>
    <row r="1115" spans="1:43" ht="15" customHeight="1" x14ac:dyDescent="0.25">
      <c r="A1115" s="4">
        <f t="shared" si="402"/>
        <v>1087</v>
      </c>
      <c r="B1115" s="22">
        <f t="shared" si="403"/>
        <v>143</v>
      </c>
      <c r="C1115" s="2" t="s">
        <v>97</v>
      </c>
      <c r="D1115" s="2" t="s">
        <v>830</v>
      </c>
      <c r="E1115" s="5">
        <v>1983</v>
      </c>
      <c r="F1115" s="5">
        <v>2013</v>
      </c>
      <c r="G1115" s="5" t="s">
        <v>60</v>
      </c>
      <c r="H1115" s="5">
        <v>5</v>
      </c>
      <c r="I1115" s="5">
        <v>6</v>
      </c>
      <c r="J1115" s="26">
        <v>7108.5</v>
      </c>
      <c r="K1115" s="26">
        <v>6229</v>
      </c>
      <c r="L1115" s="26">
        <v>0</v>
      </c>
      <c r="M1115" s="6">
        <v>277</v>
      </c>
      <c r="N1115" s="24">
        <f t="shared" si="404"/>
        <v>2867893.89</v>
      </c>
      <c r="O1115" s="26"/>
      <c r="P1115" s="1">
        <f t="shared" si="407"/>
        <v>1815371.04</v>
      </c>
      <c r="Q1115" s="1"/>
      <c r="R1115" s="1">
        <v>1052522.8500000001</v>
      </c>
      <c r="S1115" s="1">
        <v>0</v>
      </c>
      <c r="T1115" s="1"/>
      <c r="U1115" s="1">
        <f t="shared" si="406"/>
        <v>460.41</v>
      </c>
      <c r="V1115" s="1">
        <f t="shared" si="406"/>
        <v>460.41</v>
      </c>
      <c r="W1115" s="7">
        <v>2020</v>
      </c>
      <c r="X1115" s="173" t="s">
        <v>1394</v>
      </c>
      <c r="Y1115" s="11">
        <f>+P1115-'[1]Приложение №1'!$P1058</f>
        <v>0</v>
      </c>
      <c r="AA1115" s="24">
        <f t="shared" si="405"/>
        <v>2867893.89</v>
      </c>
      <c r="AB1115" s="26">
        <v>0</v>
      </c>
      <c r="AC1115" s="26">
        <v>0</v>
      </c>
      <c r="AD1115" s="26">
        <v>0</v>
      </c>
      <c r="AE1115" s="26">
        <v>0</v>
      </c>
      <c r="AF1115" s="26">
        <v>2690504.5154400002</v>
      </c>
      <c r="AG1115" s="26"/>
      <c r="AH1115" s="26">
        <v>0</v>
      </c>
      <c r="AI1115" s="26">
        <v>0</v>
      </c>
      <c r="AJ1115" s="26">
        <v>0</v>
      </c>
      <c r="AK1115" s="26">
        <v>0</v>
      </c>
      <c r="AL1115" s="26">
        <v>0</v>
      </c>
      <c r="AM1115" s="26">
        <v>0</v>
      </c>
      <c r="AN1115" s="26">
        <v>112538.59</v>
      </c>
      <c r="AO1115" s="26">
        <v>6014.9</v>
      </c>
      <c r="AP1115" s="112">
        <v>58835.884560000013</v>
      </c>
      <c r="AQ1115" s="172"/>
    </row>
    <row r="1116" spans="1:43" ht="15" customHeight="1" x14ac:dyDescent="0.25">
      <c r="A1116" s="4">
        <f t="shared" si="402"/>
        <v>1088</v>
      </c>
      <c r="B1116" s="22">
        <f t="shared" si="403"/>
        <v>144</v>
      </c>
      <c r="C1116" s="2" t="s">
        <v>97</v>
      </c>
      <c r="D1116" s="2" t="s">
        <v>1088</v>
      </c>
      <c r="E1116" s="5">
        <v>1994</v>
      </c>
      <c r="F1116" s="5">
        <v>2013</v>
      </c>
      <c r="G1116" s="5" t="s">
        <v>48</v>
      </c>
      <c r="H1116" s="5">
        <v>5</v>
      </c>
      <c r="I1116" s="5">
        <v>5</v>
      </c>
      <c r="J1116" s="26">
        <v>4604</v>
      </c>
      <c r="K1116" s="26">
        <v>4062.5</v>
      </c>
      <c r="L1116" s="26">
        <v>0</v>
      </c>
      <c r="M1116" s="6">
        <v>44</v>
      </c>
      <c r="N1116" s="24">
        <f t="shared" si="404"/>
        <v>2048475</v>
      </c>
      <c r="O1116" s="26"/>
      <c r="P1116" s="1">
        <f t="shared" si="407"/>
        <v>1413093.34</v>
      </c>
      <c r="Q1116" s="1"/>
      <c r="R1116" s="1">
        <v>635381.65999999992</v>
      </c>
      <c r="S1116" s="1">
        <v>0</v>
      </c>
      <c r="T1116" s="1"/>
      <c r="U1116" s="1">
        <f t="shared" si="406"/>
        <v>504.24</v>
      </c>
      <c r="V1116" s="1">
        <f t="shared" si="406"/>
        <v>504.24</v>
      </c>
      <c r="W1116" s="7">
        <v>2020</v>
      </c>
      <c r="X1116" s="173" t="s">
        <v>1394</v>
      </c>
      <c r="Y1116" s="11">
        <f>+P1116-'[1]Приложение №1'!$P1059</f>
        <v>0</v>
      </c>
      <c r="AA1116" s="24">
        <f t="shared" si="405"/>
        <v>2048475</v>
      </c>
      <c r="AB1116" s="26">
        <v>0</v>
      </c>
      <c r="AC1116" s="26">
        <v>0</v>
      </c>
      <c r="AD1116" s="26">
        <v>0</v>
      </c>
      <c r="AE1116" s="26">
        <v>0</v>
      </c>
      <c r="AF1116" s="26">
        <v>1912131.50667</v>
      </c>
      <c r="AG1116" s="26"/>
      <c r="AH1116" s="26">
        <v>0</v>
      </c>
      <c r="AI1116" s="26">
        <v>0</v>
      </c>
      <c r="AJ1116" s="26">
        <v>0</v>
      </c>
      <c r="AK1116" s="26">
        <v>0</v>
      </c>
      <c r="AL1116" s="26">
        <v>0</v>
      </c>
      <c r="AM1116" s="26">
        <v>0</v>
      </c>
      <c r="AN1116" s="26">
        <v>89183.56</v>
      </c>
      <c r="AO1116" s="26">
        <v>5345.49</v>
      </c>
      <c r="AP1116" s="112">
        <v>41814.443330000002</v>
      </c>
      <c r="AQ1116" s="172"/>
    </row>
    <row r="1117" spans="1:43" ht="15" customHeight="1" x14ac:dyDescent="0.25">
      <c r="A1117" s="4">
        <f t="shared" si="402"/>
        <v>1089</v>
      </c>
      <c r="B1117" s="22">
        <f t="shared" si="403"/>
        <v>145</v>
      </c>
      <c r="C1117" s="2" t="s">
        <v>97</v>
      </c>
      <c r="D1117" s="2" t="s">
        <v>482</v>
      </c>
      <c r="E1117" s="5">
        <v>1990</v>
      </c>
      <c r="F1117" s="5">
        <v>2013</v>
      </c>
      <c r="G1117" s="5" t="s">
        <v>60</v>
      </c>
      <c r="H1117" s="5">
        <v>9</v>
      </c>
      <c r="I1117" s="5">
        <v>4</v>
      </c>
      <c r="J1117" s="26">
        <v>10682.7</v>
      </c>
      <c r="K1117" s="26">
        <v>8872.1</v>
      </c>
      <c r="L1117" s="26">
        <v>0</v>
      </c>
      <c r="M1117" s="6">
        <v>381</v>
      </c>
      <c r="N1117" s="24">
        <f t="shared" si="404"/>
        <v>38109556.814410999</v>
      </c>
      <c r="O1117" s="26"/>
      <c r="P1117" s="1">
        <f t="shared" si="407"/>
        <v>7824668.9144109935</v>
      </c>
      <c r="Q1117" s="1"/>
      <c r="R1117" s="1">
        <v>565907.6799999997</v>
      </c>
      <c r="S1117" s="1">
        <v>29718980.220000006</v>
      </c>
      <c r="T1117" s="26"/>
      <c r="U1117" s="1">
        <f t="shared" si="406"/>
        <v>4295.4381504278581</v>
      </c>
      <c r="V1117" s="1">
        <f t="shared" si="406"/>
        <v>4295.4381504278581</v>
      </c>
      <c r="W1117" s="7">
        <v>2020</v>
      </c>
      <c r="X1117" s="173" t="s">
        <v>1394</v>
      </c>
      <c r="Y1117" s="11">
        <f>+P1117-'[1]Приложение №1'!$P1060</f>
        <v>-3640094.3655890059</v>
      </c>
      <c r="AA1117" s="24">
        <f t="shared" si="405"/>
        <v>38109556.814410999</v>
      </c>
      <c r="AB1117" s="26">
        <v>12649079.980151162</v>
      </c>
      <c r="AC1117" s="26">
        <v>6869704.5973592401</v>
      </c>
      <c r="AD1117" s="26">
        <v>8171118.1097511007</v>
      </c>
      <c r="AE1117" s="26">
        <v>3937651.5042933603</v>
      </c>
      <c r="AF1117" s="26">
        <v>0</v>
      </c>
      <c r="AG1117" s="26"/>
      <c r="AH1117" s="26">
        <v>952026.39550956013</v>
      </c>
      <c r="AI1117" s="26">
        <v>0</v>
      </c>
      <c r="AJ1117" s="26"/>
      <c r="AK1117" s="26">
        <v>0</v>
      </c>
      <c r="AL1117" s="26">
        <v>0</v>
      </c>
      <c r="AM1117" s="26">
        <v>0</v>
      </c>
      <c r="AN1117" s="26">
        <v>4209405.1087999996</v>
      </c>
      <c r="AO1117" s="1">
        <v>452335.14650000009</v>
      </c>
      <c r="AP1117" s="112">
        <v>868235.97204658017</v>
      </c>
      <c r="AQ1117" s="172"/>
    </row>
    <row r="1118" spans="1:43" ht="15" customHeight="1" x14ac:dyDescent="0.25">
      <c r="A1118" s="4">
        <f t="shared" si="402"/>
        <v>1090</v>
      </c>
      <c r="B1118" s="22">
        <f t="shared" si="403"/>
        <v>146</v>
      </c>
      <c r="C1118" s="2" t="s">
        <v>97</v>
      </c>
      <c r="D1118" s="2" t="s">
        <v>148</v>
      </c>
      <c r="E1118" s="5">
        <v>1994</v>
      </c>
      <c r="F1118" s="5">
        <v>2013</v>
      </c>
      <c r="G1118" s="5" t="s">
        <v>60</v>
      </c>
      <c r="H1118" s="5">
        <v>9</v>
      </c>
      <c r="I1118" s="5">
        <v>3</v>
      </c>
      <c r="J1118" s="26">
        <v>8919.33</v>
      </c>
      <c r="K1118" s="26">
        <v>6660.1</v>
      </c>
      <c r="L1118" s="26">
        <v>0</v>
      </c>
      <c r="M1118" s="6">
        <v>285</v>
      </c>
      <c r="N1118" s="24">
        <f t="shared" si="404"/>
        <v>14135263.039999999</v>
      </c>
      <c r="O1118" s="20"/>
      <c r="P1118" s="1">
        <f t="shared" si="407"/>
        <v>7431629.6299999999</v>
      </c>
      <c r="Q1118" s="1"/>
      <c r="R1118" s="1">
        <v>313976.28999999998</v>
      </c>
      <c r="S1118" s="1">
        <v>6389657.1200000001</v>
      </c>
      <c r="T1118" s="26">
        <v>0</v>
      </c>
      <c r="U1118" s="1">
        <f t="shared" si="406"/>
        <v>2122.3800003002957</v>
      </c>
      <c r="V1118" s="1">
        <f t="shared" si="406"/>
        <v>2122.3800003002957</v>
      </c>
      <c r="W1118" s="7">
        <v>2020</v>
      </c>
      <c r="X1118" s="173" t="s">
        <v>1394</v>
      </c>
      <c r="Y1118" s="11">
        <f>+P1118-'[1]Приложение №1'!$P1061</f>
        <v>0</v>
      </c>
      <c r="AA1118" s="24">
        <f t="shared" si="405"/>
        <v>14135263.039999999</v>
      </c>
      <c r="AB1118" s="26">
        <v>0</v>
      </c>
      <c r="AC1118" s="26">
        <v>0</v>
      </c>
      <c r="AD1118" s="26">
        <v>0</v>
      </c>
      <c r="AE1118" s="26">
        <v>0</v>
      </c>
      <c r="AF1118" s="26">
        <v>0</v>
      </c>
      <c r="AG1118" s="26"/>
      <c r="AH1118" s="26">
        <v>0</v>
      </c>
      <c r="AI1118" s="26">
        <v>0</v>
      </c>
      <c r="AJ1118" s="26">
        <v>0</v>
      </c>
      <c r="AK1118" s="26">
        <v>0</v>
      </c>
      <c r="AL1118" s="26">
        <v>0</v>
      </c>
      <c r="AM1118" s="26">
        <v>13564306.146929998</v>
      </c>
      <c r="AN1118" s="26">
        <v>193212.03</v>
      </c>
      <c r="AO1118" s="26">
        <v>81120.959999999992</v>
      </c>
      <c r="AP1118" s="112">
        <v>296623.90307</v>
      </c>
      <c r="AQ1118" s="172"/>
    </row>
    <row r="1119" spans="1:43" ht="15" customHeight="1" x14ac:dyDescent="0.25">
      <c r="A1119" s="4">
        <f t="shared" si="402"/>
        <v>1091</v>
      </c>
      <c r="B1119" s="22">
        <f t="shared" si="403"/>
        <v>147</v>
      </c>
      <c r="C1119" s="2" t="s">
        <v>97</v>
      </c>
      <c r="D1119" s="2" t="s">
        <v>1091</v>
      </c>
      <c r="E1119" s="5">
        <v>1992</v>
      </c>
      <c r="F1119" s="5">
        <v>2013</v>
      </c>
      <c r="G1119" s="5" t="s">
        <v>48</v>
      </c>
      <c r="H1119" s="5">
        <v>4</v>
      </c>
      <c r="I1119" s="5">
        <v>2</v>
      </c>
      <c r="J1119" s="26">
        <v>2227.3000000000002</v>
      </c>
      <c r="K1119" s="26">
        <v>2007.5</v>
      </c>
      <c r="L1119" s="26">
        <v>0</v>
      </c>
      <c r="M1119" s="6">
        <v>87</v>
      </c>
      <c r="N1119" s="24">
        <f t="shared" si="404"/>
        <v>1012261.8</v>
      </c>
      <c r="O1119" s="26"/>
      <c r="P1119" s="1">
        <f t="shared" si="407"/>
        <v>698285.51</v>
      </c>
      <c r="Q1119" s="1"/>
      <c r="R1119" s="1">
        <v>313976.28999999998</v>
      </c>
      <c r="S1119" s="1">
        <v>0</v>
      </c>
      <c r="T1119" s="1"/>
      <c r="U1119" s="1">
        <f t="shared" si="406"/>
        <v>504.24</v>
      </c>
      <c r="V1119" s="1">
        <f t="shared" si="406"/>
        <v>504.24</v>
      </c>
      <c r="W1119" s="7">
        <v>2020</v>
      </c>
      <c r="X1119" s="173" t="s">
        <v>1394</v>
      </c>
      <c r="Y1119" s="11">
        <f>+P1119-'[1]Приложение №1'!$P1062</f>
        <v>0</v>
      </c>
      <c r="AA1119" s="24">
        <f t="shared" si="405"/>
        <v>1012261.8</v>
      </c>
      <c r="AB1119" s="26">
        <v>0</v>
      </c>
      <c r="AC1119" s="26">
        <v>0</v>
      </c>
      <c r="AD1119" s="26">
        <v>0</v>
      </c>
      <c r="AE1119" s="26">
        <v>0</v>
      </c>
      <c r="AF1119" s="26">
        <v>916283.07493800006</v>
      </c>
      <c r="AG1119" s="26"/>
      <c r="AH1119" s="26">
        <v>0</v>
      </c>
      <c r="AI1119" s="26">
        <v>0</v>
      </c>
      <c r="AJ1119" s="26">
        <v>0</v>
      </c>
      <c r="AK1119" s="26">
        <v>0</v>
      </c>
      <c r="AL1119" s="26">
        <v>0</v>
      </c>
      <c r="AM1119" s="26">
        <v>0</v>
      </c>
      <c r="AN1119" s="26">
        <v>69857</v>
      </c>
      <c r="AO1119" s="26">
        <v>6084.47</v>
      </c>
      <c r="AP1119" s="112">
        <v>20037.255062</v>
      </c>
      <c r="AQ1119" s="172"/>
    </row>
    <row r="1120" spans="1:43" ht="15" customHeight="1" x14ac:dyDescent="0.25">
      <c r="A1120" s="4">
        <f t="shared" si="402"/>
        <v>1092</v>
      </c>
      <c r="B1120" s="22">
        <f t="shared" si="403"/>
        <v>148</v>
      </c>
      <c r="C1120" s="2" t="s">
        <v>97</v>
      </c>
      <c r="D1120" s="2" t="s">
        <v>832</v>
      </c>
      <c r="E1120" s="5">
        <v>1988</v>
      </c>
      <c r="F1120" s="5">
        <v>2013</v>
      </c>
      <c r="G1120" s="5" t="s">
        <v>60</v>
      </c>
      <c r="H1120" s="5">
        <v>5</v>
      </c>
      <c r="I1120" s="5">
        <v>4</v>
      </c>
      <c r="J1120" s="26">
        <v>4850.3</v>
      </c>
      <c r="K1120" s="26">
        <v>4289.8999999999996</v>
      </c>
      <c r="L1120" s="26">
        <v>0</v>
      </c>
      <c r="M1120" s="6">
        <v>199</v>
      </c>
      <c r="N1120" s="24">
        <f t="shared" si="404"/>
        <v>14475624.07</v>
      </c>
      <c r="O1120" s="26"/>
      <c r="P1120" s="1">
        <f t="shared" si="407"/>
        <v>9836005.5899999999</v>
      </c>
      <c r="Q1120" s="1"/>
      <c r="R1120" s="1">
        <v>1548974.9017999999</v>
      </c>
      <c r="S1120" s="1">
        <v>3090643.5782000003</v>
      </c>
      <c r="T1120" s="1"/>
      <c r="U1120" s="1">
        <f t="shared" si="406"/>
        <v>3374.3500011655287</v>
      </c>
      <c r="V1120" s="1">
        <f t="shared" si="406"/>
        <v>3374.3500011655287</v>
      </c>
      <c r="W1120" s="7">
        <v>2020</v>
      </c>
      <c r="X1120" s="173" t="s">
        <v>1394</v>
      </c>
      <c r="Y1120" s="11">
        <f>+P1120-'[1]Приложение №1'!$P1063</f>
        <v>0</v>
      </c>
      <c r="AA1120" s="24">
        <f t="shared" si="405"/>
        <v>14475624.07</v>
      </c>
      <c r="AB1120" s="26">
        <v>0</v>
      </c>
      <c r="AC1120" s="26">
        <v>0</v>
      </c>
      <c r="AD1120" s="26">
        <v>0</v>
      </c>
      <c r="AE1120" s="26">
        <v>0</v>
      </c>
      <c r="AF1120" s="26">
        <v>0</v>
      </c>
      <c r="AG1120" s="26"/>
      <c r="AH1120" s="26">
        <v>0</v>
      </c>
      <c r="AI1120" s="26">
        <v>0</v>
      </c>
      <c r="AJ1120" s="26">
        <v>13731245.256708002</v>
      </c>
      <c r="AK1120" s="26">
        <v>0</v>
      </c>
      <c r="AL1120" s="26">
        <v>0</v>
      </c>
      <c r="AM1120" s="26">
        <v>0</v>
      </c>
      <c r="AN1120" s="26">
        <v>414638.11</v>
      </c>
      <c r="AO1120" s="26">
        <v>29466.18</v>
      </c>
      <c r="AP1120" s="112">
        <v>300274.52329200006</v>
      </c>
      <c r="AQ1120" s="172"/>
    </row>
    <row r="1121" spans="1:43" ht="15" customHeight="1" x14ac:dyDescent="0.25">
      <c r="A1121" s="4">
        <f t="shared" si="402"/>
        <v>1093</v>
      </c>
      <c r="B1121" s="22">
        <f t="shared" si="403"/>
        <v>149</v>
      </c>
      <c r="C1121" s="2" t="s">
        <v>97</v>
      </c>
      <c r="D1121" s="2" t="s">
        <v>833</v>
      </c>
      <c r="E1121" s="5">
        <v>1974</v>
      </c>
      <c r="F1121" s="5">
        <v>2013</v>
      </c>
      <c r="G1121" s="5" t="s">
        <v>48</v>
      </c>
      <c r="H1121" s="5">
        <v>4</v>
      </c>
      <c r="I1121" s="5">
        <v>8</v>
      </c>
      <c r="J1121" s="26">
        <v>5449.8</v>
      </c>
      <c r="K1121" s="26">
        <v>4948.3</v>
      </c>
      <c r="L1121" s="26">
        <v>0</v>
      </c>
      <c r="M1121" s="6">
        <v>207</v>
      </c>
      <c r="N1121" s="24">
        <f t="shared" si="404"/>
        <v>29390081.470000003</v>
      </c>
      <c r="O1121" s="26"/>
      <c r="P1121" s="1">
        <f t="shared" si="407"/>
        <v>13542180.720000004</v>
      </c>
      <c r="Q1121" s="1"/>
      <c r="R1121" s="1">
        <v>1795817.7805999999</v>
      </c>
      <c r="S1121" s="1">
        <v>14052082.969399998</v>
      </c>
      <c r="T1121" s="1"/>
      <c r="U1121" s="1">
        <f t="shared" si="406"/>
        <v>5939.43000020209</v>
      </c>
      <c r="V1121" s="1">
        <f t="shared" si="406"/>
        <v>5939.43000020209</v>
      </c>
      <c r="W1121" s="7">
        <v>2020</v>
      </c>
      <c r="X1121" s="173" t="s">
        <v>1394</v>
      </c>
      <c r="Y1121" s="11">
        <f>+P1121-'[1]Приложение №1'!$P1064</f>
        <v>0</v>
      </c>
      <c r="AA1121" s="24">
        <f t="shared" si="405"/>
        <v>29390081.470000003</v>
      </c>
      <c r="AB1121" s="26">
        <v>11814199.4679345</v>
      </c>
      <c r="AC1121" s="26">
        <v>4209884.9643870592</v>
      </c>
      <c r="AD1121" s="26">
        <v>4398393.0636496209</v>
      </c>
      <c r="AE1121" s="26">
        <v>2753672.1595983598</v>
      </c>
      <c r="AF1121" s="26">
        <v>1684797.1438548602</v>
      </c>
      <c r="AG1121" s="26"/>
      <c r="AH1121" s="26">
        <v>453343.1808108</v>
      </c>
      <c r="AI1121" s="26">
        <v>0</v>
      </c>
      <c r="AJ1121" s="26">
        <v>0</v>
      </c>
      <c r="AK1121" s="26">
        <v>0</v>
      </c>
      <c r="AL1121" s="26">
        <v>0</v>
      </c>
      <c r="AM1121" s="26">
        <v>0</v>
      </c>
      <c r="AN1121" s="26">
        <v>3228318.4233000004</v>
      </c>
      <c r="AO1121" s="1">
        <v>293900.81470000005</v>
      </c>
      <c r="AP1121" s="112">
        <v>553572.25176480005</v>
      </c>
      <c r="AQ1121" s="172"/>
    </row>
    <row r="1122" spans="1:43" ht="15" customHeight="1" x14ac:dyDescent="0.25">
      <c r="A1122" s="4">
        <f t="shared" si="402"/>
        <v>1094</v>
      </c>
      <c r="B1122" s="22">
        <f t="shared" si="403"/>
        <v>150</v>
      </c>
      <c r="C1122" s="2" t="s">
        <v>97</v>
      </c>
      <c r="D1122" s="2" t="s">
        <v>834</v>
      </c>
      <c r="E1122" s="5">
        <v>1972</v>
      </c>
      <c r="F1122" s="5">
        <v>2013</v>
      </c>
      <c r="G1122" s="5" t="s">
        <v>48</v>
      </c>
      <c r="H1122" s="5">
        <v>5</v>
      </c>
      <c r="I1122" s="5">
        <v>4</v>
      </c>
      <c r="J1122" s="26">
        <v>2737.2</v>
      </c>
      <c r="K1122" s="26">
        <v>2492.8000000000002</v>
      </c>
      <c r="L1122" s="26">
        <v>0</v>
      </c>
      <c r="M1122" s="6">
        <v>112</v>
      </c>
      <c r="N1122" s="24">
        <f t="shared" si="404"/>
        <v>1256969.47</v>
      </c>
      <c r="O1122" s="26"/>
      <c r="P1122" s="1">
        <f t="shared" si="407"/>
        <v>867091.46</v>
      </c>
      <c r="Q1122" s="1"/>
      <c r="R1122" s="1">
        <v>389878.01</v>
      </c>
      <c r="S1122" s="1">
        <v>0</v>
      </c>
      <c r="T1122" s="1"/>
      <c r="U1122" s="1">
        <f t="shared" si="406"/>
        <v>504.23999919768931</v>
      </c>
      <c r="V1122" s="1">
        <f t="shared" si="406"/>
        <v>504.23999919768931</v>
      </c>
      <c r="W1122" s="7">
        <v>2020</v>
      </c>
      <c r="X1122" s="173" t="s">
        <v>1394</v>
      </c>
      <c r="Y1122" s="11">
        <f>+P1122-'[1]Приложение №1'!$P1065</f>
        <v>0</v>
      </c>
      <c r="AA1122" s="24">
        <f t="shared" si="405"/>
        <v>1256969.47</v>
      </c>
      <c r="AB1122" s="26">
        <v>0</v>
      </c>
      <c r="AC1122" s="26">
        <v>0</v>
      </c>
      <c r="AD1122" s="26">
        <v>0</v>
      </c>
      <c r="AE1122" s="26">
        <v>0</v>
      </c>
      <c r="AF1122" s="26">
        <v>1131302.8088459999</v>
      </c>
      <c r="AG1122" s="26"/>
      <c r="AH1122" s="26">
        <v>0</v>
      </c>
      <c r="AI1122" s="26">
        <v>0</v>
      </c>
      <c r="AJ1122" s="26">
        <v>0</v>
      </c>
      <c r="AK1122" s="26">
        <v>0</v>
      </c>
      <c r="AL1122" s="26">
        <v>0</v>
      </c>
      <c r="AM1122" s="26">
        <v>0</v>
      </c>
      <c r="AN1122" s="26">
        <v>96164.31</v>
      </c>
      <c r="AO1122" s="26">
        <v>4763.05</v>
      </c>
      <c r="AP1122" s="112">
        <v>24739.301154000001</v>
      </c>
      <c r="AQ1122" s="172"/>
    </row>
    <row r="1123" spans="1:43" ht="15" customHeight="1" x14ac:dyDescent="0.25">
      <c r="A1123" s="4">
        <f t="shared" si="402"/>
        <v>1095</v>
      </c>
      <c r="B1123" s="22">
        <f t="shared" si="403"/>
        <v>151</v>
      </c>
      <c r="C1123" s="2" t="s">
        <v>97</v>
      </c>
      <c r="D1123" s="2" t="s">
        <v>835</v>
      </c>
      <c r="E1123" s="5">
        <v>1978</v>
      </c>
      <c r="F1123" s="5">
        <v>2013</v>
      </c>
      <c r="G1123" s="5" t="s">
        <v>48</v>
      </c>
      <c r="H1123" s="5">
        <v>4</v>
      </c>
      <c r="I1123" s="5">
        <v>4</v>
      </c>
      <c r="J1123" s="26">
        <v>2859.8</v>
      </c>
      <c r="K1123" s="26">
        <v>2625.6</v>
      </c>
      <c r="L1123" s="26">
        <v>0</v>
      </c>
      <c r="M1123" s="6">
        <v>118</v>
      </c>
      <c r="N1123" s="24">
        <f t="shared" si="404"/>
        <v>1323932.54</v>
      </c>
      <c r="O1123" s="26"/>
      <c r="P1123" s="1">
        <f t="shared" si="407"/>
        <v>913284.39000000013</v>
      </c>
      <c r="Q1123" s="1"/>
      <c r="R1123" s="1">
        <v>410648.14999999997</v>
      </c>
      <c r="S1123" s="1">
        <v>0</v>
      </c>
      <c r="T1123" s="1"/>
      <c r="U1123" s="1">
        <f t="shared" si="406"/>
        <v>504.23999847653874</v>
      </c>
      <c r="V1123" s="1">
        <f t="shared" si="406"/>
        <v>504.23999847653874</v>
      </c>
      <c r="W1123" s="7">
        <v>2020</v>
      </c>
      <c r="X1123" s="173" t="s">
        <v>1394</v>
      </c>
      <c r="Y1123" s="11">
        <f>+P1123-'[1]Приложение №1'!$P1066</f>
        <v>0</v>
      </c>
      <c r="AA1123" s="24">
        <f t="shared" si="405"/>
        <v>1323932.54</v>
      </c>
      <c r="AB1123" s="26">
        <v>0</v>
      </c>
      <c r="AC1123" s="26">
        <v>0</v>
      </c>
      <c r="AD1123" s="26">
        <v>0</v>
      </c>
      <c r="AE1123" s="26">
        <v>0</v>
      </c>
      <c r="AF1123" s="26">
        <v>1219019.4339119999</v>
      </c>
      <c r="AG1123" s="26"/>
      <c r="AH1123" s="26">
        <v>0</v>
      </c>
      <c r="AI1123" s="26">
        <v>0</v>
      </c>
      <c r="AJ1123" s="26">
        <v>0</v>
      </c>
      <c r="AK1123" s="26">
        <v>0</v>
      </c>
      <c r="AL1123" s="26">
        <v>0</v>
      </c>
      <c r="AM1123" s="26">
        <v>0</v>
      </c>
      <c r="AN1123" s="26">
        <v>73281.789999999994</v>
      </c>
      <c r="AO1123" s="26">
        <v>4973.83</v>
      </c>
      <c r="AP1123" s="112">
        <v>26657.486088000001</v>
      </c>
      <c r="AQ1123" s="172"/>
    </row>
    <row r="1124" spans="1:43" ht="15" customHeight="1" x14ac:dyDescent="0.25">
      <c r="A1124" s="4">
        <f t="shared" si="402"/>
        <v>1096</v>
      </c>
      <c r="B1124" s="22">
        <f t="shared" si="403"/>
        <v>152</v>
      </c>
      <c r="C1124" s="2" t="s">
        <v>97</v>
      </c>
      <c r="D1124" s="2" t="s">
        <v>836</v>
      </c>
      <c r="E1124" s="5">
        <v>1981</v>
      </c>
      <c r="F1124" s="5">
        <v>2013</v>
      </c>
      <c r="G1124" s="5" t="s">
        <v>60</v>
      </c>
      <c r="H1124" s="5">
        <v>5</v>
      </c>
      <c r="I1124" s="5">
        <v>6</v>
      </c>
      <c r="J1124" s="26">
        <v>7089.2</v>
      </c>
      <c r="K1124" s="26">
        <v>6225.8</v>
      </c>
      <c r="L1124" s="26">
        <v>0</v>
      </c>
      <c r="M1124" s="6">
        <v>280</v>
      </c>
      <c r="N1124" s="24">
        <f t="shared" si="404"/>
        <v>2866420.58</v>
      </c>
      <c r="O1124" s="26"/>
      <c r="P1124" s="1">
        <f t="shared" si="407"/>
        <v>1814438.4400000002</v>
      </c>
      <c r="Q1124" s="1"/>
      <c r="R1124" s="1">
        <v>1051982.1399999999</v>
      </c>
      <c r="S1124" s="1">
        <v>0</v>
      </c>
      <c r="T1124" s="1"/>
      <c r="U1124" s="1">
        <f t="shared" si="406"/>
        <v>460.41000032124384</v>
      </c>
      <c r="V1124" s="1">
        <f t="shared" si="406"/>
        <v>460.41000032124384</v>
      </c>
      <c r="W1124" s="7">
        <v>2020</v>
      </c>
      <c r="X1124" s="173" t="s">
        <v>1394</v>
      </c>
      <c r="Y1124" s="11">
        <f>+P1124-'[1]Приложение №1'!$P1067</f>
        <v>0</v>
      </c>
      <c r="AA1124" s="24">
        <f t="shared" si="405"/>
        <v>2866420.58</v>
      </c>
      <c r="AB1124" s="26">
        <v>0</v>
      </c>
      <c r="AC1124" s="26">
        <v>0</v>
      </c>
      <c r="AD1124" s="26">
        <v>0</v>
      </c>
      <c r="AE1124" s="26">
        <v>0</v>
      </c>
      <c r="AF1124" s="26">
        <v>2682538.3102140003</v>
      </c>
      <c r="AG1124" s="26"/>
      <c r="AH1124" s="26">
        <v>0</v>
      </c>
      <c r="AI1124" s="26">
        <v>0</v>
      </c>
      <c r="AJ1124" s="26">
        <v>0</v>
      </c>
      <c r="AK1124" s="26">
        <v>0</v>
      </c>
      <c r="AL1124" s="26">
        <v>0</v>
      </c>
      <c r="AM1124" s="26">
        <v>0</v>
      </c>
      <c r="AN1124" s="26">
        <v>119204.8</v>
      </c>
      <c r="AO1124" s="26">
        <v>6015.79</v>
      </c>
      <c r="AP1124" s="112">
        <v>58661.679786000008</v>
      </c>
      <c r="AQ1124" s="172"/>
    </row>
    <row r="1125" spans="1:43" ht="15" customHeight="1" x14ac:dyDescent="0.25">
      <c r="A1125" s="4">
        <f t="shared" si="402"/>
        <v>1097</v>
      </c>
      <c r="B1125" s="22">
        <f t="shared" si="403"/>
        <v>153</v>
      </c>
      <c r="C1125" s="2" t="s">
        <v>97</v>
      </c>
      <c r="D1125" s="2" t="s">
        <v>837</v>
      </c>
      <c r="E1125" s="5">
        <v>1983</v>
      </c>
      <c r="F1125" s="5">
        <v>2013</v>
      </c>
      <c r="G1125" s="5" t="s">
        <v>60</v>
      </c>
      <c r="H1125" s="5">
        <v>4</v>
      </c>
      <c r="I1125" s="5">
        <v>6</v>
      </c>
      <c r="J1125" s="26">
        <v>5775.05</v>
      </c>
      <c r="K1125" s="26">
        <v>5043.3500000000004</v>
      </c>
      <c r="L1125" s="26">
        <v>0</v>
      </c>
      <c r="M1125" s="6">
        <v>216</v>
      </c>
      <c r="N1125" s="24">
        <f t="shared" si="404"/>
        <v>28377467.889999997</v>
      </c>
      <c r="O1125" s="26"/>
      <c r="P1125" s="1">
        <f t="shared" si="407"/>
        <v>12148295.499999998</v>
      </c>
      <c r="Q1125" s="1"/>
      <c r="R1125" s="1">
        <v>1910338.0347</v>
      </c>
      <c r="S1125" s="1">
        <v>14318834.3553</v>
      </c>
      <c r="T1125" s="1"/>
      <c r="U1125" s="1">
        <f t="shared" si="406"/>
        <v>5626.7100022802297</v>
      </c>
      <c r="V1125" s="1">
        <f t="shared" si="406"/>
        <v>5626.7100022802297</v>
      </c>
      <c r="W1125" s="7">
        <v>2020</v>
      </c>
      <c r="X1125" s="173" t="s">
        <v>1394</v>
      </c>
      <c r="Y1125" s="11">
        <f>+P1125-'[1]Приложение №1'!$P1068</f>
        <v>0</v>
      </c>
      <c r="AA1125" s="24">
        <f t="shared" si="405"/>
        <v>28377467.889999997</v>
      </c>
      <c r="AB1125" s="26">
        <v>8419761.85982568</v>
      </c>
      <c r="AC1125" s="26">
        <v>4869378.4663003199</v>
      </c>
      <c r="AD1125" s="26">
        <v>5147293.5732838195</v>
      </c>
      <c r="AE1125" s="26">
        <v>3924855.112857</v>
      </c>
      <c r="AF1125" s="26">
        <v>1567899.2698021799</v>
      </c>
      <c r="AG1125" s="26"/>
      <c r="AH1125" s="26">
        <v>418375.75401383999</v>
      </c>
      <c r="AI1125" s="26">
        <v>0</v>
      </c>
      <c r="AJ1125" s="26">
        <v>0</v>
      </c>
      <c r="AK1125" s="26">
        <v>0</v>
      </c>
      <c r="AL1125" s="26">
        <v>0</v>
      </c>
      <c r="AM1125" s="26">
        <v>0</v>
      </c>
      <c r="AN1125" s="26">
        <v>3213697.2617000001</v>
      </c>
      <c r="AO1125" s="1">
        <v>283774.6789</v>
      </c>
      <c r="AP1125" s="112">
        <v>532431.91331715998</v>
      </c>
      <c r="AQ1125" s="172"/>
    </row>
    <row r="1126" spans="1:43" ht="15" customHeight="1" x14ac:dyDescent="0.25">
      <c r="A1126" s="4">
        <f t="shared" si="402"/>
        <v>1098</v>
      </c>
      <c r="B1126" s="22">
        <f t="shared" si="403"/>
        <v>154</v>
      </c>
      <c r="C1126" s="2" t="s">
        <v>97</v>
      </c>
      <c r="D1126" s="2" t="s">
        <v>838</v>
      </c>
      <c r="E1126" s="5">
        <v>1979</v>
      </c>
      <c r="F1126" s="5">
        <v>2013</v>
      </c>
      <c r="G1126" s="5" t="s">
        <v>60</v>
      </c>
      <c r="H1126" s="5">
        <v>4</v>
      </c>
      <c r="I1126" s="5">
        <v>6</v>
      </c>
      <c r="J1126" s="26">
        <v>5599.1</v>
      </c>
      <c r="K1126" s="26">
        <v>5010.5</v>
      </c>
      <c r="L1126" s="26">
        <v>0</v>
      </c>
      <c r="M1126" s="6">
        <v>207</v>
      </c>
      <c r="N1126" s="24">
        <f t="shared" si="404"/>
        <v>28192630.469999995</v>
      </c>
      <c r="O1126" s="26"/>
      <c r="P1126" s="1">
        <f t="shared" si="407"/>
        <v>12093197.93999999</v>
      </c>
      <c r="Q1126" s="1"/>
      <c r="R1126" s="1">
        <v>1873864.291</v>
      </c>
      <c r="S1126" s="1">
        <v>14225568.239000004</v>
      </c>
      <c r="T1126" s="1"/>
      <c r="U1126" s="1">
        <f t="shared" si="406"/>
        <v>5626.7100029937119</v>
      </c>
      <c r="V1126" s="1">
        <f t="shared" si="406"/>
        <v>5626.7100029937119</v>
      </c>
      <c r="W1126" s="7">
        <v>2020</v>
      </c>
      <c r="X1126" s="173" t="s">
        <v>1394</v>
      </c>
      <c r="Y1126" s="11">
        <f>+P1126-'[1]Приложение №1'!$P1069</f>
        <v>0</v>
      </c>
      <c r="AA1126" s="24">
        <f t="shared" si="405"/>
        <v>28192630.469999995</v>
      </c>
      <c r="AB1126" s="26">
        <v>8364919.510725962</v>
      </c>
      <c r="AC1126" s="26">
        <v>4837661.63124552</v>
      </c>
      <c r="AD1126" s="26">
        <v>5113766.538725879</v>
      </c>
      <c r="AE1126" s="26">
        <v>3899290.4561225995</v>
      </c>
      <c r="AF1126" s="26">
        <v>1557686.7201785401</v>
      </c>
      <c r="AG1126" s="26"/>
      <c r="AH1126" s="26">
        <v>415650.64718099998</v>
      </c>
      <c r="AI1126" s="26">
        <v>0</v>
      </c>
      <c r="AJ1126" s="26">
        <v>0</v>
      </c>
      <c r="AK1126" s="26">
        <v>0</v>
      </c>
      <c r="AL1126" s="26">
        <v>0</v>
      </c>
      <c r="AM1126" s="26">
        <v>0</v>
      </c>
      <c r="AN1126" s="26">
        <v>3192764.7577999998</v>
      </c>
      <c r="AO1126" s="1">
        <v>281926.30469999998</v>
      </c>
      <c r="AP1126" s="112">
        <v>528963.90332049993</v>
      </c>
      <c r="AQ1126" s="172"/>
    </row>
    <row r="1127" spans="1:43" ht="15" customHeight="1" x14ac:dyDescent="0.25">
      <c r="A1127" s="4">
        <f t="shared" si="402"/>
        <v>1099</v>
      </c>
      <c r="B1127" s="22">
        <f t="shared" si="403"/>
        <v>155</v>
      </c>
      <c r="C1127" s="2" t="s">
        <v>97</v>
      </c>
      <c r="D1127" s="2" t="s">
        <v>839</v>
      </c>
      <c r="E1127" s="5">
        <v>1976</v>
      </c>
      <c r="F1127" s="5">
        <v>2013</v>
      </c>
      <c r="G1127" s="5" t="s">
        <v>60</v>
      </c>
      <c r="H1127" s="5">
        <v>4</v>
      </c>
      <c r="I1127" s="5">
        <v>6</v>
      </c>
      <c r="J1127" s="26">
        <v>5761.37</v>
      </c>
      <c r="K1127" s="26">
        <v>5025.37</v>
      </c>
      <c r="L1127" s="26">
        <v>0</v>
      </c>
      <c r="M1127" s="6">
        <v>208</v>
      </c>
      <c r="N1127" s="24">
        <f t="shared" si="404"/>
        <v>18855188.25</v>
      </c>
      <c r="O1127" s="26"/>
      <c r="P1127" s="1">
        <f t="shared" si="407"/>
        <v>9659265.1499999985</v>
      </c>
      <c r="Q1127" s="1"/>
      <c r="R1127" s="1">
        <v>1942824.4823400001</v>
      </c>
      <c r="S1127" s="1">
        <v>7253098.6176600009</v>
      </c>
      <c r="T1127" s="1"/>
      <c r="U1127" s="1">
        <f t="shared" si="406"/>
        <v>3752.0000019899035</v>
      </c>
      <c r="V1127" s="1">
        <f t="shared" si="406"/>
        <v>3752.0000019899035</v>
      </c>
      <c r="W1127" s="7">
        <v>2020</v>
      </c>
      <c r="X1127" s="173" t="s">
        <v>1394</v>
      </c>
      <c r="Y1127" s="11">
        <f>+P1127-'[1]Приложение №1'!$P1070</f>
        <v>0</v>
      </c>
      <c r="AA1127" s="24">
        <f t="shared" si="405"/>
        <v>18855188.25</v>
      </c>
      <c r="AB1127" s="26">
        <v>0</v>
      </c>
      <c r="AC1127" s="26">
        <v>4852018.6895581791</v>
      </c>
      <c r="AD1127" s="26">
        <v>5128943.0079808198</v>
      </c>
      <c r="AE1127" s="26">
        <v>3910862.6451854394</v>
      </c>
      <c r="AF1127" s="26">
        <v>1562309.5679603999</v>
      </c>
      <c r="AG1127" s="26"/>
      <c r="AH1127" s="26">
        <v>416884.20653627999</v>
      </c>
      <c r="AI1127" s="26">
        <v>0</v>
      </c>
      <c r="AJ1127" s="26">
        <v>0</v>
      </c>
      <c r="AK1127" s="26">
        <v>0</v>
      </c>
      <c r="AL1127" s="26">
        <v>0</v>
      </c>
      <c r="AM1127" s="26">
        <v>0</v>
      </c>
      <c r="AN1127" s="26">
        <v>2448551.2283000001</v>
      </c>
      <c r="AO1127" s="1">
        <v>188551.88250000004</v>
      </c>
      <c r="AP1127" s="112">
        <v>347067.0219788801</v>
      </c>
      <c r="AQ1127" s="172"/>
    </row>
    <row r="1128" spans="1:43" ht="15" customHeight="1" x14ac:dyDescent="0.25">
      <c r="A1128" s="4">
        <f t="shared" si="402"/>
        <v>1100</v>
      </c>
      <c r="B1128" s="22">
        <f t="shared" si="403"/>
        <v>156</v>
      </c>
      <c r="C1128" s="2" t="s">
        <v>97</v>
      </c>
      <c r="D1128" s="2" t="s">
        <v>840</v>
      </c>
      <c r="E1128" s="5">
        <v>1979</v>
      </c>
      <c r="F1128" s="5">
        <v>2009</v>
      </c>
      <c r="G1128" s="5" t="s">
        <v>48</v>
      </c>
      <c r="H1128" s="5">
        <v>5</v>
      </c>
      <c r="I1128" s="5">
        <v>4</v>
      </c>
      <c r="J1128" s="26">
        <v>2528.4</v>
      </c>
      <c r="K1128" s="26">
        <v>1962.7</v>
      </c>
      <c r="L1128" s="26">
        <v>0</v>
      </c>
      <c r="M1128" s="6">
        <v>93</v>
      </c>
      <c r="N1128" s="24">
        <f t="shared" si="404"/>
        <v>989671.85</v>
      </c>
      <c r="O1128" s="26"/>
      <c r="P1128" s="1">
        <f t="shared" si="407"/>
        <v>682702.35000000009</v>
      </c>
      <c r="Q1128" s="1"/>
      <c r="R1128" s="1">
        <v>306969.49999999994</v>
      </c>
      <c r="S1128" s="1">
        <v>0</v>
      </c>
      <c r="T1128" s="1"/>
      <c r="U1128" s="1">
        <f t="shared" si="406"/>
        <v>504.24000101900441</v>
      </c>
      <c r="V1128" s="1">
        <f t="shared" si="406"/>
        <v>504.24000101900441</v>
      </c>
      <c r="W1128" s="7">
        <v>2020</v>
      </c>
      <c r="X1128" s="173" t="s">
        <v>1394</v>
      </c>
      <c r="Y1128" s="11">
        <f>+P1128-'[1]Приложение №1'!$P1071</f>
        <v>0</v>
      </c>
      <c r="AA1128" s="24">
        <f t="shared" si="405"/>
        <v>989671.85</v>
      </c>
      <c r="AB1128" s="26">
        <v>0</v>
      </c>
      <c r="AC1128" s="26">
        <v>0</v>
      </c>
      <c r="AD1128" s="26">
        <v>0</v>
      </c>
      <c r="AE1128" s="26">
        <v>0</v>
      </c>
      <c r="AF1128" s="26">
        <v>877787.916096</v>
      </c>
      <c r="AG1128" s="26"/>
      <c r="AH1128" s="26">
        <v>0</v>
      </c>
      <c r="AI1128" s="26">
        <v>0</v>
      </c>
      <c r="AJ1128" s="26">
        <v>0</v>
      </c>
      <c r="AK1128" s="26">
        <v>0</v>
      </c>
      <c r="AL1128" s="26">
        <v>0</v>
      </c>
      <c r="AM1128" s="26">
        <v>0</v>
      </c>
      <c r="AN1128" s="26">
        <v>88154.14</v>
      </c>
      <c r="AO1128" s="26">
        <v>4534.3500000000004</v>
      </c>
      <c r="AP1128" s="112">
        <v>19195.443904</v>
      </c>
      <c r="AQ1128" s="172"/>
    </row>
    <row r="1129" spans="1:43" ht="15" customHeight="1" x14ac:dyDescent="0.25">
      <c r="A1129" s="4">
        <f t="shared" si="402"/>
        <v>1101</v>
      </c>
      <c r="B1129" s="22">
        <f t="shared" si="403"/>
        <v>157</v>
      </c>
      <c r="C1129" s="2" t="s">
        <v>97</v>
      </c>
      <c r="D1129" s="2" t="s">
        <v>841</v>
      </c>
      <c r="E1129" s="5">
        <v>1978</v>
      </c>
      <c r="F1129" s="5">
        <v>2013</v>
      </c>
      <c r="G1129" s="5" t="s">
        <v>48</v>
      </c>
      <c r="H1129" s="5">
        <v>4</v>
      </c>
      <c r="I1129" s="5">
        <v>4</v>
      </c>
      <c r="J1129" s="26">
        <v>2848.5</v>
      </c>
      <c r="K1129" s="26">
        <v>2602.1999999999998</v>
      </c>
      <c r="L1129" s="26">
        <v>0</v>
      </c>
      <c r="M1129" s="6">
        <v>145</v>
      </c>
      <c r="N1129" s="24">
        <f t="shared" si="404"/>
        <v>4102628.5261912653</v>
      </c>
      <c r="O1129" s="26"/>
      <c r="P1129" s="1">
        <f t="shared" si="407"/>
        <v>1457029.0322992411</v>
      </c>
      <c r="Q1129" s="1"/>
      <c r="R1129" s="1">
        <v>939753.59039999999</v>
      </c>
      <c r="S1129" s="1">
        <v>1705845.9034920242</v>
      </c>
      <c r="T1129" s="1"/>
      <c r="U1129" s="1">
        <f t="shared" ref="U1129:V1148" si="408">$N1129/($K1129+$L1129)</f>
        <v>1576.6000023792428</v>
      </c>
      <c r="V1129" s="1">
        <f t="shared" si="408"/>
        <v>1576.6000023792428</v>
      </c>
      <c r="W1129" s="7">
        <v>2020</v>
      </c>
      <c r="X1129" s="173" t="s">
        <v>1394</v>
      </c>
      <c r="Y1129" s="11">
        <f>+P1129-'[1]Приложение №1'!$P1072</f>
        <v>0</v>
      </c>
      <c r="AA1129" s="24">
        <f t="shared" si="405"/>
        <v>4102628.5261912653</v>
      </c>
      <c r="AB1129" s="26">
        <v>0</v>
      </c>
      <c r="AC1129" s="26">
        <v>2393856.5125572649</v>
      </c>
      <c r="AD1129" s="26">
        <v>0</v>
      </c>
      <c r="AE1129" s="26">
        <v>0</v>
      </c>
      <c r="AF1129" s="26">
        <v>1207579.472694</v>
      </c>
      <c r="AG1129" s="26"/>
      <c r="AH1129" s="26">
        <v>243268.38316200001</v>
      </c>
      <c r="AI1129" s="26">
        <v>0</v>
      </c>
      <c r="AJ1129" s="26">
        <v>0</v>
      </c>
      <c r="AK1129" s="26">
        <v>0</v>
      </c>
      <c r="AL1129" s="26">
        <v>0</v>
      </c>
      <c r="AM1129" s="26">
        <v>0</v>
      </c>
      <c r="AN1129" s="26">
        <v>129490.79000000001</v>
      </c>
      <c r="AO1129" s="26">
        <v>44357.47</v>
      </c>
      <c r="AP1129" s="112">
        <v>84075.897777999999</v>
      </c>
      <c r="AQ1129" s="172"/>
    </row>
    <row r="1130" spans="1:43" ht="15" customHeight="1" x14ac:dyDescent="0.25">
      <c r="A1130" s="4">
        <f t="shared" si="402"/>
        <v>1102</v>
      </c>
      <c r="B1130" s="22">
        <f t="shared" si="403"/>
        <v>158</v>
      </c>
      <c r="C1130" s="2" t="s">
        <v>97</v>
      </c>
      <c r="D1130" s="2" t="s">
        <v>842</v>
      </c>
      <c r="E1130" s="5">
        <v>1988</v>
      </c>
      <c r="F1130" s="5">
        <v>2013</v>
      </c>
      <c r="G1130" s="5" t="s">
        <v>48</v>
      </c>
      <c r="H1130" s="5">
        <v>3</v>
      </c>
      <c r="I1130" s="5">
        <v>3</v>
      </c>
      <c r="J1130" s="26">
        <v>1440</v>
      </c>
      <c r="K1130" s="26">
        <v>1357.8</v>
      </c>
      <c r="L1130" s="26">
        <v>0</v>
      </c>
      <c r="M1130" s="6">
        <v>54</v>
      </c>
      <c r="N1130" s="24">
        <f t="shared" si="404"/>
        <v>25083426.917270374</v>
      </c>
      <c r="O1130" s="26"/>
      <c r="P1130" s="1">
        <f t="shared" si="407"/>
        <v>20797016.224481054</v>
      </c>
      <c r="Q1130" s="1"/>
      <c r="R1130" s="1">
        <v>437309.97960000002</v>
      </c>
      <c r="S1130" s="1">
        <v>3849100.7131893188</v>
      </c>
      <c r="T1130" s="1"/>
      <c r="U1130" s="1">
        <f t="shared" si="408"/>
        <v>18473.579995043729</v>
      </c>
      <c r="V1130" s="1">
        <f t="shared" si="408"/>
        <v>18473.579995043729</v>
      </c>
      <c r="W1130" s="7">
        <v>2020</v>
      </c>
      <c r="X1130" s="173" t="s">
        <v>1394</v>
      </c>
      <c r="Y1130" s="11">
        <f>+P1130-'[1]Приложение №1'!$P1073</f>
        <v>0</v>
      </c>
      <c r="AA1130" s="24">
        <f t="shared" si="405"/>
        <v>25083426.917270374</v>
      </c>
      <c r="AB1130" s="26">
        <v>4525107.225966936</v>
      </c>
      <c r="AC1130" s="26">
        <v>2796445.9111580672</v>
      </c>
      <c r="AD1130" s="26">
        <v>1312542.3519563093</v>
      </c>
      <c r="AE1130" s="26">
        <v>1144056.1189434747</v>
      </c>
      <c r="AF1130" s="26">
        <v>736445.82143999997</v>
      </c>
      <c r="AG1130" s="26"/>
      <c r="AH1130" s="26">
        <v>433409.41392000002</v>
      </c>
      <c r="AI1130" s="26">
        <v>0</v>
      </c>
      <c r="AJ1130" s="26">
        <v>13331310.272431584</v>
      </c>
      <c r="AK1130" s="26">
        <v>0</v>
      </c>
      <c r="AL1130" s="26">
        <v>0</v>
      </c>
      <c r="AM1130" s="26">
        <v>0</v>
      </c>
      <c r="AN1130" s="26">
        <v>225241.67</v>
      </c>
      <c r="AO1130" s="26">
        <v>47928.639999999999</v>
      </c>
      <c r="AP1130" s="112">
        <v>530939.491454</v>
      </c>
      <c r="AQ1130" s="172"/>
    </row>
    <row r="1131" spans="1:43" ht="15" customHeight="1" x14ac:dyDescent="0.25">
      <c r="A1131" s="4">
        <f t="shared" si="402"/>
        <v>1103</v>
      </c>
      <c r="B1131" s="22">
        <f t="shared" si="403"/>
        <v>159</v>
      </c>
      <c r="C1131" s="2" t="s">
        <v>97</v>
      </c>
      <c r="D1131" s="2" t="s">
        <v>844</v>
      </c>
      <c r="E1131" s="5">
        <v>1979</v>
      </c>
      <c r="F1131" s="5">
        <v>2008</v>
      </c>
      <c r="G1131" s="5" t="s">
        <v>60</v>
      </c>
      <c r="H1131" s="5">
        <v>4</v>
      </c>
      <c r="I1131" s="5">
        <v>1</v>
      </c>
      <c r="J1131" s="26">
        <v>4953.1000000000004</v>
      </c>
      <c r="K1131" s="26">
        <v>4377.3999999999996</v>
      </c>
      <c r="L1131" s="26">
        <v>0</v>
      </c>
      <c r="M1131" s="6">
        <v>210</v>
      </c>
      <c r="N1131" s="24">
        <f t="shared" si="404"/>
        <v>79806524.310000002</v>
      </c>
      <c r="O1131" s="26"/>
      <c r="P1131" s="1">
        <f t="shared" si="407"/>
        <v>65998108.789999992</v>
      </c>
      <c r="Q1131" s="1"/>
      <c r="R1131" s="1">
        <v>1527234.7168000001</v>
      </c>
      <c r="S1131" s="1">
        <v>12281180.803200006</v>
      </c>
      <c r="T1131" s="1"/>
      <c r="U1131" s="1">
        <f t="shared" si="408"/>
        <v>18231.489996344866</v>
      </c>
      <c r="V1131" s="1">
        <f t="shared" si="408"/>
        <v>18231.489996344866</v>
      </c>
      <c r="W1131" s="7">
        <v>2020</v>
      </c>
      <c r="X1131" s="173" t="s">
        <v>1394</v>
      </c>
      <c r="Y1131" s="11">
        <f>+P1131-'[1]Приложение №1'!$P1074</f>
        <v>0</v>
      </c>
      <c r="AA1131" s="24">
        <f t="shared" si="405"/>
        <v>79806524.310000002</v>
      </c>
      <c r="AB1131" s="26">
        <v>7307972.9825192997</v>
      </c>
      <c r="AC1131" s="26">
        <v>4226400.5602551596</v>
      </c>
      <c r="AD1131" s="26">
        <v>4467618.3252825597</v>
      </c>
      <c r="AE1131" s="26">
        <v>3406596.95492088</v>
      </c>
      <c r="AF1131" s="26">
        <v>1360865.74605282</v>
      </c>
      <c r="AG1131" s="26"/>
      <c r="AH1131" s="26">
        <v>363131.25296279998</v>
      </c>
      <c r="AI1131" s="26">
        <v>0</v>
      </c>
      <c r="AJ1131" s="26">
        <v>13009304.578170599</v>
      </c>
      <c r="AK1131" s="26">
        <v>0</v>
      </c>
      <c r="AL1131" s="26">
        <v>25257638.634625319</v>
      </c>
      <c r="AM1131" s="26">
        <v>9933505.3301777989</v>
      </c>
      <c r="AN1131" s="26">
        <v>8159251.6634999998</v>
      </c>
      <c r="AO1131" s="1">
        <v>798065.24310000008</v>
      </c>
      <c r="AP1131" s="112">
        <v>1516173.0384327602</v>
      </c>
      <c r="AQ1131" s="172"/>
    </row>
    <row r="1132" spans="1:43" ht="15" customHeight="1" x14ac:dyDescent="0.25">
      <c r="A1132" s="4">
        <f t="shared" si="402"/>
        <v>1104</v>
      </c>
      <c r="B1132" s="22">
        <f t="shared" si="403"/>
        <v>160</v>
      </c>
      <c r="C1132" s="2" t="s">
        <v>97</v>
      </c>
      <c r="D1132" s="2" t="s">
        <v>845</v>
      </c>
      <c r="E1132" s="5">
        <v>1979</v>
      </c>
      <c r="F1132" s="5">
        <v>2008</v>
      </c>
      <c r="G1132" s="5" t="s">
        <v>60</v>
      </c>
      <c r="H1132" s="5">
        <v>6</v>
      </c>
      <c r="I1132" s="5">
        <v>1</v>
      </c>
      <c r="J1132" s="26">
        <v>7252.8</v>
      </c>
      <c r="K1132" s="26">
        <v>6381.1</v>
      </c>
      <c r="L1132" s="26">
        <v>0</v>
      </c>
      <c r="M1132" s="6">
        <v>281</v>
      </c>
      <c r="N1132" s="24">
        <f t="shared" si="404"/>
        <v>2937922.25</v>
      </c>
      <c r="O1132" s="26"/>
      <c r="P1132" s="1">
        <f t="shared" si="407"/>
        <v>2190926.9500000002</v>
      </c>
      <c r="Q1132" s="1"/>
      <c r="R1132" s="1">
        <v>746995.3</v>
      </c>
      <c r="S1132" s="1">
        <v>0</v>
      </c>
      <c r="T1132" s="1"/>
      <c r="U1132" s="1">
        <f t="shared" si="408"/>
        <v>460.40999984328715</v>
      </c>
      <c r="V1132" s="1">
        <f t="shared" si="408"/>
        <v>460.40999984328715</v>
      </c>
      <c r="W1132" s="7">
        <v>2020</v>
      </c>
      <c r="X1132" s="173" t="s">
        <v>1394</v>
      </c>
      <c r="Y1132" s="11">
        <f>+P1132-'[1]Приложение №1'!$P1075</f>
        <v>0</v>
      </c>
      <c r="AA1132" s="24">
        <f t="shared" si="405"/>
        <v>2937922.25</v>
      </c>
      <c r="AB1132" s="26">
        <v>0</v>
      </c>
      <c r="AC1132" s="26">
        <v>0</v>
      </c>
      <c r="AD1132" s="26">
        <v>0</v>
      </c>
      <c r="AE1132" s="26">
        <v>0</v>
      </c>
      <c r="AF1132" s="26">
        <v>2718368.0366639998</v>
      </c>
      <c r="AG1132" s="26"/>
      <c r="AH1132" s="26">
        <v>0</v>
      </c>
      <c r="AI1132" s="26">
        <v>0</v>
      </c>
      <c r="AJ1132" s="26">
        <v>0</v>
      </c>
      <c r="AK1132" s="26">
        <v>0</v>
      </c>
      <c r="AL1132" s="26">
        <v>0</v>
      </c>
      <c r="AM1132" s="26">
        <v>0</v>
      </c>
      <c r="AN1132" s="26">
        <v>154057.04</v>
      </c>
      <c r="AO1132" s="26">
        <v>6051.97</v>
      </c>
      <c r="AP1132" s="112">
        <v>59445.203335999999</v>
      </c>
      <c r="AQ1132" s="172"/>
    </row>
    <row r="1133" spans="1:43" ht="15" customHeight="1" x14ac:dyDescent="0.25">
      <c r="A1133" s="4">
        <f t="shared" si="402"/>
        <v>1105</v>
      </c>
      <c r="B1133" s="22">
        <f t="shared" si="403"/>
        <v>161</v>
      </c>
      <c r="C1133" s="2" t="s">
        <v>97</v>
      </c>
      <c r="D1133" s="2" t="s">
        <v>846</v>
      </c>
      <c r="E1133" s="5">
        <v>1982</v>
      </c>
      <c r="F1133" s="5">
        <v>2013</v>
      </c>
      <c r="G1133" s="5" t="s">
        <v>60</v>
      </c>
      <c r="H1133" s="5">
        <v>5</v>
      </c>
      <c r="I1133" s="5">
        <v>4</v>
      </c>
      <c r="J1133" s="26">
        <v>5320.9</v>
      </c>
      <c r="K1133" s="26">
        <v>4321.3999999999996</v>
      </c>
      <c r="L1133" s="26">
        <v>0</v>
      </c>
      <c r="M1133" s="6">
        <v>231</v>
      </c>
      <c r="N1133" s="24">
        <f t="shared" si="404"/>
        <v>1989615.77</v>
      </c>
      <c r="O1133" s="26"/>
      <c r="P1133" s="1">
        <f t="shared" si="407"/>
        <v>1259422.76</v>
      </c>
      <c r="Q1133" s="1"/>
      <c r="R1133" s="1">
        <v>730193.01</v>
      </c>
      <c r="S1133" s="1">
        <v>0</v>
      </c>
      <c r="T1133" s="1"/>
      <c r="U1133" s="1">
        <f t="shared" si="408"/>
        <v>460.40999907437407</v>
      </c>
      <c r="V1133" s="1">
        <f t="shared" si="408"/>
        <v>460.40999907437407</v>
      </c>
      <c r="W1133" s="7">
        <v>2020</v>
      </c>
      <c r="X1133" s="173" t="s">
        <v>1394</v>
      </c>
      <c r="Y1133" s="11">
        <f>+P1133-'[1]Приложение №1'!$P1076</f>
        <v>0</v>
      </c>
      <c r="AA1133" s="24">
        <f t="shared" si="405"/>
        <v>1989615.77</v>
      </c>
      <c r="AB1133" s="26">
        <v>0</v>
      </c>
      <c r="AC1133" s="26">
        <v>0</v>
      </c>
      <c r="AD1133" s="26">
        <v>0</v>
      </c>
      <c r="AE1133" s="26">
        <v>0</v>
      </c>
      <c r="AF1133" s="26">
        <v>1840374.3405600002</v>
      </c>
      <c r="AG1133" s="26"/>
      <c r="AH1133" s="26">
        <v>0</v>
      </c>
      <c r="AI1133" s="26">
        <v>0</v>
      </c>
      <c r="AJ1133" s="26">
        <v>0</v>
      </c>
      <c r="AK1133" s="26">
        <v>0</v>
      </c>
      <c r="AL1133" s="26">
        <v>0</v>
      </c>
      <c r="AM1133" s="26">
        <v>0</v>
      </c>
      <c r="AN1133" s="26">
        <v>103764.71</v>
      </c>
      <c r="AO1133" s="26">
        <v>5231.46</v>
      </c>
      <c r="AP1133" s="112">
        <v>40245.259440000009</v>
      </c>
      <c r="AQ1133" s="172"/>
    </row>
    <row r="1134" spans="1:43" ht="15" customHeight="1" x14ac:dyDescent="0.25">
      <c r="A1134" s="4">
        <f t="shared" si="402"/>
        <v>1106</v>
      </c>
      <c r="B1134" s="22">
        <f t="shared" si="403"/>
        <v>162</v>
      </c>
      <c r="C1134" s="2" t="s">
        <v>97</v>
      </c>
      <c r="D1134" s="2" t="s">
        <v>847</v>
      </c>
      <c r="E1134" s="5">
        <v>1981</v>
      </c>
      <c r="F1134" s="5">
        <v>2013</v>
      </c>
      <c r="G1134" s="5" t="s">
        <v>60</v>
      </c>
      <c r="H1134" s="5">
        <v>5</v>
      </c>
      <c r="I1134" s="5">
        <v>4</v>
      </c>
      <c r="J1134" s="26">
        <v>4887.3</v>
      </c>
      <c r="K1134" s="26">
        <v>4317.5</v>
      </c>
      <c r="L1134" s="26">
        <v>0</v>
      </c>
      <c r="M1134" s="6">
        <v>194</v>
      </c>
      <c r="N1134" s="24">
        <f t="shared" si="404"/>
        <v>78714458.100000009</v>
      </c>
      <c r="O1134" s="26"/>
      <c r="P1134" s="1">
        <f t="shared" si="407"/>
        <v>65659331.5</v>
      </c>
      <c r="Q1134" s="1"/>
      <c r="R1134" s="1">
        <v>1502355.5449999999</v>
      </c>
      <c r="S1134" s="1">
        <v>11552771.055000005</v>
      </c>
      <c r="T1134" s="1"/>
      <c r="U1134" s="1">
        <f t="shared" si="408"/>
        <v>18231.490005790391</v>
      </c>
      <c r="V1134" s="1">
        <f t="shared" si="408"/>
        <v>18231.490005790391</v>
      </c>
      <c r="W1134" s="7">
        <v>2020</v>
      </c>
      <c r="X1134" s="173" t="s">
        <v>1394</v>
      </c>
      <c r="Y1134" s="11">
        <f>+P1134-'[1]Приложение №1'!$P1077</f>
        <v>0</v>
      </c>
      <c r="AA1134" s="24">
        <f t="shared" si="405"/>
        <v>78714458.100000009</v>
      </c>
      <c r="AB1134" s="26">
        <v>7207971.2584861796</v>
      </c>
      <c r="AC1134" s="26">
        <v>4168566.8282411997</v>
      </c>
      <c r="AD1134" s="26">
        <v>4406483.7908326201</v>
      </c>
      <c r="AE1134" s="26">
        <v>3359981.3480309998</v>
      </c>
      <c r="AF1134" s="26">
        <v>1342243.77142212</v>
      </c>
      <c r="AG1134" s="26"/>
      <c r="AH1134" s="26">
        <v>358162.19323499996</v>
      </c>
      <c r="AI1134" s="26">
        <v>0</v>
      </c>
      <c r="AJ1134" s="26">
        <v>12831286.273936201</v>
      </c>
      <c r="AK1134" s="26">
        <v>0</v>
      </c>
      <c r="AL1134" s="26">
        <v>24912015.084657121</v>
      </c>
      <c r="AM1134" s="26">
        <v>9797576.0184224993</v>
      </c>
      <c r="AN1134" s="26">
        <v>8047601.1061000004</v>
      </c>
      <c r="AO1134" s="1">
        <v>787144.58100000001</v>
      </c>
      <c r="AP1134" s="112">
        <v>1495425.8456360602</v>
      </c>
      <c r="AQ1134" s="172"/>
    </row>
    <row r="1135" spans="1:43" ht="15" customHeight="1" x14ac:dyDescent="0.25">
      <c r="A1135" s="4">
        <f t="shared" si="402"/>
        <v>1107</v>
      </c>
      <c r="B1135" s="22">
        <f t="shared" si="403"/>
        <v>163</v>
      </c>
      <c r="C1135" s="2" t="s">
        <v>97</v>
      </c>
      <c r="D1135" s="2" t="s">
        <v>848</v>
      </c>
      <c r="E1135" s="5">
        <v>1981</v>
      </c>
      <c r="F1135" s="5">
        <v>2013</v>
      </c>
      <c r="G1135" s="5" t="s">
        <v>60</v>
      </c>
      <c r="H1135" s="5">
        <v>5</v>
      </c>
      <c r="I1135" s="5">
        <v>4</v>
      </c>
      <c r="J1135" s="26">
        <v>4868</v>
      </c>
      <c r="K1135" s="26">
        <v>4301.3999999999996</v>
      </c>
      <c r="L1135" s="26">
        <v>0</v>
      </c>
      <c r="M1135" s="6">
        <v>193</v>
      </c>
      <c r="N1135" s="24">
        <f t="shared" si="404"/>
        <v>1980407.57</v>
      </c>
      <c r="O1135" s="26"/>
      <c r="P1135" s="1">
        <f t="shared" si="407"/>
        <v>1253593.9900000002</v>
      </c>
      <c r="Q1135" s="1"/>
      <c r="R1135" s="1">
        <v>726813.58</v>
      </c>
      <c r="S1135" s="1">
        <v>0</v>
      </c>
      <c r="T1135" s="1"/>
      <c r="U1135" s="1">
        <f t="shared" si="408"/>
        <v>460.40999907007028</v>
      </c>
      <c r="V1135" s="1">
        <f t="shared" si="408"/>
        <v>460.40999907007028</v>
      </c>
      <c r="W1135" s="7">
        <v>2020</v>
      </c>
      <c r="X1135" s="173" t="s">
        <v>1394</v>
      </c>
      <c r="Y1135" s="11">
        <f>+P1135-'[1]Приложение №1'!$P1078</f>
        <v>0</v>
      </c>
      <c r="AA1135" s="24">
        <f t="shared" si="405"/>
        <v>1980407.57</v>
      </c>
      <c r="AB1135" s="26">
        <v>0</v>
      </c>
      <c r="AC1135" s="26">
        <v>0</v>
      </c>
      <c r="AD1135" s="26">
        <v>0</v>
      </c>
      <c r="AE1135" s="26">
        <v>0</v>
      </c>
      <c r="AF1135" s="26">
        <v>1835716.1360579999</v>
      </c>
      <c r="AG1135" s="26"/>
      <c r="AH1135" s="26">
        <v>0</v>
      </c>
      <c r="AI1135" s="26">
        <v>0</v>
      </c>
      <c r="AJ1135" s="26">
        <v>0</v>
      </c>
      <c r="AK1135" s="26">
        <v>0</v>
      </c>
      <c r="AL1135" s="26">
        <v>0</v>
      </c>
      <c r="AM1135" s="26">
        <v>0</v>
      </c>
      <c r="AN1135" s="21">
        <v>99438.44</v>
      </c>
      <c r="AO1135" s="26">
        <v>5109.6000000000004</v>
      </c>
      <c r="AP1135" s="112">
        <v>40143.393942000002</v>
      </c>
      <c r="AQ1135" s="172"/>
    </row>
    <row r="1136" spans="1:43" ht="15" customHeight="1" x14ac:dyDescent="0.25">
      <c r="A1136" s="4">
        <f t="shared" si="402"/>
        <v>1108</v>
      </c>
      <c r="B1136" s="22">
        <f t="shared" si="403"/>
        <v>164</v>
      </c>
      <c r="C1136" s="2" t="s">
        <v>97</v>
      </c>
      <c r="D1136" s="2" t="s">
        <v>849</v>
      </c>
      <c r="E1136" s="5">
        <v>1979</v>
      </c>
      <c r="F1136" s="5">
        <v>2013</v>
      </c>
      <c r="G1136" s="5" t="s">
        <v>60</v>
      </c>
      <c r="H1136" s="5">
        <v>4</v>
      </c>
      <c r="I1136" s="5">
        <v>4</v>
      </c>
      <c r="J1136" s="26">
        <v>3976.8</v>
      </c>
      <c r="K1136" s="26">
        <v>3487.4</v>
      </c>
      <c r="L1136" s="26">
        <v>0</v>
      </c>
      <c r="M1136" s="6">
        <v>147</v>
      </c>
      <c r="N1136" s="24">
        <f t="shared" si="404"/>
        <v>19622588.440000001</v>
      </c>
      <c r="O1136" s="26"/>
      <c r="P1136" s="1">
        <f t="shared" si="407"/>
        <v>8431110.9800000023</v>
      </c>
      <c r="Q1136" s="1"/>
      <c r="R1136" s="1">
        <v>1290220.7568000001</v>
      </c>
      <c r="S1136" s="1">
        <v>9901256.7031999994</v>
      </c>
      <c r="T1136" s="1"/>
      <c r="U1136" s="1">
        <f t="shared" si="408"/>
        <v>5626.7099959855486</v>
      </c>
      <c r="V1136" s="1">
        <f t="shared" si="408"/>
        <v>5626.7099959855486</v>
      </c>
      <c r="W1136" s="7">
        <v>2020</v>
      </c>
      <c r="X1136" s="173" t="s">
        <v>1394</v>
      </c>
      <c r="Y1136" s="11">
        <f>+P1136-'[1]Приложение №1'!$P1079</f>
        <v>0</v>
      </c>
      <c r="AA1136" s="24">
        <f t="shared" si="405"/>
        <v>19622588.440000001</v>
      </c>
      <c r="AB1136" s="26">
        <v>5822137.5647799</v>
      </c>
      <c r="AC1136" s="26">
        <v>3367101.3183015599</v>
      </c>
      <c r="AD1136" s="26">
        <v>3559275.4023027602</v>
      </c>
      <c r="AE1136" s="26">
        <v>2713977.7540528802</v>
      </c>
      <c r="AF1136" s="26">
        <v>1084178.5535662202</v>
      </c>
      <c r="AG1136" s="26"/>
      <c r="AH1136" s="26">
        <v>289300.48238279991</v>
      </c>
      <c r="AI1136" s="26">
        <v>0</v>
      </c>
      <c r="AJ1136" s="26">
        <v>0</v>
      </c>
      <c r="AK1136" s="26">
        <v>0</v>
      </c>
      <c r="AL1136" s="26">
        <v>0</v>
      </c>
      <c r="AM1136" s="26">
        <v>0</v>
      </c>
      <c r="AN1136" s="26">
        <v>2222222.8914000001</v>
      </c>
      <c r="AO1136" s="1">
        <v>196225.88440000007</v>
      </c>
      <c r="AP1136" s="112">
        <v>368168.58881388011</v>
      </c>
      <c r="AQ1136" s="172"/>
    </row>
    <row r="1137" spans="1:43" ht="15" customHeight="1" x14ac:dyDescent="0.25">
      <c r="A1137" s="4">
        <f t="shared" si="402"/>
        <v>1109</v>
      </c>
      <c r="B1137" s="22">
        <f t="shared" si="403"/>
        <v>165</v>
      </c>
      <c r="C1137" s="2" t="s">
        <v>97</v>
      </c>
      <c r="D1137" s="2" t="s">
        <v>850</v>
      </c>
      <c r="E1137" s="5">
        <v>1979</v>
      </c>
      <c r="F1137" s="5">
        <v>2013</v>
      </c>
      <c r="G1137" s="5" t="s">
        <v>60</v>
      </c>
      <c r="H1137" s="5">
        <v>4</v>
      </c>
      <c r="I1137" s="5">
        <v>4</v>
      </c>
      <c r="J1137" s="26">
        <v>3917.8</v>
      </c>
      <c r="K1137" s="26">
        <v>3449.5</v>
      </c>
      <c r="L1137" s="26">
        <v>0</v>
      </c>
      <c r="M1137" s="6">
        <v>140</v>
      </c>
      <c r="N1137" s="24">
        <f t="shared" si="404"/>
        <v>19409336.159999996</v>
      </c>
      <c r="O1137" s="26"/>
      <c r="P1137" s="1">
        <f t="shared" si="407"/>
        <v>8322777.0799999982</v>
      </c>
      <c r="Q1137" s="1"/>
      <c r="R1137" s="1">
        <v>1292906.219</v>
      </c>
      <c r="S1137" s="1">
        <v>9793652.8609999977</v>
      </c>
      <c r="T1137" s="1"/>
      <c r="U1137" s="1">
        <f t="shared" si="408"/>
        <v>5626.7100043484552</v>
      </c>
      <c r="V1137" s="1">
        <f t="shared" si="408"/>
        <v>5626.7100043484552</v>
      </c>
      <c r="W1137" s="7">
        <v>2020</v>
      </c>
      <c r="X1137" s="173" t="s">
        <v>1394</v>
      </c>
      <c r="Y1137" s="11">
        <f>+P1137-'[1]Приложение №1'!$P1080</f>
        <v>0</v>
      </c>
      <c r="AA1137" s="24">
        <f t="shared" si="405"/>
        <v>19409336.159999996</v>
      </c>
      <c r="AB1137" s="26">
        <v>5758864.3566909004</v>
      </c>
      <c r="AC1137" s="26">
        <v>3330508.6911448804</v>
      </c>
      <c r="AD1137" s="26">
        <v>3520594.2884208602</v>
      </c>
      <c r="AE1137" s="26">
        <v>2684483.0712293996</v>
      </c>
      <c r="AF1137" s="26">
        <v>1072396.0376261999</v>
      </c>
      <c r="AG1137" s="26"/>
      <c r="AH1137" s="26">
        <v>286156.45293899998</v>
      </c>
      <c r="AI1137" s="26">
        <v>0</v>
      </c>
      <c r="AJ1137" s="26">
        <v>0</v>
      </c>
      <c r="AK1137" s="26">
        <v>0</v>
      </c>
      <c r="AL1137" s="26">
        <v>0</v>
      </c>
      <c r="AM1137" s="26">
        <v>0</v>
      </c>
      <c r="AN1137" s="26">
        <v>2198072.4550000001</v>
      </c>
      <c r="AO1137" s="1">
        <v>194093.3616</v>
      </c>
      <c r="AP1137" s="112">
        <v>364167.44534875994</v>
      </c>
      <c r="AQ1137" s="172"/>
    </row>
    <row r="1138" spans="1:43" ht="15" customHeight="1" x14ac:dyDescent="0.25">
      <c r="A1138" s="4">
        <f t="shared" si="402"/>
        <v>1110</v>
      </c>
      <c r="B1138" s="22">
        <f t="shared" si="403"/>
        <v>166</v>
      </c>
      <c r="C1138" s="2" t="s">
        <v>97</v>
      </c>
      <c r="D1138" s="2" t="s">
        <v>851</v>
      </c>
      <c r="E1138" s="5">
        <v>1979</v>
      </c>
      <c r="F1138" s="5">
        <v>2013</v>
      </c>
      <c r="G1138" s="5" t="s">
        <v>60</v>
      </c>
      <c r="H1138" s="5">
        <v>4</v>
      </c>
      <c r="I1138" s="5">
        <v>4</v>
      </c>
      <c r="J1138" s="26">
        <v>3969.95</v>
      </c>
      <c r="K1138" s="26">
        <v>3482.35</v>
      </c>
      <c r="L1138" s="26">
        <v>0</v>
      </c>
      <c r="M1138" s="6">
        <v>154</v>
      </c>
      <c r="N1138" s="24">
        <f t="shared" si="404"/>
        <v>19594173.580000002</v>
      </c>
      <c r="O1138" s="26"/>
      <c r="P1138" s="1">
        <f t="shared" si="407"/>
        <v>8603487.7300000042</v>
      </c>
      <c r="Q1138" s="1"/>
      <c r="R1138" s="1">
        <v>1103766.8726999999</v>
      </c>
      <c r="S1138" s="1">
        <v>9886918.9772999994</v>
      </c>
      <c r="T1138" s="1"/>
      <c r="U1138" s="1">
        <f t="shared" si="408"/>
        <v>5626.710003302368</v>
      </c>
      <c r="V1138" s="1">
        <f t="shared" si="408"/>
        <v>5626.710003302368</v>
      </c>
      <c r="W1138" s="7">
        <v>2020</v>
      </c>
      <c r="X1138" s="173" t="s">
        <v>1394</v>
      </c>
      <c r="Y1138" s="11">
        <f>+P1138-'[1]Приложение №1'!$P1081</f>
        <v>0</v>
      </c>
      <c r="AA1138" s="24">
        <f t="shared" si="405"/>
        <v>19594173.580000002</v>
      </c>
      <c r="AB1138" s="26">
        <v>5813706.7057906203</v>
      </c>
      <c r="AC1138" s="26">
        <v>3362225.5261996798</v>
      </c>
      <c r="AD1138" s="26">
        <v>3554121.3229787997</v>
      </c>
      <c r="AE1138" s="26">
        <v>2710047.7279637996</v>
      </c>
      <c r="AF1138" s="26">
        <v>1082608.5872498399</v>
      </c>
      <c r="AG1138" s="26"/>
      <c r="AH1138" s="26">
        <v>288881.55977184005</v>
      </c>
      <c r="AI1138" s="26">
        <v>0</v>
      </c>
      <c r="AJ1138" s="26">
        <v>0</v>
      </c>
      <c r="AK1138" s="26">
        <v>0</v>
      </c>
      <c r="AL1138" s="26">
        <v>0</v>
      </c>
      <c r="AM1138" s="26">
        <v>0</v>
      </c>
      <c r="AN1138" s="26">
        <v>2219004.9588999995</v>
      </c>
      <c r="AO1138" s="1">
        <v>195941.73580000002</v>
      </c>
      <c r="AP1138" s="112">
        <v>367635.45534541999</v>
      </c>
      <c r="AQ1138" s="172"/>
    </row>
    <row r="1139" spans="1:43" ht="15" customHeight="1" x14ac:dyDescent="0.25">
      <c r="A1139" s="4">
        <f t="shared" si="402"/>
        <v>1111</v>
      </c>
      <c r="B1139" s="22">
        <f t="shared" si="403"/>
        <v>167</v>
      </c>
      <c r="C1139" s="2" t="s">
        <v>97</v>
      </c>
      <c r="D1139" s="2" t="s">
        <v>852</v>
      </c>
      <c r="E1139" s="5">
        <v>1981</v>
      </c>
      <c r="F1139" s="5">
        <v>2013</v>
      </c>
      <c r="G1139" s="5" t="s">
        <v>60</v>
      </c>
      <c r="H1139" s="5">
        <v>4</v>
      </c>
      <c r="I1139" s="5">
        <v>4</v>
      </c>
      <c r="J1139" s="26">
        <v>4985.1000000000004</v>
      </c>
      <c r="K1139" s="26">
        <v>4408.5</v>
      </c>
      <c r="L1139" s="26">
        <v>0</v>
      </c>
      <c r="M1139" s="6">
        <v>193</v>
      </c>
      <c r="N1139" s="24">
        <f t="shared" si="404"/>
        <v>2029717.49</v>
      </c>
      <c r="O1139" s="26"/>
      <c r="P1139" s="1">
        <f t="shared" si="407"/>
        <v>1284807.0699999998</v>
      </c>
      <c r="Q1139" s="1"/>
      <c r="R1139" s="1">
        <v>744910.42</v>
      </c>
      <c r="S1139" s="1">
        <v>0</v>
      </c>
      <c r="T1139" s="1"/>
      <c r="U1139" s="1">
        <f t="shared" si="408"/>
        <v>460.4100011341726</v>
      </c>
      <c r="V1139" s="1">
        <f t="shared" si="408"/>
        <v>460.4100011341726</v>
      </c>
      <c r="W1139" s="7">
        <v>2020</v>
      </c>
      <c r="X1139" s="173" t="s">
        <v>1394</v>
      </c>
      <c r="Y1139" s="11">
        <f>+P1139-'[1]Приложение №1'!$P1082</f>
        <v>0</v>
      </c>
      <c r="AA1139" s="24">
        <f t="shared" si="405"/>
        <v>2029717.49</v>
      </c>
      <c r="AB1139" s="26">
        <v>0</v>
      </c>
      <c r="AC1139" s="26">
        <v>0</v>
      </c>
      <c r="AD1139" s="26">
        <v>0</v>
      </c>
      <c r="AE1139" s="26">
        <v>0</v>
      </c>
      <c r="AF1139" s="26">
        <v>1900270.365798</v>
      </c>
      <c r="AG1139" s="26"/>
      <c r="AH1139" s="26">
        <v>0</v>
      </c>
      <c r="AI1139" s="26">
        <v>0</v>
      </c>
      <c r="AJ1139" s="26">
        <v>0</v>
      </c>
      <c r="AK1139" s="26">
        <v>0</v>
      </c>
      <c r="AL1139" s="26">
        <v>0</v>
      </c>
      <c r="AM1139" s="26">
        <v>0</v>
      </c>
      <c r="AN1139" s="26">
        <v>82719.05</v>
      </c>
      <c r="AO1139" s="26">
        <v>5173.01</v>
      </c>
      <c r="AP1139" s="112">
        <v>41555.064202000001</v>
      </c>
      <c r="AQ1139" s="172"/>
    </row>
    <row r="1140" spans="1:43" ht="15" customHeight="1" x14ac:dyDescent="0.25">
      <c r="A1140" s="4">
        <f t="shared" si="402"/>
        <v>1112</v>
      </c>
      <c r="B1140" s="22">
        <f t="shared" si="403"/>
        <v>168</v>
      </c>
      <c r="C1140" s="2" t="s">
        <v>97</v>
      </c>
      <c r="D1140" s="2" t="s">
        <v>853</v>
      </c>
      <c r="E1140" s="5">
        <v>1965</v>
      </c>
      <c r="F1140" s="5">
        <v>2013</v>
      </c>
      <c r="G1140" s="5" t="s">
        <v>48</v>
      </c>
      <c r="H1140" s="5">
        <v>4</v>
      </c>
      <c r="I1140" s="5">
        <v>4</v>
      </c>
      <c r="J1140" s="26">
        <v>1678.9</v>
      </c>
      <c r="K1140" s="26">
        <v>1533.7</v>
      </c>
      <c r="L1140" s="26">
        <v>0</v>
      </c>
      <c r="M1140" s="6">
        <v>74</v>
      </c>
      <c r="N1140" s="24">
        <f t="shared" si="404"/>
        <v>4885248.5954377148</v>
      </c>
      <c r="O1140" s="26"/>
      <c r="P1140" s="1">
        <f t="shared" si="407"/>
        <v>2448569.4107756615</v>
      </c>
      <c r="Q1140" s="1"/>
      <c r="R1140" s="1">
        <v>696304.48340000003</v>
      </c>
      <c r="S1140" s="1">
        <v>1740374.7012620529</v>
      </c>
      <c r="T1140" s="1"/>
      <c r="U1140" s="1">
        <f t="shared" si="408"/>
        <v>3185.269997677326</v>
      </c>
      <c r="V1140" s="1">
        <f t="shared" si="408"/>
        <v>3185.269997677326</v>
      </c>
      <c r="W1140" s="7">
        <v>2020</v>
      </c>
      <c r="X1140" s="173" t="s">
        <v>1394</v>
      </c>
      <c r="Y1140" s="11">
        <f>+P1140-'[1]Приложение №1'!$P1083</f>
        <v>0</v>
      </c>
      <c r="AA1140" s="24">
        <f t="shared" si="405"/>
        <v>4885248.5954377148</v>
      </c>
      <c r="AB1140" s="26">
        <v>3936147.9321097154</v>
      </c>
      <c r="AC1140" s="26">
        <v>0</v>
      </c>
      <c r="AD1140" s="26">
        <v>0</v>
      </c>
      <c r="AE1140" s="26">
        <v>0</v>
      </c>
      <c r="AF1140" s="26">
        <v>687978.38608799991</v>
      </c>
      <c r="AG1140" s="26"/>
      <c r="AH1140" s="26">
        <v>0</v>
      </c>
      <c r="AI1140" s="26">
        <v>0</v>
      </c>
      <c r="AJ1140" s="26">
        <v>0</v>
      </c>
      <c r="AK1140" s="26">
        <v>0</v>
      </c>
      <c r="AL1140" s="26">
        <v>0</v>
      </c>
      <c r="AM1140" s="26">
        <v>0</v>
      </c>
      <c r="AN1140" s="26">
        <v>114738.14</v>
      </c>
      <c r="AO1140" s="26">
        <v>45263.86</v>
      </c>
      <c r="AP1140" s="112">
        <v>101120.27724</v>
      </c>
      <c r="AQ1140" s="172"/>
    </row>
    <row r="1141" spans="1:43" ht="15" customHeight="1" x14ac:dyDescent="0.25">
      <c r="A1141" s="4">
        <f t="shared" si="402"/>
        <v>1113</v>
      </c>
      <c r="B1141" s="22">
        <f t="shared" si="403"/>
        <v>169</v>
      </c>
      <c r="C1141" s="2" t="s">
        <v>97</v>
      </c>
      <c r="D1141" s="2" t="s">
        <v>854</v>
      </c>
      <c r="E1141" s="5">
        <v>1975</v>
      </c>
      <c r="F1141" s="5">
        <v>2013</v>
      </c>
      <c r="G1141" s="5" t="s">
        <v>48</v>
      </c>
      <c r="H1141" s="5">
        <v>4</v>
      </c>
      <c r="I1141" s="5">
        <v>3</v>
      </c>
      <c r="J1141" s="26">
        <v>1659.1</v>
      </c>
      <c r="K1141" s="26">
        <v>1513.2</v>
      </c>
      <c r="L1141" s="26">
        <v>0</v>
      </c>
      <c r="M1141" s="6">
        <v>75</v>
      </c>
      <c r="N1141" s="24">
        <f t="shared" si="404"/>
        <v>4819950.573373301</v>
      </c>
      <c r="O1141" s="26"/>
      <c r="P1141" s="1">
        <f t="shared" si="407"/>
        <v>2415840.9368203687</v>
      </c>
      <c r="Q1141" s="1"/>
      <c r="R1141" s="1">
        <v>1050930.8124000002</v>
      </c>
      <c r="S1141" s="1">
        <v>1353178.824152932</v>
      </c>
      <c r="T1141" s="1"/>
      <c r="U1141" s="1">
        <f t="shared" si="408"/>
        <v>3185.2700061943569</v>
      </c>
      <c r="V1141" s="1">
        <f t="shared" si="408"/>
        <v>3185.2700061943569</v>
      </c>
      <c r="W1141" s="7">
        <v>2020</v>
      </c>
      <c r="X1141" s="173" t="s">
        <v>1394</v>
      </c>
      <c r="Y1141" s="11">
        <f>+P1141-'[1]Приложение №1'!$P1084</f>
        <v>0</v>
      </c>
      <c r="AA1141" s="24">
        <f t="shared" si="405"/>
        <v>4819950.573373301</v>
      </c>
      <c r="AB1141" s="26">
        <v>3881391.7568713003</v>
      </c>
      <c r="AC1141" s="26">
        <v>0</v>
      </c>
      <c r="AD1141" s="26">
        <v>0</v>
      </c>
      <c r="AE1141" s="26">
        <v>0</v>
      </c>
      <c r="AF1141" s="26">
        <v>673980.27639599994</v>
      </c>
      <c r="AG1141" s="26"/>
      <c r="AH1141" s="26">
        <v>0</v>
      </c>
      <c r="AI1141" s="26">
        <v>0</v>
      </c>
      <c r="AJ1141" s="26">
        <v>0</v>
      </c>
      <c r="AK1141" s="26">
        <v>0</v>
      </c>
      <c r="AL1141" s="26">
        <v>0</v>
      </c>
      <c r="AM1141" s="26">
        <v>0</v>
      </c>
      <c r="AN1141" s="26">
        <v>119126.95999999999</v>
      </c>
      <c r="AO1141" s="26">
        <v>45834.82</v>
      </c>
      <c r="AP1141" s="112">
        <v>99616.760106000002</v>
      </c>
      <c r="AQ1141" s="172"/>
    </row>
    <row r="1142" spans="1:43" ht="15" customHeight="1" x14ac:dyDescent="0.25">
      <c r="A1142" s="4">
        <f t="shared" si="402"/>
        <v>1114</v>
      </c>
      <c r="B1142" s="22">
        <f t="shared" si="403"/>
        <v>170</v>
      </c>
      <c r="C1142" s="2" t="s">
        <v>97</v>
      </c>
      <c r="D1142" s="2" t="s">
        <v>855</v>
      </c>
      <c r="E1142" s="5">
        <v>1977</v>
      </c>
      <c r="F1142" s="5">
        <v>2013</v>
      </c>
      <c r="G1142" s="5" t="s">
        <v>60</v>
      </c>
      <c r="H1142" s="5">
        <v>4</v>
      </c>
      <c r="I1142" s="5">
        <v>4</v>
      </c>
      <c r="J1142" s="26">
        <v>3916.4</v>
      </c>
      <c r="K1142" s="26">
        <v>3438.3</v>
      </c>
      <c r="L1142" s="26">
        <v>0</v>
      </c>
      <c r="M1142" s="6">
        <v>163</v>
      </c>
      <c r="N1142" s="24">
        <f t="shared" si="404"/>
        <v>62685332.069999993</v>
      </c>
      <c r="O1142" s="26"/>
      <c r="P1142" s="1">
        <f t="shared" si="407"/>
        <v>52246987.829999983</v>
      </c>
      <c r="Q1142" s="1"/>
      <c r="R1142" s="1">
        <v>1295264.4106000001</v>
      </c>
      <c r="S1142" s="1">
        <v>9143079.8294000067</v>
      </c>
      <c r="T1142" s="1"/>
      <c r="U1142" s="1">
        <f t="shared" si="408"/>
        <v>18231.49000087252</v>
      </c>
      <c r="V1142" s="1">
        <f t="shared" si="408"/>
        <v>18231.49000087252</v>
      </c>
      <c r="W1142" s="7">
        <v>2020</v>
      </c>
      <c r="X1142" s="173" t="s">
        <v>1394</v>
      </c>
      <c r="Y1142" s="11">
        <f>+P1142-'[1]Приложение №1'!$P1085</f>
        <v>0</v>
      </c>
      <c r="AA1142" s="24">
        <f t="shared" si="405"/>
        <v>62685332.069999993</v>
      </c>
      <c r="AB1142" s="26">
        <v>5740166.195995139</v>
      </c>
      <c r="AC1142" s="26">
        <v>3319695.0395049001</v>
      </c>
      <c r="AD1142" s="26">
        <v>3509163.4526478597</v>
      </c>
      <c r="AE1142" s="26">
        <v>2675766.9644319597</v>
      </c>
      <c r="AF1142" s="26">
        <v>1068914.1259818</v>
      </c>
      <c r="AG1142" s="26"/>
      <c r="AH1142" s="26">
        <v>285227.34661260003</v>
      </c>
      <c r="AI1142" s="26">
        <v>0</v>
      </c>
      <c r="AJ1142" s="26">
        <v>10218369.797231399</v>
      </c>
      <c r="AK1142" s="26">
        <v>0</v>
      </c>
      <c r="AL1142" s="26">
        <v>19839022.919366278</v>
      </c>
      <c r="AM1142" s="26">
        <v>7802433.2655801</v>
      </c>
      <c r="AN1142" s="26">
        <v>6408816.8779000007</v>
      </c>
      <c r="AO1142" s="1">
        <v>626853.32070000004</v>
      </c>
      <c r="AP1142" s="112">
        <v>1190902.7640479603</v>
      </c>
      <c r="AQ1142" s="172"/>
    </row>
    <row r="1143" spans="1:43" ht="15" customHeight="1" x14ac:dyDescent="0.25">
      <c r="A1143" s="4">
        <f t="shared" si="402"/>
        <v>1115</v>
      </c>
      <c r="B1143" s="22">
        <f t="shared" si="403"/>
        <v>171</v>
      </c>
      <c r="C1143" s="2" t="s">
        <v>97</v>
      </c>
      <c r="D1143" s="2" t="s">
        <v>856</v>
      </c>
      <c r="E1143" s="5">
        <v>1978</v>
      </c>
      <c r="F1143" s="5">
        <v>2013</v>
      </c>
      <c r="G1143" s="5" t="s">
        <v>60</v>
      </c>
      <c r="H1143" s="5">
        <v>4</v>
      </c>
      <c r="I1143" s="5">
        <v>4</v>
      </c>
      <c r="J1143" s="26">
        <v>3896.3</v>
      </c>
      <c r="K1143" s="26">
        <v>3419.8</v>
      </c>
      <c r="L1143" s="26">
        <v>0</v>
      </c>
      <c r="M1143" s="6">
        <v>146</v>
      </c>
      <c r="N1143" s="24">
        <f t="shared" si="404"/>
        <v>7985643.379999999</v>
      </c>
      <c r="O1143" s="26"/>
      <c r="P1143" s="1">
        <f t="shared" si="407"/>
        <v>2342017.5099999988</v>
      </c>
      <c r="Q1143" s="1"/>
      <c r="R1143" s="1">
        <v>1371701.4735999999</v>
      </c>
      <c r="S1143" s="1">
        <v>4271924.3964</v>
      </c>
      <c r="T1143" s="1"/>
      <c r="U1143" s="1">
        <f t="shared" si="408"/>
        <v>2335.1200011696587</v>
      </c>
      <c r="V1143" s="1">
        <f t="shared" si="408"/>
        <v>2335.1200011696587</v>
      </c>
      <c r="W1143" s="7">
        <v>2020</v>
      </c>
      <c r="X1143" s="173" t="s">
        <v>1394</v>
      </c>
      <c r="Y1143" s="11">
        <f>+P1143-'[1]Приложение №1'!$P1086</f>
        <v>0</v>
      </c>
      <c r="AA1143" s="24">
        <f t="shared" si="405"/>
        <v>7985643.379999999</v>
      </c>
      <c r="AB1143" s="26">
        <v>5709280.8574947594</v>
      </c>
      <c r="AC1143" s="26">
        <v>0</v>
      </c>
      <c r="AD1143" s="26">
        <v>0</v>
      </c>
      <c r="AE1143" s="26">
        <v>0</v>
      </c>
      <c r="AF1143" s="26">
        <v>1063162.7663680802</v>
      </c>
      <c r="AG1143" s="26"/>
      <c r="AH1143" s="26">
        <v>0</v>
      </c>
      <c r="AI1143" s="26">
        <v>0</v>
      </c>
      <c r="AJ1143" s="26">
        <v>0</v>
      </c>
      <c r="AK1143" s="26">
        <v>0</v>
      </c>
      <c r="AL1143" s="26">
        <v>0</v>
      </c>
      <c r="AM1143" s="26">
        <v>0</v>
      </c>
      <c r="AN1143" s="26">
        <v>985243.69680000003</v>
      </c>
      <c r="AO1143" s="1">
        <v>79856.433799999999</v>
      </c>
      <c r="AP1143" s="112">
        <v>148099.62553716</v>
      </c>
      <c r="AQ1143" s="172"/>
    </row>
    <row r="1144" spans="1:43" ht="15" customHeight="1" x14ac:dyDescent="0.25">
      <c r="A1144" s="4">
        <f t="shared" si="402"/>
        <v>1116</v>
      </c>
      <c r="B1144" s="22">
        <f t="shared" si="403"/>
        <v>172</v>
      </c>
      <c r="C1144" s="2" t="s">
        <v>97</v>
      </c>
      <c r="D1144" s="2" t="s">
        <v>857</v>
      </c>
      <c r="E1144" s="5">
        <v>1964</v>
      </c>
      <c r="F1144" s="5">
        <v>2009</v>
      </c>
      <c r="G1144" s="5" t="s">
        <v>48</v>
      </c>
      <c r="H1144" s="5">
        <v>4</v>
      </c>
      <c r="I1144" s="5">
        <v>2</v>
      </c>
      <c r="J1144" s="26">
        <v>1438.7</v>
      </c>
      <c r="K1144" s="26">
        <v>1252.4000000000001</v>
      </c>
      <c r="L1144" s="26">
        <v>0</v>
      </c>
      <c r="M1144" s="6">
        <v>60</v>
      </c>
      <c r="N1144" s="24">
        <f t="shared" si="404"/>
        <v>20418803.97526928</v>
      </c>
      <c r="O1144" s="26"/>
      <c r="P1144" s="1">
        <f t="shared" si="407"/>
        <v>16489502.430373427</v>
      </c>
      <c r="Q1144" s="1"/>
      <c r="R1144" s="1">
        <v>413297.16680000001</v>
      </c>
      <c r="S1144" s="1">
        <v>3516004.3780958541</v>
      </c>
      <c r="T1144" s="1"/>
      <c r="U1144" s="1">
        <f t="shared" si="408"/>
        <v>16303.739999416543</v>
      </c>
      <c r="V1144" s="1">
        <f t="shared" si="408"/>
        <v>16303.739999416543</v>
      </c>
      <c r="W1144" s="7">
        <v>2020</v>
      </c>
      <c r="X1144" s="173" t="s">
        <v>1394</v>
      </c>
      <c r="Y1144" s="11">
        <f>+P1144-'[1]Приложение №1'!$P1087</f>
        <v>0</v>
      </c>
      <c r="AA1144" s="24">
        <f t="shared" si="405"/>
        <v>20418803.97526928</v>
      </c>
      <c r="AB1144" s="26">
        <v>3233669.8007460004</v>
      </c>
      <c r="AC1144" s="26">
        <v>1144519.81959</v>
      </c>
      <c r="AD1144" s="26">
        <v>1220789.9808032832</v>
      </c>
      <c r="AE1144" s="26">
        <v>768385.93582799996</v>
      </c>
      <c r="AF1144" s="26">
        <v>553182.05875800003</v>
      </c>
      <c r="AG1144" s="26"/>
      <c r="AH1144" s="26">
        <v>117081.436122</v>
      </c>
      <c r="AI1144" s="26">
        <v>0</v>
      </c>
      <c r="AJ1144" s="26">
        <v>5981715.0371580003</v>
      </c>
      <c r="AK1144" s="26">
        <v>0</v>
      </c>
      <c r="AL1144" s="26">
        <v>3107129.5399619997</v>
      </c>
      <c r="AM1144" s="26">
        <v>3344141.2588049173</v>
      </c>
      <c r="AN1144" s="26">
        <v>451116.49</v>
      </c>
      <c r="AO1144" s="26">
        <v>71289.704895854607</v>
      </c>
      <c r="AP1144" s="112">
        <v>425782.9126012288</v>
      </c>
      <c r="AQ1144" s="172"/>
    </row>
    <row r="1145" spans="1:43" ht="15" customHeight="1" x14ac:dyDescent="0.25">
      <c r="A1145" s="4">
        <f t="shared" si="402"/>
        <v>1117</v>
      </c>
      <c r="B1145" s="22">
        <f t="shared" si="403"/>
        <v>173</v>
      </c>
      <c r="C1145" s="2" t="s">
        <v>97</v>
      </c>
      <c r="D1145" s="2" t="s">
        <v>858</v>
      </c>
      <c r="E1145" s="5">
        <v>1992</v>
      </c>
      <c r="F1145" s="5">
        <v>2013</v>
      </c>
      <c r="G1145" s="5" t="s">
        <v>60</v>
      </c>
      <c r="H1145" s="5">
        <v>5</v>
      </c>
      <c r="I1145" s="5">
        <v>4</v>
      </c>
      <c r="J1145" s="26">
        <v>5274.7</v>
      </c>
      <c r="K1145" s="26">
        <v>4150.49</v>
      </c>
      <c r="L1145" s="26">
        <v>0</v>
      </c>
      <c r="M1145" s="6">
        <v>351</v>
      </c>
      <c r="N1145" s="24">
        <f t="shared" si="404"/>
        <v>73758689.839999989</v>
      </c>
      <c r="O1145" s="26"/>
      <c r="P1145" s="1">
        <f t="shared" si="407"/>
        <v>60454696.109999985</v>
      </c>
      <c r="Q1145" s="1"/>
      <c r="R1145" s="1">
        <v>1515058.4041800001</v>
      </c>
      <c r="S1145" s="1">
        <v>11788935.325820001</v>
      </c>
      <c r="T1145" s="1"/>
      <c r="U1145" s="1">
        <f t="shared" si="408"/>
        <v>17771.080002602099</v>
      </c>
      <c r="V1145" s="1">
        <f t="shared" si="408"/>
        <v>17771.080002602099</v>
      </c>
      <c r="W1145" s="7">
        <v>2020</v>
      </c>
      <c r="X1145" s="173" t="s">
        <v>1394</v>
      </c>
      <c r="Y1145" s="11">
        <f>+P1145-'[1]Приложение №1'!$P1088</f>
        <v>0</v>
      </c>
      <c r="AA1145" s="24">
        <f t="shared" si="405"/>
        <v>73758689.839999989</v>
      </c>
      <c r="AB1145" s="26">
        <v>6929151.7355478602</v>
      </c>
      <c r="AC1145" s="26">
        <v>4007317.8733992605</v>
      </c>
      <c r="AD1145" s="26">
        <v>4236031.7089398</v>
      </c>
      <c r="AE1145" s="26">
        <v>3230010.1851276006</v>
      </c>
      <c r="AF1145" s="26">
        <v>0</v>
      </c>
      <c r="AG1145" s="26"/>
      <c r="AH1145" s="26">
        <v>344307.72949692002</v>
      </c>
      <c r="AI1145" s="26">
        <v>0</v>
      </c>
      <c r="AJ1145" s="26">
        <v>12334945.070788199</v>
      </c>
      <c r="AK1145" s="26">
        <v>0</v>
      </c>
      <c r="AL1145" s="26">
        <v>23948365.833656877</v>
      </c>
      <c r="AM1145" s="26">
        <v>9418585.1320217997</v>
      </c>
      <c r="AN1145" s="26">
        <v>7163024.8004000001</v>
      </c>
      <c r="AO1145" s="1">
        <v>737586.89840000006</v>
      </c>
      <c r="AP1145" s="112">
        <v>1409362.8722216799</v>
      </c>
      <c r="AQ1145" s="172"/>
    </row>
    <row r="1146" spans="1:43" ht="15" customHeight="1" x14ac:dyDescent="0.25">
      <c r="A1146" s="4">
        <f t="shared" si="402"/>
        <v>1118</v>
      </c>
      <c r="B1146" s="22">
        <f t="shared" si="403"/>
        <v>174</v>
      </c>
      <c r="C1146" s="2" t="s">
        <v>97</v>
      </c>
      <c r="D1146" s="2" t="s">
        <v>859</v>
      </c>
      <c r="E1146" s="5">
        <v>1970</v>
      </c>
      <c r="F1146" s="5">
        <v>2013</v>
      </c>
      <c r="G1146" s="5" t="s">
        <v>48</v>
      </c>
      <c r="H1146" s="5">
        <v>4</v>
      </c>
      <c r="I1146" s="5">
        <v>4</v>
      </c>
      <c r="J1146" s="26">
        <v>2981.5</v>
      </c>
      <c r="K1146" s="26">
        <v>2725.7</v>
      </c>
      <c r="L1146" s="26">
        <v>0</v>
      </c>
      <c r="M1146" s="6">
        <v>153</v>
      </c>
      <c r="N1146" s="24">
        <f t="shared" si="404"/>
        <v>37346887.229999997</v>
      </c>
      <c r="O1146" s="26"/>
      <c r="P1146" s="1">
        <f t="shared" si="407"/>
        <v>28547933.829999998</v>
      </c>
      <c r="Q1146" s="1"/>
      <c r="R1146" s="1">
        <v>1028757.3974</v>
      </c>
      <c r="S1146" s="1">
        <v>7770196.0026000002</v>
      </c>
      <c r="T1146" s="1"/>
      <c r="U1146" s="1">
        <f t="shared" si="408"/>
        <v>13701.759999266244</v>
      </c>
      <c r="V1146" s="1">
        <f t="shared" si="408"/>
        <v>13701.759999266244</v>
      </c>
      <c r="W1146" s="7">
        <v>2020</v>
      </c>
      <c r="X1146" s="173" t="s">
        <v>1394</v>
      </c>
      <c r="Y1146" s="11">
        <f>+P1146-'[1]Приложение №1'!$P1089</f>
        <v>0</v>
      </c>
      <c r="AA1146" s="24">
        <f t="shared" si="405"/>
        <v>37346887.229999997</v>
      </c>
      <c r="AB1146" s="26">
        <v>6507682.1298052203</v>
      </c>
      <c r="AC1146" s="26">
        <v>2318954.6795356199</v>
      </c>
      <c r="AD1146" s="26">
        <v>2422791.6618380998</v>
      </c>
      <c r="AE1146" s="26">
        <v>1516820.7665175602</v>
      </c>
      <c r="AF1146" s="26">
        <v>928046.31598097994</v>
      </c>
      <c r="AG1146" s="26"/>
      <c r="AH1146" s="26">
        <v>249717.57989135996</v>
      </c>
      <c r="AI1146" s="26">
        <v>0</v>
      </c>
      <c r="AJ1146" s="26">
        <v>11897033.101632001</v>
      </c>
      <c r="AK1146" s="26">
        <v>0</v>
      </c>
      <c r="AL1146" s="26">
        <v>0</v>
      </c>
      <c r="AM1146" s="26">
        <v>6662611.7855203198</v>
      </c>
      <c r="AN1146" s="26">
        <v>3758971.1671000002</v>
      </c>
      <c r="AO1146" s="1">
        <v>373468.87229999999</v>
      </c>
      <c r="AP1146" s="112">
        <v>710789.16987883998</v>
      </c>
      <c r="AQ1146" s="172"/>
    </row>
    <row r="1147" spans="1:43" ht="15" customHeight="1" x14ac:dyDescent="0.25">
      <c r="A1147" s="4">
        <f t="shared" si="402"/>
        <v>1119</v>
      </c>
      <c r="B1147" s="22">
        <f t="shared" si="403"/>
        <v>175</v>
      </c>
      <c r="C1147" s="2" t="s">
        <v>97</v>
      </c>
      <c r="D1147" s="2" t="s">
        <v>860</v>
      </c>
      <c r="E1147" s="5">
        <v>1987</v>
      </c>
      <c r="F1147" s="5">
        <v>1987</v>
      </c>
      <c r="G1147" s="5" t="s">
        <v>48</v>
      </c>
      <c r="H1147" s="5">
        <v>5</v>
      </c>
      <c r="I1147" s="5">
        <v>3</v>
      </c>
      <c r="J1147" s="26">
        <v>3855.6</v>
      </c>
      <c r="K1147" s="26">
        <v>2808.7</v>
      </c>
      <c r="L1147" s="26">
        <v>0</v>
      </c>
      <c r="M1147" s="6">
        <v>334</v>
      </c>
      <c r="N1147" s="24">
        <f t="shared" si="404"/>
        <v>44376055.650000006</v>
      </c>
      <c r="O1147" s="26"/>
      <c r="P1147" s="1">
        <f t="shared" si="407"/>
        <v>35094850.840000004</v>
      </c>
      <c r="Q1147" s="1"/>
      <c r="R1147" s="1">
        <v>1313150.6934</v>
      </c>
      <c r="S1147" s="1">
        <v>7968054.1165999966</v>
      </c>
      <c r="T1147" s="1"/>
      <c r="U1147" s="1">
        <f t="shared" si="408"/>
        <v>15799.500000000004</v>
      </c>
      <c r="V1147" s="1">
        <f t="shared" si="408"/>
        <v>15799.500000000004</v>
      </c>
      <c r="W1147" s="7">
        <v>2020</v>
      </c>
      <c r="X1147" s="173" t="s">
        <v>1394</v>
      </c>
      <c r="Y1147" s="11">
        <f>+P1147-'[1]Приложение №1'!$P1090</f>
        <v>0</v>
      </c>
      <c r="AA1147" s="24">
        <f t="shared" si="405"/>
        <v>44376055.650000006</v>
      </c>
      <c r="AB1147" s="26">
        <v>6705846.8643129608</v>
      </c>
      <c r="AC1147" s="26">
        <v>2389568.92118868</v>
      </c>
      <c r="AD1147" s="26">
        <v>2496567.8323118398</v>
      </c>
      <c r="AE1147" s="26">
        <v>1563009.3139332</v>
      </c>
      <c r="AF1147" s="26">
        <v>0</v>
      </c>
      <c r="AG1147" s="26"/>
      <c r="AH1147" s="26">
        <v>257321.70331307995</v>
      </c>
      <c r="AI1147" s="26">
        <v>0</v>
      </c>
      <c r="AJ1147" s="26">
        <v>12259308.387853799</v>
      </c>
      <c r="AK1147" s="26">
        <v>0</v>
      </c>
      <c r="AL1147" s="26">
        <v>6365089.67499342</v>
      </c>
      <c r="AM1147" s="26">
        <v>6865494.2663706001</v>
      </c>
      <c r="AN1147" s="26">
        <v>4179375.6532000005</v>
      </c>
      <c r="AO1147" s="1">
        <v>443760.55650000001</v>
      </c>
      <c r="AP1147" s="112">
        <v>850712.47602241999</v>
      </c>
      <c r="AQ1147" s="172"/>
    </row>
    <row r="1148" spans="1:43" ht="15" customHeight="1" x14ac:dyDescent="0.25">
      <c r="A1148" s="4">
        <f t="shared" si="402"/>
        <v>1120</v>
      </c>
      <c r="B1148" s="22">
        <f t="shared" si="403"/>
        <v>176</v>
      </c>
      <c r="C1148" s="2" t="s">
        <v>97</v>
      </c>
      <c r="D1148" s="2" t="s">
        <v>861</v>
      </c>
      <c r="E1148" s="5">
        <v>1998</v>
      </c>
      <c r="F1148" s="5">
        <v>1998</v>
      </c>
      <c r="G1148" s="5" t="s">
        <v>60</v>
      </c>
      <c r="H1148" s="5">
        <v>5</v>
      </c>
      <c r="I1148" s="5">
        <v>1</v>
      </c>
      <c r="J1148" s="26">
        <v>1137.6600000000001</v>
      </c>
      <c r="K1148" s="26">
        <v>974.47</v>
      </c>
      <c r="L1148" s="26">
        <v>0</v>
      </c>
      <c r="M1148" s="6">
        <v>40</v>
      </c>
      <c r="N1148" s="24">
        <f t="shared" si="404"/>
        <v>6455795.54</v>
      </c>
      <c r="O1148" s="26"/>
      <c r="P1148" s="1">
        <f t="shared" si="407"/>
        <v>3212221.4000000004</v>
      </c>
      <c r="Q1148" s="1"/>
      <c r="R1148" s="1">
        <v>468673.36854</v>
      </c>
      <c r="S1148" s="1">
        <v>2774900.7714599995</v>
      </c>
      <c r="T1148" s="1"/>
      <c r="U1148" s="1">
        <f t="shared" si="408"/>
        <v>6624.9300029759761</v>
      </c>
      <c r="V1148" s="1">
        <f t="shared" si="408"/>
        <v>6624.9300029759761</v>
      </c>
      <c r="W1148" s="7">
        <v>2020</v>
      </c>
      <c r="X1148" s="173" t="s">
        <v>1394</v>
      </c>
      <c r="Y1148" s="11">
        <f>+P1148-'[1]Приложение №1'!$P1091</f>
        <v>0</v>
      </c>
      <c r="AA1148" s="24">
        <f t="shared" si="405"/>
        <v>6455795.54</v>
      </c>
      <c r="AB1148" s="26">
        <v>0</v>
      </c>
      <c r="AC1148" s="26">
        <v>0</v>
      </c>
      <c r="AD1148" s="26">
        <v>0</v>
      </c>
      <c r="AE1148" s="26">
        <v>0</v>
      </c>
      <c r="AF1148" s="26">
        <v>0</v>
      </c>
      <c r="AG1148" s="26"/>
      <c r="AH1148" s="26">
        <v>0</v>
      </c>
      <c r="AI1148" s="26">
        <v>0</v>
      </c>
      <c r="AJ1148" s="26">
        <v>0</v>
      </c>
      <c r="AK1148" s="26">
        <v>0</v>
      </c>
      <c r="AL1148" s="26">
        <v>6194812.9572419999</v>
      </c>
      <c r="AM1148" s="26">
        <v>0</v>
      </c>
      <c r="AN1148" s="21">
        <v>101514.57</v>
      </c>
      <c r="AO1148" s="26">
        <v>24000</v>
      </c>
      <c r="AP1148" s="112">
        <v>135468.012758</v>
      </c>
      <c r="AQ1148" s="172"/>
    </row>
    <row r="1149" spans="1:43" ht="15" customHeight="1" x14ac:dyDescent="0.25">
      <c r="A1149" s="4">
        <f t="shared" si="402"/>
        <v>1121</v>
      </c>
      <c r="B1149" s="22">
        <f t="shared" si="403"/>
        <v>177</v>
      </c>
      <c r="C1149" s="2" t="s">
        <v>97</v>
      </c>
      <c r="D1149" s="2" t="s">
        <v>862</v>
      </c>
      <c r="E1149" s="5">
        <v>1988</v>
      </c>
      <c r="F1149" s="5">
        <v>1988</v>
      </c>
      <c r="G1149" s="5" t="s">
        <v>48</v>
      </c>
      <c r="H1149" s="5">
        <v>4</v>
      </c>
      <c r="I1149" s="5">
        <v>3</v>
      </c>
      <c r="J1149" s="26">
        <v>2615.5</v>
      </c>
      <c r="K1149" s="26">
        <v>2260.4</v>
      </c>
      <c r="L1149" s="26">
        <v>0</v>
      </c>
      <c r="M1149" s="6">
        <v>71</v>
      </c>
      <c r="N1149" s="24">
        <f t="shared" si="404"/>
        <v>5881515.5899999999</v>
      </c>
      <c r="O1149" s="26"/>
      <c r="P1149" s="1">
        <f t="shared" si="407"/>
        <v>3996414.1399999997</v>
      </c>
      <c r="Q1149" s="1"/>
      <c r="R1149" s="1">
        <v>1192151.6728000001</v>
      </c>
      <c r="S1149" s="1">
        <v>692949.77720000013</v>
      </c>
      <c r="T1149" s="1"/>
      <c r="U1149" s="1">
        <f t="shared" ref="U1149:V1168" si="409">$N1149/($K1149+$L1149)</f>
        <v>2601.9799991152008</v>
      </c>
      <c r="V1149" s="1">
        <f t="shared" si="409"/>
        <v>2601.9799991152008</v>
      </c>
      <c r="W1149" s="7">
        <v>2020</v>
      </c>
      <c r="X1149" s="173" t="s">
        <v>1394</v>
      </c>
      <c r="Y1149" s="11">
        <f>+P1149-'[1]Приложение №1'!$P1092</f>
        <v>0</v>
      </c>
      <c r="AA1149" s="24">
        <f t="shared" si="405"/>
        <v>5881515.5899999999</v>
      </c>
      <c r="AB1149" s="26">
        <v>0</v>
      </c>
      <c r="AC1149" s="26">
        <v>0</v>
      </c>
      <c r="AD1149" s="26">
        <v>0</v>
      </c>
      <c r="AE1149" s="26">
        <v>0</v>
      </c>
      <c r="AF1149" s="26">
        <v>0</v>
      </c>
      <c r="AG1149" s="26"/>
      <c r="AH1149" s="26">
        <v>0</v>
      </c>
      <c r="AI1149" s="26">
        <v>0</v>
      </c>
      <c r="AJ1149" s="26">
        <v>0</v>
      </c>
      <c r="AK1149" s="26">
        <v>0</v>
      </c>
      <c r="AL1149" s="26">
        <v>5547799.158590666</v>
      </c>
      <c r="AM1149" s="26">
        <v>0</v>
      </c>
      <c r="AN1149" s="26">
        <v>176500.30000340639</v>
      </c>
      <c r="AO1149" s="26">
        <v>35897</v>
      </c>
      <c r="AP1149" s="112">
        <v>121319.13140592711</v>
      </c>
      <c r="AQ1149" s="172"/>
    </row>
    <row r="1150" spans="1:43" ht="15" customHeight="1" x14ac:dyDescent="0.25">
      <c r="A1150" s="4">
        <f t="shared" si="402"/>
        <v>1122</v>
      </c>
      <c r="B1150" s="22">
        <f t="shared" si="403"/>
        <v>178</v>
      </c>
      <c r="C1150" s="2" t="s">
        <v>97</v>
      </c>
      <c r="D1150" s="2" t="s">
        <v>500</v>
      </c>
      <c r="E1150" s="5">
        <v>1992</v>
      </c>
      <c r="F1150" s="5">
        <v>2013</v>
      </c>
      <c r="G1150" s="5" t="s">
        <v>60</v>
      </c>
      <c r="H1150" s="5">
        <v>10</v>
      </c>
      <c r="I1150" s="5">
        <v>4</v>
      </c>
      <c r="J1150" s="26">
        <v>12644.49</v>
      </c>
      <c r="K1150" s="26">
        <v>10385.26</v>
      </c>
      <c r="L1150" s="26">
        <v>0</v>
      </c>
      <c r="M1150" s="6">
        <v>379</v>
      </c>
      <c r="N1150" s="24">
        <f t="shared" si="404"/>
        <v>9468137.6899999976</v>
      </c>
      <c r="O1150" s="26"/>
      <c r="P1150" s="1">
        <f t="shared" si="407"/>
        <v>2465044.8999999976</v>
      </c>
      <c r="Q1150" s="1"/>
      <c r="R1150" s="1">
        <v>4931824.4460000005</v>
      </c>
      <c r="S1150" s="1">
        <v>2071268.3439999996</v>
      </c>
      <c r="T1150" s="26"/>
      <c r="U1150" s="1">
        <f t="shared" si="409"/>
        <v>911.69000005777389</v>
      </c>
      <c r="V1150" s="1">
        <f t="shared" si="409"/>
        <v>911.69000005777389</v>
      </c>
      <c r="W1150" s="7">
        <v>2020</v>
      </c>
      <c r="X1150" s="173" t="s">
        <v>1394</v>
      </c>
      <c r="Y1150" s="11">
        <f>+P1150-'[1]Приложение №1'!$P1093</f>
        <v>0</v>
      </c>
      <c r="AA1150" s="24">
        <f t="shared" si="405"/>
        <v>9468137.6899999976</v>
      </c>
      <c r="AB1150" s="26">
        <v>0</v>
      </c>
      <c r="AC1150" s="26">
        <v>0</v>
      </c>
      <c r="AD1150" s="26">
        <v>0</v>
      </c>
      <c r="AE1150" s="26">
        <v>0</v>
      </c>
      <c r="AF1150" s="26">
        <v>0</v>
      </c>
      <c r="AG1150" s="26"/>
      <c r="AH1150" s="26">
        <v>0</v>
      </c>
      <c r="AI1150" s="26">
        <v>0</v>
      </c>
      <c r="AJ1150" s="26">
        <v>8338967.5890905978</v>
      </c>
      <c r="AK1150" s="26">
        <v>0</v>
      </c>
      <c r="AL1150" s="26">
        <v>0</v>
      </c>
      <c r="AM1150" s="26">
        <v>0</v>
      </c>
      <c r="AN1150" s="26">
        <v>852132.39209999994</v>
      </c>
      <c r="AO1150" s="1">
        <v>94681.376900000003</v>
      </c>
      <c r="AP1150" s="112">
        <v>182356.33190939997</v>
      </c>
      <c r="AQ1150" s="172"/>
    </row>
    <row r="1151" spans="1:43" ht="15" customHeight="1" x14ac:dyDescent="0.25">
      <c r="A1151" s="4">
        <f t="shared" si="402"/>
        <v>1123</v>
      </c>
      <c r="B1151" s="22">
        <f t="shared" si="403"/>
        <v>179</v>
      </c>
      <c r="C1151" s="2" t="s">
        <v>97</v>
      </c>
      <c r="D1151" s="2" t="s">
        <v>863</v>
      </c>
      <c r="E1151" s="5">
        <v>1980</v>
      </c>
      <c r="F1151" s="5">
        <v>2008</v>
      </c>
      <c r="G1151" s="5" t="s">
        <v>60</v>
      </c>
      <c r="H1151" s="5">
        <v>5</v>
      </c>
      <c r="I1151" s="5">
        <v>6</v>
      </c>
      <c r="J1151" s="26">
        <v>7149.4</v>
      </c>
      <c r="K1151" s="26">
        <v>6283</v>
      </c>
      <c r="L1151" s="26">
        <v>0</v>
      </c>
      <c r="M1151" s="6">
        <v>293</v>
      </c>
      <c r="N1151" s="24">
        <f t="shared" si="404"/>
        <v>114548451.67</v>
      </c>
      <c r="O1151" s="26"/>
      <c r="P1151" s="1">
        <f t="shared" si="407"/>
        <v>94368777.570000008</v>
      </c>
      <c r="Q1151" s="1"/>
      <c r="R1151" s="1">
        <v>2371285.6659999997</v>
      </c>
      <c r="S1151" s="1">
        <v>17808388.434</v>
      </c>
      <c r="T1151" s="1"/>
      <c r="U1151" s="1">
        <f t="shared" si="409"/>
        <v>18231.490000000002</v>
      </c>
      <c r="V1151" s="1">
        <f t="shared" si="409"/>
        <v>18231.490000000002</v>
      </c>
      <c r="W1151" s="7">
        <v>2020</v>
      </c>
      <c r="X1151" s="173" t="s">
        <v>1394</v>
      </c>
      <c r="Y1151" s="11">
        <f>+P1151-'[1]Приложение №1'!$P1094</f>
        <v>0</v>
      </c>
      <c r="AA1151" s="24">
        <f t="shared" si="405"/>
        <v>114548451.67</v>
      </c>
      <c r="AB1151" s="26">
        <v>10489330.258041179</v>
      </c>
      <c r="AC1151" s="26">
        <v>6066266.4462859211</v>
      </c>
      <c r="AD1151" s="26">
        <v>6412492.7922270596</v>
      </c>
      <c r="AE1151" s="26">
        <v>4889580.2685996005</v>
      </c>
      <c r="AF1151" s="26">
        <v>1953287.2251610199</v>
      </c>
      <c r="AG1151" s="26"/>
      <c r="AH1151" s="26">
        <v>521212.05792599992</v>
      </c>
      <c r="AI1151" s="26">
        <v>0</v>
      </c>
      <c r="AJ1151" s="26">
        <v>18672604.894377001</v>
      </c>
      <c r="AK1151" s="26">
        <v>0</v>
      </c>
      <c r="AL1151" s="26">
        <v>36252968.326471262</v>
      </c>
      <c r="AM1151" s="26">
        <v>14257827.475101</v>
      </c>
      <c r="AN1151" s="26">
        <v>11711193.4519</v>
      </c>
      <c r="AO1151" s="1">
        <v>1145484.5167</v>
      </c>
      <c r="AP1151" s="112">
        <v>2176203.9572099601</v>
      </c>
      <c r="AQ1151" s="172"/>
    </row>
    <row r="1152" spans="1:43" ht="15" customHeight="1" x14ac:dyDescent="0.25">
      <c r="A1152" s="4">
        <f t="shared" si="402"/>
        <v>1124</v>
      </c>
      <c r="B1152" s="22">
        <f t="shared" si="403"/>
        <v>180</v>
      </c>
      <c r="C1152" s="2" t="s">
        <v>97</v>
      </c>
      <c r="D1152" s="2" t="s">
        <v>864</v>
      </c>
      <c r="E1152" s="5">
        <v>1991</v>
      </c>
      <c r="F1152" s="5">
        <v>2013</v>
      </c>
      <c r="G1152" s="5" t="s">
        <v>60</v>
      </c>
      <c r="H1152" s="5">
        <v>5</v>
      </c>
      <c r="I1152" s="5">
        <v>6</v>
      </c>
      <c r="J1152" s="26">
        <v>7178.4</v>
      </c>
      <c r="K1152" s="26">
        <v>6293.5</v>
      </c>
      <c r="L1152" s="26">
        <v>0</v>
      </c>
      <c r="M1152" s="6">
        <v>326</v>
      </c>
      <c r="N1152" s="24">
        <f t="shared" si="404"/>
        <v>114739882.34000002</v>
      </c>
      <c r="O1152" s="26"/>
      <c r="P1152" s="1">
        <f t="shared" si="407"/>
        <v>95655317.060000017</v>
      </c>
      <c r="Q1152" s="1"/>
      <c r="R1152" s="1">
        <v>2254167.9169999999</v>
      </c>
      <c r="S1152" s="1">
        <v>16830397.363000002</v>
      </c>
      <c r="T1152" s="1"/>
      <c r="U1152" s="1">
        <f t="shared" si="409"/>
        <v>18231.490003972354</v>
      </c>
      <c r="V1152" s="1">
        <f t="shared" si="409"/>
        <v>18231.490003972354</v>
      </c>
      <c r="W1152" s="7">
        <v>2020</v>
      </c>
      <c r="X1152" s="173" t="s">
        <v>1394</v>
      </c>
      <c r="Y1152" s="11">
        <f>+P1152-'[1]Приложение №1'!$P1095</f>
        <v>0</v>
      </c>
      <c r="AA1152" s="24">
        <f t="shared" si="405"/>
        <v>114739882.34000002</v>
      </c>
      <c r="AB1152" s="26">
        <v>10506859.78146714</v>
      </c>
      <c r="AC1152" s="26">
        <v>6076404.2463314394</v>
      </c>
      <c r="AD1152" s="26">
        <v>6423209.20185294</v>
      </c>
      <c r="AE1152" s="26">
        <v>4897751.6187221995</v>
      </c>
      <c r="AF1152" s="26">
        <v>1956551.5156395598</v>
      </c>
      <c r="AG1152" s="26"/>
      <c r="AH1152" s="26">
        <v>522083.09510700009</v>
      </c>
      <c r="AI1152" s="26">
        <v>0</v>
      </c>
      <c r="AJ1152" s="26">
        <v>18703810.111480199</v>
      </c>
      <c r="AK1152" s="26">
        <v>0</v>
      </c>
      <c r="AL1152" s="26">
        <v>36313553.428299837</v>
      </c>
      <c r="AM1152" s="26">
        <v>14281654.8168945</v>
      </c>
      <c r="AN1152" s="26">
        <v>11730764.922900002</v>
      </c>
      <c r="AO1152" s="1">
        <v>1147398.8234000001</v>
      </c>
      <c r="AP1152" s="112">
        <v>2179840.7779051797</v>
      </c>
      <c r="AQ1152" s="172"/>
    </row>
    <row r="1153" spans="1:43" ht="15" customHeight="1" x14ac:dyDescent="0.25">
      <c r="A1153" s="4">
        <f t="shared" si="402"/>
        <v>1125</v>
      </c>
      <c r="B1153" s="22">
        <f t="shared" si="403"/>
        <v>181</v>
      </c>
      <c r="C1153" s="2" t="s">
        <v>97</v>
      </c>
      <c r="D1153" s="2" t="s">
        <v>865</v>
      </c>
      <c r="E1153" s="5">
        <v>1988</v>
      </c>
      <c r="F1153" s="5">
        <v>2013</v>
      </c>
      <c r="G1153" s="5" t="s">
        <v>60</v>
      </c>
      <c r="H1153" s="5">
        <v>5</v>
      </c>
      <c r="I1153" s="5">
        <v>6</v>
      </c>
      <c r="J1153" s="26">
        <v>7060</v>
      </c>
      <c r="K1153" s="26">
        <v>6238</v>
      </c>
      <c r="L1153" s="26">
        <v>0</v>
      </c>
      <c r="M1153" s="6">
        <v>261</v>
      </c>
      <c r="N1153" s="24">
        <f t="shared" si="404"/>
        <v>113728034.62</v>
      </c>
      <c r="O1153" s="26"/>
      <c r="P1153" s="1">
        <f t="shared" si="407"/>
        <v>94892283.810000002</v>
      </c>
      <c r="Q1153" s="1"/>
      <c r="R1153" s="1">
        <v>2153594.2960000001</v>
      </c>
      <c r="S1153" s="1">
        <v>16682156.513999995</v>
      </c>
      <c r="T1153" s="1"/>
      <c r="U1153" s="1">
        <f t="shared" si="409"/>
        <v>18231.490000000002</v>
      </c>
      <c r="V1153" s="1">
        <f t="shared" si="409"/>
        <v>18231.490000000002</v>
      </c>
      <c r="W1153" s="7">
        <v>2020</v>
      </c>
      <c r="X1153" s="173" t="s">
        <v>1394</v>
      </c>
      <c r="Y1153" s="11">
        <f>+P1153-'[1]Приложение №1'!$P1096</f>
        <v>0</v>
      </c>
      <c r="AA1153" s="24">
        <f t="shared" si="405"/>
        <v>113728034.62</v>
      </c>
      <c r="AB1153" s="26">
        <v>10414203.74815548</v>
      </c>
      <c r="AC1153" s="26">
        <v>6022818.7318051206</v>
      </c>
      <c r="AD1153" s="26">
        <v>6366565.3410651591</v>
      </c>
      <c r="AE1153" s="26">
        <v>4854560.1966455989</v>
      </c>
      <c r="AF1153" s="26">
        <v>1939297.42329372</v>
      </c>
      <c r="AG1153" s="26"/>
      <c r="AH1153" s="26">
        <v>517479.04143600003</v>
      </c>
      <c r="AI1153" s="26">
        <v>0</v>
      </c>
      <c r="AJ1153" s="26">
        <v>18538868.268521998</v>
      </c>
      <c r="AK1153" s="26">
        <v>0</v>
      </c>
      <c r="AL1153" s="26">
        <v>35993317.908726364</v>
      </c>
      <c r="AM1153" s="26">
        <v>14155710.295986</v>
      </c>
      <c r="AN1153" s="26">
        <v>11627315.733400002</v>
      </c>
      <c r="AO1153" s="1">
        <v>1137280.3462</v>
      </c>
      <c r="AP1153" s="112">
        <v>2160617.5847645602</v>
      </c>
      <c r="AQ1153" s="172"/>
    </row>
    <row r="1154" spans="1:43" ht="15" customHeight="1" x14ac:dyDescent="0.25">
      <c r="A1154" s="4">
        <f t="shared" si="402"/>
        <v>1126</v>
      </c>
      <c r="B1154" s="22">
        <f t="shared" si="403"/>
        <v>182</v>
      </c>
      <c r="C1154" s="2" t="s">
        <v>97</v>
      </c>
      <c r="D1154" s="2" t="s">
        <v>866</v>
      </c>
      <c r="E1154" s="5">
        <v>1993</v>
      </c>
      <c r="F1154" s="5">
        <v>2013</v>
      </c>
      <c r="G1154" s="5" t="s">
        <v>48</v>
      </c>
      <c r="H1154" s="5">
        <v>5</v>
      </c>
      <c r="I1154" s="5">
        <v>2</v>
      </c>
      <c r="J1154" s="26">
        <v>2382.6999999999998</v>
      </c>
      <c r="K1154" s="26">
        <v>2207</v>
      </c>
      <c r="L1154" s="26">
        <v>0</v>
      </c>
      <c r="M1154" s="6">
        <v>103</v>
      </c>
      <c r="N1154" s="24">
        <f t="shared" si="404"/>
        <v>22932892.859999996</v>
      </c>
      <c r="O1154" s="26"/>
      <c r="P1154" s="1">
        <f t="shared" si="407"/>
        <v>15852112.299999997</v>
      </c>
      <c r="Q1154" s="1"/>
      <c r="R1154" s="1">
        <v>796127.36399999994</v>
      </c>
      <c r="S1154" s="1">
        <v>6284653.1959999995</v>
      </c>
      <c r="T1154" s="1"/>
      <c r="U1154" s="1">
        <f t="shared" si="409"/>
        <v>10390.979999999998</v>
      </c>
      <c r="V1154" s="1">
        <f t="shared" si="409"/>
        <v>10390.979999999998</v>
      </c>
      <c r="W1154" s="7">
        <v>2020</v>
      </c>
      <c r="X1154" s="173" t="s">
        <v>1394</v>
      </c>
      <c r="Y1154" s="11">
        <f>+P1154-'[1]Приложение №1'!$P1097</f>
        <v>0</v>
      </c>
      <c r="AA1154" s="24">
        <f t="shared" si="405"/>
        <v>22932892.859999996</v>
      </c>
      <c r="AB1154" s="26">
        <v>5269271.9163684594</v>
      </c>
      <c r="AC1154" s="26">
        <v>1877658.2087747399</v>
      </c>
      <c r="AD1154" s="26">
        <v>1961735.0389824603</v>
      </c>
      <c r="AE1154" s="26">
        <v>1228170.1704375602</v>
      </c>
      <c r="AF1154" s="26"/>
      <c r="AG1154" s="26"/>
      <c r="AH1154" s="26">
        <v>202196.39026187998</v>
      </c>
      <c r="AI1154" s="26">
        <v>0</v>
      </c>
      <c r="AJ1154" s="26">
        <v>9633030.8035121989</v>
      </c>
      <c r="AK1154" s="26">
        <v>0</v>
      </c>
      <c r="AL1154" s="26">
        <v>0</v>
      </c>
      <c r="AM1154" s="26">
        <v>0</v>
      </c>
      <c r="AN1154" s="26">
        <v>2090379.2508999999</v>
      </c>
      <c r="AO1154" s="1">
        <v>229328.92859999998</v>
      </c>
      <c r="AP1154" s="112">
        <v>441122.15216270008</v>
      </c>
      <c r="AQ1154" s="172"/>
    </row>
    <row r="1155" spans="1:43" ht="15" customHeight="1" x14ac:dyDescent="0.25">
      <c r="A1155" s="4">
        <f t="shared" si="402"/>
        <v>1127</v>
      </c>
      <c r="B1155" s="22">
        <f t="shared" si="403"/>
        <v>183</v>
      </c>
      <c r="C1155" s="2" t="s">
        <v>97</v>
      </c>
      <c r="D1155" s="2" t="s">
        <v>867</v>
      </c>
      <c r="E1155" s="5">
        <v>1968</v>
      </c>
      <c r="F1155" s="5">
        <v>2013</v>
      </c>
      <c r="G1155" s="5" t="s">
        <v>48</v>
      </c>
      <c r="H1155" s="5">
        <v>4</v>
      </c>
      <c r="I1155" s="5">
        <v>4</v>
      </c>
      <c r="J1155" s="26">
        <v>2661.8</v>
      </c>
      <c r="K1155" s="26">
        <v>2428</v>
      </c>
      <c r="L1155" s="26">
        <v>0</v>
      </c>
      <c r="M1155" s="6">
        <v>113</v>
      </c>
      <c r="N1155" s="24">
        <f t="shared" si="404"/>
        <v>3827984.7964527905</v>
      </c>
      <c r="O1155" s="26"/>
      <c r="P1155" s="1">
        <f t="shared" si="407"/>
        <v>1359490.6128280105</v>
      </c>
      <c r="Q1155" s="1"/>
      <c r="R1155" s="1">
        <v>908580.60599999991</v>
      </c>
      <c r="S1155" s="1">
        <v>1559913.5776247804</v>
      </c>
      <c r="T1155" s="1"/>
      <c r="U1155" s="1">
        <f t="shared" si="409"/>
        <v>1576.5999985390406</v>
      </c>
      <c r="V1155" s="1">
        <f t="shared" si="409"/>
        <v>1576.5999985390406</v>
      </c>
      <c r="W1155" s="7">
        <v>2020</v>
      </c>
      <c r="X1155" s="173" t="s">
        <v>1394</v>
      </c>
      <c r="Y1155" s="11">
        <f>+P1155-'[1]Приложение №1'!$P1098</f>
        <v>0</v>
      </c>
      <c r="AA1155" s="24">
        <f t="shared" si="405"/>
        <v>3827984.7964527905</v>
      </c>
      <c r="AB1155" s="26">
        <v>0</v>
      </c>
      <c r="AC1155" s="26">
        <v>2230881.5159207908</v>
      </c>
      <c r="AD1155" s="26">
        <v>0</v>
      </c>
      <c r="AE1155" s="26">
        <v>0</v>
      </c>
      <c r="AF1155" s="26">
        <v>1122695.9924879998</v>
      </c>
      <c r="AG1155" s="26"/>
      <c r="AH1155" s="26">
        <v>226983.177624</v>
      </c>
      <c r="AI1155" s="26">
        <v>0</v>
      </c>
      <c r="AJ1155" s="26">
        <v>0</v>
      </c>
      <c r="AK1155" s="26">
        <v>0</v>
      </c>
      <c r="AL1155" s="26">
        <v>0</v>
      </c>
      <c r="AM1155" s="26">
        <v>0</v>
      </c>
      <c r="AN1155" s="26">
        <v>128061.95</v>
      </c>
      <c r="AO1155" s="26">
        <v>41062.550000000003</v>
      </c>
      <c r="AP1155" s="112">
        <v>78299.610419999997</v>
      </c>
      <c r="AQ1155" s="172"/>
    </row>
    <row r="1156" spans="1:43" ht="15" customHeight="1" x14ac:dyDescent="0.25">
      <c r="A1156" s="4">
        <f t="shared" si="402"/>
        <v>1128</v>
      </c>
      <c r="B1156" s="22">
        <f t="shared" si="403"/>
        <v>184</v>
      </c>
      <c r="C1156" s="2" t="s">
        <v>97</v>
      </c>
      <c r="D1156" s="2" t="s">
        <v>868</v>
      </c>
      <c r="E1156" s="5">
        <v>1984</v>
      </c>
      <c r="F1156" s="5">
        <v>1984</v>
      </c>
      <c r="G1156" s="5" t="s">
        <v>60</v>
      </c>
      <c r="H1156" s="5">
        <v>5</v>
      </c>
      <c r="I1156" s="5">
        <v>6</v>
      </c>
      <c r="J1156" s="26">
        <v>7096.75</v>
      </c>
      <c r="K1156" s="26">
        <v>6235.95</v>
      </c>
      <c r="L1156" s="26">
        <v>0</v>
      </c>
      <c r="M1156" s="6">
        <v>298</v>
      </c>
      <c r="N1156" s="24">
        <f t="shared" si="404"/>
        <v>16247767.73</v>
      </c>
      <c r="O1156" s="26"/>
      <c r="P1156" s="1">
        <f t="shared" si="407"/>
        <v>11000544.760000002</v>
      </c>
      <c r="Q1156" s="1"/>
      <c r="R1156" s="1">
        <v>2373828.3278999999</v>
      </c>
      <c r="S1156" s="1">
        <v>2873394.6420999998</v>
      </c>
      <c r="T1156" s="1"/>
      <c r="U1156" s="1">
        <f t="shared" si="409"/>
        <v>2605.5000008018028</v>
      </c>
      <c r="V1156" s="1">
        <f t="shared" si="409"/>
        <v>2605.5000008018028</v>
      </c>
      <c r="W1156" s="7">
        <v>2020</v>
      </c>
      <c r="X1156" s="173" t="s">
        <v>1394</v>
      </c>
      <c r="Y1156" s="11">
        <f>+P1156-'[1]Приложение №1'!$P1099</f>
        <v>0</v>
      </c>
      <c r="AA1156" s="24">
        <f t="shared" si="405"/>
        <v>16247767.73</v>
      </c>
      <c r="AB1156" s="26">
        <v>0</v>
      </c>
      <c r="AC1156" s="26">
        <v>0</v>
      </c>
      <c r="AD1156" s="26">
        <v>0</v>
      </c>
      <c r="AE1156" s="26">
        <v>0</v>
      </c>
      <c r="AF1156" s="26">
        <v>0</v>
      </c>
      <c r="AG1156" s="26"/>
      <c r="AH1156" s="26">
        <v>0</v>
      </c>
      <c r="AI1156" s="26">
        <v>0</v>
      </c>
      <c r="AJ1156" s="26">
        <v>0</v>
      </c>
      <c r="AK1156" s="26">
        <v>0</v>
      </c>
      <c r="AL1156" s="26">
        <v>0</v>
      </c>
      <c r="AM1156" s="26">
        <v>14151058.29551442</v>
      </c>
      <c r="AN1156" s="26">
        <v>1624776.773</v>
      </c>
      <c r="AO1156" s="1">
        <v>162477.67730000001</v>
      </c>
      <c r="AP1156" s="112">
        <v>309454.98418557999</v>
      </c>
      <c r="AQ1156" s="172"/>
    </row>
    <row r="1157" spans="1:43" ht="15" customHeight="1" x14ac:dyDescent="0.25">
      <c r="A1157" s="4">
        <f t="shared" si="402"/>
        <v>1129</v>
      </c>
      <c r="B1157" s="22">
        <f t="shared" si="403"/>
        <v>185</v>
      </c>
      <c r="C1157" s="2" t="s">
        <v>97</v>
      </c>
      <c r="D1157" s="2" t="s">
        <v>871</v>
      </c>
      <c r="E1157" s="5">
        <v>1995</v>
      </c>
      <c r="F1157" s="5">
        <v>2013</v>
      </c>
      <c r="G1157" s="5" t="s">
        <v>48</v>
      </c>
      <c r="H1157" s="5">
        <v>5</v>
      </c>
      <c r="I1157" s="5">
        <v>2</v>
      </c>
      <c r="J1157" s="26">
        <v>2325.6999999999998</v>
      </c>
      <c r="K1157" s="26">
        <v>1865.5</v>
      </c>
      <c r="L1157" s="26">
        <v>0</v>
      </c>
      <c r="M1157" s="6">
        <v>45</v>
      </c>
      <c r="N1157" s="24">
        <f t="shared" si="404"/>
        <v>24619973.59</v>
      </c>
      <c r="O1157" s="26"/>
      <c r="P1157" s="1">
        <f t="shared" si="407"/>
        <v>18722482.150000002</v>
      </c>
      <c r="Q1157" s="1"/>
      <c r="R1157" s="1">
        <v>615293.64100000006</v>
      </c>
      <c r="S1157" s="1">
        <v>5282197.7989999996</v>
      </c>
      <c r="T1157" s="1"/>
      <c r="U1157" s="1">
        <f t="shared" si="409"/>
        <v>13197.52001608148</v>
      </c>
      <c r="V1157" s="1">
        <f t="shared" si="409"/>
        <v>13197.52001608148</v>
      </c>
      <c r="W1157" s="7">
        <v>2020</v>
      </c>
      <c r="X1157" s="173" t="s">
        <v>1394</v>
      </c>
      <c r="Y1157" s="11">
        <f>+P1157-'[1]Приложение №1'!$P1100</f>
        <v>0</v>
      </c>
      <c r="AA1157" s="24">
        <f t="shared" si="405"/>
        <v>24619973.59</v>
      </c>
      <c r="AB1157" s="26">
        <v>4453931.4770332193</v>
      </c>
      <c r="AC1157" s="26">
        <v>1587118.89355698</v>
      </c>
      <c r="AD1157" s="26">
        <v>1658186.10096636</v>
      </c>
      <c r="AE1157" s="26">
        <v>1038129.3440137201</v>
      </c>
      <c r="AF1157" s="26">
        <v>0</v>
      </c>
      <c r="AG1157" s="26"/>
      <c r="AH1157" s="26">
        <v>170909.54989416001</v>
      </c>
      <c r="AI1157" s="26">
        <v>0</v>
      </c>
      <c r="AJ1157" s="26">
        <v>8142464.4194249995</v>
      </c>
      <c r="AK1157" s="26">
        <v>0</v>
      </c>
      <c r="AL1157" s="26">
        <v>0</v>
      </c>
      <c r="AM1157" s="26">
        <v>4559967.0846529808</v>
      </c>
      <c r="AN1157" s="26">
        <v>2290484.5943999998</v>
      </c>
      <c r="AO1157" s="1">
        <v>246199.7359</v>
      </c>
      <c r="AP1157" s="112">
        <v>472582.39015758003</v>
      </c>
      <c r="AQ1157" s="172"/>
    </row>
    <row r="1158" spans="1:43" ht="15" customHeight="1" x14ac:dyDescent="0.25">
      <c r="A1158" s="4">
        <f t="shared" si="402"/>
        <v>1130</v>
      </c>
      <c r="B1158" s="22">
        <f t="shared" si="403"/>
        <v>186</v>
      </c>
      <c r="C1158" s="2" t="s">
        <v>97</v>
      </c>
      <c r="D1158" s="2" t="s">
        <v>872</v>
      </c>
      <c r="E1158" s="5">
        <v>1975</v>
      </c>
      <c r="F1158" s="5">
        <v>2009</v>
      </c>
      <c r="G1158" s="5" t="s">
        <v>60</v>
      </c>
      <c r="H1158" s="5">
        <v>4</v>
      </c>
      <c r="I1158" s="5">
        <v>6</v>
      </c>
      <c r="J1158" s="26">
        <v>5677.5</v>
      </c>
      <c r="K1158" s="26">
        <v>4950.6000000000004</v>
      </c>
      <c r="L1158" s="26">
        <v>0</v>
      </c>
      <c r="M1158" s="6">
        <v>216</v>
      </c>
      <c r="N1158" s="24">
        <f t="shared" si="404"/>
        <v>87977508.659999996</v>
      </c>
      <c r="O1158" s="26"/>
      <c r="P1158" s="1">
        <f t="shared" si="407"/>
        <v>71974271.389999986</v>
      </c>
      <c r="Q1158" s="1"/>
      <c r="R1158" s="1">
        <v>1866531.4992</v>
      </c>
      <c r="S1158" s="1">
        <v>14136705.770800011</v>
      </c>
      <c r="T1158" s="1"/>
      <c r="U1158" s="1">
        <f t="shared" si="409"/>
        <v>17771.080002423947</v>
      </c>
      <c r="V1158" s="1">
        <f t="shared" si="409"/>
        <v>17771.080002423947</v>
      </c>
      <c r="W1158" s="7">
        <v>2020</v>
      </c>
      <c r="X1158" s="173" t="s">
        <v>1394</v>
      </c>
      <c r="Y1158" s="11">
        <f>+P1158-'[1]Приложение №1'!$P1101</f>
        <v>0</v>
      </c>
      <c r="AA1158" s="24">
        <f t="shared" si="405"/>
        <v>87977508.659999996</v>
      </c>
      <c r="AB1158" s="26">
        <v>8264917.7777875802</v>
      </c>
      <c r="AC1158" s="26">
        <v>4779827.8992315605</v>
      </c>
      <c r="AD1158" s="26">
        <v>5052631.9955663988</v>
      </c>
      <c r="AE1158" s="26">
        <v>3852674.8492327202</v>
      </c>
      <c r="AF1158" s="26">
        <v>0</v>
      </c>
      <c r="AG1158" s="26"/>
      <c r="AH1158" s="26">
        <v>410681.58745320007</v>
      </c>
      <c r="AI1158" s="26">
        <v>0</v>
      </c>
      <c r="AJ1158" s="26">
        <v>14712811.9990614</v>
      </c>
      <c r="AK1158" s="26">
        <v>0</v>
      </c>
      <c r="AL1158" s="26">
        <v>28565007.959250838</v>
      </c>
      <c r="AM1158" s="26">
        <v>11234251.265038202</v>
      </c>
      <c r="AN1158" s="26">
        <v>8543875.6819000002</v>
      </c>
      <c r="AO1158" s="1">
        <v>879775.08660000004</v>
      </c>
      <c r="AP1158" s="112">
        <v>1681052.5588781</v>
      </c>
      <c r="AQ1158" s="172"/>
    </row>
    <row r="1159" spans="1:43" ht="15" customHeight="1" x14ac:dyDescent="0.25">
      <c r="A1159" s="4">
        <f t="shared" si="402"/>
        <v>1131</v>
      </c>
      <c r="B1159" s="22">
        <f t="shared" si="403"/>
        <v>187</v>
      </c>
      <c r="C1159" s="2" t="s">
        <v>97</v>
      </c>
      <c r="D1159" s="2" t="s">
        <v>873</v>
      </c>
      <c r="E1159" s="5">
        <v>1986</v>
      </c>
      <c r="F1159" s="5">
        <v>2013</v>
      </c>
      <c r="G1159" s="5" t="s">
        <v>48</v>
      </c>
      <c r="H1159" s="5">
        <v>12</v>
      </c>
      <c r="I1159" s="5">
        <v>1</v>
      </c>
      <c r="J1159" s="26">
        <v>5358.08</v>
      </c>
      <c r="K1159" s="26">
        <v>4314</v>
      </c>
      <c r="L1159" s="26">
        <v>0</v>
      </c>
      <c r="M1159" s="6">
        <v>175</v>
      </c>
      <c r="N1159" s="24">
        <f t="shared" si="404"/>
        <v>79559391.959999993</v>
      </c>
      <c r="O1159" s="26"/>
      <c r="P1159" s="1">
        <f t="shared" si="407"/>
        <v>61217073.700000003</v>
      </c>
      <c r="Q1159" s="1"/>
      <c r="R1159" s="1">
        <v>2031781.3199999998</v>
      </c>
      <c r="S1159" s="1">
        <v>16310536.940000001</v>
      </c>
      <c r="T1159" s="26"/>
      <c r="U1159" s="1">
        <f t="shared" si="409"/>
        <v>18442.14</v>
      </c>
      <c r="V1159" s="1">
        <f t="shared" si="409"/>
        <v>18442.14</v>
      </c>
      <c r="W1159" s="7">
        <v>2020</v>
      </c>
      <c r="X1159" s="173" t="s">
        <v>1394</v>
      </c>
      <c r="Y1159" s="11">
        <f>+P1159-'[1]Приложение №1'!$P1102</f>
        <v>0</v>
      </c>
      <c r="AA1159" s="24">
        <f t="shared" si="405"/>
        <v>79559391.959999993</v>
      </c>
      <c r="AB1159" s="26">
        <v>8341354.4473349992</v>
      </c>
      <c r="AC1159" s="26">
        <v>5553433.1235902393</v>
      </c>
      <c r="AD1159" s="26">
        <v>3380551.53059988</v>
      </c>
      <c r="AE1159" s="26">
        <v>3049959.7596686399</v>
      </c>
      <c r="AF1159" s="26">
        <v>1113740.92605384</v>
      </c>
      <c r="AG1159" s="26"/>
      <c r="AH1159" s="26">
        <v>465647.12643960002</v>
      </c>
      <c r="AI1159" s="26">
        <v>0</v>
      </c>
      <c r="AJ1159" s="26">
        <v>3947389.3810512</v>
      </c>
      <c r="AK1159" s="26">
        <v>0</v>
      </c>
      <c r="AL1159" s="26">
        <v>34269240.723520316</v>
      </c>
      <c r="AM1159" s="26">
        <v>9011986.1099326797</v>
      </c>
      <c r="AN1159" s="26">
        <v>8118689.5914000003</v>
      </c>
      <c r="AO1159" s="1">
        <v>795593.91959999991</v>
      </c>
      <c r="AP1159" s="112">
        <v>1511805.3208086002</v>
      </c>
      <c r="AQ1159" s="172"/>
    </row>
    <row r="1160" spans="1:43" ht="15" customHeight="1" x14ac:dyDescent="0.25">
      <c r="A1160" s="4">
        <f t="shared" si="402"/>
        <v>1132</v>
      </c>
      <c r="B1160" s="22">
        <f t="shared" si="403"/>
        <v>188</v>
      </c>
      <c r="C1160" s="2" t="s">
        <v>97</v>
      </c>
      <c r="D1160" s="2" t="s">
        <v>874</v>
      </c>
      <c r="E1160" s="5">
        <v>1968</v>
      </c>
      <c r="F1160" s="5">
        <v>2013</v>
      </c>
      <c r="G1160" s="5" t="s">
        <v>48</v>
      </c>
      <c r="H1160" s="5">
        <v>4</v>
      </c>
      <c r="I1160" s="5">
        <v>3</v>
      </c>
      <c r="J1160" s="26">
        <v>2488.5</v>
      </c>
      <c r="K1160" s="26">
        <v>2255.6</v>
      </c>
      <c r="L1160" s="26">
        <v>0</v>
      </c>
      <c r="M1160" s="6">
        <v>56</v>
      </c>
      <c r="N1160" s="24">
        <f t="shared" si="404"/>
        <v>5047649.354092991</v>
      </c>
      <c r="O1160" s="26"/>
      <c r="P1160" s="1">
        <f t="shared" si="407"/>
        <v>1659685.9282754869</v>
      </c>
      <c r="Q1160" s="1"/>
      <c r="R1160" s="1">
        <v>927227.16919999989</v>
      </c>
      <c r="S1160" s="1">
        <v>2460736.2566175042</v>
      </c>
      <c r="T1160" s="1"/>
      <c r="U1160" s="1">
        <f t="shared" si="409"/>
        <v>2237.8300027012729</v>
      </c>
      <c r="V1160" s="1">
        <f t="shared" si="409"/>
        <v>2237.8300027012729</v>
      </c>
      <c r="W1160" s="7">
        <v>2020</v>
      </c>
      <c r="X1160" s="173" t="s">
        <v>1394</v>
      </c>
      <c r="Y1160" s="11">
        <f>+P1160-'[1]Приложение №1'!$P1103</f>
        <v>0</v>
      </c>
      <c r="AA1160" s="24">
        <f t="shared" si="405"/>
        <v>5047649.354092991</v>
      </c>
      <c r="AB1160" s="26">
        <v>0</v>
      </c>
      <c r="AC1160" s="26">
        <v>2080965.3426794703</v>
      </c>
      <c r="AD1160" s="26">
        <v>0</v>
      </c>
      <c r="AE1160" s="26">
        <v>1397905.6390375202</v>
      </c>
      <c r="AF1160" s="26">
        <v>1036272.8319720001</v>
      </c>
      <c r="AG1160" s="26"/>
      <c r="AH1160" s="26">
        <v>210866.25214200001</v>
      </c>
      <c r="AI1160" s="26">
        <v>0</v>
      </c>
      <c r="AJ1160" s="26">
        <v>0</v>
      </c>
      <c r="AK1160" s="26">
        <v>0</v>
      </c>
      <c r="AL1160" s="26">
        <v>0</v>
      </c>
      <c r="AM1160" s="26">
        <v>0</v>
      </c>
      <c r="AN1160" s="26">
        <v>173345.08000000002</v>
      </c>
      <c r="AO1160" s="26">
        <v>44945.94</v>
      </c>
      <c r="AP1160" s="112">
        <v>103348.268262</v>
      </c>
      <c r="AQ1160" s="172"/>
    </row>
    <row r="1161" spans="1:43" ht="15" customHeight="1" x14ac:dyDescent="0.25">
      <c r="A1161" s="4">
        <f t="shared" si="402"/>
        <v>1133</v>
      </c>
      <c r="B1161" s="22">
        <f t="shared" si="403"/>
        <v>189</v>
      </c>
      <c r="C1161" s="2" t="s">
        <v>97</v>
      </c>
      <c r="D1161" s="2" t="s">
        <v>875</v>
      </c>
      <c r="E1161" s="5">
        <v>1994</v>
      </c>
      <c r="F1161" s="5">
        <v>2005</v>
      </c>
      <c r="G1161" s="5" t="s">
        <v>48</v>
      </c>
      <c r="H1161" s="5">
        <v>5</v>
      </c>
      <c r="I1161" s="5">
        <v>2</v>
      </c>
      <c r="J1161" s="26">
        <v>2052</v>
      </c>
      <c r="K1161" s="26">
        <v>1865.8</v>
      </c>
      <c r="L1161" s="26">
        <v>0</v>
      </c>
      <c r="M1161" s="6">
        <v>80</v>
      </c>
      <c r="N1161" s="24">
        <f t="shared" si="404"/>
        <v>30419518.07</v>
      </c>
      <c r="O1161" s="26"/>
      <c r="P1161" s="1">
        <f t="shared" si="407"/>
        <v>24456705.580000002</v>
      </c>
      <c r="Q1161" s="1"/>
      <c r="R1161" s="1">
        <v>714844.35560000001</v>
      </c>
      <c r="S1161" s="1">
        <v>5247968.1343999989</v>
      </c>
      <c r="T1161" s="1"/>
      <c r="U1161" s="1">
        <f t="shared" si="409"/>
        <v>16303.739988208812</v>
      </c>
      <c r="V1161" s="1">
        <f t="shared" si="409"/>
        <v>16303.739988208812</v>
      </c>
      <c r="W1161" s="7">
        <v>2020</v>
      </c>
      <c r="X1161" s="173" t="s">
        <v>1394</v>
      </c>
      <c r="Y1161" s="11">
        <f>+P1161-'[1]Приложение №1'!$P1104</f>
        <v>0</v>
      </c>
      <c r="AA1161" s="24">
        <f t="shared" si="405"/>
        <v>30419518.07</v>
      </c>
      <c r="AB1161" s="26">
        <v>4454647.7270950191</v>
      </c>
      <c r="AC1161" s="26">
        <v>1587374.11791714</v>
      </c>
      <c r="AD1161" s="26">
        <v>1658452.76095254</v>
      </c>
      <c r="AE1161" s="26">
        <v>1038296.2829962799</v>
      </c>
      <c r="AF1161" s="26">
        <v>635267.56802165997</v>
      </c>
      <c r="AG1161" s="26"/>
      <c r="AH1161" s="26">
        <v>170937.02604636003</v>
      </c>
      <c r="AI1161" s="26">
        <v>0</v>
      </c>
      <c r="AJ1161" s="26">
        <v>8143773.8420052007</v>
      </c>
      <c r="AK1161" s="26">
        <v>0</v>
      </c>
      <c r="AL1161" s="26">
        <v>4228285.0782631198</v>
      </c>
      <c r="AM1161" s="26">
        <v>4560700.3930828199</v>
      </c>
      <c r="AN1161" s="26">
        <v>3058573.6594000002</v>
      </c>
      <c r="AO1161" s="1">
        <v>304195.18070000003</v>
      </c>
      <c r="AP1161" s="112">
        <v>579014.43351986003</v>
      </c>
      <c r="AQ1161" s="172"/>
    </row>
    <row r="1162" spans="1:43" ht="15" customHeight="1" x14ac:dyDescent="0.25">
      <c r="A1162" s="4">
        <f t="shared" ref="A1162:A1225" si="410">+A1161+1</f>
        <v>1134</v>
      </c>
      <c r="B1162" s="22">
        <f t="shared" ref="B1162:B1225" si="411">+B1161+1</f>
        <v>190</v>
      </c>
      <c r="C1162" s="2" t="s">
        <v>97</v>
      </c>
      <c r="D1162" s="2" t="s">
        <v>876</v>
      </c>
      <c r="E1162" s="5">
        <v>1978</v>
      </c>
      <c r="F1162" s="5">
        <v>2013</v>
      </c>
      <c r="G1162" s="5" t="s">
        <v>60</v>
      </c>
      <c r="H1162" s="5">
        <v>4</v>
      </c>
      <c r="I1162" s="5">
        <v>4</v>
      </c>
      <c r="J1162" s="26">
        <v>3933.3</v>
      </c>
      <c r="K1162" s="26">
        <v>3442.3</v>
      </c>
      <c r="L1162" s="26">
        <v>0</v>
      </c>
      <c r="M1162" s="6">
        <v>158</v>
      </c>
      <c r="N1162" s="24">
        <f t="shared" si="404"/>
        <v>19368823.829999998</v>
      </c>
      <c r="O1162" s="26"/>
      <c r="P1162" s="1">
        <f t="shared" si="407"/>
        <v>8268539.4700000007</v>
      </c>
      <c r="Q1162" s="1"/>
      <c r="R1162" s="1">
        <v>1327073.3885999999</v>
      </c>
      <c r="S1162" s="1">
        <v>9773210.9713999983</v>
      </c>
      <c r="T1162" s="1"/>
      <c r="U1162" s="1">
        <f t="shared" si="409"/>
        <v>5626.7099991284886</v>
      </c>
      <c r="V1162" s="1">
        <f t="shared" si="409"/>
        <v>5626.7099991284886</v>
      </c>
      <c r="W1162" s="7">
        <v>2020</v>
      </c>
      <c r="X1162" s="173" t="s">
        <v>1394</v>
      </c>
      <c r="Y1162" s="11">
        <f>+P1162-'[1]Приложение №1'!$P1105</f>
        <v>0</v>
      </c>
      <c r="AA1162" s="24">
        <f t="shared" si="405"/>
        <v>19368823.829999998</v>
      </c>
      <c r="AB1162" s="26">
        <v>5746844.1079849806</v>
      </c>
      <c r="AC1162" s="26">
        <v>3323557.0585698597</v>
      </c>
      <c r="AD1162" s="26">
        <v>3513245.8927511401</v>
      </c>
      <c r="AE1162" s="26">
        <v>2678879.85971676</v>
      </c>
      <c r="AF1162" s="26">
        <v>1070157.6639255602</v>
      </c>
      <c r="AG1162" s="26"/>
      <c r="AH1162" s="26">
        <v>285559.1703006</v>
      </c>
      <c r="AI1162" s="26">
        <v>0</v>
      </c>
      <c r="AJ1162" s="26">
        <v>0</v>
      </c>
      <c r="AK1162" s="26">
        <v>0</v>
      </c>
      <c r="AL1162" s="26">
        <v>0</v>
      </c>
      <c r="AM1162" s="26">
        <v>0</v>
      </c>
      <c r="AN1162" s="26">
        <v>2193484.5052</v>
      </c>
      <c r="AO1162" s="1">
        <v>193688.2383</v>
      </c>
      <c r="AP1162" s="112">
        <v>363407.33325110003</v>
      </c>
      <c r="AQ1162" s="172"/>
    </row>
    <row r="1163" spans="1:43" ht="15" customHeight="1" x14ac:dyDescent="0.25">
      <c r="A1163" s="4">
        <f t="shared" si="410"/>
        <v>1135</v>
      </c>
      <c r="B1163" s="22">
        <f t="shared" si="411"/>
        <v>191</v>
      </c>
      <c r="C1163" s="2" t="s">
        <v>97</v>
      </c>
      <c r="D1163" s="2" t="s">
        <v>877</v>
      </c>
      <c r="E1163" s="5">
        <v>1975</v>
      </c>
      <c r="F1163" s="5">
        <v>2013</v>
      </c>
      <c r="G1163" s="5" t="s">
        <v>60</v>
      </c>
      <c r="H1163" s="5">
        <v>4</v>
      </c>
      <c r="I1163" s="5">
        <v>6</v>
      </c>
      <c r="J1163" s="26">
        <v>5531.3</v>
      </c>
      <c r="K1163" s="26">
        <v>4800</v>
      </c>
      <c r="L1163" s="26">
        <v>0</v>
      </c>
      <c r="M1163" s="6">
        <v>224</v>
      </c>
      <c r="N1163" s="24">
        <f t="shared" si="404"/>
        <v>87511152.000000015</v>
      </c>
      <c r="O1163" s="26"/>
      <c r="P1163" s="1">
        <f t="shared" si="407"/>
        <v>72781036.74000001</v>
      </c>
      <c r="Q1163" s="1"/>
      <c r="R1163" s="1">
        <v>1886039.9700000002</v>
      </c>
      <c r="S1163" s="1">
        <v>12844075.290000005</v>
      </c>
      <c r="T1163" s="1"/>
      <c r="U1163" s="1">
        <f t="shared" si="409"/>
        <v>18231.490000000002</v>
      </c>
      <c r="V1163" s="1">
        <f t="shared" si="409"/>
        <v>18231.490000000002</v>
      </c>
      <c r="W1163" s="7">
        <v>2020</v>
      </c>
      <c r="X1163" s="173" t="s">
        <v>1394</v>
      </c>
      <c r="Y1163" s="11">
        <f>+P1163-'[1]Приложение №1'!$P1106</f>
        <v>0</v>
      </c>
      <c r="AA1163" s="24">
        <f t="shared" si="405"/>
        <v>87511152.000000015</v>
      </c>
      <c r="AB1163" s="26">
        <v>8013494.3878080007</v>
      </c>
      <c r="AC1163" s="26">
        <v>4634422.8779520001</v>
      </c>
      <c r="AD1163" s="26">
        <v>4898928.1239359993</v>
      </c>
      <c r="AE1163" s="26">
        <v>3735474.3417600002</v>
      </c>
      <c r="AF1163" s="26">
        <v>1492245.5325120001</v>
      </c>
      <c r="AG1163" s="26"/>
      <c r="AH1163" s="26">
        <v>398188.42560000002</v>
      </c>
      <c r="AI1163" s="26">
        <v>0</v>
      </c>
      <c r="AJ1163" s="26">
        <v>14265240.0912</v>
      </c>
      <c r="AK1163" s="26">
        <v>0</v>
      </c>
      <c r="AL1163" s="26">
        <v>27696044.559456002</v>
      </c>
      <c r="AM1163" s="26">
        <v>10892499.105599999</v>
      </c>
      <c r="AN1163" s="26">
        <v>8946956.6400000006</v>
      </c>
      <c r="AO1163" s="1">
        <v>875111.52</v>
      </c>
      <c r="AP1163" s="112">
        <v>1662546.394176</v>
      </c>
      <c r="AQ1163" s="172"/>
    </row>
    <row r="1164" spans="1:43" ht="15" customHeight="1" x14ac:dyDescent="0.25">
      <c r="A1164" s="4">
        <f t="shared" si="410"/>
        <v>1136</v>
      </c>
      <c r="B1164" s="22">
        <f t="shared" si="411"/>
        <v>192</v>
      </c>
      <c r="C1164" s="2" t="s">
        <v>97</v>
      </c>
      <c r="D1164" s="2" t="s">
        <v>878</v>
      </c>
      <c r="E1164" s="5">
        <v>1984</v>
      </c>
      <c r="F1164" s="5">
        <v>2013</v>
      </c>
      <c r="G1164" s="5" t="s">
        <v>60</v>
      </c>
      <c r="H1164" s="5">
        <v>5</v>
      </c>
      <c r="I1164" s="5">
        <v>6</v>
      </c>
      <c r="J1164" s="26">
        <v>7065.3</v>
      </c>
      <c r="K1164" s="26">
        <v>6211.7</v>
      </c>
      <c r="L1164" s="26">
        <v>0</v>
      </c>
      <c r="M1164" s="6">
        <v>231</v>
      </c>
      <c r="N1164" s="24">
        <f t="shared" si="404"/>
        <v>77406979.776293278</v>
      </c>
      <c r="O1164" s="26"/>
      <c r="P1164" s="1">
        <f t="shared" si="407"/>
        <v>70724133.616293281</v>
      </c>
      <c r="Q1164" s="1"/>
      <c r="R1164" s="1">
        <v>486279.62940000021</v>
      </c>
      <c r="S1164" s="1">
        <v>6196566.5306000002</v>
      </c>
      <c r="T1164" s="1"/>
      <c r="U1164" s="1">
        <f t="shared" si="409"/>
        <v>12461.480718047118</v>
      </c>
      <c r="V1164" s="1">
        <f t="shared" si="409"/>
        <v>12461.480718047118</v>
      </c>
      <c r="W1164" s="7">
        <v>2020</v>
      </c>
      <c r="X1164" s="173" t="s">
        <v>1394</v>
      </c>
      <c r="Y1164" s="11">
        <f>+P1164-'[1]Приложение №1'!$P1107</f>
        <v>-23687938.683706716</v>
      </c>
      <c r="AA1164" s="24">
        <f t="shared" si="405"/>
        <v>77406979.776293278</v>
      </c>
      <c r="AB1164" s="26">
        <v>10370296.47949386</v>
      </c>
      <c r="AC1164" s="26">
        <v>5997425.9547111001</v>
      </c>
      <c r="AD1164" s="26">
        <v>6339723.2965151407</v>
      </c>
      <c r="AE1164" s="26">
        <v>4834092.9101480395</v>
      </c>
      <c r="AF1164" s="26">
        <v>1931121.1633392</v>
      </c>
      <c r="AG1164" s="26"/>
      <c r="AH1164" s="26">
        <v>515297.3006874001</v>
      </c>
      <c r="AI1164" s="26">
        <v>0</v>
      </c>
      <c r="AJ1164" s="26">
        <v>18460706.644925997</v>
      </c>
      <c r="AK1164" s="26">
        <v>0</v>
      </c>
      <c r="AL1164" s="26"/>
      <c r="AM1164" s="26">
        <v>14096028.4779699</v>
      </c>
      <c r="AN1164" s="26">
        <v>11578293.868000001</v>
      </c>
      <c r="AO1164" s="1">
        <v>1132485.4643999999</v>
      </c>
      <c r="AP1164" s="112">
        <v>2151508.2161026397</v>
      </c>
      <c r="AQ1164" s="172"/>
    </row>
    <row r="1165" spans="1:43" ht="15" customHeight="1" x14ac:dyDescent="0.25">
      <c r="A1165" s="4">
        <f t="shared" si="410"/>
        <v>1137</v>
      </c>
      <c r="B1165" s="22">
        <f t="shared" si="411"/>
        <v>193</v>
      </c>
      <c r="C1165" s="2" t="s">
        <v>97</v>
      </c>
      <c r="D1165" s="2" t="s">
        <v>879</v>
      </c>
      <c r="E1165" s="5">
        <v>1974</v>
      </c>
      <c r="F1165" s="5">
        <v>2013</v>
      </c>
      <c r="G1165" s="5" t="s">
        <v>60</v>
      </c>
      <c r="H1165" s="5">
        <v>4</v>
      </c>
      <c r="I1165" s="5">
        <v>4</v>
      </c>
      <c r="J1165" s="26">
        <v>3940.9</v>
      </c>
      <c r="K1165" s="26">
        <v>3442.9</v>
      </c>
      <c r="L1165" s="26">
        <v>0</v>
      </c>
      <c r="M1165" s="6">
        <v>140</v>
      </c>
      <c r="N1165" s="24">
        <f t="shared" ref="N1165:N1228" si="412">AA1165</f>
        <v>62533714.207893997</v>
      </c>
      <c r="O1165" s="26"/>
      <c r="P1165" s="1">
        <f t="shared" si="407"/>
        <v>52041045.677893996</v>
      </c>
      <c r="Q1165" s="1"/>
      <c r="R1165" s="1">
        <v>1274337.1178000001</v>
      </c>
      <c r="S1165" s="1">
        <v>9218331.4122000001</v>
      </c>
      <c r="T1165" s="1"/>
      <c r="U1165" s="1">
        <f t="shared" si="409"/>
        <v>18163.093382873158</v>
      </c>
      <c r="V1165" s="1">
        <f t="shared" si="409"/>
        <v>18163.093382873158</v>
      </c>
      <c r="W1165" s="7">
        <v>2020</v>
      </c>
      <c r="X1165" s="173" t="s">
        <v>1394</v>
      </c>
      <c r="Y1165" s="11">
        <f>+P1165-'[1]Приложение №1'!$P1108</f>
        <v>-235482.72210600972</v>
      </c>
      <c r="AA1165" s="24">
        <f t="shared" ref="AA1165:AA1228" si="413">SUM(AB1165:AP1165)</f>
        <v>62533714.207893997</v>
      </c>
      <c r="AB1165" s="26">
        <v>6056878.3300000001</v>
      </c>
      <c r="AC1165" s="26">
        <v>3324136.3562038802</v>
      </c>
      <c r="AD1165" s="26">
        <v>3513858.2605085401</v>
      </c>
      <c r="AE1165" s="26">
        <v>2679346.7940094802</v>
      </c>
      <c r="AF1165" s="26">
        <v>1070344.1973180603</v>
      </c>
      <c r="AG1165" s="26"/>
      <c r="AH1165" s="26">
        <v>285608.94385380001</v>
      </c>
      <c r="AI1165" s="26">
        <v>0</v>
      </c>
      <c r="AJ1165" s="26">
        <v>10232040.652318798</v>
      </c>
      <c r="AK1165" s="26">
        <v>0</v>
      </c>
      <c r="AL1165" s="26">
        <v>19865564.963811003</v>
      </c>
      <c r="AM1165" s="26">
        <v>7812871.9105562996</v>
      </c>
      <c r="AN1165" s="26">
        <v>5963728.8811999997</v>
      </c>
      <c r="AO1165" s="1">
        <v>570673.40870000003</v>
      </c>
      <c r="AP1165" s="112">
        <v>1158661.5094141401</v>
      </c>
      <c r="AQ1165" s="172"/>
    </row>
    <row r="1166" spans="1:43" ht="15" customHeight="1" x14ac:dyDescent="0.25">
      <c r="A1166" s="4">
        <f t="shared" si="410"/>
        <v>1138</v>
      </c>
      <c r="B1166" s="22">
        <f t="shared" si="411"/>
        <v>194</v>
      </c>
      <c r="C1166" s="2" t="s">
        <v>97</v>
      </c>
      <c r="D1166" s="2" t="s">
        <v>880</v>
      </c>
      <c r="E1166" s="5">
        <v>1972</v>
      </c>
      <c r="F1166" s="5">
        <v>1972</v>
      </c>
      <c r="G1166" s="5" t="s">
        <v>63</v>
      </c>
      <c r="H1166" s="5">
        <v>2</v>
      </c>
      <c r="I1166" s="5">
        <v>1</v>
      </c>
      <c r="J1166" s="26">
        <v>812.3</v>
      </c>
      <c r="K1166" s="26">
        <v>762.1</v>
      </c>
      <c r="L1166" s="26">
        <v>0</v>
      </c>
      <c r="M1166" s="6">
        <v>47</v>
      </c>
      <c r="N1166" s="24">
        <f t="shared" si="412"/>
        <v>4267706.6500000004</v>
      </c>
      <c r="O1166" s="26"/>
      <c r="P1166" s="1">
        <f t="shared" si="407"/>
        <v>3564694.600000001</v>
      </c>
      <c r="Q1166" s="1"/>
      <c r="R1166" s="1">
        <v>189966.32620000001</v>
      </c>
      <c r="S1166" s="1">
        <v>513045.72379999934</v>
      </c>
      <c r="T1166" s="26"/>
      <c r="U1166" s="1">
        <f t="shared" si="409"/>
        <v>5599.929996063509</v>
      </c>
      <c r="V1166" s="1">
        <f t="shared" si="409"/>
        <v>5599.929996063509</v>
      </c>
      <c r="W1166" s="7">
        <v>2020</v>
      </c>
      <c r="X1166" s="173" t="s">
        <v>1394</v>
      </c>
      <c r="Y1166" s="11">
        <f>+P1166-'[1]Приложение №1'!$P1109</f>
        <v>0</v>
      </c>
      <c r="AA1166" s="24">
        <f t="shared" si="413"/>
        <v>4267706.6500000004</v>
      </c>
      <c r="AB1166" s="26">
        <v>1650681.2021044798</v>
      </c>
      <c r="AC1166" s="26">
        <v>590176.91204388009</v>
      </c>
      <c r="AD1166" s="26">
        <v>227601.26148185998</v>
      </c>
      <c r="AE1166" s="26">
        <v>881211.64899180003</v>
      </c>
      <c r="AF1166" s="26">
        <v>0</v>
      </c>
      <c r="AG1166" s="26"/>
      <c r="AH1166" s="26">
        <v>410547.23722067993</v>
      </c>
      <c r="AI1166" s="26">
        <v>0</v>
      </c>
      <c r="AJ1166" s="26">
        <v>0</v>
      </c>
      <c r="AK1166" s="26">
        <v>0</v>
      </c>
      <c r="AL1166" s="26">
        <v>0</v>
      </c>
      <c r="AM1166" s="26">
        <v>0</v>
      </c>
      <c r="AN1166" s="26">
        <v>382582.96400000004</v>
      </c>
      <c r="AO1166" s="1">
        <v>42677.066499999994</v>
      </c>
      <c r="AP1166" s="112">
        <v>82228.357657299988</v>
      </c>
      <c r="AQ1166" s="172"/>
    </row>
    <row r="1167" spans="1:43" ht="15" customHeight="1" x14ac:dyDescent="0.25">
      <c r="A1167" s="4">
        <f t="shared" si="410"/>
        <v>1139</v>
      </c>
      <c r="B1167" s="22">
        <f t="shared" si="411"/>
        <v>195</v>
      </c>
      <c r="C1167" s="2" t="s">
        <v>97</v>
      </c>
      <c r="D1167" s="2" t="s">
        <v>1111</v>
      </c>
      <c r="E1167" s="5">
        <v>1994</v>
      </c>
      <c r="F1167" s="5">
        <v>2013</v>
      </c>
      <c r="G1167" s="5" t="s">
        <v>48</v>
      </c>
      <c r="H1167" s="5">
        <v>4</v>
      </c>
      <c r="I1167" s="5">
        <v>2</v>
      </c>
      <c r="J1167" s="26">
        <v>2338.3000000000002</v>
      </c>
      <c r="K1167" s="26">
        <v>1989.2</v>
      </c>
      <c r="L1167" s="26">
        <v>0</v>
      </c>
      <c r="M1167" s="6">
        <v>66</v>
      </c>
      <c r="N1167" s="24">
        <f t="shared" si="412"/>
        <v>1022484.1599999999</v>
      </c>
      <c r="O1167" s="26"/>
      <c r="P1167" s="1">
        <f t="shared" si="407"/>
        <v>656597.2899999998</v>
      </c>
      <c r="Q1167" s="1"/>
      <c r="R1167" s="1">
        <v>275070.48</v>
      </c>
      <c r="S1167" s="1">
        <v>90816.390000000101</v>
      </c>
      <c r="T1167" s="1"/>
      <c r="U1167" s="1">
        <f t="shared" si="409"/>
        <v>514.01777599034779</v>
      </c>
      <c r="V1167" s="1">
        <f t="shared" si="409"/>
        <v>514.01777599034779</v>
      </c>
      <c r="W1167" s="7">
        <v>2020</v>
      </c>
      <c r="X1167" s="173" t="s">
        <v>1394</v>
      </c>
      <c r="Y1167" s="11">
        <f>+P1167-'[1]Приложение №1'!$P1110</f>
        <v>0</v>
      </c>
      <c r="Z1167" s="8">
        <f>+K1167*9.1*12*30</f>
        <v>6516619.2000000002</v>
      </c>
      <c r="AA1167" s="24">
        <f t="shared" si="413"/>
        <v>1022484.1599999999</v>
      </c>
      <c r="AB1167" s="26">
        <v>0</v>
      </c>
      <c r="AC1167" s="26">
        <v>0</v>
      </c>
      <c r="AD1167" s="26">
        <v>0</v>
      </c>
      <c r="AE1167" s="26">
        <v>0</v>
      </c>
      <c r="AF1167" s="26">
        <v>908497.09847399988</v>
      </c>
      <c r="AG1167" s="26"/>
      <c r="AH1167" s="26">
        <v>0</v>
      </c>
      <c r="AI1167" s="26">
        <v>0</v>
      </c>
      <c r="AJ1167" s="26">
        <v>0</v>
      </c>
      <c r="AK1167" s="26">
        <v>0</v>
      </c>
      <c r="AL1167" s="26">
        <v>0</v>
      </c>
      <c r="AM1167" s="26">
        <v>0</v>
      </c>
      <c r="AN1167" s="26">
        <f>70120.07+19449.95</f>
        <v>89570.02</v>
      </c>
      <c r="AO1167" s="26">
        <v>4550.05</v>
      </c>
      <c r="AP1167" s="112">
        <v>19866.991525999998</v>
      </c>
      <c r="AQ1167" s="172"/>
    </row>
    <row r="1168" spans="1:43" ht="15" customHeight="1" x14ac:dyDescent="0.25">
      <c r="A1168" s="4">
        <f t="shared" si="410"/>
        <v>1140</v>
      </c>
      <c r="B1168" s="22">
        <f t="shared" si="411"/>
        <v>196</v>
      </c>
      <c r="C1168" s="2" t="s">
        <v>52</v>
      </c>
      <c r="D1168" s="2" t="s">
        <v>882</v>
      </c>
      <c r="E1168" s="5">
        <v>1979</v>
      </c>
      <c r="F1168" s="5">
        <v>1979</v>
      </c>
      <c r="G1168" s="5" t="s">
        <v>48</v>
      </c>
      <c r="H1168" s="5">
        <v>4</v>
      </c>
      <c r="I1168" s="5">
        <v>6</v>
      </c>
      <c r="J1168" s="26">
        <v>3867.8</v>
      </c>
      <c r="K1168" s="26">
        <v>3538.3</v>
      </c>
      <c r="L1168" s="26">
        <v>0</v>
      </c>
      <c r="M1168" s="6">
        <v>193</v>
      </c>
      <c r="N1168" s="24">
        <f t="shared" si="412"/>
        <v>21015485.169999998</v>
      </c>
      <c r="O1168" s="26"/>
      <c r="P1168" s="1">
        <f t="shared" si="407"/>
        <v>9645498.5999999978</v>
      </c>
      <c r="Q1168" s="1"/>
      <c r="R1168" s="1">
        <v>1325049.3306</v>
      </c>
      <c r="S1168" s="1">
        <v>10044937.239399999</v>
      </c>
      <c r="T1168" s="1"/>
      <c r="U1168" s="1">
        <f t="shared" si="409"/>
        <v>5939.4300002826203</v>
      </c>
      <c r="V1168" s="1">
        <f t="shared" si="409"/>
        <v>5939.4300002826203</v>
      </c>
      <c r="W1168" s="7">
        <v>2020</v>
      </c>
      <c r="X1168" s="173" t="s">
        <v>1394</v>
      </c>
      <c r="Y1168" s="11">
        <f>+P1168-'[1]Приложение №1'!$P1111</f>
        <v>0</v>
      </c>
      <c r="AA1168" s="24">
        <f t="shared" si="413"/>
        <v>21015485.169999998</v>
      </c>
      <c r="AB1168" s="26">
        <v>8447786.5082246996</v>
      </c>
      <c r="AC1168" s="26">
        <v>3010293.6302808598</v>
      </c>
      <c r="AD1168" s="26">
        <v>3145087.0351198199</v>
      </c>
      <c r="AE1168" s="26">
        <v>1969023.3420555599</v>
      </c>
      <c r="AF1168" s="26">
        <v>1204720.3549092601</v>
      </c>
      <c r="AG1168" s="26"/>
      <c r="AH1168" s="26">
        <v>324164.69858640002</v>
      </c>
      <c r="AI1168" s="26">
        <v>0</v>
      </c>
      <c r="AJ1168" s="26">
        <v>0</v>
      </c>
      <c r="AK1168" s="26">
        <v>0</v>
      </c>
      <c r="AL1168" s="26">
        <v>0</v>
      </c>
      <c r="AM1168" s="26">
        <v>0</v>
      </c>
      <c r="AN1168" s="26">
        <v>2308420.8873000001</v>
      </c>
      <c r="AO1168" s="1">
        <v>210154.85170000003</v>
      </c>
      <c r="AP1168" s="112">
        <v>395833.86182340002</v>
      </c>
      <c r="AQ1168" s="172"/>
    </row>
    <row r="1169" spans="1:43" ht="15" customHeight="1" x14ac:dyDescent="0.25">
      <c r="A1169" s="4">
        <f t="shared" si="410"/>
        <v>1141</v>
      </c>
      <c r="B1169" s="22">
        <f t="shared" si="411"/>
        <v>197</v>
      </c>
      <c r="C1169" s="2" t="s">
        <v>52</v>
      </c>
      <c r="D1169" s="2" t="s">
        <v>164</v>
      </c>
      <c r="E1169" s="5">
        <v>1972</v>
      </c>
      <c r="F1169" s="5">
        <v>1972</v>
      </c>
      <c r="G1169" s="5" t="s">
        <v>48</v>
      </c>
      <c r="H1169" s="5">
        <v>4</v>
      </c>
      <c r="I1169" s="5">
        <v>4</v>
      </c>
      <c r="J1169" s="26">
        <v>2924</v>
      </c>
      <c r="K1169" s="26">
        <v>2703.2</v>
      </c>
      <c r="L1169" s="26">
        <v>0</v>
      </c>
      <c r="M1169" s="6">
        <v>120</v>
      </c>
      <c r="N1169" s="24">
        <f t="shared" si="412"/>
        <v>1363061.57</v>
      </c>
      <c r="O1169" s="26"/>
      <c r="P1169" s="1">
        <f t="shared" si="407"/>
        <v>940276.66000000015</v>
      </c>
      <c r="Q1169" s="1"/>
      <c r="R1169" s="1">
        <v>218099.58239999998</v>
      </c>
      <c r="S1169" s="1">
        <v>204685.32759999999</v>
      </c>
      <c r="T1169" s="1"/>
      <c r="U1169" s="1">
        <f t="shared" ref="U1169:V1188" si="414">$N1169/($K1169+$L1169)</f>
        <v>504.24000073986394</v>
      </c>
      <c r="V1169" s="1">
        <f t="shared" si="414"/>
        <v>504.24000073986394</v>
      </c>
      <c r="W1169" s="7">
        <v>2020</v>
      </c>
      <c r="X1169" s="173" t="s">
        <v>1394</v>
      </c>
      <c r="Y1169" s="11">
        <f>+P1169-'[1]Приложение №1'!$P1112</f>
        <v>0</v>
      </c>
      <c r="AA1169" s="24">
        <f t="shared" si="413"/>
        <v>1363061.57</v>
      </c>
      <c r="AB1169" s="26">
        <v>0</v>
      </c>
      <c r="AC1169" s="26">
        <v>0</v>
      </c>
      <c r="AD1169" s="26">
        <v>0</v>
      </c>
      <c r="AE1169" s="26">
        <v>0</v>
      </c>
      <c r="AF1169" s="26">
        <v>1256726.565318</v>
      </c>
      <c r="AG1169" s="26"/>
      <c r="AH1169" s="26">
        <v>0</v>
      </c>
      <c r="AI1169" s="26">
        <v>0</v>
      </c>
      <c r="AJ1169" s="26">
        <v>0</v>
      </c>
      <c r="AK1169" s="26">
        <v>0</v>
      </c>
      <c r="AL1169" s="26">
        <v>0</v>
      </c>
      <c r="AM1169" s="26">
        <v>0</v>
      </c>
      <c r="AN1169" s="26">
        <v>73987.19</v>
      </c>
      <c r="AO1169" s="26">
        <v>4865.75</v>
      </c>
      <c r="AP1169" s="112">
        <v>27482.064682000004</v>
      </c>
      <c r="AQ1169" s="172"/>
    </row>
    <row r="1170" spans="1:43" ht="15" customHeight="1" x14ac:dyDescent="0.25">
      <c r="A1170" s="4">
        <f t="shared" si="410"/>
        <v>1142</v>
      </c>
      <c r="B1170" s="22">
        <f t="shared" si="411"/>
        <v>198</v>
      </c>
      <c r="C1170" s="2" t="s">
        <v>52</v>
      </c>
      <c r="D1170" s="2" t="s">
        <v>883</v>
      </c>
      <c r="E1170" s="5">
        <v>1969</v>
      </c>
      <c r="F1170" s="5">
        <v>2013</v>
      </c>
      <c r="G1170" s="5" t="s">
        <v>48</v>
      </c>
      <c r="H1170" s="5">
        <v>4</v>
      </c>
      <c r="I1170" s="5">
        <v>4</v>
      </c>
      <c r="J1170" s="26">
        <v>3016.9</v>
      </c>
      <c r="K1170" s="26">
        <v>2778.9</v>
      </c>
      <c r="L1170" s="26">
        <v>0</v>
      </c>
      <c r="M1170" s="6">
        <v>148</v>
      </c>
      <c r="N1170" s="24">
        <f t="shared" si="412"/>
        <v>43468971.049999997</v>
      </c>
      <c r="O1170" s="26"/>
      <c r="P1170" s="1">
        <f t="shared" si="407"/>
        <v>34634030.209999993</v>
      </c>
      <c r="Q1170" s="1"/>
      <c r="R1170" s="1">
        <v>994787.42980000004</v>
      </c>
      <c r="S1170" s="1">
        <v>7840153.4101999998</v>
      </c>
      <c r="T1170" s="1"/>
      <c r="U1170" s="1">
        <f t="shared" si="414"/>
        <v>15642.510003958399</v>
      </c>
      <c r="V1170" s="1">
        <f t="shared" si="414"/>
        <v>15642.510003958399</v>
      </c>
      <c r="W1170" s="7">
        <v>2020</v>
      </c>
      <c r="X1170" s="173" t="s">
        <v>1394</v>
      </c>
      <c r="Y1170" s="11">
        <f>+P1170-'[1]Приложение №1'!$P1113</f>
        <v>0</v>
      </c>
      <c r="Z1170" s="8" t="s">
        <v>1382</v>
      </c>
      <c r="AA1170" s="24">
        <f t="shared" si="413"/>
        <v>43468971.049999997</v>
      </c>
      <c r="AB1170" s="26">
        <v>6634698.5656060204</v>
      </c>
      <c r="AC1170" s="26">
        <v>2364215.8595970604</v>
      </c>
      <c r="AD1170" s="26">
        <v>2470079.5170193799</v>
      </c>
      <c r="AE1170" s="26">
        <v>0</v>
      </c>
      <c r="AF1170" s="26">
        <v>946159.85291436012</v>
      </c>
      <c r="AG1170" s="26"/>
      <c r="AH1170" s="26">
        <v>254591.55199295998</v>
      </c>
      <c r="AI1170" s="26">
        <v>0</v>
      </c>
      <c r="AJ1170" s="26">
        <v>12129238.4675742</v>
      </c>
      <c r="AK1170" s="26">
        <v>0</v>
      </c>
      <c r="AL1170" s="26">
        <v>6297556.7640778795</v>
      </c>
      <c r="AM1170" s="26">
        <v>6792652.1243855394</v>
      </c>
      <c r="AN1170" s="26">
        <v>4316528.7305000005</v>
      </c>
      <c r="AO1170" s="1">
        <v>434689.71049999999</v>
      </c>
      <c r="AP1170" s="112">
        <v>828559.90583259996</v>
      </c>
      <c r="AQ1170" s="172"/>
    </row>
    <row r="1171" spans="1:43" ht="15" customHeight="1" x14ac:dyDescent="0.25">
      <c r="A1171" s="4">
        <f t="shared" si="410"/>
        <v>1143</v>
      </c>
      <c r="B1171" s="22">
        <f t="shared" si="411"/>
        <v>199</v>
      </c>
      <c r="C1171" s="2" t="s">
        <v>170</v>
      </c>
      <c r="D1171" s="2" t="s">
        <v>539</v>
      </c>
      <c r="E1171" s="5">
        <v>1981</v>
      </c>
      <c r="F1171" s="5">
        <v>1986</v>
      </c>
      <c r="G1171" s="5" t="s">
        <v>63</v>
      </c>
      <c r="H1171" s="5">
        <v>2</v>
      </c>
      <c r="I1171" s="5">
        <v>2</v>
      </c>
      <c r="J1171" s="26">
        <v>535</v>
      </c>
      <c r="K1171" s="26">
        <v>494.6</v>
      </c>
      <c r="L1171" s="26">
        <v>0</v>
      </c>
      <c r="M1171" s="6">
        <v>29</v>
      </c>
      <c r="N1171" s="24">
        <f t="shared" si="412"/>
        <v>3234120.1600000006</v>
      </c>
      <c r="O1171" s="26"/>
      <c r="P1171" s="1">
        <f t="shared" si="407"/>
        <v>3205818.1588000008</v>
      </c>
      <c r="Q1171" s="1"/>
      <c r="R1171" s="1">
        <v>28302.001199999999</v>
      </c>
      <c r="S1171" s="1">
        <v>0</v>
      </c>
      <c r="T1171" s="26"/>
      <c r="U1171" s="1">
        <f t="shared" si="414"/>
        <v>6538.8600080873439</v>
      </c>
      <c r="V1171" s="1">
        <f t="shared" si="414"/>
        <v>6538.8600080873439</v>
      </c>
      <c r="W1171" s="7">
        <v>2020</v>
      </c>
      <c r="X1171" s="173" t="s">
        <v>1394</v>
      </c>
      <c r="Y1171" s="11">
        <f>+P1171-'[1]Приложение №1'!$P1114</f>
        <v>0</v>
      </c>
      <c r="AA1171" s="24">
        <f t="shared" si="413"/>
        <v>3234120.1600000006</v>
      </c>
      <c r="AB1171" s="26">
        <v>0</v>
      </c>
      <c r="AC1171" s="26">
        <v>0</v>
      </c>
      <c r="AD1171" s="26">
        <v>0</v>
      </c>
      <c r="AE1171" s="26">
        <v>0</v>
      </c>
      <c r="AF1171" s="26">
        <v>0</v>
      </c>
      <c r="AG1171" s="26"/>
      <c r="AH1171" s="26">
        <v>0</v>
      </c>
      <c r="AI1171" s="26">
        <v>0</v>
      </c>
      <c r="AJ1171" s="26">
        <v>0</v>
      </c>
      <c r="AK1171" s="26">
        <v>0</v>
      </c>
      <c r="AL1171" s="26">
        <v>0</v>
      </c>
      <c r="AM1171" s="26">
        <v>2816769.8898326405</v>
      </c>
      <c r="AN1171" s="26">
        <v>323412.01600000006</v>
      </c>
      <c r="AO1171" s="1">
        <v>32341.201600000004</v>
      </c>
      <c r="AP1171" s="112">
        <v>61597.05256736002</v>
      </c>
      <c r="AQ1171" s="172"/>
    </row>
    <row r="1172" spans="1:43" ht="15" customHeight="1" x14ac:dyDescent="0.25">
      <c r="A1172" s="4">
        <f t="shared" si="410"/>
        <v>1144</v>
      </c>
      <c r="B1172" s="22">
        <f t="shared" si="411"/>
        <v>200</v>
      </c>
      <c r="C1172" s="2" t="s">
        <v>170</v>
      </c>
      <c r="D1172" s="2" t="s">
        <v>542</v>
      </c>
      <c r="E1172" s="5">
        <v>1981</v>
      </c>
      <c r="F1172" s="5">
        <v>1986</v>
      </c>
      <c r="G1172" s="5" t="s">
        <v>63</v>
      </c>
      <c r="H1172" s="5">
        <v>2</v>
      </c>
      <c r="I1172" s="5">
        <v>1</v>
      </c>
      <c r="J1172" s="26">
        <v>365.2</v>
      </c>
      <c r="K1172" s="26">
        <v>339.2</v>
      </c>
      <c r="L1172" s="26">
        <v>0</v>
      </c>
      <c r="M1172" s="6">
        <v>4</v>
      </c>
      <c r="N1172" s="24">
        <f t="shared" si="412"/>
        <v>2217981.3099999996</v>
      </c>
      <c r="O1172" s="26"/>
      <c r="P1172" s="1">
        <f t="shared" si="407"/>
        <v>1970222.1699999995</v>
      </c>
      <c r="Q1172" s="1"/>
      <c r="R1172" s="1">
        <v>19409.702399999998</v>
      </c>
      <c r="S1172" s="1">
        <v>228349.43760000035</v>
      </c>
      <c r="T1172" s="26"/>
      <c r="U1172" s="1">
        <f t="shared" si="414"/>
        <v>6538.8599941037728</v>
      </c>
      <c r="V1172" s="1">
        <f t="shared" si="414"/>
        <v>6538.8599941037728</v>
      </c>
      <c r="W1172" s="7">
        <v>2020</v>
      </c>
      <c r="X1172" s="173" t="s">
        <v>1394</v>
      </c>
      <c r="Y1172" s="11">
        <f>+P1172-'[1]Приложение №1'!$P1115</f>
        <v>0</v>
      </c>
      <c r="AA1172" s="24">
        <f t="shared" si="413"/>
        <v>2217981.3099999996</v>
      </c>
      <c r="AB1172" s="26">
        <v>0</v>
      </c>
      <c r="AC1172" s="26">
        <v>0</v>
      </c>
      <c r="AD1172" s="26">
        <v>0</v>
      </c>
      <c r="AE1172" s="26">
        <v>0</v>
      </c>
      <c r="AF1172" s="26">
        <v>0</v>
      </c>
      <c r="AG1172" s="26"/>
      <c r="AH1172" s="26">
        <v>0</v>
      </c>
      <c r="AI1172" s="26">
        <v>0</v>
      </c>
      <c r="AJ1172" s="26">
        <v>0</v>
      </c>
      <c r="AK1172" s="26">
        <v>0</v>
      </c>
      <c r="AL1172" s="26">
        <v>0</v>
      </c>
      <c r="AM1172" s="26">
        <v>1931759.69386974</v>
      </c>
      <c r="AN1172" s="26">
        <v>221798.13100000002</v>
      </c>
      <c r="AO1172" s="1">
        <v>22179.813099999999</v>
      </c>
      <c r="AP1172" s="112">
        <v>42243.672030260001</v>
      </c>
      <c r="AQ1172" s="172"/>
    </row>
    <row r="1173" spans="1:43" ht="15" customHeight="1" x14ac:dyDescent="0.25">
      <c r="A1173" s="4">
        <f t="shared" si="410"/>
        <v>1145</v>
      </c>
      <c r="B1173" s="22">
        <f t="shared" si="411"/>
        <v>201</v>
      </c>
      <c r="C1173" s="2" t="s">
        <v>170</v>
      </c>
      <c r="D1173" s="2" t="s">
        <v>884</v>
      </c>
      <c r="E1173" s="5">
        <v>1982</v>
      </c>
      <c r="F1173" s="5">
        <v>1986</v>
      </c>
      <c r="G1173" s="5" t="s">
        <v>63</v>
      </c>
      <c r="H1173" s="5">
        <v>2</v>
      </c>
      <c r="I1173" s="5">
        <v>1</v>
      </c>
      <c r="J1173" s="26">
        <v>679.6</v>
      </c>
      <c r="K1173" s="26">
        <v>647.20000000000005</v>
      </c>
      <c r="L1173" s="26">
        <v>0</v>
      </c>
      <c r="M1173" s="6">
        <v>21</v>
      </c>
      <c r="N1173" s="24">
        <f t="shared" si="412"/>
        <v>6878130.9400000004</v>
      </c>
      <c r="O1173" s="26"/>
      <c r="P1173" s="1">
        <f t="shared" si="407"/>
        <v>6295101.25</v>
      </c>
      <c r="Q1173" s="1"/>
      <c r="R1173" s="1">
        <v>147334.64840000001</v>
      </c>
      <c r="S1173" s="1">
        <v>435695.0416000004</v>
      </c>
      <c r="T1173" s="26"/>
      <c r="U1173" s="1">
        <f t="shared" si="414"/>
        <v>10627.519993819531</v>
      </c>
      <c r="V1173" s="1">
        <f t="shared" si="414"/>
        <v>10627.519993819531</v>
      </c>
      <c r="W1173" s="7">
        <v>2020</v>
      </c>
      <c r="X1173" s="173" t="s">
        <v>1394</v>
      </c>
      <c r="Y1173" s="11">
        <f>+P1173-'[1]Приложение №1'!$P1116</f>
        <v>0</v>
      </c>
      <c r="AA1173" s="24">
        <f t="shared" si="413"/>
        <v>6878130.9400000004</v>
      </c>
      <c r="AB1173" s="26">
        <v>0</v>
      </c>
      <c r="AC1173" s="26">
        <v>0</v>
      </c>
      <c r="AD1173" s="26">
        <v>0</v>
      </c>
      <c r="AE1173" s="26">
        <v>0</v>
      </c>
      <c r="AF1173" s="26">
        <v>0</v>
      </c>
      <c r="AG1173" s="26"/>
      <c r="AH1173" s="26">
        <v>0</v>
      </c>
      <c r="AI1173" s="26">
        <v>0</v>
      </c>
      <c r="AJ1173" s="26">
        <v>2543231.9824589998</v>
      </c>
      <c r="AK1173" s="26">
        <v>0</v>
      </c>
      <c r="AL1173" s="26">
        <v>0</v>
      </c>
      <c r="AM1173" s="26">
        <v>4070510.5582680004</v>
      </c>
      <c r="AN1173" s="26">
        <v>86054.79</v>
      </c>
      <c r="AO1173" s="1">
        <v>33704.455000000002</v>
      </c>
      <c r="AP1173" s="112">
        <v>144629.15427299999</v>
      </c>
      <c r="AQ1173" s="172"/>
    </row>
    <row r="1174" spans="1:43" ht="15" customHeight="1" x14ac:dyDescent="0.25">
      <c r="A1174" s="4">
        <f t="shared" si="410"/>
        <v>1146</v>
      </c>
      <c r="B1174" s="22">
        <f t="shared" si="411"/>
        <v>202</v>
      </c>
      <c r="C1174" s="2" t="s">
        <v>170</v>
      </c>
      <c r="D1174" s="2" t="s">
        <v>885</v>
      </c>
      <c r="E1174" s="5">
        <v>1982</v>
      </c>
      <c r="F1174" s="5">
        <v>1986</v>
      </c>
      <c r="G1174" s="5" t="s">
        <v>63</v>
      </c>
      <c r="H1174" s="5">
        <v>2</v>
      </c>
      <c r="I1174" s="5">
        <v>3</v>
      </c>
      <c r="J1174" s="26">
        <v>1131.7</v>
      </c>
      <c r="K1174" s="26">
        <v>1086.3</v>
      </c>
      <c r="L1174" s="26">
        <v>0</v>
      </c>
      <c r="M1174" s="6">
        <v>39</v>
      </c>
      <c r="N1174" s="24">
        <f t="shared" si="412"/>
        <v>11544674.98</v>
      </c>
      <c r="O1174" s="26"/>
      <c r="P1174" s="1">
        <f t="shared" si="407"/>
        <v>10514253.410000002</v>
      </c>
      <c r="Q1174" s="1"/>
      <c r="R1174" s="1">
        <v>299124.40859999997</v>
      </c>
      <c r="S1174" s="1">
        <v>731297.16139999847</v>
      </c>
      <c r="T1174" s="26"/>
      <c r="U1174" s="1">
        <f t="shared" si="414"/>
        <v>10627.520003682224</v>
      </c>
      <c r="V1174" s="1">
        <f t="shared" si="414"/>
        <v>10627.520003682224</v>
      </c>
      <c r="W1174" s="7">
        <v>2020</v>
      </c>
      <c r="X1174" s="173" t="s">
        <v>1394</v>
      </c>
      <c r="Y1174" s="11">
        <f>+P1174-'[1]Приложение №1'!$P1117</f>
        <v>0</v>
      </c>
      <c r="AA1174" s="24">
        <f t="shared" si="413"/>
        <v>11544674.98</v>
      </c>
      <c r="AB1174" s="26">
        <v>0</v>
      </c>
      <c r="AC1174" s="26">
        <v>0</v>
      </c>
      <c r="AD1174" s="26">
        <v>0</v>
      </c>
      <c r="AE1174" s="26">
        <v>0</v>
      </c>
      <c r="AF1174" s="26">
        <v>0</v>
      </c>
      <c r="AG1174" s="26"/>
      <c r="AH1174" s="26">
        <v>0</v>
      </c>
      <c r="AI1174" s="26">
        <v>0</v>
      </c>
      <c r="AJ1174" s="26">
        <v>4286169.513696</v>
      </c>
      <c r="AK1174" s="26">
        <v>0</v>
      </c>
      <c r="AL1174" s="26">
        <v>0</v>
      </c>
      <c r="AM1174" s="26">
        <v>6866505.9420720004</v>
      </c>
      <c r="AN1174" s="26">
        <v>102958.19</v>
      </c>
      <c r="AO1174" s="1">
        <v>45154.909999999996</v>
      </c>
      <c r="AP1174" s="112">
        <v>243886.42423200005</v>
      </c>
      <c r="AQ1174" s="172"/>
    </row>
    <row r="1175" spans="1:43" ht="15" customHeight="1" x14ac:dyDescent="0.25">
      <c r="A1175" s="4">
        <f t="shared" si="410"/>
        <v>1147</v>
      </c>
      <c r="B1175" s="22">
        <f t="shared" si="411"/>
        <v>203</v>
      </c>
      <c r="C1175" s="2" t="s">
        <v>550</v>
      </c>
      <c r="D1175" s="2" t="s">
        <v>886</v>
      </c>
      <c r="E1175" s="5">
        <v>1988</v>
      </c>
      <c r="F1175" s="5">
        <v>2011</v>
      </c>
      <c r="G1175" s="5" t="s">
        <v>63</v>
      </c>
      <c r="H1175" s="5">
        <v>2</v>
      </c>
      <c r="I1175" s="5">
        <v>2</v>
      </c>
      <c r="J1175" s="26">
        <v>933.86</v>
      </c>
      <c r="K1175" s="26">
        <v>829.98</v>
      </c>
      <c r="L1175" s="26">
        <v>0</v>
      </c>
      <c r="M1175" s="6">
        <v>29</v>
      </c>
      <c r="N1175" s="24">
        <f t="shared" si="412"/>
        <v>4710111.5999999996</v>
      </c>
      <c r="O1175" s="26"/>
      <c r="P1175" s="1">
        <f t="shared" si="407"/>
        <v>3928021.9412882724</v>
      </c>
      <c r="Q1175" s="1"/>
      <c r="R1175" s="1">
        <v>223347.12556000001</v>
      </c>
      <c r="S1175" s="1">
        <v>558742.53315172764</v>
      </c>
      <c r="T1175" s="26"/>
      <c r="U1175" s="1">
        <f t="shared" si="414"/>
        <v>5674.9699992770902</v>
      </c>
      <c r="V1175" s="1">
        <f t="shared" si="414"/>
        <v>5674.9699992770902</v>
      </c>
      <c r="W1175" s="7">
        <v>2020</v>
      </c>
      <c r="X1175" s="173" t="s">
        <v>1394</v>
      </c>
      <c r="Y1175" s="11">
        <f>+P1175-'[1]Приложение №1'!$P1118</f>
        <v>0</v>
      </c>
      <c r="AA1175" s="24">
        <f t="shared" si="413"/>
        <v>4710111.5999999996</v>
      </c>
      <c r="AB1175" s="26">
        <v>1968500.0703479999</v>
      </c>
      <c r="AC1175" s="26">
        <v>700983.00148800004</v>
      </c>
      <c r="AD1175" s="26">
        <v>262182.147444</v>
      </c>
      <c r="AE1175" s="26">
        <v>1105423.2719039998</v>
      </c>
      <c r="AF1175" s="26">
        <v>0</v>
      </c>
      <c r="AG1175" s="26"/>
      <c r="AH1175" s="26">
        <v>457782.552738</v>
      </c>
      <c r="AI1175" s="26">
        <v>0</v>
      </c>
      <c r="AJ1175" s="26">
        <v>0</v>
      </c>
      <c r="AK1175" s="26">
        <v>0</v>
      </c>
      <c r="AL1175" s="26">
        <v>0</v>
      </c>
      <c r="AM1175" s="26">
        <v>0</v>
      </c>
      <c r="AN1175" s="26">
        <v>86946.83</v>
      </c>
      <c r="AO1175" s="1">
        <v>30000</v>
      </c>
      <c r="AP1175" s="112">
        <v>98293.726077999992</v>
      </c>
      <c r="AQ1175" s="172"/>
    </row>
    <row r="1176" spans="1:43" ht="15" customHeight="1" x14ac:dyDescent="0.25">
      <c r="A1176" s="4">
        <f t="shared" si="410"/>
        <v>1148</v>
      </c>
      <c r="B1176" s="22">
        <f t="shared" si="411"/>
        <v>204</v>
      </c>
      <c r="C1176" s="2" t="s">
        <v>550</v>
      </c>
      <c r="D1176" s="2" t="s">
        <v>887</v>
      </c>
      <c r="E1176" s="5">
        <v>1986</v>
      </c>
      <c r="F1176" s="5">
        <v>2010</v>
      </c>
      <c r="G1176" s="5" t="s">
        <v>63</v>
      </c>
      <c r="H1176" s="5">
        <v>2</v>
      </c>
      <c r="I1176" s="5">
        <v>2</v>
      </c>
      <c r="J1176" s="26">
        <v>894.93</v>
      </c>
      <c r="K1176" s="26">
        <v>849.21</v>
      </c>
      <c r="L1176" s="26">
        <v>0</v>
      </c>
      <c r="M1176" s="6">
        <v>36</v>
      </c>
      <c r="N1176" s="24">
        <f t="shared" si="412"/>
        <v>4819241.2700000005</v>
      </c>
      <c r="O1176" s="26"/>
      <c r="P1176" s="1">
        <f t="shared" si="407"/>
        <v>3991565.3335487866</v>
      </c>
      <c r="Q1176" s="1"/>
      <c r="R1176" s="1">
        <v>255987.76462</v>
      </c>
      <c r="S1176" s="1">
        <v>571688.17183121433</v>
      </c>
      <c r="T1176" s="26"/>
      <c r="U1176" s="1">
        <f t="shared" si="414"/>
        <v>5674.9699956430095</v>
      </c>
      <c r="V1176" s="1">
        <f t="shared" si="414"/>
        <v>5674.9699956430095</v>
      </c>
      <c r="W1176" s="7">
        <v>2020</v>
      </c>
      <c r="X1176" s="173" t="s">
        <v>1394</v>
      </c>
      <c r="Y1176" s="11">
        <f>+P1176-'[1]Приложение №1'!$P1119</f>
        <v>0</v>
      </c>
      <c r="AA1176" s="24">
        <f t="shared" si="413"/>
        <v>4819241.2700000005</v>
      </c>
      <c r="AB1176" s="26">
        <v>2013486.9582239999</v>
      </c>
      <c r="AC1176" s="26">
        <v>708038.7955619999</v>
      </c>
      <c r="AD1176" s="26">
        <v>267865.80731399998</v>
      </c>
      <c r="AE1176" s="26">
        <v>1127713.9499220001</v>
      </c>
      <c r="AF1176" s="26">
        <v>0</v>
      </c>
      <c r="AG1176" s="26"/>
      <c r="AH1176" s="26">
        <v>468389.02076400002</v>
      </c>
      <c r="AI1176" s="26">
        <v>0</v>
      </c>
      <c r="AJ1176" s="26">
        <v>0</v>
      </c>
      <c r="AK1176" s="26">
        <v>0</v>
      </c>
      <c r="AL1176" s="26">
        <v>0</v>
      </c>
      <c r="AM1176" s="26">
        <v>0</v>
      </c>
      <c r="AN1176" s="26">
        <v>103471.26</v>
      </c>
      <c r="AO1176" s="1">
        <v>30000</v>
      </c>
      <c r="AP1176" s="112">
        <v>100275.47821400002</v>
      </c>
      <c r="AQ1176" s="172"/>
    </row>
    <row r="1177" spans="1:43" ht="15" customHeight="1" x14ac:dyDescent="0.25">
      <c r="A1177" s="4">
        <f t="shared" si="410"/>
        <v>1149</v>
      </c>
      <c r="B1177" s="22">
        <f t="shared" si="411"/>
        <v>205</v>
      </c>
      <c r="C1177" s="2" t="s">
        <v>550</v>
      </c>
      <c r="D1177" s="2" t="s">
        <v>888</v>
      </c>
      <c r="E1177" s="5">
        <v>1985</v>
      </c>
      <c r="F1177" s="5">
        <v>1985</v>
      </c>
      <c r="G1177" s="5" t="s">
        <v>48</v>
      </c>
      <c r="H1177" s="5">
        <v>2</v>
      </c>
      <c r="I1177" s="5">
        <v>2</v>
      </c>
      <c r="J1177" s="26">
        <v>914.7</v>
      </c>
      <c r="K1177" s="26">
        <v>843.34</v>
      </c>
      <c r="L1177" s="26">
        <v>0</v>
      </c>
      <c r="M1177" s="6">
        <v>33</v>
      </c>
      <c r="N1177" s="24">
        <f t="shared" si="412"/>
        <v>6296342.7100000009</v>
      </c>
      <c r="O1177" s="26"/>
      <c r="P1177" s="1">
        <f t="shared" ref="P1177:P1240" si="415">N1177-Q1177-R1177-S1177-O1177-T1177</f>
        <v>3572379.3989509935</v>
      </c>
      <c r="Q1177" s="1"/>
      <c r="R1177" s="1">
        <v>322468.33788000001</v>
      </c>
      <c r="S1177" s="1">
        <v>2401494.9731690069</v>
      </c>
      <c r="T1177" s="1"/>
      <c r="U1177" s="1">
        <f t="shared" si="414"/>
        <v>7465.9600042687416</v>
      </c>
      <c r="V1177" s="1">
        <f t="shared" si="414"/>
        <v>7465.9600042687416</v>
      </c>
      <c r="W1177" s="7">
        <v>2020</v>
      </c>
      <c r="X1177" s="173" t="s">
        <v>1394</v>
      </c>
      <c r="Y1177" s="11">
        <f>+P1177-'[1]Приложение №1'!$P1120</f>
        <v>0</v>
      </c>
      <c r="AA1177" s="24">
        <f t="shared" si="413"/>
        <v>6296342.7100000009</v>
      </c>
      <c r="AB1177" s="26">
        <v>2467275.9651212404</v>
      </c>
      <c r="AC1177" s="26">
        <v>1501302.4198296599</v>
      </c>
      <c r="AD1177" s="26">
        <v>707414.26194726001</v>
      </c>
      <c r="AE1177" s="26">
        <v>602877.17677656002</v>
      </c>
      <c r="AF1177" s="26">
        <v>0</v>
      </c>
      <c r="AG1177" s="26"/>
      <c r="AH1177" s="26">
        <v>262232.90488164005</v>
      </c>
      <c r="AI1177" s="26">
        <v>0</v>
      </c>
      <c r="AJ1177" s="26">
        <v>0</v>
      </c>
      <c r="AK1177" s="26">
        <v>0</v>
      </c>
      <c r="AL1177" s="26">
        <v>0</v>
      </c>
      <c r="AM1177" s="26">
        <v>0</v>
      </c>
      <c r="AN1177" s="26">
        <v>571103.86029999994</v>
      </c>
      <c r="AO1177" s="1">
        <v>62963.427100000008</v>
      </c>
      <c r="AP1177" s="112">
        <v>121172.69404364003</v>
      </c>
      <c r="AQ1177" s="172"/>
    </row>
    <row r="1178" spans="1:43" ht="15" customHeight="1" x14ac:dyDescent="0.25">
      <c r="A1178" s="4">
        <f t="shared" si="410"/>
        <v>1150</v>
      </c>
      <c r="B1178" s="22">
        <f t="shared" si="411"/>
        <v>206</v>
      </c>
      <c r="C1178" s="2" t="s">
        <v>550</v>
      </c>
      <c r="D1178" s="2" t="s">
        <v>889</v>
      </c>
      <c r="E1178" s="5">
        <v>1988</v>
      </c>
      <c r="F1178" s="5">
        <v>2011</v>
      </c>
      <c r="G1178" s="5" t="s">
        <v>48</v>
      </c>
      <c r="H1178" s="5">
        <v>2</v>
      </c>
      <c r="I1178" s="5">
        <v>2</v>
      </c>
      <c r="J1178" s="26">
        <v>884.7</v>
      </c>
      <c r="K1178" s="26">
        <v>818.23</v>
      </c>
      <c r="L1178" s="26">
        <v>0</v>
      </c>
      <c r="M1178" s="6">
        <v>30</v>
      </c>
      <c r="N1178" s="24">
        <f t="shared" si="412"/>
        <v>6108872.46</v>
      </c>
      <c r="O1178" s="26"/>
      <c r="P1178" s="1">
        <f t="shared" si="415"/>
        <v>3466322.6021576691</v>
      </c>
      <c r="Q1178" s="1"/>
      <c r="R1178" s="1">
        <v>312558.09285999998</v>
      </c>
      <c r="S1178" s="1">
        <v>2329991.7649823306</v>
      </c>
      <c r="T1178" s="1"/>
      <c r="U1178" s="1">
        <f t="shared" si="414"/>
        <v>7465.960011243782</v>
      </c>
      <c r="V1178" s="1">
        <f t="shared" si="414"/>
        <v>7465.960011243782</v>
      </c>
      <c r="W1178" s="7">
        <v>2020</v>
      </c>
      <c r="X1178" s="173" t="s">
        <v>1394</v>
      </c>
      <c r="Y1178" s="11">
        <f>+P1178-'[1]Приложение №1'!$P1121</f>
        <v>0</v>
      </c>
      <c r="AA1178" s="24">
        <f t="shared" si="413"/>
        <v>6108872.46</v>
      </c>
      <c r="AB1178" s="26">
        <v>2393814.1332978597</v>
      </c>
      <c r="AC1178" s="26">
        <v>1456601.9425343401</v>
      </c>
      <c r="AD1178" s="26">
        <v>686351.38040699996</v>
      </c>
      <c r="AE1178" s="26">
        <v>584926.83460428007</v>
      </c>
      <c r="AF1178" s="26">
        <v>0</v>
      </c>
      <c r="AG1178" s="26"/>
      <c r="AH1178" s="26">
        <v>254425.05514188003</v>
      </c>
      <c r="AI1178" s="26">
        <v>0</v>
      </c>
      <c r="AJ1178" s="26">
        <v>0</v>
      </c>
      <c r="AK1178" s="26">
        <v>0</v>
      </c>
      <c r="AL1178" s="26">
        <v>0</v>
      </c>
      <c r="AM1178" s="26">
        <v>0</v>
      </c>
      <c r="AN1178" s="26">
        <v>554099.54780000006</v>
      </c>
      <c r="AO1178" s="1">
        <v>61088.724600000001</v>
      </c>
      <c r="AP1178" s="112">
        <v>117564.84161464</v>
      </c>
      <c r="AQ1178" s="172"/>
    </row>
    <row r="1179" spans="1:43" ht="15" customHeight="1" x14ac:dyDescent="0.25">
      <c r="A1179" s="4">
        <f t="shared" si="410"/>
        <v>1151</v>
      </c>
      <c r="B1179" s="22">
        <f t="shared" si="411"/>
        <v>207</v>
      </c>
      <c r="C1179" s="2" t="s">
        <v>550</v>
      </c>
      <c r="D1179" s="2" t="s">
        <v>890</v>
      </c>
      <c r="E1179" s="5">
        <v>1989</v>
      </c>
      <c r="F1179" s="5">
        <v>2011</v>
      </c>
      <c r="G1179" s="5" t="s">
        <v>63</v>
      </c>
      <c r="H1179" s="5">
        <v>2</v>
      </c>
      <c r="I1179" s="5">
        <v>2</v>
      </c>
      <c r="J1179" s="26">
        <v>902.18</v>
      </c>
      <c r="K1179" s="26">
        <v>831.9</v>
      </c>
      <c r="L1179" s="26">
        <v>0</v>
      </c>
      <c r="M1179" s="6">
        <v>28</v>
      </c>
      <c r="N1179" s="24">
        <f t="shared" si="412"/>
        <v>4721007.54</v>
      </c>
      <c r="O1179" s="26"/>
      <c r="P1179" s="1">
        <f t="shared" si="415"/>
        <v>3950093.624948699</v>
      </c>
      <c r="Q1179" s="1"/>
      <c r="R1179" s="1">
        <v>210878.83180000001</v>
      </c>
      <c r="S1179" s="1">
        <v>560035.08325130097</v>
      </c>
      <c r="T1179" s="26"/>
      <c r="U1179" s="1">
        <f t="shared" si="414"/>
        <v>5674.9699963937974</v>
      </c>
      <c r="V1179" s="1">
        <f t="shared" si="414"/>
        <v>5674.9699963937974</v>
      </c>
      <c r="W1179" s="7">
        <v>2020</v>
      </c>
      <c r="X1179" s="173" t="s">
        <v>1394</v>
      </c>
      <c r="Y1179" s="11">
        <f>+P1179-'[1]Приложение №1'!$P1122</f>
        <v>0</v>
      </c>
      <c r="AA1179" s="24">
        <f t="shared" si="413"/>
        <v>4721007.54</v>
      </c>
      <c r="AB1179" s="26">
        <v>1973233.607478</v>
      </c>
      <c r="AC1179" s="26">
        <v>702775.15081200004</v>
      </c>
      <c r="AD1179" s="26">
        <v>262983.98292599997</v>
      </c>
      <c r="AE1179" s="26">
        <v>1108139.493636</v>
      </c>
      <c r="AF1179" s="26">
        <v>0</v>
      </c>
      <c r="AG1179" s="26"/>
      <c r="AH1179" s="26">
        <v>458841.54472800001</v>
      </c>
      <c r="AI1179" s="26">
        <v>0</v>
      </c>
      <c r="AJ1179" s="26">
        <v>0</v>
      </c>
      <c r="AK1179" s="26">
        <v>0</v>
      </c>
      <c r="AL1179" s="26">
        <v>0</v>
      </c>
      <c r="AM1179" s="26">
        <v>0</v>
      </c>
      <c r="AN1179" s="26">
        <v>86497.24</v>
      </c>
      <c r="AO1179" s="1">
        <v>30000</v>
      </c>
      <c r="AP1179" s="112">
        <v>98536.520419999972</v>
      </c>
      <c r="AQ1179" s="172"/>
    </row>
    <row r="1180" spans="1:43" ht="15" customHeight="1" x14ac:dyDescent="0.25">
      <c r="A1180" s="4">
        <f t="shared" si="410"/>
        <v>1152</v>
      </c>
      <c r="B1180" s="22">
        <f t="shared" si="411"/>
        <v>208</v>
      </c>
      <c r="C1180" s="2" t="s">
        <v>176</v>
      </c>
      <c r="D1180" s="2" t="s">
        <v>891</v>
      </c>
      <c r="E1180" s="5">
        <v>1989</v>
      </c>
      <c r="F1180" s="5">
        <v>1989</v>
      </c>
      <c r="G1180" s="5" t="s">
        <v>48</v>
      </c>
      <c r="H1180" s="5">
        <v>2</v>
      </c>
      <c r="I1180" s="5">
        <v>2</v>
      </c>
      <c r="J1180" s="26">
        <v>638.26</v>
      </c>
      <c r="K1180" s="26">
        <v>598.67999999999995</v>
      </c>
      <c r="L1180" s="26">
        <v>0</v>
      </c>
      <c r="M1180" s="6">
        <v>25</v>
      </c>
      <c r="N1180" s="24">
        <f t="shared" si="412"/>
        <v>4469720.9400000004</v>
      </c>
      <c r="O1180" s="26"/>
      <c r="P1180" s="1">
        <f t="shared" si="415"/>
        <v>2543660.9576276466</v>
      </c>
      <c r="Q1180" s="1"/>
      <c r="R1180" s="1">
        <v>221258.79976000002</v>
      </c>
      <c r="S1180" s="1">
        <v>1704801.1826123537</v>
      </c>
      <c r="T1180" s="1"/>
      <c r="U1180" s="1">
        <f t="shared" si="414"/>
        <v>7465.9600120264595</v>
      </c>
      <c r="V1180" s="1">
        <f t="shared" si="414"/>
        <v>7465.9600120264595</v>
      </c>
      <c r="W1180" s="7">
        <v>2020</v>
      </c>
      <c r="X1180" s="173" t="s">
        <v>1394</v>
      </c>
      <c r="Y1180" s="11">
        <f>+P1180-'[1]Приложение №1'!$P1123</f>
        <v>0</v>
      </c>
      <c r="AA1180" s="24">
        <f t="shared" si="413"/>
        <v>4469720.9400000004</v>
      </c>
      <c r="AB1180" s="26">
        <v>1751498.5321852199</v>
      </c>
      <c r="AC1180" s="26">
        <v>1065762.0143784601</v>
      </c>
      <c r="AD1180" s="26">
        <v>502187.45163425995</v>
      </c>
      <c r="AE1180" s="26">
        <v>427977.46190892003</v>
      </c>
      <c r="AF1180" s="26">
        <v>0</v>
      </c>
      <c r="AG1180" s="26"/>
      <c r="AH1180" s="26">
        <v>186156.94426056001</v>
      </c>
      <c r="AI1180" s="26">
        <v>0</v>
      </c>
      <c r="AJ1180" s="26">
        <v>0</v>
      </c>
      <c r="AK1180" s="26">
        <v>0</v>
      </c>
      <c r="AL1180" s="26">
        <v>0</v>
      </c>
      <c r="AM1180" s="26">
        <v>0</v>
      </c>
      <c r="AN1180" s="26">
        <v>405421.84589999996</v>
      </c>
      <c r="AO1180" s="1">
        <v>44697.209399999992</v>
      </c>
      <c r="AP1180" s="112">
        <v>86019.480332579988</v>
      </c>
      <c r="AQ1180" s="172"/>
    </row>
    <row r="1181" spans="1:43" ht="15" customHeight="1" x14ac:dyDescent="0.25">
      <c r="A1181" s="4">
        <f t="shared" si="410"/>
        <v>1153</v>
      </c>
      <c r="B1181" s="22">
        <f t="shared" si="411"/>
        <v>209</v>
      </c>
      <c r="C1181" s="2" t="s">
        <v>176</v>
      </c>
      <c r="D1181" s="2" t="s">
        <v>892</v>
      </c>
      <c r="E1181" s="5">
        <v>1989</v>
      </c>
      <c r="F1181" s="5">
        <v>1989</v>
      </c>
      <c r="G1181" s="5" t="s">
        <v>48</v>
      </c>
      <c r="H1181" s="5">
        <v>2</v>
      </c>
      <c r="I1181" s="5">
        <v>1</v>
      </c>
      <c r="J1181" s="26">
        <v>390.65</v>
      </c>
      <c r="K1181" s="26">
        <v>366.52</v>
      </c>
      <c r="L1181" s="26">
        <v>0</v>
      </c>
      <c r="M1181" s="6">
        <v>1</v>
      </c>
      <c r="N1181" s="24">
        <f t="shared" si="412"/>
        <v>2736423.6599999997</v>
      </c>
      <c r="O1181" s="26"/>
      <c r="P1181" s="1">
        <f t="shared" si="415"/>
        <v>1587248.7344414378</v>
      </c>
      <c r="Q1181" s="1"/>
      <c r="R1181" s="1">
        <v>105472.56664</v>
      </c>
      <c r="S1181" s="1">
        <v>1043702.3589185619</v>
      </c>
      <c r="T1181" s="1"/>
      <c r="U1181" s="1">
        <f t="shared" si="414"/>
        <v>7465.9600021826909</v>
      </c>
      <c r="V1181" s="1">
        <f t="shared" si="414"/>
        <v>7465.9600021826909</v>
      </c>
      <c r="W1181" s="7">
        <v>2020</v>
      </c>
      <c r="X1181" s="173" t="s">
        <v>1394</v>
      </c>
      <c r="Y1181" s="11">
        <f>+P1181-'[1]Приложение №1'!$P1124</f>
        <v>0</v>
      </c>
      <c r="AA1181" s="24">
        <f t="shared" si="413"/>
        <v>2736423.6599999997</v>
      </c>
      <c r="AB1181" s="26">
        <v>1072291.1104705799</v>
      </c>
      <c r="AC1181" s="26">
        <v>652473.92621670011</v>
      </c>
      <c r="AD1181" s="26">
        <v>307445.96072232001</v>
      </c>
      <c r="AE1181" s="26">
        <v>262013.59455431998</v>
      </c>
      <c r="AF1181" s="26">
        <v>0</v>
      </c>
      <c r="AG1181" s="26"/>
      <c r="AH1181" s="26">
        <v>113967.79944983998</v>
      </c>
      <c r="AI1181" s="26">
        <v>0</v>
      </c>
      <c r="AJ1181" s="26">
        <v>0</v>
      </c>
      <c r="AK1181" s="26">
        <v>0</v>
      </c>
      <c r="AL1181" s="26">
        <v>0</v>
      </c>
      <c r="AM1181" s="26">
        <v>0</v>
      </c>
      <c r="AN1181" s="26">
        <v>248204.74180000002</v>
      </c>
      <c r="AO1181" s="1">
        <v>27364.236599999997</v>
      </c>
      <c r="AP1181" s="112">
        <v>52662.290186240003</v>
      </c>
      <c r="AQ1181" s="172"/>
    </row>
    <row r="1182" spans="1:43" ht="15" customHeight="1" x14ac:dyDescent="0.25">
      <c r="A1182" s="4">
        <f t="shared" si="410"/>
        <v>1154</v>
      </c>
      <c r="B1182" s="22">
        <f t="shared" si="411"/>
        <v>210</v>
      </c>
      <c r="C1182" s="2" t="s">
        <v>176</v>
      </c>
      <c r="D1182" s="2" t="s">
        <v>893</v>
      </c>
      <c r="E1182" s="5">
        <v>1989</v>
      </c>
      <c r="F1182" s="5">
        <v>1989</v>
      </c>
      <c r="G1182" s="5" t="s">
        <v>48</v>
      </c>
      <c r="H1182" s="5">
        <v>5</v>
      </c>
      <c r="I1182" s="5">
        <v>2</v>
      </c>
      <c r="J1182" s="26">
        <v>1113.04</v>
      </c>
      <c r="K1182" s="26">
        <v>936.92</v>
      </c>
      <c r="L1182" s="26">
        <v>0</v>
      </c>
      <c r="M1182" s="6">
        <v>28</v>
      </c>
      <c r="N1182" s="24">
        <f t="shared" si="412"/>
        <v>3813311.24</v>
      </c>
      <c r="O1182" s="26"/>
      <c r="P1182" s="1">
        <f t="shared" si="415"/>
        <v>1778614.2281470578</v>
      </c>
      <c r="Q1182" s="1"/>
      <c r="R1182" s="1">
        <v>329268.19944</v>
      </c>
      <c r="S1182" s="1">
        <v>1705428.8124129423</v>
      </c>
      <c r="T1182" s="1"/>
      <c r="U1182" s="1">
        <f t="shared" si="414"/>
        <v>4070.0499935960383</v>
      </c>
      <c r="V1182" s="1">
        <f t="shared" si="414"/>
        <v>4070.0499935960383</v>
      </c>
      <c r="W1182" s="7">
        <v>2020</v>
      </c>
      <c r="X1182" s="173" t="s">
        <v>1394</v>
      </c>
      <c r="Y1182" s="11">
        <f>+P1182-'[1]Приложение №1'!$P1125</f>
        <v>0</v>
      </c>
      <c r="AA1182" s="24">
        <f t="shared" si="413"/>
        <v>3813311.24</v>
      </c>
      <c r="AB1182" s="26">
        <v>2150190.8694575401</v>
      </c>
      <c r="AC1182" s="26">
        <v>760761.90151710005</v>
      </c>
      <c r="AD1182" s="26">
        <v>380042.30206949997</v>
      </c>
      <c r="AE1182" s="26">
        <v>0</v>
      </c>
      <c r="AF1182" s="26">
        <v>0</v>
      </c>
      <c r="AG1182" s="26"/>
      <c r="AH1182" s="26">
        <v>85315.658345399992</v>
      </c>
      <c r="AI1182" s="26">
        <v>0</v>
      </c>
      <c r="AJ1182" s="26">
        <v>0</v>
      </c>
      <c r="AK1182" s="26">
        <v>0</v>
      </c>
      <c r="AL1182" s="26">
        <v>0</v>
      </c>
      <c r="AM1182" s="26">
        <v>0</v>
      </c>
      <c r="AN1182" s="26">
        <v>325034.3187</v>
      </c>
      <c r="AO1182" s="1">
        <v>38133.112399999998</v>
      </c>
      <c r="AP1182" s="112">
        <v>73833.077510459989</v>
      </c>
      <c r="AQ1182" s="172"/>
    </row>
    <row r="1183" spans="1:43" ht="15" customHeight="1" x14ac:dyDescent="0.25">
      <c r="A1183" s="4">
        <f t="shared" si="410"/>
        <v>1155</v>
      </c>
      <c r="B1183" s="22">
        <f t="shared" si="411"/>
        <v>211</v>
      </c>
      <c r="C1183" s="2" t="s">
        <v>177</v>
      </c>
      <c r="D1183" s="2" t="s">
        <v>894</v>
      </c>
      <c r="E1183" s="5">
        <v>1987</v>
      </c>
      <c r="F1183" s="5">
        <v>1987</v>
      </c>
      <c r="G1183" s="5" t="s">
        <v>63</v>
      </c>
      <c r="H1183" s="5">
        <v>1</v>
      </c>
      <c r="I1183" s="5">
        <v>1</v>
      </c>
      <c r="J1183" s="26">
        <v>382.8</v>
      </c>
      <c r="K1183" s="26">
        <v>291.7</v>
      </c>
      <c r="L1183" s="26">
        <v>0</v>
      </c>
      <c r="M1183" s="6">
        <v>19</v>
      </c>
      <c r="N1183" s="24">
        <f t="shared" si="412"/>
        <v>6506878.9714417215</v>
      </c>
      <c r="O1183" s="26"/>
      <c r="P1183" s="1">
        <f t="shared" si="415"/>
        <v>6242599.3199684722</v>
      </c>
      <c r="Q1183" s="1"/>
      <c r="R1183" s="1">
        <v>67907.207399999999</v>
      </c>
      <c r="S1183" s="1">
        <v>196372.44407324929</v>
      </c>
      <c r="T1183" s="26"/>
      <c r="U1183" s="1">
        <f t="shared" si="414"/>
        <v>22306.749987801584</v>
      </c>
      <c r="V1183" s="1">
        <f t="shared" si="414"/>
        <v>22306.749987801584</v>
      </c>
      <c r="W1183" s="7">
        <v>2020</v>
      </c>
      <c r="X1183" s="173" t="s">
        <v>1394</v>
      </c>
      <c r="Y1183" s="11">
        <f>+P1183-'[1]Приложение №1'!$P1126</f>
        <v>0</v>
      </c>
      <c r="AA1183" s="24">
        <f t="shared" si="413"/>
        <v>6506878.9714417215</v>
      </c>
      <c r="AB1183" s="26">
        <v>550430.15727000008</v>
      </c>
      <c r="AC1183" s="26">
        <v>322388.25187799998</v>
      </c>
      <c r="AD1183" s="26">
        <v>79293.599574000007</v>
      </c>
      <c r="AE1183" s="26">
        <v>620003.78298600006</v>
      </c>
      <c r="AF1183" s="26">
        <v>0</v>
      </c>
      <c r="AG1183" s="26"/>
      <c r="AH1183" s="26">
        <v>238419.90946200001</v>
      </c>
      <c r="AI1183" s="26">
        <v>0</v>
      </c>
      <c r="AJ1183" s="26">
        <v>1916481.53046</v>
      </c>
      <c r="AK1183" s="26">
        <v>0</v>
      </c>
      <c r="AL1183" s="26">
        <v>0</v>
      </c>
      <c r="AM1183" s="26">
        <v>2447517.9299340001</v>
      </c>
      <c r="AN1183" s="26">
        <v>152771.3414732501</v>
      </c>
      <c r="AO1183" s="1">
        <v>44547.89</v>
      </c>
      <c r="AP1183" s="112">
        <v>135024.5784044725</v>
      </c>
      <c r="AQ1183" s="172"/>
    </row>
    <row r="1184" spans="1:43" ht="15" customHeight="1" x14ac:dyDescent="0.25">
      <c r="A1184" s="4">
        <f t="shared" si="410"/>
        <v>1156</v>
      </c>
      <c r="B1184" s="22">
        <f t="shared" si="411"/>
        <v>212</v>
      </c>
      <c r="C1184" s="2" t="s">
        <v>177</v>
      </c>
      <c r="D1184" s="2" t="s">
        <v>895</v>
      </c>
      <c r="E1184" s="5">
        <v>1989</v>
      </c>
      <c r="F1184" s="5">
        <v>1989</v>
      </c>
      <c r="G1184" s="5" t="s">
        <v>48</v>
      </c>
      <c r="H1184" s="5">
        <v>2</v>
      </c>
      <c r="I1184" s="5">
        <v>2</v>
      </c>
      <c r="J1184" s="26">
        <v>915</v>
      </c>
      <c r="K1184" s="26">
        <v>889.38</v>
      </c>
      <c r="L1184" s="26">
        <v>0</v>
      </c>
      <c r="M1184" s="6">
        <v>32</v>
      </c>
      <c r="N1184" s="24">
        <f t="shared" si="412"/>
        <v>8546292.5500000007</v>
      </c>
      <c r="O1184" s="26"/>
      <c r="P1184" s="1">
        <f t="shared" si="415"/>
        <v>5771887.2600000016</v>
      </c>
      <c r="Q1184" s="1"/>
      <c r="R1184" s="1">
        <v>303008.25715999998</v>
      </c>
      <c r="S1184" s="1">
        <v>2471397.03284</v>
      </c>
      <c r="T1184" s="1"/>
      <c r="U1184" s="1">
        <f t="shared" si="414"/>
        <v>9609.2699970766153</v>
      </c>
      <c r="V1184" s="1">
        <f t="shared" si="414"/>
        <v>9609.2699970766153</v>
      </c>
      <c r="W1184" s="7">
        <v>2020</v>
      </c>
      <c r="X1184" s="173" t="s">
        <v>1394</v>
      </c>
      <c r="Y1184" s="11">
        <f>+P1184-'[1]Приложение №1'!$P1127</f>
        <v>0</v>
      </c>
      <c r="AA1184" s="24">
        <f t="shared" si="413"/>
        <v>8546292.5500000007</v>
      </c>
      <c r="AB1184" s="26">
        <v>0</v>
      </c>
      <c r="AC1184" s="26">
        <v>0</v>
      </c>
      <c r="AD1184" s="26">
        <v>0</v>
      </c>
      <c r="AE1184" s="26">
        <v>0</v>
      </c>
      <c r="AF1184" s="26">
        <v>0</v>
      </c>
      <c r="AG1184" s="26"/>
      <c r="AH1184" s="26">
        <v>0</v>
      </c>
      <c r="AI1184" s="26">
        <v>0</v>
      </c>
      <c r="AJ1184" s="26">
        <v>7527061.7004870009</v>
      </c>
      <c r="AK1184" s="26">
        <v>0</v>
      </c>
      <c r="AL1184" s="26">
        <v>0</v>
      </c>
      <c r="AM1184" s="26">
        <v>0</v>
      </c>
      <c r="AN1184" s="26">
        <v>769166.32949999999</v>
      </c>
      <c r="AO1184" s="1">
        <v>85462.925500000012</v>
      </c>
      <c r="AP1184" s="112">
        <v>164601.59451300002</v>
      </c>
      <c r="AQ1184" s="172"/>
    </row>
    <row r="1185" spans="1:43" ht="15" customHeight="1" x14ac:dyDescent="0.25">
      <c r="A1185" s="4">
        <f t="shared" si="410"/>
        <v>1157</v>
      </c>
      <c r="B1185" s="22">
        <f t="shared" si="411"/>
        <v>213</v>
      </c>
      <c r="C1185" s="2" t="s">
        <v>177</v>
      </c>
      <c r="D1185" s="2" t="s">
        <v>896</v>
      </c>
      <c r="E1185" s="5">
        <v>1989</v>
      </c>
      <c r="F1185" s="5">
        <v>1989</v>
      </c>
      <c r="G1185" s="5" t="s">
        <v>63</v>
      </c>
      <c r="H1185" s="5">
        <v>2</v>
      </c>
      <c r="I1185" s="5">
        <v>3</v>
      </c>
      <c r="J1185" s="26">
        <v>1283.71</v>
      </c>
      <c r="K1185" s="26">
        <v>1107.01</v>
      </c>
      <c r="L1185" s="26">
        <v>0</v>
      </c>
      <c r="M1185" s="6">
        <v>45</v>
      </c>
      <c r="N1185" s="24">
        <f t="shared" si="412"/>
        <v>9177190.3899999987</v>
      </c>
      <c r="O1185" s="26"/>
      <c r="P1185" s="1">
        <f t="shared" si="415"/>
        <v>8134569.829805186</v>
      </c>
      <c r="Q1185" s="1"/>
      <c r="R1185" s="1">
        <v>297381.42622000002</v>
      </c>
      <c r="S1185" s="1">
        <v>745239.13397481269</v>
      </c>
      <c r="T1185" s="26"/>
      <c r="U1185" s="1">
        <f t="shared" si="414"/>
        <v>8290.0699993676644</v>
      </c>
      <c r="V1185" s="1">
        <f t="shared" si="414"/>
        <v>8290.0699993676644</v>
      </c>
      <c r="W1185" s="7">
        <v>2020</v>
      </c>
      <c r="X1185" s="173" t="s">
        <v>1394</v>
      </c>
      <c r="Y1185" s="11">
        <f>+P1185-'[1]Приложение №1'!$P1128</f>
        <v>0</v>
      </c>
      <c r="AA1185" s="24">
        <f t="shared" si="413"/>
        <v>9177190.3899999987</v>
      </c>
      <c r="AB1185" s="26">
        <v>0</v>
      </c>
      <c r="AC1185" s="26">
        <v>0</v>
      </c>
      <c r="AD1185" s="26">
        <v>0</v>
      </c>
      <c r="AE1185" s="26">
        <v>0</v>
      </c>
      <c r="AF1185" s="26">
        <v>0</v>
      </c>
      <c r="AG1185" s="26"/>
      <c r="AH1185" s="26">
        <v>0</v>
      </c>
      <c r="AI1185" s="26">
        <v>0</v>
      </c>
      <c r="AJ1185" s="26">
        <v>3228608.4326160001</v>
      </c>
      <c r="AK1185" s="26">
        <v>0</v>
      </c>
      <c r="AL1185" s="26">
        <v>5622908.264568001</v>
      </c>
      <c r="AM1185" s="26">
        <v>0</v>
      </c>
      <c r="AN1185" s="26">
        <v>102108.95</v>
      </c>
      <c r="AO1185" s="1">
        <v>30000</v>
      </c>
      <c r="AP1185" s="112">
        <v>193564.74281600001</v>
      </c>
      <c r="AQ1185" s="172"/>
    </row>
    <row r="1186" spans="1:43" ht="15" customHeight="1" x14ac:dyDescent="0.25">
      <c r="A1186" s="4">
        <f t="shared" si="410"/>
        <v>1158</v>
      </c>
      <c r="B1186" s="22">
        <f t="shared" si="411"/>
        <v>214</v>
      </c>
      <c r="C1186" s="2" t="s">
        <v>177</v>
      </c>
      <c r="D1186" s="2" t="s">
        <v>897</v>
      </c>
      <c r="E1186" s="5">
        <v>1987</v>
      </c>
      <c r="F1186" s="5">
        <v>2000</v>
      </c>
      <c r="G1186" s="5" t="s">
        <v>63</v>
      </c>
      <c r="H1186" s="5">
        <v>2</v>
      </c>
      <c r="I1186" s="5">
        <v>3</v>
      </c>
      <c r="J1186" s="26">
        <v>1313.66</v>
      </c>
      <c r="K1186" s="26">
        <v>1120.0999999999999</v>
      </c>
      <c r="L1186" s="26">
        <v>0</v>
      </c>
      <c r="M1186" s="6">
        <v>42</v>
      </c>
      <c r="N1186" s="24">
        <f t="shared" si="412"/>
        <v>9763228.4400000013</v>
      </c>
      <c r="O1186" s="26"/>
      <c r="P1186" s="1">
        <f t="shared" si="415"/>
        <v>8734734.9628392775</v>
      </c>
      <c r="Q1186" s="1"/>
      <c r="R1186" s="1">
        <v>274442.15220000001</v>
      </c>
      <c r="S1186" s="1">
        <v>754051.32496072387</v>
      </c>
      <c r="T1186" s="26"/>
      <c r="U1186" s="1">
        <f t="shared" si="414"/>
        <v>8716.3900008927794</v>
      </c>
      <c r="V1186" s="1">
        <f t="shared" si="414"/>
        <v>8716.3900008927794</v>
      </c>
      <c r="W1186" s="7">
        <v>2020</v>
      </c>
      <c r="X1186" s="173" t="s">
        <v>1394</v>
      </c>
      <c r="Y1186" s="11">
        <f>+P1186-'[1]Приложение №1'!$P1129</f>
        <v>0</v>
      </c>
      <c r="AA1186" s="24">
        <f t="shared" si="413"/>
        <v>9763228.4400000013</v>
      </c>
      <c r="AB1186" s="26">
        <v>2669028.4044900006</v>
      </c>
      <c r="AC1186" s="26">
        <v>948585.18325200002</v>
      </c>
      <c r="AD1186" s="26">
        <v>360421.01243399997</v>
      </c>
      <c r="AE1186" s="26">
        <v>1498635.7024380001</v>
      </c>
      <c r="AF1186" s="26">
        <v>0</v>
      </c>
      <c r="AG1186" s="26"/>
      <c r="AH1186" s="26">
        <v>617800.70973600005</v>
      </c>
      <c r="AI1186" s="26">
        <v>0</v>
      </c>
      <c r="AJ1186" s="26">
        <v>3275289.6489599999</v>
      </c>
      <c r="AK1186" s="26">
        <v>0</v>
      </c>
      <c r="AL1186" s="26">
        <v>0</v>
      </c>
      <c r="AM1186" s="26">
        <v>0</v>
      </c>
      <c r="AN1186" s="26">
        <v>158570.09</v>
      </c>
      <c r="AO1186" s="1">
        <v>30000</v>
      </c>
      <c r="AP1186" s="112">
        <v>204897.68869000004</v>
      </c>
      <c r="AQ1186" s="172"/>
    </row>
    <row r="1187" spans="1:43" ht="15" customHeight="1" x14ac:dyDescent="0.25">
      <c r="A1187" s="4">
        <f t="shared" si="410"/>
        <v>1159</v>
      </c>
      <c r="B1187" s="22">
        <f t="shared" si="411"/>
        <v>215</v>
      </c>
      <c r="C1187" s="2" t="s">
        <v>177</v>
      </c>
      <c r="D1187" s="2" t="s">
        <v>898</v>
      </c>
      <c r="E1187" s="5">
        <v>1989</v>
      </c>
      <c r="F1187" s="5">
        <v>1989</v>
      </c>
      <c r="G1187" s="5" t="s">
        <v>63</v>
      </c>
      <c r="H1187" s="5">
        <v>2</v>
      </c>
      <c r="I1187" s="5">
        <v>3</v>
      </c>
      <c r="J1187" s="26">
        <v>813.63</v>
      </c>
      <c r="K1187" s="26">
        <v>748.35</v>
      </c>
      <c r="L1187" s="26">
        <v>0</v>
      </c>
      <c r="M1187" s="6">
        <v>33</v>
      </c>
      <c r="N1187" s="24">
        <f t="shared" si="412"/>
        <v>6522910.4644847969</v>
      </c>
      <c r="O1187" s="26"/>
      <c r="P1187" s="1">
        <f t="shared" si="415"/>
        <v>5828498.5399019271</v>
      </c>
      <c r="Q1187" s="1"/>
      <c r="R1187" s="1">
        <v>190622.70370000001</v>
      </c>
      <c r="S1187" s="1">
        <v>503789.22088286973</v>
      </c>
      <c r="T1187" s="26"/>
      <c r="U1187" s="1">
        <f t="shared" si="414"/>
        <v>8716.3900106698693</v>
      </c>
      <c r="V1187" s="1">
        <f t="shared" si="414"/>
        <v>8716.3900106698693</v>
      </c>
      <c r="W1187" s="7">
        <v>2020</v>
      </c>
      <c r="X1187" s="173" t="s">
        <v>1394</v>
      </c>
      <c r="Y1187" s="11">
        <f>+P1187-'[1]Приложение №1'!$P1130</f>
        <v>0</v>
      </c>
      <c r="AA1187" s="24">
        <f t="shared" si="413"/>
        <v>6522910.4644847969</v>
      </c>
      <c r="AB1187" s="26">
        <v>1778097.3521640003</v>
      </c>
      <c r="AC1187" s="26">
        <v>630651.76322400011</v>
      </c>
      <c r="AD1187" s="26">
        <v>236349.31908000002</v>
      </c>
      <c r="AE1187" s="26">
        <v>995804.71767000004</v>
      </c>
      <c r="AF1187" s="26">
        <v>0</v>
      </c>
      <c r="AG1187" s="26"/>
      <c r="AH1187" s="26">
        <v>412758.83035800001</v>
      </c>
      <c r="AI1187" s="26">
        <v>0</v>
      </c>
      <c r="AJ1187" s="26">
        <v>2168239.2001200002</v>
      </c>
      <c r="AK1187" s="26">
        <v>0</v>
      </c>
      <c r="AL1187" s="26">
        <v>0</v>
      </c>
      <c r="AM1187" s="26">
        <v>0</v>
      </c>
      <c r="AN1187" s="26">
        <v>134948.90458286961</v>
      </c>
      <c r="AO1187" s="1">
        <v>30000</v>
      </c>
      <c r="AP1187" s="112">
        <v>136060.3772859266</v>
      </c>
      <c r="AQ1187" s="172"/>
    </row>
    <row r="1188" spans="1:43" ht="15" customHeight="1" x14ac:dyDescent="0.25">
      <c r="A1188" s="4">
        <f t="shared" si="410"/>
        <v>1160</v>
      </c>
      <c r="B1188" s="22">
        <f t="shared" si="411"/>
        <v>216</v>
      </c>
      <c r="C1188" s="2" t="s">
        <v>177</v>
      </c>
      <c r="D1188" s="2" t="s">
        <v>899</v>
      </c>
      <c r="E1188" s="5">
        <v>1987</v>
      </c>
      <c r="F1188" s="5">
        <v>2013</v>
      </c>
      <c r="G1188" s="5" t="s">
        <v>63</v>
      </c>
      <c r="H1188" s="5">
        <v>2</v>
      </c>
      <c r="I1188" s="5">
        <v>2</v>
      </c>
      <c r="J1188" s="26">
        <v>576.96</v>
      </c>
      <c r="K1188" s="26">
        <v>570.95000000000005</v>
      </c>
      <c r="L1188" s="26">
        <v>0</v>
      </c>
      <c r="M1188" s="6">
        <v>19</v>
      </c>
      <c r="N1188" s="24">
        <f t="shared" si="412"/>
        <v>3240124.1300000008</v>
      </c>
      <c r="O1188" s="26"/>
      <c r="P1188" s="1">
        <f t="shared" si="415"/>
        <v>2703335.1229133485</v>
      </c>
      <c r="Q1188" s="1"/>
      <c r="R1188" s="1">
        <v>152425.47090000001</v>
      </c>
      <c r="S1188" s="1">
        <v>384363.53618665232</v>
      </c>
      <c r="T1188" s="26"/>
      <c r="U1188" s="1">
        <f t="shared" si="414"/>
        <v>5674.970014887469</v>
      </c>
      <c r="V1188" s="1">
        <f t="shared" si="414"/>
        <v>5674.970014887469</v>
      </c>
      <c r="W1188" s="7">
        <v>2020</v>
      </c>
      <c r="X1188" s="173" t="s">
        <v>1394</v>
      </c>
      <c r="Y1188" s="11">
        <f>+P1188-'[1]Приложение №1'!$P1131</f>
        <v>0</v>
      </c>
      <c r="AA1188" s="24">
        <f t="shared" si="413"/>
        <v>3240124.1300000008</v>
      </c>
      <c r="AB1188" s="26">
        <v>1348788.2037420003</v>
      </c>
      <c r="AC1188" s="26">
        <v>473113.91685599997</v>
      </c>
      <c r="AD1188" s="26">
        <v>175463.117004</v>
      </c>
      <c r="AE1188" s="26">
        <v>752886.86902799993</v>
      </c>
      <c r="AF1188" s="26">
        <v>0</v>
      </c>
      <c r="AG1188" s="26"/>
      <c r="AH1188" s="26">
        <v>314912.34482400003</v>
      </c>
      <c r="AI1188" s="26">
        <v>0</v>
      </c>
      <c r="AJ1188" s="26">
        <v>0</v>
      </c>
      <c r="AK1188" s="26">
        <v>0</v>
      </c>
      <c r="AL1188" s="26">
        <v>0</v>
      </c>
      <c r="AM1188" s="26">
        <v>0</v>
      </c>
      <c r="AN1188" s="26">
        <v>77930.740000000005</v>
      </c>
      <c r="AO1188" s="1">
        <v>30000</v>
      </c>
      <c r="AP1188" s="112">
        <v>67028.93854599999</v>
      </c>
      <c r="AQ1188" s="172"/>
    </row>
    <row r="1189" spans="1:43" ht="15" customHeight="1" x14ac:dyDescent="0.25">
      <c r="A1189" s="4">
        <f t="shared" si="410"/>
        <v>1161</v>
      </c>
      <c r="B1189" s="22">
        <f t="shared" si="411"/>
        <v>217</v>
      </c>
      <c r="C1189" s="2" t="s">
        <v>177</v>
      </c>
      <c r="D1189" s="2" t="s">
        <v>900</v>
      </c>
      <c r="E1189" s="5">
        <v>1987</v>
      </c>
      <c r="F1189" s="5">
        <v>1987</v>
      </c>
      <c r="G1189" s="5" t="s">
        <v>63</v>
      </c>
      <c r="H1189" s="5">
        <v>2</v>
      </c>
      <c r="I1189" s="5">
        <v>1</v>
      </c>
      <c r="J1189" s="26">
        <v>692.16</v>
      </c>
      <c r="K1189" s="26">
        <v>403.96</v>
      </c>
      <c r="L1189" s="26">
        <v>211.3</v>
      </c>
      <c r="M1189" s="6">
        <v>17</v>
      </c>
      <c r="N1189" s="24">
        <f t="shared" si="412"/>
        <v>5362846.12</v>
      </c>
      <c r="O1189" s="26"/>
      <c r="P1189" s="1">
        <f t="shared" si="415"/>
        <v>4562780.2152192844</v>
      </c>
      <c r="Q1189" s="1"/>
      <c r="R1189" s="1">
        <v>137130.50831999999</v>
      </c>
      <c r="S1189" s="1">
        <v>662935.39646071568</v>
      </c>
      <c r="T1189" s="26"/>
      <c r="U1189" s="1">
        <f t="shared" ref="U1189:V1208" si="416">$N1189/($K1189+$L1189)</f>
        <v>8716.3900139778307</v>
      </c>
      <c r="V1189" s="1">
        <f t="shared" si="416"/>
        <v>8716.3900139778307</v>
      </c>
      <c r="W1189" s="7">
        <v>2020</v>
      </c>
      <c r="X1189" s="173" t="s">
        <v>1394</v>
      </c>
      <c r="Y1189" s="11">
        <f>+P1189-'[1]Приложение №1'!$P1132</f>
        <v>0</v>
      </c>
      <c r="AA1189" s="24">
        <f t="shared" si="413"/>
        <v>5362846.12</v>
      </c>
      <c r="AB1189" s="26">
        <v>1457536.440066</v>
      </c>
      <c r="AC1189" s="26">
        <v>513980.60515199997</v>
      </c>
      <c r="AD1189" s="26">
        <v>191902.28568</v>
      </c>
      <c r="AE1189" s="26">
        <v>815079.306384</v>
      </c>
      <c r="AF1189" s="26">
        <v>0</v>
      </c>
      <c r="AG1189" s="26"/>
      <c r="AH1189" s="26">
        <v>339351.90122400003</v>
      </c>
      <c r="AI1189" s="26">
        <v>0</v>
      </c>
      <c r="AJ1189" s="26">
        <v>1779244.1637180001</v>
      </c>
      <c r="AK1189" s="26">
        <v>0</v>
      </c>
      <c r="AL1189" s="26">
        <v>0</v>
      </c>
      <c r="AM1189" s="26">
        <v>0</v>
      </c>
      <c r="AN1189" s="26">
        <v>124288.28</v>
      </c>
      <c r="AO1189" s="1">
        <v>30000</v>
      </c>
      <c r="AP1189" s="112">
        <v>111463.137776</v>
      </c>
      <c r="AQ1189" s="172"/>
    </row>
    <row r="1190" spans="1:43" ht="15" customHeight="1" x14ac:dyDescent="0.25">
      <c r="A1190" s="4">
        <f t="shared" si="410"/>
        <v>1162</v>
      </c>
      <c r="B1190" s="22">
        <f t="shared" si="411"/>
        <v>218</v>
      </c>
      <c r="C1190" s="2" t="s">
        <v>177</v>
      </c>
      <c r="D1190" s="2" t="s">
        <v>901</v>
      </c>
      <c r="E1190" s="5">
        <v>1988</v>
      </c>
      <c r="F1190" s="5">
        <v>2000</v>
      </c>
      <c r="G1190" s="5" t="s">
        <v>63</v>
      </c>
      <c r="H1190" s="5">
        <v>2</v>
      </c>
      <c r="I1190" s="5">
        <v>3</v>
      </c>
      <c r="J1190" s="26">
        <v>1322.06</v>
      </c>
      <c r="K1190" s="26">
        <v>1131.81</v>
      </c>
      <c r="L1190" s="26">
        <v>0</v>
      </c>
      <c r="M1190" s="6">
        <v>48</v>
      </c>
      <c r="N1190" s="24">
        <f t="shared" si="412"/>
        <v>3442309.57</v>
      </c>
      <c r="O1190" s="26"/>
      <c r="P1190" s="1">
        <f t="shared" si="415"/>
        <v>2372269.8085990548</v>
      </c>
      <c r="Q1190" s="1"/>
      <c r="R1190" s="1">
        <v>308105.27182000002</v>
      </c>
      <c r="S1190" s="1">
        <v>761934.48958094523</v>
      </c>
      <c r="T1190" s="26"/>
      <c r="U1190" s="1">
        <f t="shared" si="416"/>
        <v>3041.4199998232921</v>
      </c>
      <c r="V1190" s="1">
        <f t="shared" si="416"/>
        <v>3041.4199998232921</v>
      </c>
      <c r="W1190" s="7">
        <v>2020</v>
      </c>
      <c r="X1190" s="173" t="s">
        <v>1394</v>
      </c>
      <c r="Y1190" s="11">
        <f>+P1190-'[1]Приложение №1'!$P1133</f>
        <v>0</v>
      </c>
      <c r="AA1190" s="24">
        <f t="shared" si="413"/>
        <v>3442309.57</v>
      </c>
      <c r="AB1190" s="26">
        <v>0</v>
      </c>
      <c r="AC1190" s="26">
        <v>0</v>
      </c>
      <c r="AD1190" s="26">
        <v>0</v>
      </c>
      <c r="AE1190" s="26">
        <v>0</v>
      </c>
      <c r="AF1190" s="26">
        <v>0</v>
      </c>
      <c r="AG1190" s="26"/>
      <c r="AH1190" s="26">
        <v>0</v>
      </c>
      <c r="AI1190" s="26">
        <v>0</v>
      </c>
      <c r="AJ1190" s="26">
        <v>3285461.8618650348</v>
      </c>
      <c r="AK1190" s="26">
        <v>0</v>
      </c>
      <c r="AL1190" s="26">
        <v>0</v>
      </c>
      <c r="AM1190" s="26">
        <v>0</v>
      </c>
      <c r="AN1190" s="26">
        <v>55001.311400945284</v>
      </c>
      <c r="AO1190" s="1">
        <v>30000</v>
      </c>
      <c r="AP1190" s="112">
        <v>71846.396734019771</v>
      </c>
      <c r="AQ1190" s="172"/>
    </row>
    <row r="1191" spans="1:43" ht="15" customHeight="1" x14ac:dyDescent="0.25">
      <c r="A1191" s="4">
        <f t="shared" si="410"/>
        <v>1163</v>
      </c>
      <c r="B1191" s="22">
        <f t="shared" si="411"/>
        <v>219</v>
      </c>
      <c r="C1191" s="2" t="s">
        <v>177</v>
      </c>
      <c r="D1191" s="2" t="s">
        <v>902</v>
      </c>
      <c r="E1191" s="5">
        <v>1989</v>
      </c>
      <c r="F1191" s="5">
        <v>1989</v>
      </c>
      <c r="G1191" s="5" t="s">
        <v>48</v>
      </c>
      <c r="H1191" s="5">
        <v>3</v>
      </c>
      <c r="I1191" s="5">
        <v>2</v>
      </c>
      <c r="J1191" s="26">
        <v>906</v>
      </c>
      <c r="K1191" s="26">
        <v>498.42</v>
      </c>
      <c r="L1191" s="26">
        <v>363.42</v>
      </c>
      <c r="M1191" s="6">
        <v>38</v>
      </c>
      <c r="N1191" s="24">
        <f t="shared" si="412"/>
        <v>8281653.2599999998</v>
      </c>
      <c r="O1191" s="26"/>
      <c r="P1191" s="1">
        <f t="shared" si="415"/>
        <v>5593158.5100000007</v>
      </c>
      <c r="Q1191" s="1"/>
      <c r="R1191" s="1">
        <v>313396.97732000001</v>
      </c>
      <c r="S1191" s="1">
        <v>2375097.7726799995</v>
      </c>
      <c r="T1191" s="1"/>
      <c r="U1191" s="1">
        <f t="shared" si="416"/>
        <v>9609.2700037129853</v>
      </c>
      <c r="V1191" s="1">
        <f t="shared" si="416"/>
        <v>9609.2700037129853</v>
      </c>
      <c r="W1191" s="7">
        <v>2020</v>
      </c>
      <c r="X1191" s="173" t="s">
        <v>1394</v>
      </c>
      <c r="Y1191" s="11">
        <f>+P1191-'[1]Приложение №1'!$P1134</f>
        <v>0</v>
      </c>
      <c r="AA1191" s="24">
        <f t="shared" si="413"/>
        <v>8281653.2599999998</v>
      </c>
      <c r="AB1191" s="26">
        <v>0</v>
      </c>
      <c r="AC1191" s="26">
        <v>0</v>
      </c>
      <c r="AD1191" s="26">
        <v>0</v>
      </c>
      <c r="AE1191" s="26">
        <v>0</v>
      </c>
      <c r="AF1191" s="26">
        <v>0</v>
      </c>
      <c r="AG1191" s="26"/>
      <c r="AH1191" s="26">
        <v>0</v>
      </c>
      <c r="AI1191" s="26">
        <v>0</v>
      </c>
      <c r="AJ1191" s="26">
        <v>7293983.2922124006</v>
      </c>
      <c r="AK1191" s="26">
        <v>0</v>
      </c>
      <c r="AL1191" s="26">
        <v>0</v>
      </c>
      <c r="AM1191" s="26">
        <v>0</v>
      </c>
      <c r="AN1191" s="26">
        <v>745348.79339999997</v>
      </c>
      <c r="AO1191" s="1">
        <v>82816.532600000006</v>
      </c>
      <c r="AP1191" s="112">
        <v>159504.64178760001</v>
      </c>
      <c r="AQ1191" s="172"/>
    </row>
    <row r="1192" spans="1:43" ht="15" customHeight="1" x14ac:dyDescent="0.25">
      <c r="A1192" s="4">
        <f t="shared" si="410"/>
        <v>1164</v>
      </c>
      <c r="B1192" s="22">
        <f t="shared" si="411"/>
        <v>220</v>
      </c>
      <c r="C1192" s="2" t="s">
        <v>177</v>
      </c>
      <c r="D1192" s="2" t="s">
        <v>903</v>
      </c>
      <c r="E1192" s="5">
        <v>1987</v>
      </c>
      <c r="F1192" s="5">
        <v>1987</v>
      </c>
      <c r="G1192" s="5" t="s">
        <v>63</v>
      </c>
      <c r="H1192" s="5">
        <v>2</v>
      </c>
      <c r="I1192" s="5">
        <v>3</v>
      </c>
      <c r="J1192" s="26">
        <v>1146.2</v>
      </c>
      <c r="K1192" s="26">
        <v>1141.0999999999999</v>
      </c>
      <c r="L1192" s="26">
        <v>0</v>
      </c>
      <c r="M1192" s="6">
        <v>50</v>
      </c>
      <c r="N1192" s="24">
        <f t="shared" si="412"/>
        <v>3470564.36</v>
      </c>
      <c r="O1192" s="26"/>
      <c r="P1192" s="1">
        <f t="shared" si="415"/>
        <v>2392986.4299999997</v>
      </c>
      <c r="Q1192" s="1"/>
      <c r="R1192" s="1">
        <v>309389.4142</v>
      </c>
      <c r="S1192" s="1">
        <v>768188.51580000017</v>
      </c>
      <c r="T1192" s="26"/>
      <c r="U1192" s="1">
        <f t="shared" si="416"/>
        <v>3041.4199982473056</v>
      </c>
      <c r="V1192" s="1">
        <f t="shared" si="416"/>
        <v>3041.4199982473056</v>
      </c>
      <c r="W1192" s="7">
        <v>2020</v>
      </c>
      <c r="X1192" s="173" t="s">
        <v>1394</v>
      </c>
      <c r="Y1192" s="11">
        <f>+P1192-'[1]Приложение №1'!$P1135</f>
        <v>0</v>
      </c>
      <c r="AA1192" s="24">
        <f t="shared" si="413"/>
        <v>3470564.36</v>
      </c>
      <c r="AB1192" s="26">
        <v>0</v>
      </c>
      <c r="AC1192" s="26">
        <v>0</v>
      </c>
      <c r="AD1192" s="26">
        <v>0</v>
      </c>
      <c r="AE1192" s="26">
        <v>0</v>
      </c>
      <c r="AF1192" s="26">
        <v>0</v>
      </c>
      <c r="AG1192" s="26"/>
      <c r="AH1192" s="26">
        <v>0</v>
      </c>
      <c r="AI1192" s="26">
        <v>0</v>
      </c>
      <c r="AJ1192" s="26">
        <v>3312957.9103739997</v>
      </c>
      <c r="AK1192" s="26">
        <v>0</v>
      </c>
      <c r="AL1192" s="26">
        <v>0</v>
      </c>
      <c r="AM1192" s="26">
        <v>0</v>
      </c>
      <c r="AN1192" s="26">
        <v>55158.77</v>
      </c>
      <c r="AO1192" s="1">
        <v>30000</v>
      </c>
      <c r="AP1192" s="112">
        <v>72447.679625999997</v>
      </c>
      <c r="AQ1192" s="172"/>
    </row>
    <row r="1193" spans="1:43" ht="15" customHeight="1" x14ac:dyDescent="0.25">
      <c r="A1193" s="4">
        <f t="shared" si="410"/>
        <v>1165</v>
      </c>
      <c r="B1193" s="22">
        <f t="shared" si="411"/>
        <v>221</v>
      </c>
      <c r="C1193" s="2" t="s">
        <v>177</v>
      </c>
      <c r="D1193" s="2" t="s">
        <v>904</v>
      </c>
      <c r="E1193" s="5">
        <v>1986</v>
      </c>
      <c r="F1193" s="5">
        <v>1986</v>
      </c>
      <c r="G1193" s="5" t="s">
        <v>63</v>
      </c>
      <c r="H1193" s="5">
        <v>2</v>
      </c>
      <c r="I1193" s="5">
        <v>2</v>
      </c>
      <c r="J1193" s="26">
        <v>530.20000000000005</v>
      </c>
      <c r="K1193" s="26">
        <v>490.23</v>
      </c>
      <c r="L1193" s="26">
        <v>0</v>
      </c>
      <c r="M1193" s="6">
        <v>28</v>
      </c>
      <c r="N1193" s="24">
        <f t="shared" si="412"/>
        <v>1490995.33</v>
      </c>
      <c r="O1193" s="26"/>
      <c r="P1193" s="1">
        <f t="shared" si="415"/>
        <v>1043069.3399999999</v>
      </c>
      <c r="Q1193" s="1"/>
      <c r="R1193" s="1">
        <v>117903.15106</v>
      </c>
      <c r="S1193" s="1">
        <v>330022.83894000022</v>
      </c>
      <c r="T1193" s="26"/>
      <c r="U1193" s="1">
        <f t="shared" si="416"/>
        <v>3041.4200069355202</v>
      </c>
      <c r="V1193" s="1">
        <f t="shared" si="416"/>
        <v>3041.4200069355202</v>
      </c>
      <c r="W1193" s="7">
        <v>2020</v>
      </c>
      <c r="X1193" s="173" t="s">
        <v>1394</v>
      </c>
      <c r="Y1193" s="11">
        <f>+P1193-'[1]Приложение №1'!$P1136</f>
        <v>0</v>
      </c>
      <c r="AA1193" s="24">
        <f t="shared" si="413"/>
        <v>1490995.33</v>
      </c>
      <c r="AB1193" s="26">
        <v>0</v>
      </c>
      <c r="AC1193" s="26">
        <v>0</v>
      </c>
      <c r="AD1193" s="26">
        <v>0</v>
      </c>
      <c r="AE1193" s="26">
        <v>0</v>
      </c>
      <c r="AF1193" s="26">
        <v>0</v>
      </c>
      <c r="AG1193" s="26"/>
      <c r="AH1193" s="26">
        <v>0</v>
      </c>
      <c r="AI1193" s="26">
        <v>0</v>
      </c>
      <c r="AJ1193" s="26">
        <v>1376663.292018</v>
      </c>
      <c r="AK1193" s="26">
        <v>0</v>
      </c>
      <c r="AL1193" s="26">
        <v>0</v>
      </c>
      <c r="AM1193" s="26">
        <v>0</v>
      </c>
      <c r="AN1193" s="26">
        <v>54227.199999999997</v>
      </c>
      <c r="AO1193" s="1">
        <v>30000</v>
      </c>
      <c r="AP1193" s="112">
        <v>30104.837982000005</v>
      </c>
      <c r="AQ1193" s="172"/>
    </row>
    <row r="1194" spans="1:43" ht="15" customHeight="1" x14ac:dyDescent="0.25">
      <c r="A1194" s="4">
        <f t="shared" si="410"/>
        <v>1166</v>
      </c>
      <c r="B1194" s="22">
        <f t="shared" si="411"/>
        <v>222</v>
      </c>
      <c r="C1194" s="2" t="s">
        <v>177</v>
      </c>
      <c r="D1194" s="2" t="s">
        <v>905</v>
      </c>
      <c r="E1194" s="5">
        <v>1989</v>
      </c>
      <c r="F1194" s="5">
        <v>1989</v>
      </c>
      <c r="G1194" s="5" t="s">
        <v>63</v>
      </c>
      <c r="H1194" s="5">
        <v>2</v>
      </c>
      <c r="I1194" s="5">
        <v>3</v>
      </c>
      <c r="J1194" s="26">
        <v>1281</v>
      </c>
      <c r="K1194" s="26">
        <v>626.29999999999995</v>
      </c>
      <c r="L1194" s="26">
        <v>463.3</v>
      </c>
      <c r="M1194" s="6">
        <v>46</v>
      </c>
      <c r="N1194" s="24">
        <f t="shared" si="412"/>
        <v>9497938.540000001</v>
      </c>
      <c r="O1194" s="26"/>
      <c r="P1194" s="1">
        <f t="shared" si="415"/>
        <v>7958241.2915351316</v>
      </c>
      <c r="Q1194" s="1"/>
      <c r="R1194" s="1">
        <v>260221.76580000002</v>
      </c>
      <c r="S1194" s="1">
        <v>1279475.4826648701</v>
      </c>
      <c r="T1194" s="26"/>
      <c r="U1194" s="1">
        <f t="shared" si="416"/>
        <v>8716.9039464023517</v>
      </c>
      <c r="V1194" s="1">
        <f t="shared" si="416"/>
        <v>8716.9039464023517</v>
      </c>
      <c r="W1194" s="7">
        <v>2020</v>
      </c>
      <c r="X1194" s="173" t="s">
        <v>1394</v>
      </c>
      <c r="Y1194" s="11">
        <f>+P1194-'[1]Приложение №1'!$P1137</f>
        <v>0</v>
      </c>
      <c r="Z1194" s="8">
        <f>+(K1194*6.45+L1194*17.73)*12*10</f>
        <v>1470473.28</v>
      </c>
      <c r="AA1194" s="24">
        <f t="shared" si="413"/>
        <v>9497938.540000001</v>
      </c>
      <c r="AB1194" s="26">
        <v>2595073.0874880003</v>
      </c>
      <c r="AC1194" s="26">
        <v>921354.91408799996</v>
      </c>
      <c r="AD1194" s="26">
        <v>349919.21546400001</v>
      </c>
      <c r="AE1194" s="26">
        <v>1456726.227768</v>
      </c>
      <c r="AF1194" s="26">
        <v>0</v>
      </c>
      <c r="AG1194" s="26"/>
      <c r="AH1194" s="26">
        <v>600978.17450999992</v>
      </c>
      <c r="AI1194" s="26">
        <v>0</v>
      </c>
      <c r="AJ1194" s="26">
        <v>3182716.2516660001</v>
      </c>
      <c r="AK1194" s="26">
        <v>0</v>
      </c>
      <c r="AL1194" s="26">
        <v>0</v>
      </c>
      <c r="AM1194" s="26">
        <v>0</v>
      </c>
      <c r="AN1194" s="26">
        <v>161464.1</v>
      </c>
      <c r="AO1194" s="1">
        <f>30000+560</f>
        <v>30560</v>
      </c>
      <c r="AP1194" s="112">
        <v>199146.56901599999</v>
      </c>
      <c r="AQ1194" s="172"/>
    </row>
    <row r="1195" spans="1:43" ht="15" customHeight="1" x14ac:dyDescent="0.25">
      <c r="A1195" s="4">
        <f t="shared" si="410"/>
        <v>1167</v>
      </c>
      <c r="B1195" s="22">
        <f t="shared" si="411"/>
        <v>223</v>
      </c>
      <c r="C1195" s="2" t="s">
        <v>550</v>
      </c>
      <c r="D1195" s="2" t="s">
        <v>906</v>
      </c>
      <c r="E1195" s="5">
        <v>1985</v>
      </c>
      <c r="F1195" s="5">
        <v>1985</v>
      </c>
      <c r="G1195" s="5" t="s">
        <v>48</v>
      </c>
      <c r="H1195" s="5">
        <v>2</v>
      </c>
      <c r="I1195" s="5">
        <v>2</v>
      </c>
      <c r="J1195" s="26">
        <v>764.4</v>
      </c>
      <c r="K1195" s="26">
        <v>727.51</v>
      </c>
      <c r="L1195" s="26">
        <v>0</v>
      </c>
      <c r="M1195" s="6">
        <v>30</v>
      </c>
      <c r="N1195" s="24">
        <f t="shared" si="412"/>
        <v>5431560.5600000005</v>
      </c>
      <c r="O1195" s="26"/>
      <c r="P1195" s="1">
        <f t="shared" si="415"/>
        <v>3071623.7226617374</v>
      </c>
      <c r="Q1195" s="1"/>
      <c r="R1195" s="1">
        <v>288279.34182000003</v>
      </c>
      <c r="S1195" s="1">
        <v>2071657.4955182632</v>
      </c>
      <c r="T1195" s="1"/>
      <c r="U1195" s="1">
        <f t="shared" si="416"/>
        <v>7465.9600005498214</v>
      </c>
      <c r="V1195" s="1">
        <f t="shared" si="416"/>
        <v>7465.9600005498214</v>
      </c>
      <c r="W1195" s="7">
        <v>2020</v>
      </c>
      <c r="X1195" s="173" t="s">
        <v>1394</v>
      </c>
      <c r="Y1195" s="11">
        <f>+P1195-'[1]Приложение №1'!$P1138</f>
        <v>0</v>
      </c>
      <c r="AA1195" s="24">
        <f t="shared" si="413"/>
        <v>5431560.5600000005</v>
      </c>
      <c r="AB1195" s="26">
        <v>2128403.6521729799</v>
      </c>
      <c r="AC1195" s="26">
        <v>1295103.42453324</v>
      </c>
      <c r="AD1195" s="26">
        <v>610253.22044064</v>
      </c>
      <c r="AE1195" s="26">
        <v>520073.96021784004</v>
      </c>
      <c r="AF1195" s="26">
        <v>0</v>
      </c>
      <c r="AG1195" s="26"/>
      <c r="AH1195" s="26">
        <v>226216.07128596</v>
      </c>
      <c r="AI1195" s="26">
        <v>0</v>
      </c>
      <c r="AJ1195" s="26">
        <v>0</v>
      </c>
      <c r="AK1195" s="26">
        <v>0</v>
      </c>
      <c r="AL1195" s="26">
        <v>0</v>
      </c>
      <c r="AM1195" s="26">
        <v>0</v>
      </c>
      <c r="AN1195" s="26">
        <v>492664.6063000001</v>
      </c>
      <c r="AO1195" s="1">
        <v>54315.60560000001</v>
      </c>
      <c r="AP1195" s="112">
        <v>104530.01944934</v>
      </c>
      <c r="AQ1195" s="172"/>
    </row>
    <row r="1196" spans="1:43" ht="15" customHeight="1" x14ac:dyDescent="0.25">
      <c r="A1196" s="4">
        <f t="shared" si="410"/>
        <v>1168</v>
      </c>
      <c r="B1196" s="22">
        <f t="shared" si="411"/>
        <v>224</v>
      </c>
      <c r="C1196" s="2" t="s">
        <v>580</v>
      </c>
      <c r="D1196" s="2" t="s">
        <v>581</v>
      </c>
      <c r="E1196" s="5">
        <v>1971</v>
      </c>
      <c r="F1196" s="5">
        <v>1971</v>
      </c>
      <c r="G1196" s="5" t="s">
        <v>63</v>
      </c>
      <c r="H1196" s="5">
        <v>2</v>
      </c>
      <c r="I1196" s="5">
        <v>1</v>
      </c>
      <c r="J1196" s="26">
        <v>614.79999999999995</v>
      </c>
      <c r="K1196" s="26">
        <v>371.4</v>
      </c>
      <c r="L1196" s="26">
        <v>223</v>
      </c>
      <c r="M1196" s="6">
        <v>25</v>
      </c>
      <c r="N1196" s="24">
        <f t="shared" si="412"/>
        <v>8963653.0500000007</v>
      </c>
      <c r="O1196" s="26"/>
      <c r="P1196" s="1">
        <f t="shared" si="415"/>
        <v>8907326.4672000017</v>
      </c>
      <c r="Q1196" s="1"/>
      <c r="R1196" s="1">
        <v>56326.582799999996</v>
      </c>
      <c r="S1196" s="1">
        <v>-1.5133991837501526E-9</v>
      </c>
      <c r="T1196" s="26"/>
      <c r="U1196" s="1">
        <f t="shared" si="416"/>
        <v>15080.170003364739</v>
      </c>
      <c r="V1196" s="1">
        <f t="shared" si="416"/>
        <v>15080.170003364739</v>
      </c>
      <c r="W1196" s="7">
        <v>2020</v>
      </c>
      <c r="X1196" s="173" t="s">
        <v>1394</v>
      </c>
      <c r="Y1196" s="11">
        <f>+P1196-'[1]Приложение №1'!$P1139</f>
        <v>0</v>
      </c>
      <c r="AA1196" s="24">
        <f t="shared" si="413"/>
        <v>8963653.0500000007</v>
      </c>
      <c r="AB1196" s="26">
        <v>0</v>
      </c>
      <c r="AC1196" s="26">
        <v>0</v>
      </c>
      <c r="AD1196" s="26">
        <v>0</v>
      </c>
      <c r="AE1196" s="26">
        <v>0</v>
      </c>
      <c r="AF1196" s="26">
        <v>0</v>
      </c>
      <c r="AG1196" s="26">
        <v>0</v>
      </c>
      <c r="AH1196" s="26">
        <v>0</v>
      </c>
      <c r="AI1196" s="26">
        <v>0</v>
      </c>
      <c r="AJ1196" s="26">
        <v>0</v>
      </c>
      <c r="AK1196" s="26">
        <v>0</v>
      </c>
      <c r="AL1196" s="26">
        <v>4051921.5615765597</v>
      </c>
      <c r="AM1196" s="26">
        <v>3755007.9169331403</v>
      </c>
      <c r="AN1196" s="26">
        <v>896365.30499999993</v>
      </c>
      <c r="AO1196" s="1">
        <v>89636.530500000008</v>
      </c>
      <c r="AP1196" s="112">
        <v>170721.73599030002</v>
      </c>
      <c r="AQ1196" s="172"/>
    </row>
    <row r="1197" spans="1:43" ht="15" customHeight="1" x14ac:dyDescent="0.25">
      <c r="A1197" s="4">
        <f t="shared" si="410"/>
        <v>1169</v>
      </c>
      <c r="B1197" s="22">
        <f t="shared" si="411"/>
        <v>225</v>
      </c>
      <c r="C1197" s="2" t="s">
        <v>582</v>
      </c>
      <c r="D1197" s="2" t="s">
        <v>584</v>
      </c>
      <c r="E1197" s="5">
        <v>1977</v>
      </c>
      <c r="F1197" s="5">
        <v>2012</v>
      </c>
      <c r="G1197" s="5" t="s">
        <v>48</v>
      </c>
      <c r="H1197" s="5">
        <v>4</v>
      </c>
      <c r="I1197" s="5">
        <v>3</v>
      </c>
      <c r="J1197" s="26">
        <v>2234.1999999999998</v>
      </c>
      <c r="K1197" s="26">
        <v>2046.3</v>
      </c>
      <c r="L1197" s="26">
        <v>0</v>
      </c>
      <c r="M1197" s="6">
        <v>88</v>
      </c>
      <c r="N1197" s="24">
        <f t="shared" si="412"/>
        <v>2064071.7658937376</v>
      </c>
      <c r="O1197" s="26"/>
      <c r="P1197" s="1">
        <f t="shared" si="415"/>
        <v>1160501.9392937375</v>
      </c>
      <c r="Q1197" s="1"/>
      <c r="R1197" s="1">
        <v>655454.74659999995</v>
      </c>
      <c r="S1197" s="1">
        <v>248115.08</v>
      </c>
      <c r="T1197" s="1"/>
      <c r="U1197" s="1">
        <f t="shared" si="416"/>
        <v>1008.684829152</v>
      </c>
      <c r="V1197" s="1">
        <f t="shared" si="416"/>
        <v>1008.684829152</v>
      </c>
      <c r="W1197" s="7">
        <v>2020</v>
      </c>
      <c r="X1197" s="173" t="s">
        <v>1394</v>
      </c>
      <c r="Y1197" s="11">
        <f>+P1197-'[1]Приложение №1'!$P1140</f>
        <v>543240.57589373738</v>
      </c>
      <c r="AA1197" s="24">
        <f t="shared" si="413"/>
        <v>2064071.7658937376</v>
      </c>
      <c r="AB1197" s="26">
        <v>0</v>
      </c>
      <c r="AC1197" s="26">
        <v>0</v>
      </c>
      <c r="AD1197" s="26">
        <v>0</v>
      </c>
      <c r="AE1197" s="26">
        <v>1737114.5418891059</v>
      </c>
      <c r="AF1197" s="26">
        <v>0</v>
      </c>
      <c r="AG1197" s="26"/>
      <c r="AH1197" s="26">
        <v>0</v>
      </c>
      <c r="AI1197" s="26">
        <v>0</v>
      </c>
      <c r="AJ1197" s="26">
        <v>0</v>
      </c>
      <c r="AK1197" s="26">
        <v>0</v>
      </c>
      <c r="AL1197" s="26">
        <v>0</v>
      </c>
      <c r="AM1197" s="26">
        <v>0</v>
      </c>
      <c r="AN1197" s="26">
        <v>268329.32956618589</v>
      </c>
      <c r="AO1197" s="1">
        <v>20640.717658937378</v>
      </c>
      <c r="AP1197" s="112">
        <v>37987.176779508351</v>
      </c>
      <c r="AQ1197" s="172"/>
    </row>
    <row r="1198" spans="1:43" ht="15" customHeight="1" x14ac:dyDescent="0.25">
      <c r="A1198" s="4">
        <f t="shared" si="410"/>
        <v>1170</v>
      </c>
      <c r="B1198" s="22">
        <f t="shared" si="411"/>
        <v>226</v>
      </c>
      <c r="C1198" s="2" t="s">
        <v>582</v>
      </c>
      <c r="D1198" s="2" t="s">
        <v>585</v>
      </c>
      <c r="E1198" s="5">
        <v>1978</v>
      </c>
      <c r="F1198" s="5">
        <v>2012</v>
      </c>
      <c r="G1198" s="5" t="s">
        <v>48</v>
      </c>
      <c r="H1198" s="5">
        <v>4</v>
      </c>
      <c r="I1198" s="5">
        <v>3</v>
      </c>
      <c r="J1198" s="26">
        <v>2185.5</v>
      </c>
      <c r="K1198" s="26">
        <v>2031.2</v>
      </c>
      <c r="L1198" s="26">
        <v>0</v>
      </c>
      <c r="M1198" s="6">
        <v>87</v>
      </c>
      <c r="N1198" s="24">
        <f t="shared" si="412"/>
        <v>2048840.6249735423</v>
      </c>
      <c r="O1198" s="26"/>
      <c r="P1198" s="1">
        <f t="shared" si="415"/>
        <v>1114502.5665735423</v>
      </c>
      <c r="Q1198" s="1"/>
      <c r="R1198" s="1">
        <v>636207.55839999998</v>
      </c>
      <c r="S1198" s="1">
        <v>298130.5</v>
      </c>
      <c r="T1198" s="1"/>
      <c r="U1198" s="1">
        <f t="shared" si="416"/>
        <v>1008.6848291519999</v>
      </c>
      <c r="V1198" s="1">
        <f t="shared" si="416"/>
        <v>1008.6848291519999</v>
      </c>
      <c r="W1198" s="7">
        <v>2020</v>
      </c>
      <c r="X1198" s="173" t="s">
        <v>1394</v>
      </c>
      <c r="Y1198" s="11">
        <f>+P1198-'[1]Приложение №1'!$P1141</f>
        <v>540227.76497354219</v>
      </c>
      <c r="AA1198" s="24">
        <f t="shared" si="413"/>
        <v>2048840.6249735423</v>
      </c>
      <c r="AB1198" s="26">
        <v>0</v>
      </c>
      <c r="AC1198" s="26">
        <v>0</v>
      </c>
      <c r="AD1198" s="26">
        <v>0</v>
      </c>
      <c r="AE1198" s="26">
        <v>1724296.0746152333</v>
      </c>
      <c r="AF1198" s="26">
        <v>0</v>
      </c>
      <c r="AG1198" s="26"/>
      <c r="AH1198" s="26">
        <v>0</v>
      </c>
      <c r="AI1198" s="26">
        <v>0</v>
      </c>
      <c r="AJ1198" s="26">
        <v>0</v>
      </c>
      <c r="AK1198" s="26">
        <v>0</v>
      </c>
      <c r="AL1198" s="26">
        <v>0</v>
      </c>
      <c r="AM1198" s="26">
        <v>0</v>
      </c>
      <c r="AN1198" s="26">
        <v>266349.28124656051</v>
      </c>
      <c r="AO1198" s="1">
        <v>20488.406249735424</v>
      </c>
      <c r="AP1198" s="112">
        <v>37706.862862013077</v>
      </c>
      <c r="AQ1198" s="172"/>
    </row>
    <row r="1199" spans="1:43" ht="15" customHeight="1" x14ac:dyDescent="0.25">
      <c r="A1199" s="4">
        <f t="shared" si="410"/>
        <v>1171</v>
      </c>
      <c r="B1199" s="22">
        <f t="shared" si="411"/>
        <v>227</v>
      </c>
      <c r="C1199" s="2" t="s">
        <v>582</v>
      </c>
      <c r="D1199" s="2" t="s">
        <v>587</v>
      </c>
      <c r="E1199" s="5">
        <v>1984</v>
      </c>
      <c r="F1199" s="5">
        <v>2013</v>
      </c>
      <c r="G1199" s="5" t="s">
        <v>48</v>
      </c>
      <c r="H1199" s="5">
        <v>5</v>
      </c>
      <c r="I1199" s="5">
        <v>4</v>
      </c>
      <c r="J1199" s="26">
        <v>3381.4</v>
      </c>
      <c r="K1199" s="26">
        <v>2449</v>
      </c>
      <c r="L1199" s="26">
        <v>0</v>
      </c>
      <c r="M1199" s="6">
        <v>88</v>
      </c>
      <c r="N1199" s="24">
        <f t="shared" si="412"/>
        <v>2470269.146593248</v>
      </c>
      <c r="O1199" s="26"/>
      <c r="P1199" s="1">
        <f t="shared" si="415"/>
        <v>1815312.1835845448</v>
      </c>
      <c r="Q1199" s="1"/>
      <c r="R1199" s="1">
        <v>654956.96300870308</v>
      </c>
      <c r="S1199" s="1">
        <v>0</v>
      </c>
      <c r="T1199" s="1"/>
      <c r="U1199" s="1">
        <f t="shared" si="416"/>
        <v>1008.684829152</v>
      </c>
      <c r="V1199" s="1">
        <f t="shared" si="416"/>
        <v>1008.684829152</v>
      </c>
      <c r="W1199" s="7">
        <v>2020</v>
      </c>
      <c r="X1199" s="173" t="s">
        <v>1394</v>
      </c>
      <c r="Y1199" s="11">
        <f>+P1199-'[1]Приложение №1'!$P1142</f>
        <v>651347.86659324775</v>
      </c>
      <c r="AA1199" s="24">
        <f t="shared" si="413"/>
        <v>2470269.146593248</v>
      </c>
      <c r="AB1199" s="26">
        <v>0</v>
      </c>
      <c r="AC1199" s="26">
        <v>0</v>
      </c>
      <c r="AD1199" s="26">
        <v>0</v>
      </c>
      <c r="AE1199" s="26">
        <v>2078968.6326962912</v>
      </c>
      <c r="AF1199" s="26">
        <v>0</v>
      </c>
      <c r="AG1199" s="26"/>
      <c r="AH1199" s="26">
        <v>0</v>
      </c>
      <c r="AI1199" s="26">
        <v>0</v>
      </c>
      <c r="AJ1199" s="26">
        <v>0</v>
      </c>
      <c r="AK1199" s="26">
        <v>0</v>
      </c>
      <c r="AL1199" s="26">
        <v>0</v>
      </c>
      <c r="AM1199" s="26">
        <v>0</v>
      </c>
      <c r="AN1199" s="26">
        <v>321134.98905712226</v>
      </c>
      <c r="AO1199" s="1">
        <v>24702.691465932479</v>
      </c>
      <c r="AP1199" s="112">
        <v>45462.83337390214</v>
      </c>
      <c r="AQ1199" s="172"/>
    </row>
    <row r="1200" spans="1:43" ht="15" customHeight="1" x14ac:dyDescent="0.25">
      <c r="A1200" s="4">
        <f t="shared" si="410"/>
        <v>1172</v>
      </c>
      <c r="B1200" s="22">
        <f t="shared" si="411"/>
        <v>228</v>
      </c>
      <c r="C1200" s="2" t="s">
        <v>582</v>
      </c>
      <c r="D1200" s="2" t="s">
        <v>589</v>
      </c>
      <c r="E1200" s="5">
        <v>1982</v>
      </c>
      <c r="F1200" s="5">
        <v>2011</v>
      </c>
      <c r="G1200" s="5" t="s">
        <v>48</v>
      </c>
      <c r="H1200" s="5">
        <v>5</v>
      </c>
      <c r="I1200" s="5">
        <v>4</v>
      </c>
      <c r="J1200" s="26">
        <v>3398.2</v>
      </c>
      <c r="K1200" s="26">
        <v>2472.5</v>
      </c>
      <c r="L1200" s="26">
        <v>0</v>
      </c>
      <c r="M1200" s="6">
        <v>90</v>
      </c>
      <c r="N1200" s="24">
        <f t="shared" si="412"/>
        <v>2493973.2400783203</v>
      </c>
      <c r="O1200" s="26"/>
      <c r="P1200" s="1">
        <f t="shared" si="415"/>
        <v>1793861.571744987</v>
      </c>
      <c r="Q1200" s="1"/>
      <c r="R1200" s="1">
        <v>560114.32833333325</v>
      </c>
      <c r="S1200" s="1">
        <v>139997.34</v>
      </c>
      <c r="T1200" s="1"/>
      <c r="U1200" s="1">
        <f t="shared" si="416"/>
        <v>1008.6848291520001</v>
      </c>
      <c r="V1200" s="1">
        <f t="shared" si="416"/>
        <v>1008.6848291520001</v>
      </c>
      <c r="W1200" s="7">
        <v>2020</v>
      </c>
      <c r="X1200" s="173" t="s">
        <v>1394</v>
      </c>
      <c r="Y1200" s="11">
        <f>+P1200-'[1]Приложение №1'!$P1143</f>
        <v>657598.04007832031</v>
      </c>
      <c r="AA1200" s="24">
        <f t="shared" si="413"/>
        <v>2493973.2400783203</v>
      </c>
      <c r="AB1200" s="26">
        <v>0</v>
      </c>
      <c r="AC1200" s="26">
        <v>0</v>
      </c>
      <c r="AD1200" s="26">
        <v>0</v>
      </c>
      <c r="AE1200" s="26">
        <v>2098917.9029569542</v>
      </c>
      <c r="AF1200" s="26">
        <v>0</v>
      </c>
      <c r="AG1200" s="26"/>
      <c r="AH1200" s="26">
        <v>0</v>
      </c>
      <c r="AI1200" s="26">
        <v>0</v>
      </c>
      <c r="AJ1200" s="26">
        <v>0</v>
      </c>
      <c r="AK1200" s="26">
        <v>0</v>
      </c>
      <c r="AL1200" s="26">
        <v>0</v>
      </c>
      <c r="AM1200" s="26">
        <v>0</v>
      </c>
      <c r="AN1200" s="26">
        <v>324216.52121018164</v>
      </c>
      <c r="AO1200" s="1">
        <v>24939.732400783203</v>
      </c>
      <c r="AP1200" s="112">
        <v>45899.083510401404</v>
      </c>
      <c r="AQ1200" s="172"/>
    </row>
    <row r="1201" spans="1:43" ht="15" customHeight="1" x14ac:dyDescent="0.25">
      <c r="A1201" s="4">
        <f t="shared" si="410"/>
        <v>1173</v>
      </c>
      <c r="B1201" s="22">
        <f t="shared" si="411"/>
        <v>229</v>
      </c>
      <c r="C1201" s="2" t="s">
        <v>582</v>
      </c>
      <c r="D1201" s="2" t="s">
        <v>595</v>
      </c>
      <c r="E1201" s="5">
        <v>1983</v>
      </c>
      <c r="F1201" s="5">
        <v>2013</v>
      </c>
      <c r="G1201" s="5" t="s">
        <v>48</v>
      </c>
      <c r="H1201" s="5">
        <v>5</v>
      </c>
      <c r="I1201" s="5">
        <v>4</v>
      </c>
      <c r="J1201" s="26">
        <v>3317.4</v>
      </c>
      <c r="K1201" s="26">
        <v>2391.6</v>
      </c>
      <c r="L1201" s="26">
        <v>0</v>
      </c>
      <c r="M1201" s="6">
        <v>71</v>
      </c>
      <c r="N1201" s="24">
        <f t="shared" si="412"/>
        <v>2412370.6373999235</v>
      </c>
      <c r="O1201" s="26"/>
      <c r="P1201" s="1">
        <f t="shared" si="415"/>
        <v>641693.42306528613</v>
      </c>
      <c r="Q1201" s="1"/>
      <c r="R1201" s="1">
        <v>192959.07120000001</v>
      </c>
      <c r="S1201" s="1">
        <v>1577718.1431346373</v>
      </c>
      <c r="T1201" s="1"/>
      <c r="U1201" s="1">
        <f t="shared" si="416"/>
        <v>1008.6848291520001</v>
      </c>
      <c r="V1201" s="1">
        <f t="shared" si="416"/>
        <v>1008.6848291520001</v>
      </c>
      <c r="W1201" s="7">
        <v>2020</v>
      </c>
      <c r="X1201" s="173" t="s">
        <v>1394</v>
      </c>
      <c r="Y1201" s="11">
        <f>+P1201-'[1]Приложение №1'!$P1144</f>
        <v>636081.4873999235</v>
      </c>
      <c r="AA1201" s="24">
        <f t="shared" si="413"/>
        <v>2412370.6373999235</v>
      </c>
      <c r="AB1201" s="26">
        <v>0</v>
      </c>
      <c r="AC1201" s="26">
        <v>0</v>
      </c>
      <c r="AD1201" s="26">
        <v>0</v>
      </c>
      <c r="AE1201" s="26">
        <v>2030241.478953226</v>
      </c>
      <c r="AF1201" s="26">
        <v>0</v>
      </c>
      <c r="AG1201" s="26"/>
      <c r="AH1201" s="26">
        <v>0</v>
      </c>
      <c r="AI1201" s="26">
        <v>0</v>
      </c>
      <c r="AJ1201" s="26">
        <v>0</v>
      </c>
      <c r="AK1201" s="26">
        <v>0</v>
      </c>
      <c r="AL1201" s="26">
        <v>0</v>
      </c>
      <c r="AM1201" s="26">
        <v>0</v>
      </c>
      <c r="AN1201" s="26">
        <v>313608.18286199</v>
      </c>
      <c r="AO1201" s="1">
        <v>24123.70637399923</v>
      </c>
      <c r="AP1201" s="112">
        <v>44397.269210708189</v>
      </c>
      <c r="AQ1201" s="172"/>
    </row>
    <row r="1202" spans="1:43" ht="15" customHeight="1" x14ac:dyDescent="0.25">
      <c r="A1202" s="4">
        <f t="shared" si="410"/>
        <v>1174</v>
      </c>
      <c r="B1202" s="22">
        <f t="shared" si="411"/>
        <v>230</v>
      </c>
      <c r="C1202" s="2" t="s">
        <v>582</v>
      </c>
      <c r="D1202" s="2" t="s">
        <v>596</v>
      </c>
      <c r="E1202" s="5">
        <v>1982</v>
      </c>
      <c r="F1202" s="5">
        <v>2013</v>
      </c>
      <c r="G1202" s="5" t="s">
        <v>48</v>
      </c>
      <c r="H1202" s="5">
        <v>5</v>
      </c>
      <c r="I1202" s="5">
        <v>4</v>
      </c>
      <c r="J1202" s="26">
        <v>3426.4</v>
      </c>
      <c r="K1202" s="26">
        <v>2487.9</v>
      </c>
      <c r="L1202" s="26">
        <v>0</v>
      </c>
      <c r="M1202" s="6">
        <v>77</v>
      </c>
      <c r="N1202" s="24">
        <f t="shared" si="412"/>
        <v>2509506.9864472612</v>
      </c>
      <c r="O1202" s="26"/>
      <c r="P1202" s="1">
        <f t="shared" si="415"/>
        <v>2029613.3586472613</v>
      </c>
      <c r="Q1202" s="1"/>
      <c r="R1202" s="1">
        <v>200728.74779999998</v>
      </c>
      <c r="S1202" s="1">
        <v>279164.88</v>
      </c>
      <c r="T1202" s="1"/>
      <c r="U1202" s="1">
        <f t="shared" si="416"/>
        <v>1008.6848291520001</v>
      </c>
      <c r="V1202" s="1">
        <f t="shared" si="416"/>
        <v>1008.6848291520001</v>
      </c>
      <c r="W1202" s="7">
        <v>2020</v>
      </c>
      <c r="X1202" s="173" t="s">
        <v>1394</v>
      </c>
      <c r="Y1202" s="11">
        <f>+P1202-'[1]Приложение №1'!$P1145</f>
        <v>661693.89644726133</v>
      </c>
      <c r="AA1202" s="24">
        <f t="shared" si="413"/>
        <v>2509506.9864472612</v>
      </c>
      <c r="AB1202" s="26">
        <v>0</v>
      </c>
      <c r="AC1202" s="26">
        <v>0</v>
      </c>
      <c r="AD1202" s="26">
        <v>0</v>
      </c>
      <c r="AE1202" s="26">
        <v>2111991.0417660694</v>
      </c>
      <c r="AF1202" s="26">
        <v>0</v>
      </c>
      <c r="AG1202" s="26"/>
      <c r="AH1202" s="26">
        <v>0</v>
      </c>
      <c r="AI1202" s="26">
        <v>0</v>
      </c>
      <c r="AJ1202" s="26">
        <v>0</v>
      </c>
      <c r="AK1202" s="26">
        <v>0</v>
      </c>
      <c r="AL1202" s="26">
        <v>0</v>
      </c>
      <c r="AM1202" s="26">
        <v>0</v>
      </c>
      <c r="AN1202" s="26">
        <v>326235.90823814389</v>
      </c>
      <c r="AO1202" s="1">
        <v>25095.069864472607</v>
      </c>
      <c r="AP1202" s="112">
        <v>46184.966578575404</v>
      </c>
      <c r="AQ1202" s="172"/>
    </row>
    <row r="1203" spans="1:43" ht="15" customHeight="1" x14ac:dyDescent="0.25">
      <c r="A1203" s="4">
        <f t="shared" si="410"/>
        <v>1175</v>
      </c>
      <c r="B1203" s="22">
        <f t="shared" si="411"/>
        <v>231</v>
      </c>
      <c r="C1203" s="2" t="s">
        <v>582</v>
      </c>
      <c r="D1203" s="2" t="s">
        <v>907</v>
      </c>
      <c r="E1203" s="5">
        <v>1970</v>
      </c>
      <c r="F1203" s="5">
        <v>2013</v>
      </c>
      <c r="G1203" s="5" t="s">
        <v>48</v>
      </c>
      <c r="H1203" s="5">
        <v>4</v>
      </c>
      <c r="I1203" s="5">
        <v>2</v>
      </c>
      <c r="J1203" s="26">
        <v>1446.8</v>
      </c>
      <c r="K1203" s="26">
        <v>1298.0999999999999</v>
      </c>
      <c r="L1203" s="26">
        <v>0</v>
      </c>
      <c r="M1203" s="6">
        <v>57</v>
      </c>
      <c r="N1203" s="24">
        <f t="shared" si="412"/>
        <v>1958621.6233209604</v>
      </c>
      <c r="O1203" s="26"/>
      <c r="P1203" s="1">
        <f t="shared" si="415"/>
        <v>1330419.1133209607</v>
      </c>
      <c r="Q1203" s="1"/>
      <c r="R1203" s="1">
        <v>500135.06420000002</v>
      </c>
      <c r="S1203" s="1">
        <v>128067.44579999999</v>
      </c>
      <c r="T1203" s="1"/>
      <c r="U1203" s="1">
        <f t="shared" si="416"/>
        <v>1508.8372416000004</v>
      </c>
      <c r="V1203" s="1">
        <f t="shared" si="416"/>
        <v>1508.8372416000004</v>
      </c>
      <c r="W1203" s="7">
        <v>2020</v>
      </c>
      <c r="X1203" s="173" t="s">
        <v>1394</v>
      </c>
      <c r="Y1203" s="11">
        <f>+P1203-'[1]Приложение №1'!$P1146</f>
        <v>1330419.1133209607</v>
      </c>
      <c r="AA1203" s="24">
        <f t="shared" si="413"/>
        <v>1958621.6233209604</v>
      </c>
      <c r="AB1203" s="26">
        <v>0</v>
      </c>
      <c r="AC1203" s="26">
        <v>0</v>
      </c>
      <c r="AD1203" s="26">
        <v>1705869.3373178835</v>
      </c>
      <c r="AE1203" s="26">
        <v>0</v>
      </c>
      <c r="AF1203" s="26">
        <v>0</v>
      </c>
      <c r="AG1203" s="26"/>
      <c r="AH1203" s="26">
        <v>0</v>
      </c>
      <c r="AI1203" s="26">
        <v>0</v>
      </c>
      <c r="AJ1203" s="26">
        <v>0</v>
      </c>
      <c r="AK1203" s="26">
        <v>0</v>
      </c>
      <c r="AL1203" s="26">
        <v>0</v>
      </c>
      <c r="AM1203" s="26">
        <v>0</v>
      </c>
      <c r="AN1203" s="26">
        <v>195862.16233209602</v>
      </c>
      <c r="AO1203" s="1">
        <v>19586.216233209601</v>
      </c>
      <c r="AP1203" s="112">
        <v>37303.907437771006</v>
      </c>
      <c r="AQ1203" s="172"/>
    </row>
    <row r="1204" spans="1:43" ht="15" customHeight="1" x14ac:dyDescent="0.25">
      <c r="A1204" s="4">
        <f t="shared" si="410"/>
        <v>1176</v>
      </c>
      <c r="B1204" s="22">
        <f t="shared" si="411"/>
        <v>232</v>
      </c>
      <c r="C1204" s="2" t="s">
        <v>582</v>
      </c>
      <c r="D1204" s="2" t="s">
        <v>908</v>
      </c>
      <c r="E1204" s="5">
        <v>1965</v>
      </c>
      <c r="F1204" s="5">
        <v>2006</v>
      </c>
      <c r="G1204" s="5" t="s">
        <v>48</v>
      </c>
      <c r="H1204" s="5">
        <v>3</v>
      </c>
      <c r="I1204" s="5">
        <v>2</v>
      </c>
      <c r="J1204" s="26">
        <v>1057</v>
      </c>
      <c r="K1204" s="26">
        <v>909.8</v>
      </c>
      <c r="L1204" s="26">
        <v>0</v>
      </c>
      <c r="M1204" s="6">
        <v>42</v>
      </c>
      <c r="N1204" s="24">
        <f t="shared" si="412"/>
        <v>8816238.8611652162</v>
      </c>
      <c r="O1204" s="26"/>
      <c r="P1204" s="1">
        <f t="shared" si="415"/>
        <v>5026594.3411652166</v>
      </c>
      <c r="Q1204" s="1"/>
      <c r="R1204" s="1">
        <v>306769.41359999997</v>
      </c>
      <c r="S1204" s="1">
        <v>3482875.1063999999</v>
      </c>
      <c r="T1204" s="1"/>
      <c r="U1204" s="1">
        <f t="shared" si="416"/>
        <v>9690.3043099200004</v>
      </c>
      <c r="V1204" s="1">
        <f t="shared" si="416"/>
        <v>9690.3043099200004</v>
      </c>
      <c r="W1204" s="7">
        <v>2020</v>
      </c>
      <c r="X1204" s="173" t="s">
        <v>1394</v>
      </c>
      <c r="Y1204" s="11">
        <f>+P1204-'[1]Приложение №1'!$P1147</f>
        <v>5026594.3411652166</v>
      </c>
      <c r="AA1204" s="24">
        <f t="shared" si="413"/>
        <v>8816238.8611652162</v>
      </c>
      <c r="AB1204" s="26">
        <v>4211114.5920837251</v>
      </c>
      <c r="AC1204" s="26">
        <v>2542939.3447388657</v>
      </c>
      <c r="AD1204" s="26">
        <v>1017036.5333214835</v>
      </c>
      <c r="AE1204" s="26">
        <v>0</v>
      </c>
      <c r="AF1204" s="26">
        <v>0</v>
      </c>
      <c r="AG1204" s="26"/>
      <c r="AH1204" s="26">
        <v>0</v>
      </c>
      <c r="AI1204" s="26">
        <v>0</v>
      </c>
      <c r="AJ1204" s="26">
        <v>0</v>
      </c>
      <c r="AK1204" s="26">
        <v>0</v>
      </c>
      <c r="AL1204" s="26">
        <v>0</v>
      </c>
      <c r="AM1204" s="26">
        <v>0</v>
      </c>
      <c r="AN1204" s="26">
        <v>787047.99294588482</v>
      </c>
      <c r="AO1204" s="1">
        <v>88162.388611652161</v>
      </c>
      <c r="AP1204" s="112">
        <v>169938.00946360437</v>
      </c>
      <c r="AQ1204" s="172"/>
    </row>
    <row r="1205" spans="1:43" ht="15" customHeight="1" x14ac:dyDescent="0.25">
      <c r="A1205" s="4">
        <f t="shared" si="410"/>
        <v>1177</v>
      </c>
      <c r="B1205" s="22">
        <f t="shared" si="411"/>
        <v>233</v>
      </c>
      <c r="C1205" s="2" t="s">
        <v>582</v>
      </c>
      <c r="D1205" s="2" t="s">
        <v>909</v>
      </c>
      <c r="E1205" s="5">
        <v>1993</v>
      </c>
      <c r="F1205" s="5">
        <v>2013</v>
      </c>
      <c r="G1205" s="5" t="s">
        <v>48</v>
      </c>
      <c r="H1205" s="5">
        <v>5</v>
      </c>
      <c r="I1205" s="5">
        <v>4</v>
      </c>
      <c r="J1205" s="26">
        <v>3395.5</v>
      </c>
      <c r="K1205" s="26">
        <v>2526.4</v>
      </c>
      <c r="L1205" s="26">
        <v>0</v>
      </c>
      <c r="M1205" s="6">
        <v>37</v>
      </c>
      <c r="N1205" s="24">
        <f t="shared" si="412"/>
        <v>6360267.7595478538</v>
      </c>
      <c r="O1205" s="26"/>
      <c r="P1205" s="1">
        <f t="shared" si="415"/>
        <v>3441949.7495478536</v>
      </c>
      <c r="Q1205" s="1"/>
      <c r="R1205" s="1">
        <v>686615.30480000004</v>
      </c>
      <c r="S1205" s="1">
        <v>2231702.7052000002</v>
      </c>
      <c r="T1205" s="1"/>
      <c r="U1205" s="1">
        <f t="shared" si="416"/>
        <v>2517.5220707520002</v>
      </c>
      <c r="V1205" s="1">
        <f t="shared" si="416"/>
        <v>2517.5220707520002</v>
      </c>
      <c r="W1205" s="7">
        <v>2020</v>
      </c>
      <c r="X1205" s="173" t="s">
        <v>1394</v>
      </c>
      <c r="Y1205" s="11">
        <f>+P1205-'[1]Приложение №1'!$P1148</f>
        <v>3261233.9295478538</v>
      </c>
      <c r="AA1205" s="24">
        <f t="shared" si="413"/>
        <v>6360267.7595478538</v>
      </c>
      <c r="AB1205" s="26">
        <v>0</v>
      </c>
      <c r="AC1205" s="26">
        <v>0</v>
      </c>
      <c r="AD1205" s="26">
        <v>3320012.5520375175</v>
      </c>
      <c r="AE1205" s="26">
        <v>2144673.8887888566</v>
      </c>
      <c r="AF1205" s="26">
        <v>0</v>
      </c>
      <c r="AG1205" s="26"/>
      <c r="AH1205" s="26">
        <v>0</v>
      </c>
      <c r="AI1205" s="26">
        <v>0</v>
      </c>
      <c r="AJ1205" s="26">
        <v>0</v>
      </c>
      <c r="AK1205" s="26">
        <v>0</v>
      </c>
      <c r="AL1205" s="26">
        <v>0</v>
      </c>
      <c r="AM1205" s="26">
        <v>0</v>
      </c>
      <c r="AN1205" s="26">
        <v>712477.0165258738</v>
      </c>
      <c r="AO1205" s="1">
        <v>63602.677595478541</v>
      </c>
      <c r="AP1205" s="112">
        <v>119501.62460012714</v>
      </c>
      <c r="AQ1205" s="172"/>
    </row>
    <row r="1206" spans="1:43" ht="15" customHeight="1" x14ac:dyDescent="0.25">
      <c r="A1206" s="4">
        <f t="shared" si="410"/>
        <v>1178</v>
      </c>
      <c r="B1206" s="22">
        <f t="shared" si="411"/>
        <v>234</v>
      </c>
      <c r="C1206" s="2" t="s">
        <v>582</v>
      </c>
      <c r="D1206" s="2" t="s">
        <v>910</v>
      </c>
      <c r="E1206" s="5">
        <v>1969</v>
      </c>
      <c r="F1206" s="5">
        <v>2013</v>
      </c>
      <c r="G1206" s="5" t="s">
        <v>48</v>
      </c>
      <c r="H1206" s="5">
        <v>4</v>
      </c>
      <c r="I1206" s="5">
        <v>2</v>
      </c>
      <c r="J1206" s="26">
        <v>1421.6</v>
      </c>
      <c r="K1206" s="26">
        <v>1298.9000000000001</v>
      </c>
      <c r="L1206" s="26">
        <v>0</v>
      </c>
      <c r="M1206" s="6">
        <v>49</v>
      </c>
      <c r="N1206" s="24">
        <f t="shared" si="412"/>
        <v>1959828.6931142404</v>
      </c>
      <c r="O1206" s="26"/>
      <c r="P1206" s="1">
        <f t="shared" si="415"/>
        <v>1331239.0231142403</v>
      </c>
      <c r="Q1206" s="1"/>
      <c r="R1206" s="1">
        <v>417224.93980000005</v>
      </c>
      <c r="S1206" s="1">
        <v>211364.73019999999</v>
      </c>
      <c r="T1206" s="1"/>
      <c r="U1206" s="1">
        <f t="shared" si="416"/>
        <v>1508.8372416000002</v>
      </c>
      <c r="V1206" s="1">
        <f t="shared" si="416"/>
        <v>1508.8372416000002</v>
      </c>
      <c r="W1206" s="7">
        <v>2020</v>
      </c>
      <c r="X1206" s="173" t="s">
        <v>1394</v>
      </c>
      <c r="Y1206" s="11">
        <f>+P1206-'[1]Приложение №1'!$P1149</f>
        <v>1331239.0231142403</v>
      </c>
      <c r="AA1206" s="24">
        <f t="shared" si="413"/>
        <v>1959828.6931142404</v>
      </c>
      <c r="AB1206" s="26">
        <v>0</v>
      </c>
      <c r="AC1206" s="26">
        <v>0</v>
      </c>
      <c r="AD1206" s="26">
        <v>1706920.6395826202</v>
      </c>
      <c r="AE1206" s="26">
        <v>0</v>
      </c>
      <c r="AF1206" s="26">
        <v>0</v>
      </c>
      <c r="AG1206" s="26"/>
      <c r="AH1206" s="26">
        <v>0</v>
      </c>
      <c r="AI1206" s="26">
        <v>0</v>
      </c>
      <c r="AJ1206" s="26">
        <v>0</v>
      </c>
      <c r="AK1206" s="26">
        <v>0</v>
      </c>
      <c r="AL1206" s="26">
        <v>0</v>
      </c>
      <c r="AM1206" s="26">
        <v>0</v>
      </c>
      <c r="AN1206" s="26">
        <v>195982.86931142406</v>
      </c>
      <c r="AO1206" s="1">
        <v>19598.286931142404</v>
      </c>
      <c r="AP1206" s="112">
        <v>37326.897289053828</v>
      </c>
      <c r="AQ1206" s="172"/>
    </row>
    <row r="1207" spans="1:43" ht="15" customHeight="1" x14ac:dyDescent="0.25">
      <c r="A1207" s="4">
        <f t="shared" si="410"/>
        <v>1179</v>
      </c>
      <c r="B1207" s="22">
        <f t="shared" si="411"/>
        <v>235</v>
      </c>
      <c r="C1207" s="2" t="s">
        <v>582</v>
      </c>
      <c r="D1207" s="2" t="s">
        <v>911</v>
      </c>
      <c r="E1207" s="5">
        <v>1967</v>
      </c>
      <c r="F1207" s="5">
        <v>2013</v>
      </c>
      <c r="G1207" s="5" t="s">
        <v>48</v>
      </c>
      <c r="H1207" s="5">
        <v>3</v>
      </c>
      <c r="I1207" s="5">
        <v>2</v>
      </c>
      <c r="J1207" s="26">
        <v>1043.9000000000001</v>
      </c>
      <c r="K1207" s="26">
        <v>641.79999999999995</v>
      </c>
      <c r="L1207" s="26">
        <v>0</v>
      </c>
      <c r="M1207" s="6">
        <v>24</v>
      </c>
      <c r="N1207" s="24">
        <f t="shared" si="412"/>
        <v>823749.40866816009</v>
      </c>
      <c r="O1207" s="26"/>
      <c r="P1207" s="1">
        <f t="shared" si="415"/>
        <v>559725.72866816004</v>
      </c>
      <c r="Q1207" s="1"/>
      <c r="R1207" s="1">
        <v>264023.67999999999</v>
      </c>
      <c r="S1207" s="1"/>
      <c r="T1207" s="1"/>
      <c r="U1207" s="1">
        <f t="shared" si="416"/>
        <v>1283.4986112000001</v>
      </c>
      <c r="V1207" s="1">
        <f t="shared" si="416"/>
        <v>1283.4986112000001</v>
      </c>
      <c r="W1207" s="7">
        <v>2020</v>
      </c>
      <c r="X1207" s="173" t="s">
        <v>1394</v>
      </c>
      <c r="Y1207" s="11">
        <f>+P1207-'[1]Приложение №1'!$P1150</f>
        <v>559725.72866816004</v>
      </c>
      <c r="AA1207" s="24">
        <f t="shared" si="413"/>
        <v>823749.40866816009</v>
      </c>
      <c r="AB1207" s="26">
        <v>0</v>
      </c>
      <c r="AC1207" s="26">
        <v>0</v>
      </c>
      <c r="AD1207" s="26">
        <v>717447.84247716866</v>
      </c>
      <c r="AE1207" s="26">
        <v>0</v>
      </c>
      <c r="AF1207" s="26">
        <v>0</v>
      </c>
      <c r="AG1207" s="26"/>
      <c r="AH1207" s="26">
        <v>0</v>
      </c>
      <c r="AI1207" s="26">
        <v>0</v>
      </c>
      <c r="AJ1207" s="26">
        <v>0</v>
      </c>
      <c r="AK1207" s="26">
        <v>0</v>
      </c>
      <c r="AL1207" s="26">
        <v>0</v>
      </c>
      <c r="AM1207" s="26">
        <v>0</v>
      </c>
      <c r="AN1207" s="26">
        <v>82374.940866816018</v>
      </c>
      <c r="AO1207" s="1">
        <v>8237.4940866816014</v>
      </c>
      <c r="AP1207" s="112">
        <v>15689.131237493779</v>
      </c>
      <c r="AQ1207" s="172"/>
    </row>
    <row r="1208" spans="1:43" ht="15" customHeight="1" x14ac:dyDescent="0.25">
      <c r="A1208" s="4">
        <f t="shared" si="410"/>
        <v>1180</v>
      </c>
      <c r="B1208" s="22">
        <f t="shared" si="411"/>
        <v>236</v>
      </c>
      <c r="C1208" s="2" t="s">
        <v>582</v>
      </c>
      <c r="D1208" s="2" t="s">
        <v>912</v>
      </c>
      <c r="E1208" s="5">
        <v>1971</v>
      </c>
      <c r="F1208" s="5">
        <v>2013</v>
      </c>
      <c r="G1208" s="5" t="s">
        <v>48</v>
      </c>
      <c r="H1208" s="5">
        <v>3</v>
      </c>
      <c r="I1208" s="5">
        <v>1</v>
      </c>
      <c r="J1208" s="26">
        <v>536</v>
      </c>
      <c r="K1208" s="26">
        <v>489.7</v>
      </c>
      <c r="L1208" s="26">
        <v>0</v>
      </c>
      <c r="M1208" s="6">
        <v>16</v>
      </c>
      <c r="N1208" s="24">
        <f t="shared" si="412"/>
        <v>628529.26990464004</v>
      </c>
      <c r="O1208" s="26"/>
      <c r="P1208" s="1">
        <f t="shared" si="415"/>
        <v>427076.47990464</v>
      </c>
      <c r="Q1208" s="1"/>
      <c r="R1208" s="1">
        <v>118291.78539999999</v>
      </c>
      <c r="S1208" s="1">
        <v>83161.004600000015</v>
      </c>
      <c r="T1208" s="1"/>
      <c r="U1208" s="1">
        <f t="shared" si="416"/>
        <v>1283.4986112000001</v>
      </c>
      <c r="V1208" s="1">
        <f t="shared" si="416"/>
        <v>1283.4986112000001</v>
      </c>
      <c r="W1208" s="7">
        <v>2020</v>
      </c>
      <c r="X1208" s="173" t="s">
        <v>1394</v>
      </c>
      <c r="Y1208" s="11">
        <f>+P1208-'[1]Приложение №1'!$P1151</f>
        <v>427076.47990464</v>
      </c>
      <c r="AA1208" s="24">
        <f t="shared" si="413"/>
        <v>628529.26990464004</v>
      </c>
      <c r="AB1208" s="26">
        <v>0</v>
      </c>
      <c r="AC1208" s="26">
        <v>0</v>
      </c>
      <c r="AD1208" s="26">
        <v>547420.0817405259</v>
      </c>
      <c r="AE1208" s="26">
        <v>0</v>
      </c>
      <c r="AF1208" s="26">
        <v>0</v>
      </c>
      <c r="AG1208" s="26"/>
      <c r="AH1208" s="26">
        <v>0</v>
      </c>
      <c r="AI1208" s="26">
        <v>0</v>
      </c>
      <c r="AJ1208" s="26">
        <v>0</v>
      </c>
      <c r="AK1208" s="26">
        <v>0</v>
      </c>
      <c r="AL1208" s="26">
        <v>0</v>
      </c>
      <c r="AM1208" s="26">
        <v>0</v>
      </c>
      <c r="AN1208" s="26">
        <v>62852.92699046401</v>
      </c>
      <c r="AO1208" s="1">
        <v>6285.2926990464002</v>
      </c>
      <c r="AP1208" s="112">
        <v>11970.968474603775</v>
      </c>
      <c r="AQ1208" s="172"/>
    </row>
    <row r="1209" spans="1:43" ht="15" customHeight="1" x14ac:dyDescent="0.25">
      <c r="A1209" s="4">
        <f t="shared" si="410"/>
        <v>1181</v>
      </c>
      <c r="B1209" s="22">
        <f t="shared" si="411"/>
        <v>237</v>
      </c>
      <c r="C1209" s="2" t="s">
        <v>582</v>
      </c>
      <c r="D1209" s="2" t="s">
        <v>913</v>
      </c>
      <c r="E1209" s="5">
        <v>1990</v>
      </c>
      <c r="F1209" s="5">
        <v>2012</v>
      </c>
      <c r="G1209" s="5" t="s">
        <v>48</v>
      </c>
      <c r="H1209" s="5">
        <v>5</v>
      </c>
      <c r="I1209" s="5">
        <v>4</v>
      </c>
      <c r="J1209" s="26">
        <v>3306.7</v>
      </c>
      <c r="K1209" s="26">
        <v>2790.3</v>
      </c>
      <c r="L1209" s="26">
        <v>0</v>
      </c>
      <c r="M1209" s="6">
        <v>110</v>
      </c>
      <c r="N1209" s="24">
        <f t="shared" si="412"/>
        <v>20902928.128522508</v>
      </c>
      <c r="O1209" s="26"/>
      <c r="P1209" s="1">
        <f t="shared" si="415"/>
        <v>15411406.448522508</v>
      </c>
      <c r="Q1209" s="1"/>
      <c r="R1209" s="1">
        <v>744887.38459999999</v>
      </c>
      <c r="S1209" s="1">
        <v>4746634.2954000011</v>
      </c>
      <c r="T1209" s="1"/>
      <c r="U1209" s="1">
        <f t="shared" ref="U1209:V1228" si="417">$N1209/($K1209+$L1209)</f>
        <v>7491.2834206080015</v>
      </c>
      <c r="V1209" s="1">
        <f t="shared" si="417"/>
        <v>7491.2834206080015</v>
      </c>
      <c r="W1209" s="7">
        <v>2020</v>
      </c>
      <c r="X1209" s="173" t="s">
        <v>1394</v>
      </c>
      <c r="Y1209" s="11">
        <f>+P1209-'[1]Приложение №1'!$P1152</f>
        <v>15358853.158522509</v>
      </c>
      <c r="AA1209" s="24">
        <f t="shared" si="413"/>
        <v>20902928.128522508</v>
      </c>
      <c r="AB1209" s="26">
        <v>0</v>
      </c>
      <c r="AC1209" s="26">
        <v>0</v>
      </c>
      <c r="AD1209" s="26">
        <v>0</v>
      </c>
      <c r="AE1209" s="26">
        <v>0</v>
      </c>
      <c r="AF1209" s="26">
        <v>0</v>
      </c>
      <c r="AG1209" s="26"/>
      <c r="AH1209" s="26">
        <v>0</v>
      </c>
      <c r="AI1209" s="26">
        <v>0</v>
      </c>
      <c r="AJ1209" s="26">
        <v>18410044.919914912</v>
      </c>
      <c r="AK1209" s="26">
        <v>0</v>
      </c>
      <c r="AL1209" s="26">
        <v>0</v>
      </c>
      <c r="AM1209" s="26">
        <v>0</v>
      </c>
      <c r="AN1209" s="26">
        <v>1881263.5315670257</v>
      </c>
      <c r="AO1209" s="1">
        <v>209029.28128522509</v>
      </c>
      <c r="AP1209" s="112">
        <v>402590.39575534349</v>
      </c>
      <c r="AQ1209" s="172"/>
    </row>
    <row r="1210" spans="1:43" ht="15" customHeight="1" x14ac:dyDescent="0.25">
      <c r="A1210" s="4">
        <f t="shared" si="410"/>
        <v>1182</v>
      </c>
      <c r="B1210" s="22">
        <f t="shared" si="411"/>
        <v>238</v>
      </c>
      <c r="C1210" s="2" t="s">
        <v>582</v>
      </c>
      <c r="D1210" s="2" t="s">
        <v>914</v>
      </c>
      <c r="E1210" s="5">
        <v>1970</v>
      </c>
      <c r="F1210" s="5">
        <v>2013</v>
      </c>
      <c r="G1210" s="5" t="s">
        <v>48</v>
      </c>
      <c r="H1210" s="5">
        <v>3</v>
      </c>
      <c r="I1210" s="5">
        <v>2</v>
      </c>
      <c r="J1210" s="26">
        <v>1053.5</v>
      </c>
      <c r="K1210" s="26">
        <v>638.4</v>
      </c>
      <c r="L1210" s="26">
        <v>0</v>
      </c>
      <c r="M1210" s="6">
        <v>23</v>
      </c>
      <c r="N1210" s="24">
        <f t="shared" si="412"/>
        <v>7495898.6137351692</v>
      </c>
      <c r="O1210" s="26"/>
      <c r="P1210" s="1">
        <f t="shared" si="415"/>
        <v>5473889.8937351694</v>
      </c>
      <c r="Q1210" s="1"/>
      <c r="R1210" s="1">
        <v>204100.87880000001</v>
      </c>
      <c r="S1210" s="1">
        <v>1817907.8411999999</v>
      </c>
      <c r="T1210" s="1"/>
      <c r="U1210" s="1">
        <f t="shared" si="417"/>
        <v>11741.695823520002</v>
      </c>
      <c r="V1210" s="1">
        <f t="shared" si="417"/>
        <v>11741.695823520002</v>
      </c>
      <c r="W1210" s="7">
        <v>2020</v>
      </c>
      <c r="X1210" s="173" t="s">
        <v>1394</v>
      </c>
      <c r="Y1210" s="11">
        <f>+P1210-'[1]Приложение №1'!$P1153</f>
        <v>4101078.9337351695</v>
      </c>
      <c r="AA1210" s="24">
        <f t="shared" si="413"/>
        <v>7495898.6137351692</v>
      </c>
      <c r="AB1210" s="26">
        <v>2954908.2826843821</v>
      </c>
      <c r="AC1210" s="26">
        <v>1784361.9231493648</v>
      </c>
      <c r="AD1210" s="26">
        <v>713647.09042914386</v>
      </c>
      <c r="AE1210" s="26">
        <v>0</v>
      </c>
      <c r="AF1210" s="26">
        <v>0</v>
      </c>
      <c r="AG1210" s="26"/>
      <c r="AH1210" s="26">
        <v>214102.51111192559</v>
      </c>
      <c r="AI1210" s="26">
        <v>0</v>
      </c>
      <c r="AJ1210" s="26">
        <v>0</v>
      </c>
      <c r="AK1210" s="26">
        <v>0</v>
      </c>
      <c r="AL1210" s="26">
        <v>946168.58854243939</v>
      </c>
      <c r="AM1210" s="26">
        <v>0</v>
      </c>
      <c r="AN1210" s="26">
        <v>663134.19543221779</v>
      </c>
      <c r="AO1210" s="1">
        <v>74958.986137351691</v>
      </c>
      <c r="AP1210" s="112">
        <v>144617.03624834382</v>
      </c>
      <c r="AQ1210" s="172"/>
    </row>
    <row r="1211" spans="1:43" ht="15" customHeight="1" x14ac:dyDescent="0.25">
      <c r="A1211" s="4">
        <f t="shared" si="410"/>
        <v>1183</v>
      </c>
      <c r="B1211" s="22">
        <f t="shared" si="411"/>
        <v>239</v>
      </c>
      <c r="C1211" s="2" t="s">
        <v>582</v>
      </c>
      <c r="D1211" s="2" t="s">
        <v>915</v>
      </c>
      <c r="E1211" s="5">
        <v>1964</v>
      </c>
      <c r="F1211" s="5">
        <v>2006</v>
      </c>
      <c r="G1211" s="5" t="s">
        <v>48</v>
      </c>
      <c r="H1211" s="5">
        <v>3</v>
      </c>
      <c r="I1211" s="5">
        <v>2</v>
      </c>
      <c r="J1211" s="26">
        <v>1049.4000000000001</v>
      </c>
      <c r="K1211" s="26">
        <v>895.9</v>
      </c>
      <c r="L1211" s="26">
        <v>0</v>
      </c>
      <c r="M1211" s="6">
        <v>31</v>
      </c>
      <c r="N1211" s="24">
        <f t="shared" si="412"/>
        <v>23160120.339689046</v>
      </c>
      <c r="O1211" s="26"/>
      <c r="P1211" s="1">
        <f t="shared" si="415"/>
        <v>20201964.069689047</v>
      </c>
      <c r="Q1211" s="1"/>
      <c r="R1211" s="1">
        <v>406991.4338</v>
      </c>
      <c r="S1211" s="1">
        <v>2551164.8361999998</v>
      </c>
      <c r="T1211" s="1"/>
      <c r="U1211" s="1">
        <f t="shared" si="417"/>
        <v>25851.233775743996</v>
      </c>
      <c r="V1211" s="1">
        <f t="shared" si="417"/>
        <v>25851.233775743996</v>
      </c>
      <c r="W1211" s="7">
        <v>2020</v>
      </c>
      <c r="X1211" s="173" t="s">
        <v>1394</v>
      </c>
      <c r="Y1211" s="11">
        <f>+P1211-'[1]Приложение №1'!$P1154</f>
        <v>14223804.529689047</v>
      </c>
      <c r="AA1211" s="24">
        <f t="shared" si="413"/>
        <v>23160120.339689046</v>
      </c>
      <c r="AB1211" s="26">
        <v>4146776.8334225207</v>
      </c>
      <c r="AC1211" s="26">
        <v>2504088.1061239289</v>
      </c>
      <c r="AD1211" s="26">
        <v>0</v>
      </c>
      <c r="AE1211" s="26">
        <v>0</v>
      </c>
      <c r="AF1211" s="26">
        <v>0</v>
      </c>
      <c r="AG1211" s="26"/>
      <c r="AH1211" s="26">
        <v>300461.21507702715</v>
      </c>
      <c r="AI1211" s="26">
        <v>0</v>
      </c>
      <c r="AJ1211" s="26">
        <v>12145951.94218928</v>
      </c>
      <c r="AK1211" s="26">
        <v>0</v>
      </c>
      <c r="AL1211" s="26">
        <v>1327807.7043784016</v>
      </c>
      <c r="AM1211" s="26">
        <v>0</v>
      </c>
      <c r="AN1211" s="26">
        <v>2056778.0764197302</v>
      </c>
      <c r="AO1211" s="1">
        <v>231601.20339689046</v>
      </c>
      <c r="AP1211" s="112">
        <v>446655.25868126994</v>
      </c>
      <c r="AQ1211" s="172"/>
    </row>
    <row r="1212" spans="1:43" ht="15" customHeight="1" x14ac:dyDescent="0.25">
      <c r="A1212" s="4">
        <f t="shared" si="410"/>
        <v>1184</v>
      </c>
      <c r="B1212" s="22">
        <f t="shared" si="411"/>
        <v>240</v>
      </c>
      <c r="C1212" s="2" t="s">
        <v>582</v>
      </c>
      <c r="D1212" s="2" t="s">
        <v>916</v>
      </c>
      <c r="E1212" s="5">
        <v>1965</v>
      </c>
      <c r="F1212" s="5">
        <v>2006</v>
      </c>
      <c r="G1212" s="5" t="s">
        <v>48</v>
      </c>
      <c r="H1212" s="5">
        <v>3</v>
      </c>
      <c r="I1212" s="5">
        <v>2</v>
      </c>
      <c r="J1212" s="26">
        <v>1034.0999999999999</v>
      </c>
      <c r="K1212" s="26">
        <v>959.6</v>
      </c>
      <c r="L1212" s="26">
        <v>0</v>
      </c>
      <c r="M1212" s="6">
        <v>25</v>
      </c>
      <c r="N1212" s="24">
        <f t="shared" si="412"/>
        <v>26038489.198511466</v>
      </c>
      <c r="O1212" s="26"/>
      <c r="P1212" s="1">
        <f t="shared" si="415"/>
        <v>22993936.418511465</v>
      </c>
      <c r="Q1212" s="1"/>
      <c r="R1212" s="1">
        <v>311995.81719999999</v>
      </c>
      <c r="S1212" s="1">
        <v>2732556.9628000003</v>
      </c>
      <c r="T1212" s="1"/>
      <c r="U1212" s="1">
        <f t="shared" si="417"/>
        <v>27134.732386944004</v>
      </c>
      <c r="V1212" s="1">
        <f t="shared" si="417"/>
        <v>27134.732386944004</v>
      </c>
      <c r="W1212" s="7">
        <v>2020</v>
      </c>
      <c r="X1212" s="173" t="s">
        <v>1394</v>
      </c>
      <c r="Y1212" s="11">
        <f>+P1212-'[1]Приложение №1'!$P1155</f>
        <v>16072026.018511467</v>
      </c>
      <c r="AA1212" s="24">
        <f t="shared" si="413"/>
        <v>26038489.198511466</v>
      </c>
      <c r="AB1212" s="26">
        <v>4441619.6554886159</v>
      </c>
      <c r="AC1212" s="26">
        <v>2682132.990999578</v>
      </c>
      <c r="AD1212" s="26">
        <v>1072706.3721425538</v>
      </c>
      <c r="AE1212" s="26">
        <v>0</v>
      </c>
      <c r="AF1212" s="26">
        <v>0</v>
      </c>
      <c r="AG1212" s="26"/>
      <c r="AH1212" s="26">
        <v>321824.51388315129</v>
      </c>
      <c r="AI1212" s="26">
        <v>0</v>
      </c>
      <c r="AJ1212" s="26">
        <v>13009549.596746104</v>
      </c>
      <c r="AK1212" s="26">
        <v>0</v>
      </c>
      <c r="AL1212" s="26">
        <v>1422217.070121123</v>
      </c>
      <c r="AM1212" s="26">
        <v>0</v>
      </c>
      <c r="AN1212" s="26">
        <v>2326182.990992805</v>
      </c>
      <c r="AO1212" s="1">
        <v>260384.89198511466</v>
      </c>
      <c r="AP1212" s="112">
        <v>501871.1161524179</v>
      </c>
      <c r="AQ1212" s="172"/>
    </row>
    <row r="1213" spans="1:43" ht="15" customHeight="1" x14ac:dyDescent="0.25">
      <c r="A1213" s="4">
        <f t="shared" si="410"/>
        <v>1185</v>
      </c>
      <c r="B1213" s="22">
        <f t="shared" si="411"/>
        <v>241</v>
      </c>
      <c r="C1213" s="2" t="s">
        <v>582</v>
      </c>
      <c r="D1213" s="2" t="s">
        <v>591</v>
      </c>
      <c r="E1213" s="5">
        <v>1968</v>
      </c>
      <c r="F1213" s="5">
        <v>2012</v>
      </c>
      <c r="G1213" s="5" t="s">
        <v>48</v>
      </c>
      <c r="H1213" s="5">
        <v>4</v>
      </c>
      <c r="I1213" s="5">
        <v>4</v>
      </c>
      <c r="J1213" s="26">
        <v>2784.1</v>
      </c>
      <c r="K1213" s="26">
        <v>2783</v>
      </c>
      <c r="L1213" s="26">
        <v>0</v>
      </c>
      <c r="M1213" s="6">
        <v>91</v>
      </c>
      <c r="N1213" s="24">
        <f t="shared" si="412"/>
        <v>10890793.952438401</v>
      </c>
      <c r="O1213" s="26"/>
      <c r="P1213" s="1">
        <f t="shared" si="415"/>
        <v>7400154.8624384012</v>
      </c>
      <c r="Q1213" s="1"/>
      <c r="R1213" s="1">
        <v>224538.00599999999</v>
      </c>
      <c r="S1213" s="1">
        <v>3266101.0840000003</v>
      </c>
      <c r="T1213" s="1"/>
      <c r="U1213" s="1">
        <f t="shared" si="417"/>
        <v>3913.3287648000005</v>
      </c>
      <c r="V1213" s="1">
        <f t="shared" si="417"/>
        <v>3913.3287648000005</v>
      </c>
      <c r="W1213" s="7">
        <v>2020</v>
      </c>
      <c r="X1213" s="173" t="s">
        <v>1394</v>
      </c>
      <c r="Y1213" s="11">
        <f>+P1213-'[1]Приложение №1'!$P1156</f>
        <v>7385883.7524384009</v>
      </c>
      <c r="AA1213" s="24">
        <f t="shared" si="413"/>
        <v>10890793.952438401</v>
      </c>
      <c r="AB1213" s="26">
        <v>0</v>
      </c>
      <c r="AC1213" s="26">
        <v>0</v>
      </c>
      <c r="AD1213" s="26">
        <v>0</v>
      </c>
      <c r="AE1213" s="26">
        <v>0</v>
      </c>
      <c r="AF1213" s="26">
        <v>0</v>
      </c>
      <c r="AG1213" s="26"/>
      <c r="AH1213" s="26">
        <v>0</v>
      </c>
      <c r="AI1213" s="26">
        <v>0</v>
      </c>
      <c r="AJ1213" s="26">
        <v>0</v>
      </c>
      <c r="AK1213" s="26">
        <v>0</v>
      </c>
      <c r="AL1213" s="26">
        <v>9485380.5560520347</v>
      </c>
      <c r="AM1213" s="26">
        <v>0</v>
      </c>
      <c r="AN1213" s="26">
        <v>1089079.3952438401</v>
      </c>
      <c r="AO1213" s="1">
        <v>108907.93952438401</v>
      </c>
      <c r="AP1213" s="112">
        <v>207426.0616181418</v>
      </c>
      <c r="AQ1213" s="172"/>
    </row>
    <row r="1214" spans="1:43" ht="15" customHeight="1" x14ac:dyDescent="0.25">
      <c r="A1214" s="4">
        <f t="shared" si="410"/>
        <v>1186</v>
      </c>
      <c r="B1214" s="22">
        <f t="shared" si="411"/>
        <v>242</v>
      </c>
      <c r="C1214" s="2" t="s">
        <v>582</v>
      </c>
      <c r="D1214" s="2" t="s">
        <v>917</v>
      </c>
      <c r="E1214" s="5">
        <v>1970</v>
      </c>
      <c r="F1214" s="5">
        <v>2013</v>
      </c>
      <c r="G1214" s="5" t="s">
        <v>48</v>
      </c>
      <c r="H1214" s="5">
        <v>4</v>
      </c>
      <c r="I1214" s="5">
        <v>2</v>
      </c>
      <c r="J1214" s="26">
        <v>1437.6</v>
      </c>
      <c r="K1214" s="26">
        <v>982</v>
      </c>
      <c r="L1214" s="26">
        <v>0</v>
      </c>
      <c r="M1214" s="6">
        <v>55</v>
      </c>
      <c r="N1214" s="24">
        <f t="shared" si="412"/>
        <v>1481678.1712512001</v>
      </c>
      <c r="O1214" s="26"/>
      <c r="P1214" s="1">
        <f t="shared" si="415"/>
        <v>1006449.0912512001</v>
      </c>
      <c r="Q1214" s="1"/>
      <c r="R1214" s="1">
        <v>463759.674</v>
      </c>
      <c r="S1214" s="1">
        <v>11469.406000000017</v>
      </c>
      <c r="T1214" s="1"/>
      <c r="U1214" s="1">
        <f t="shared" si="417"/>
        <v>1508.8372416000002</v>
      </c>
      <c r="V1214" s="1">
        <f t="shared" si="417"/>
        <v>1508.8372416000002</v>
      </c>
      <c r="W1214" s="7">
        <v>2020</v>
      </c>
      <c r="X1214" s="173" t="s">
        <v>1394</v>
      </c>
      <c r="Y1214" s="11">
        <f>+P1214-'[1]Приложение №1'!$P1157</f>
        <v>1006449.0912512001</v>
      </c>
      <c r="AA1214" s="24">
        <f t="shared" si="413"/>
        <v>1481678.1712512001</v>
      </c>
      <c r="AB1214" s="26">
        <v>0</v>
      </c>
      <c r="AC1214" s="26">
        <v>0</v>
      </c>
      <c r="AD1214" s="26">
        <v>1290473.5299639178</v>
      </c>
      <c r="AE1214" s="26">
        <v>0</v>
      </c>
      <c r="AF1214" s="26">
        <v>0</v>
      </c>
      <c r="AG1214" s="26"/>
      <c r="AH1214" s="26">
        <v>0</v>
      </c>
      <c r="AI1214" s="26">
        <v>0</v>
      </c>
      <c r="AJ1214" s="26">
        <v>0</v>
      </c>
      <c r="AK1214" s="26">
        <v>0</v>
      </c>
      <c r="AL1214" s="26">
        <v>0</v>
      </c>
      <c r="AM1214" s="26">
        <v>0</v>
      </c>
      <c r="AN1214" s="26">
        <v>148167.81712512003</v>
      </c>
      <c r="AO1214" s="1">
        <v>14816.781712512002</v>
      </c>
      <c r="AP1214" s="112">
        <v>28220.042449650358</v>
      </c>
      <c r="AQ1214" s="172"/>
    </row>
    <row r="1215" spans="1:43" ht="15" customHeight="1" x14ac:dyDescent="0.25">
      <c r="A1215" s="4">
        <f t="shared" si="410"/>
        <v>1187</v>
      </c>
      <c r="B1215" s="22">
        <f t="shared" si="411"/>
        <v>243</v>
      </c>
      <c r="C1215" s="2" t="s">
        <v>582</v>
      </c>
      <c r="D1215" s="2" t="s">
        <v>918</v>
      </c>
      <c r="E1215" s="5">
        <v>1974</v>
      </c>
      <c r="F1215" s="5">
        <v>2013</v>
      </c>
      <c r="G1215" s="5" t="s">
        <v>48</v>
      </c>
      <c r="H1215" s="5">
        <v>4</v>
      </c>
      <c r="I1215" s="5">
        <v>3</v>
      </c>
      <c r="J1215" s="26">
        <v>2238.1999999999998</v>
      </c>
      <c r="K1215" s="26">
        <v>2071.35</v>
      </c>
      <c r="L1215" s="26">
        <v>0</v>
      </c>
      <c r="M1215" s="6">
        <v>74</v>
      </c>
      <c r="N1215" s="24">
        <f t="shared" si="412"/>
        <v>3125330.0203881604</v>
      </c>
      <c r="O1215" s="26"/>
      <c r="P1215" s="1">
        <f t="shared" si="415"/>
        <v>2122920.9003881603</v>
      </c>
      <c r="Q1215" s="1"/>
      <c r="R1215" s="1">
        <v>563691.72069999995</v>
      </c>
      <c r="S1215" s="1">
        <v>438717.39930000005</v>
      </c>
      <c r="T1215" s="1"/>
      <c r="U1215" s="1">
        <f t="shared" si="417"/>
        <v>1508.8372416000002</v>
      </c>
      <c r="V1215" s="1">
        <f t="shared" si="417"/>
        <v>1508.8372416000002</v>
      </c>
      <c r="W1215" s="7">
        <v>2020</v>
      </c>
      <c r="X1215" s="173" t="s">
        <v>1394</v>
      </c>
      <c r="Y1215" s="11">
        <f>+P1215-'[1]Приложение №1'!$P1158</f>
        <v>2122920.9003881603</v>
      </c>
      <c r="AA1215" s="24">
        <f t="shared" si="413"/>
        <v>3125330.0203881604</v>
      </c>
      <c r="AB1215" s="26">
        <v>0</v>
      </c>
      <c r="AC1215" s="26">
        <v>0</v>
      </c>
      <c r="AD1215" s="26">
        <v>2722018.6825771499</v>
      </c>
      <c r="AE1215" s="26">
        <v>0</v>
      </c>
      <c r="AF1215" s="26">
        <v>0</v>
      </c>
      <c r="AG1215" s="26"/>
      <c r="AH1215" s="26">
        <v>0</v>
      </c>
      <c r="AI1215" s="26">
        <v>0</v>
      </c>
      <c r="AJ1215" s="26">
        <v>0</v>
      </c>
      <c r="AK1215" s="26">
        <v>0</v>
      </c>
      <c r="AL1215" s="26">
        <v>0</v>
      </c>
      <c r="AM1215" s="26">
        <v>0</v>
      </c>
      <c r="AN1215" s="26">
        <v>312533.00203881605</v>
      </c>
      <c r="AO1215" s="1">
        <v>31253.300203881605</v>
      </c>
      <c r="AP1215" s="112">
        <v>59525.035568312909</v>
      </c>
      <c r="AQ1215" s="172"/>
    </row>
    <row r="1216" spans="1:43" ht="15" customHeight="1" x14ac:dyDescent="0.25">
      <c r="A1216" s="4">
        <f t="shared" si="410"/>
        <v>1188</v>
      </c>
      <c r="B1216" s="22">
        <f t="shared" si="411"/>
        <v>244</v>
      </c>
      <c r="C1216" s="2" t="s">
        <v>601</v>
      </c>
      <c r="D1216" s="2" t="s">
        <v>919</v>
      </c>
      <c r="E1216" s="5">
        <v>1984</v>
      </c>
      <c r="F1216" s="5">
        <v>1984</v>
      </c>
      <c r="G1216" s="5" t="s">
        <v>48</v>
      </c>
      <c r="H1216" s="5">
        <v>5</v>
      </c>
      <c r="I1216" s="5">
        <v>4</v>
      </c>
      <c r="J1216" s="26">
        <v>3359.4</v>
      </c>
      <c r="K1216" s="26">
        <v>2435.8000000000002</v>
      </c>
      <c r="L1216" s="26">
        <v>553.20000000000005</v>
      </c>
      <c r="M1216" s="6">
        <v>62</v>
      </c>
      <c r="N1216" s="24">
        <f t="shared" si="412"/>
        <v>25821578.139546003</v>
      </c>
      <c r="O1216" s="26"/>
      <c r="P1216" s="1">
        <f t="shared" si="415"/>
        <v>16594330.199546004</v>
      </c>
      <c r="Q1216" s="1"/>
      <c r="R1216" s="1">
        <v>739168.77040000004</v>
      </c>
      <c r="S1216" s="1">
        <v>8488079.1696000006</v>
      </c>
      <c r="T1216" s="1"/>
      <c r="U1216" s="1">
        <f t="shared" si="417"/>
        <v>8638.8685645854803</v>
      </c>
      <c r="V1216" s="1">
        <f t="shared" si="417"/>
        <v>8638.8685645854803</v>
      </c>
      <c r="W1216" s="7">
        <v>2020</v>
      </c>
      <c r="X1216" s="173" t="s">
        <v>1394</v>
      </c>
      <c r="Y1216" s="11">
        <f>+P1216-'[1]Приложение №1'!$P1159</f>
        <v>-23537307.820454009</v>
      </c>
      <c r="AA1216" s="24">
        <f t="shared" si="413"/>
        <v>25821578.139546003</v>
      </c>
      <c r="AB1216" s="26">
        <v>10648308.966049999</v>
      </c>
      <c r="AC1216" s="26">
        <v>4991310.5735360002</v>
      </c>
      <c r="AD1216" s="26">
        <v>5084752.6153340004</v>
      </c>
      <c r="AE1216" s="26">
        <v>3370738.893956</v>
      </c>
      <c r="AF1216" s="26">
        <v>0</v>
      </c>
      <c r="AG1216" s="26"/>
      <c r="AH1216" s="26">
        <v>308620.48505399999</v>
      </c>
      <c r="AI1216" s="26">
        <v>0</v>
      </c>
      <c r="AJ1216" s="26"/>
      <c r="AK1216" s="26">
        <v>0</v>
      </c>
      <c r="AL1216" s="26">
        <v>0</v>
      </c>
      <c r="AM1216" s="26">
        <v>0</v>
      </c>
      <c r="AN1216" s="26">
        <v>297563.33999999997</v>
      </c>
      <c r="AO1216" s="26">
        <v>31416.666666666664</v>
      </c>
      <c r="AP1216" s="112">
        <v>1088866.5989493334</v>
      </c>
      <c r="AQ1216" s="172"/>
    </row>
    <row r="1217" spans="1:43" ht="15" customHeight="1" x14ac:dyDescent="0.25">
      <c r="A1217" s="4">
        <f t="shared" si="410"/>
        <v>1189</v>
      </c>
      <c r="B1217" s="22">
        <f t="shared" si="411"/>
        <v>245</v>
      </c>
      <c r="C1217" s="2" t="s">
        <v>920</v>
      </c>
      <c r="D1217" s="2" t="s">
        <v>921</v>
      </c>
      <c r="E1217" s="5">
        <v>1988</v>
      </c>
      <c r="F1217" s="5">
        <v>1988</v>
      </c>
      <c r="G1217" s="5" t="s">
        <v>63</v>
      </c>
      <c r="H1217" s="5">
        <v>2</v>
      </c>
      <c r="I1217" s="5">
        <v>2</v>
      </c>
      <c r="J1217" s="26">
        <v>1020.6</v>
      </c>
      <c r="K1217" s="26">
        <v>937</v>
      </c>
      <c r="L1217" s="26">
        <v>0</v>
      </c>
      <c r="M1217" s="6">
        <v>50</v>
      </c>
      <c r="N1217" s="24">
        <f t="shared" si="412"/>
        <v>6991181.8800000008</v>
      </c>
      <c r="O1217" s="26"/>
      <c r="P1217" s="1">
        <f t="shared" si="415"/>
        <v>6182341.806203695</v>
      </c>
      <c r="Q1217" s="1"/>
      <c r="R1217" s="1">
        <v>178051.674</v>
      </c>
      <c r="S1217" s="1">
        <v>630788.39979630581</v>
      </c>
      <c r="T1217" s="26"/>
      <c r="U1217" s="1">
        <f t="shared" si="417"/>
        <v>7461.2400000000007</v>
      </c>
      <c r="V1217" s="1">
        <f t="shared" si="417"/>
        <v>7461.2400000000007</v>
      </c>
      <c r="W1217" s="7">
        <v>2020</v>
      </c>
      <c r="X1217" s="173" t="s">
        <v>1394</v>
      </c>
      <c r="Y1217" s="11">
        <f>+P1217-'[1]Приложение №1'!$P1160</f>
        <v>0</v>
      </c>
      <c r="AA1217" s="24">
        <f t="shared" si="413"/>
        <v>6991181.8800000008</v>
      </c>
      <c r="AB1217" s="26">
        <v>2754955.5538650602</v>
      </c>
      <c r="AC1217" s="26">
        <v>985217.28586050007</v>
      </c>
      <c r="AD1217" s="26">
        <v>378418.10350259999</v>
      </c>
      <c r="AE1217" s="26">
        <v>1483436.5972843198</v>
      </c>
      <c r="AF1217" s="26">
        <v>0</v>
      </c>
      <c r="AG1217" s="26"/>
      <c r="AH1217" s="26">
        <v>545905.11086999997</v>
      </c>
      <c r="AI1217" s="26">
        <v>0</v>
      </c>
      <c r="AJ1217" s="26">
        <v>0</v>
      </c>
      <c r="AK1217" s="26">
        <v>0</v>
      </c>
      <c r="AL1217" s="26">
        <v>0</v>
      </c>
      <c r="AM1217" s="26">
        <v>0</v>
      </c>
      <c r="AN1217" s="26">
        <v>638894.57440000004</v>
      </c>
      <c r="AO1217" s="1">
        <v>69911.818800000008</v>
      </c>
      <c r="AP1217" s="112">
        <v>134442.83541752002</v>
      </c>
      <c r="AQ1217" s="172"/>
    </row>
    <row r="1218" spans="1:43" ht="15" customHeight="1" x14ac:dyDescent="0.25">
      <c r="A1218" s="4">
        <f t="shared" si="410"/>
        <v>1190</v>
      </c>
      <c r="B1218" s="22">
        <f t="shared" si="411"/>
        <v>246</v>
      </c>
      <c r="C1218" s="2" t="s">
        <v>920</v>
      </c>
      <c r="D1218" s="2" t="s">
        <v>922</v>
      </c>
      <c r="E1218" s="5">
        <v>1982</v>
      </c>
      <c r="F1218" s="5">
        <v>1988</v>
      </c>
      <c r="G1218" s="5" t="s">
        <v>63</v>
      </c>
      <c r="H1218" s="5">
        <v>2</v>
      </c>
      <c r="I1218" s="5">
        <v>2</v>
      </c>
      <c r="J1218" s="26">
        <v>671.2</v>
      </c>
      <c r="K1218" s="26">
        <v>598.79999999999995</v>
      </c>
      <c r="L1218" s="26">
        <v>0</v>
      </c>
      <c r="M1218" s="6">
        <v>29</v>
      </c>
      <c r="N1218" s="24">
        <f t="shared" si="412"/>
        <v>4467790.51</v>
      </c>
      <c r="O1218" s="26"/>
      <c r="P1218" s="1">
        <f t="shared" si="415"/>
        <v>3908398.7559134327</v>
      </c>
      <c r="Q1218" s="1"/>
      <c r="R1218" s="1">
        <v>156279.59359999999</v>
      </c>
      <c r="S1218" s="1">
        <v>403112.16048656707</v>
      </c>
      <c r="T1218" s="26"/>
      <c r="U1218" s="1">
        <f t="shared" si="417"/>
        <v>7461.2399966599869</v>
      </c>
      <c r="V1218" s="1">
        <f t="shared" si="417"/>
        <v>7461.2399966599869</v>
      </c>
      <c r="W1218" s="7">
        <v>2020</v>
      </c>
      <c r="X1218" s="173" t="s">
        <v>1394</v>
      </c>
      <c r="Y1218" s="11">
        <f>+P1218-'[1]Приложение №1'!$P1161</f>
        <v>0</v>
      </c>
      <c r="AA1218" s="24">
        <f t="shared" si="413"/>
        <v>4467790.51</v>
      </c>
      <c r="AB1218" s="26">
        <v>1760584.1860370401</v>
      </c>
      <c r="AC1218" s="26">
        <v>629613.77884020004</v>
      </c>
      <c r="AD1218" s="26">
        <v>241832.18823623998</v>
      </c>
      <c r="AE1218" s="26">
        <v>948006.22842156002</v>
      </c>
      <c r="AF1218" s="26">
        <v>0</v>
      </c>
      <c r="AG1218" s="26"/>
      <c r="AH1218" s="26">
        <v>348866.57458799996</v>
      </c>
      <c r="AI1218" s="26">
        <v>0</v>
      </c>
      <c r="AJ1218" s="26">
        <v>0</v>
      </c>
      <c r="AK1218" s="26">
        <v>0</v>
      </c>
      <c r="AL1218" s="26">
        <v>0</v>
      </c>
      <c r="AM1218" s="26">
        <v>0</v>
      </c>
      <c r="AN1218" s="26">
        <v>408292.49850000005</v>
      </c>
      <c r="AO1218" s="1">
        <v>44677.905099999996</v>
      </c>
      <c r="AP1218" s="112">
        <v>85917.15027695999</v>
      </c>
      <c r="AQ1218" s="172"/>
    </row>
    <row r="1219" spans="1:43" ht="15" customHeight="1" x14ac:dyDescent="0.25">
      <c r="A1219" s="4">
        <f t="shared" si="410"/>
        <v>1191</v>
      </c>
      <c r="B1219" s="22">
        <f t="shared" si="411"/>
        <v>247</v>
      </c>
      <c r="C1219" s="2" t="s">
        <v>207</v>
      </c>
      <c r="D1219" s="2" t="s">
        <v>923</v>
      </c>
      <c r="E1219" s="5">
        <v>1974</v>
      </c>
      <c r="F1219" s="5">
        <v>2012</v>
      </c>
      <c r="G1219" s="5" t="s">
        <v>63</v>
      </c>
      <c r="H1219" s="5">
        <v>2</v>
      </c>
      <c r="I1219" s="5">
        <v>2</v>
      </c>
      <c r="J1219" s="26">
        <v>537.5</v>
      </c>
      <c r="K1219" s="26">
        <v>497.5</v>
      </c>
      <c r="L1219" s="26">
        <v>0</v>
      </c>
      <c r="M1219" s="6">
        <v>32</v>
      </c>
      <c r="N1219" s="24">
        <f t="shared" si="412"/>
        <v>6942269.2300000004</v>
      </c>
      <c r="O1219" s="26"/>
      <c r="P1219" s="1">
        <f t="shared" si="415"/>
        <v>5485259.3681997471</v>
      </c>
      <c r="Q1219" s="1">
        <v>1006684.76</v>
      </c>
      <c r="R1219" s="1">
        <v>115408.10500000001</v>
      </c>
      <c r="S1219" s="1">
        <v>334916.9968002527</v>
      </c>
      <c r="T1219" s="26"/>
      <c r="U1219" s="1">
        <f t="shared" si="417"/>
        <v>13954.310010050252</v>
      </c>
      <c r="V1219" s="1">
        <f t="shared" si="417"/>
        <v>13954.310010050252</v>
      </c>
      <c r="W1219" s="7">
        <v>2020</v>
      </c>
      <c r="X1219" s="173" t="s">
        <v>1394</v>
      </c>
      <c r="Y1219" s="11">
        <f>+P1219-'[1]Приложение №1'!$P1162</f>
        <v>0</v>
      </c>
      <c r="AA1219" s="24">
        <f t="shared" si="413"/>
        <v>6942269.2300000004</v>
      </c>
      <c r="AB1219" s="26">
        <v>1570905.0188579999</v>
      </c>
      <c r="AC1219" s="26">
        <v>0</v>
      </c>
      <c r="AD1219" s="26">
        <v>0</v>
      </c>
      <c r="AE1219" s="26">
        <v>0</v>
      </c>
      <c r="AF1219" s="26">
        <v>0</v>
      </c>
      <c r="AG1219" s="26"/>
      <c r="AH1219" s="26">
        <v>0</v>
      </c>
      <c r="AI1219" s="26">
        <v>0</v>
      </c>
      <c r="AJ1219" s="26">
        <v>1918256.935938</v>
      </c>
      <c r="AK1219" s="26">
        <v>0</v>
      </c>
      <c r="AL1219" s="26">
        <v>0</v>
      </c>
      <c r="AM1219" s="26">
        <v>3143069.7405659999</v>
      </c>
      <c r="AN1219" s="26">
        <v>120896.44</v>
      </c>
      <c r="AO1219" s="1">
        <v>44107.62</v>
      </c>
      <c r="AP1219" s="112">
        <v>145033.47463800001</v>
      </c>
      <c r="AQ1219" s="172"/>
    </row>
    <row r="1220" spans="1:43" ht="15" customHeight="1" x14ac:dyDescent="0.25">
      <c r="A1220" s="4">
        <f t="shared" si="410"/>
        <v>1192</v>
      </c>
      <c r="B1220" s="22">
        <f t="shared" si="411"/>
        <v>248</v>
      </c>
      <c r="C1220" s="2" t="s">
        <v>207</v>
      </c>
      <c r="D1220" s="2" t="s">
        <v>924</v>
      </c>
      <c r="E1220" s="5">
        <v>1966</v>
      </c>
      <c r="F1220" s="5">
        <v>1969</v>
      </c>
      <c r="G1220" s="5" t="s">
        <v>63</v>
      </c>
      <c r="H1220" s="5">
        <v>2</v>
      </c>
      <c r="I1220" s="5">
        <v>1</v>
      </c>
      <c r="J1220" s="26">
        <v>391.3</v>
      </c>
      <c r="K1220" s="26">
        <v>354.5</v>
      </c>
      <c r="L1220" s="26">
        <v>0</v>
      </c>
      <c r="M1220" s="6">
        <v>16</v>
      </c>
      <c r="N1220" s="24">
        <f t="shared" si="412"/>
        <v>8917341.1564469282</v>
      </c>
      <c r="O1220" s="26"/>
      <c r="P1220" s="1">
        <f t="shared" si="415"/>
        <v>7593375.2700776989</v>
      </c>
      <c r="Q1220" s="1">
        <v>1000000</v>
      </c>
      <c r="R1220" s="1">
        <v>85316.489000000001</v>
      </c>
      <c r="S1220" s="1">
        <v>238649.39736922929</v>
      </c>
      <c r="T1220" s="26"/>
      <c r="U1220" s="1">
        <f t="shared" si="417"/>
        <v>25154.700018185977</v>
      </c>
      <c r="V1220" s="1">
        <f t="shared" si="417"/>
        <v>25154.700018185977</v>
      </c>
      <c r="W1220" s="7">
        <v>2020</v>
      </c>
      <c r="X1220" s="173" t="s">
        <v>1394</v>
      </c>
      <c r="Y1220" s="11">
        <f>+P1220-'[1]Приложение №1'!$P1163</f>
        <v>0</v>
      </c>
      <c r="AA1220" s="24">
        <f t="shared" si="413"/>
        <v>8917341.1564469282</v>
      </c>
      <c r="AB1220" s="26">
        <v>1119066.355302</v>
      </c>
      <c r="AC1220" s="26">
        <v>392995.55320199998</v>
      </c>
      <c r="AD1220" s="26">
        <v>145643.57988600002</v>
      </c>
      <c r="AE1220" s="26">
        <v>631268.9760299999</v>
      </c>
      <c r="AF1220" s="26">
        <v>0</v>
      </c>
      <c r="AG1220" s="26"/>
      <c r="AH1220" s="26">
        <v>210750.07274999999</v>
      </c>
      <c r="AI1220" s="26">
        <v>0</v>
      </c>
      <c r="AJ1220" s="26">
        <v>1362528.6382680002</v>
      </c>
      <c r="AK1220" s="26">
        <v>0</v>
      </c>
      <c r="AL1220" s="26">
        <v>2391972.0948479995</v>
      </c>
      <c r="AM1220" s="26">
        <v>2227356.3478319999</v>
      </c>
      <c r="AN1220" s="26">
        <v>206538.09636923106</v>
      </c>
      <c r="AO1220" s="1">
        <v>43746.43</v>
      </c>
      <c r="AP1220" s="112">
        <v>185475.01195969846</v>
      </c>
      <c r="AQ1220" s="172"/>
    </row>
    <row r="1221" spans="1:43" ht="15" customHeight="1" x14ac:dyDescent="0.25">
      <c r="A1221" s="4">
        <f t="shared" si="410"/>
        <v>1193</v>
      </c>
      <c r="B1221" s="22">
        <f t="shared" si="411"/>
        <v>249</v>
      </c>
      <c r="C1221" s="2" t="s">
        <v>213</v>
      </c>
      <c r="D1221" s="2" t="s">
        <v>214</v>
      </c>
      <c r="E1221" s="5">
        <v>1975</v>
      </c>
      <c r="F1221" s="5">
        <v>1975</v>
      </c>
      <c r="G1221" s="5" t="s">
        <v>63</v>
      </c>
      <c r="H1221" s="5">
        <v>2</v>
      </c>
      <c r="I1221" s="5">
        <v>2</v>
      </c>
      <c r="J1221" s="26">
        <v>518</v>
      </c>
      <c r="K1221" s="26">
        <v>496.2</v>
      </c>
      <c r="L1221" s="26">
        <v>0</v>
      </c>
      <c r="M1221" s="6">
        <v>35</v>
      </c>
      <c r="N1221" s="24">
        <f t="shared" si="412"/>
        <v>1255921.8999999999</v>
      </c>
      <c r="O1221" s="26"/>
      <c r="P1221" s="1">
        <f t="shared" si="415"/>
        <v>1163858.0536</v>
      </c>
      <c r="Q1221" s="1"/>
      <c r="R1221" s="1">
        <v>92063.846400000009</v>
      </c>
      <c r="S1221" s="1">
        <v>0</v>
      </c>
      <c r="T1221" s="26"/>
      <c r="U1221" s="1">
        <f t="shared" si="417"/>
        <v>2531.0800080612653</v>
      </c>
      <c r="V1221" s="1">
        <f t="shared" si="417"/>
        <v>2531.0800080612653</v>
      </c>
      <c r="W1221" s="7">
        <v>2020</v>
      </c>
      <c r="X1221" s="173" t="s">
        <v>1394</v>
      </c>
      <c r="Y1221" s="11">
        <f>+P1221-'[1]Приложение №1'!$P1164</f>
        <v>0</v>
      </c>
      <c r="AA1221" s="24">
        <f t="shared" si="413"/>
        <v>1255921.8999999999</v>
      </c>
      <c r="AB1221" s="26">
        <v>1118431.1059193998</v>
      </c>
      <c r="AC1221" s="26">
        <v>0</v>
      </c>
      <c r="AD1221" s="26">
        <v>0</v>
      </c>
      <c r="AE1221" s="26">
        <v>0</v>
      </c>
      <c r="AF1221" s="26">
        <v>0</v>
      </c>
      <c r="AG1221" s="26"/>
      <c r="AH1221" s="26">
        <v>0</v>
      </c>
      <c r="AI1221" s="26">
        <v>0</v>
      </c>
      <c r="AJ1221" s="26">
        <v>0</v>
      </c>
      <c r="AK1221" s="26">
        <v>0</v>
      </c>
      <c r="AL1221" s="26">
        <v>0</v>
      </c>
      <c r="AM1221" s="26">
        <v>0</v>
      </c>
      <c r="AN1221" s="26">
        <v>100473.75199999999</v>
      </c>
      <c r="AO1221" s="1">
        <v>12559.218999999999</v>
      </c>
      <c r="AP1221" s="112">
        <v>24457.823080599996</v>
      </c>
      <c r="AQ1221" s="172"/>
    </row>
    <row r="1222" spans="1:43" ht="15" customHeight="1" x14ac:dyDescent="0.25">
      <c r="A1222" s="4">
        <f t="shared" si="410"/>
        <v>1194</v>
      </c>
      <c r="B1222" s="22">
        <f t="shared" si="411"/>
        <v>250</v>
      </c>
      <c r="C1222" s="2" t="s">
        <v>215</v>
      </c>
      <c r="D1222" s="2" t="s">
        <v>605</v>
      </c>
      <c r="E1222" s="5">
        <v>1974</v>
      </c>
      <c r="F1222" s="5">
        <v>1974</v>
      </c>
      <c r="G1222" s="5" t="s">
        <v>63</v>
      </c>
      <c r="H1222" s="5">
        <v>2</v>
      </c>
      <c r="I1222" s="5">
        <v>2</v>
      </c>
      <c r="J1222" s="26">
        <v>516.79999999999995</v>
      </c>
      <c r="K1222" s="26">
        <v>482.3</v>
      </c>
      <c r="L1222" s="26">
        <v>0</v>
      </c>
      <c r="M1222" s="6">
        <v>24</v>
      </c>
      <c r="N1222" s="24">
        <f t="shared" si="412"/>
        <v>7911499.6917932918</v>
      </c>
      <c r="O1222" s="26"/>
      <c r="P1222" s="1">
        <f t="shared" si="415"/>
        <v>7559217.1599607831</v>
      </c>
      <c r="Q1222" s="1"/>
      <c r="R1222" s="1">
        <v>27598.170600000005</v>
      </c>
      <c r="S1222" s="1">
        <v>324684.36123250873</v>
      </c>
      <c r="T1222" s="26"/>
      <c r="U1222" s="1">
        <f t="shared" si="417"/>
        <v>16403.690009938404</v>
      </c>
      <c r="V1222" s="1">
        <f t="shared" si="417"/>
        <v>16403.690009938404</v>
      </c>
      <c r="W1222" s="7">
        <v>2020</v>
      </c>
      <c r="X1222" s="173" t="s">
        <v>1394</v>
      </c>
      <c r="Y1222" s="11">
        <f>+P1222-'[1]Приложение №1'!$P1165</f>
        <v>0</v>
      </c>
      <c r="AA1222" s="24">
        <f t="shared" si="413"/>
        <v>7911499.6917932918</v>
      </c>
      <c r="AB1222" s="26">
        <v>0</v>
      </c>
      <c r="AC1222" s="26">
        <v>0</v>
      </c>
      <c r="AD1222" s="26">
        <v>0</v>
      </c>
      <c r="AE1222" s="26">
        <v>0</v>
      </c>
      <c r="AF1222" s="26">
        <v>0</v>
      </c>
      <c r="AG1222" s="26"/>
      <c r="AH1222" s="26">
        <v>0</v>
      </c>
      <c r="AI1222" s="26">
        <v>0</v>
      </c>
      <c r="AJ1222" s="26">
        <v>1733197.315038</v>
      </c>
      <c r="AK1222" s="26">
        <v>0</v>
      </c>
      <c r="AL1222" s="26">
        <v>3033896.2927560001</v>
      </c>
      <c r="AM1222" s="26">
        <v>2807621.2888079998</v>
      </c>
      <c r="AN1222" s="26">
        <v>142075.48183250893</v>
      </c>
      <c r="AO1222" s="1">
        <v>29065.64</v>
      </c>
      <c r="AP1222" s="112">
        <v>165643.67335878435</v>
      </c>
      <c r="AQ1222" s="172"/>
    </row>
    <row r="1223" spans="1:43" ht="15" customHeight="1" x14ac:dyDescent="0.25">
      <c r="A1223" s="4">
        <f t="shared" si="410"/>
        <v>1195</v>
      </c>
      <c r="B1223" s="22">
        <f t="shared" si="411"/>
        <v>251</v>
      </c>
      <c r="C1223" s="2" t="s">
        <v>215</v>
      </c>
      <c r="D1223" s="2" t="s">
        <v>925</v>
      </c>
      <c r="E1223" s="5">
        <v>1974</v>
      </c>
      <c r="F1223" s="5">
        <v>2013</v>
      </c>
      <c r="G1223" s="5" t="s">
        <v>63</v>
      </c>
      <c r="H1223" s="5">
        <v>2</v>
      </c>
      <c r="I1223" s="5">
        <v>2</v>
      </c>
      <c r="J1223" s="26">
        <v>504.8</v>
      </c>
      <c r="K1223" s="26">
        <v>439.8</v>
      </c>
      <c r="L1223" s="26">
        <v>0</v>
      </c>
      <c r="M1223" s="6">
        <v>39</v>
      </c>
      <c r="N1223" s="24">
        <f t="shared" si="412"/>
        <v>2301209.5199999996</v>
      </c>
      <c r="O1223" s="26"/>
      <c r="P1223" s="1">
        <f t="shared" si="415"/>
        <v>1885117.3616406925</v>
      </c>
      <c r="Q1223" s="1"/>
      <c r="R1223" s="1">
        <v>120018.7956</v>
      </c>
      <c r="S1223" s="1">
        <v>296073.36275930732</v>
      </c>
      <c r="T1223" s="26"/>
      <c r="U1223" s="1">
        <f t="shared" si="417"/>
        <v>5232.3999999999987</v>
      </c>
      <c r="V1223" s="1">
        <f t="shared" si="417"/>
        <v>5232.3999999999987</v>
      </c>
      <c r="W1223" s="7">
        <v>2020</v>
      </c>
      <c r="X1223" s="173" t="s">
        <v>1394</v>
      </c>
      <c r="Y1223" s="11">
        <f>+P1223-'[1]Приложение №1'!$P1166</f>
        <v>0</v>
      </c>
      <c r="AA1223" s="24">
        <f t="shared" si="413"/>
        <v>2301209.5199999996</v>
      </c>
      <c r="AB1223" s="26">
        <v>1205160.39482748</v>
      </c>
      <c r="AC1223" s="26">
        <v>430884.12859548</v>
      </c>
      <c r="AD1223" s="26">
        <v>166176.65580221999</v>
      </c>
      <c r="AE1223" s="26">
        <v>0</v>
      </c>
      <c r="AF1223" s="26">
        <v>0</v>
      </c>
      <c r="AG1223" s="26"/>
      <c r="AH1223" s="26">
        <v>251621.60531172002</v>
      </c>
      <c r="AI1223" s="26">
        <v>0</v>
      </c>
      <c r="AJ1223" s="26">
        <v>0</v>
      </c>
      <c r="AK1223" s="26">
        <v>0</v>
      </c>
      <c r="AL1223" s="26">
        <v>0</v>
      </c>
      <c r="AM1223" s="26">
        <v>0</v>
      </c>
      <c r="AN1223" s="26">
        <v>179441.25829999999</v>
      </c>
      <c r="AO1223" s="1">
        <v>23012.0952</v>
      </c>
      <c r="AP1223" s="112">
        <v>44913.381963100008</v>
      </c>
      <c r="AQ1223" s="172"/>
    </row>
    <row r="1224" spans="1:43" ht="15" customHeight="1" x14ac:dyDescent="0.25">
      <c r="A1224" s="4">
        <f t="shared" si="410"/>
        <v>1196</v>
      </c>
      <c r="B1224" s="22">
        <f t="shared" si="411"/>
        <v>252</v>
      </c>
      <c r="C1224" s="2" t="s">
        <v>54</v>
      </c>
      <c r="D1224" s="2" t="s">
        <v>926</v>
      </c>
      <c r="E1224" s="5">
        <v>1972</v>
      </c>
      <c r="F1224" s="5">
        <v>2013</v>
      </c>
      <c r="G1224" s="5" t="s">
        <v>48</v>
      </c>
      <c r="H1224" s="5">
        <v>4</v>
      </c>
      <c r="I1224" s="5">
        <v>3</v>
      </c>
      <c r="J1224" s="26">
        <v>1348.9</v>
      </c>
      <c r="K1224" s="26">
        <v>1157.5999999999999</v>
      </c>
      <c r="L1224" s="26">
        <v>71.5</v>
      </c>
      <c r="M1224" s="6">
        <v>50</v>
      </c>
      <c r="N1224" s="24">
        <f t="shared" si="412"/>
        <v>6001891.9499999993</v>
      </c>
      <c r="O1224" s="26"/>
      <c r="P1224" s="1">
        <f t="shared" si="415"/>
        <v>1914512.3699999973</v>
      </c>
      <c r="Q1224" s="1"/>
      <c r="R1224" s="1">
        <v>413791.01919999998</v>
      </c>
      <c r="S1224" s="1">
        <v>3673588.560800002</v>
      </c>
      <c r="T1224" s="1"/>
      <c r="U1224" s="1">
        <f t="shared" si="417"/>
        <v>4883.1599951183789</v>
      </c>
      <c r="V1224" s="1">
        <f t="shared" si="417"/>
        <v>4883.1599951183789</v>
      </c>
      <c r="W1224" s="7">
        <v>2020</v>
      </c>
      <c r="X1224" s="173" t="s">
        <v>1394</v>
      </c>
      <c r="Y1224" s="11">
        <f>+P1224-'[1]Приложение №1'!$P1167</f>
        <v>0</v>
      </c>
      <c r="AA1224" s="24">
        <f t="shared" si="413"/>
        <v>6001891.9499999993</v>
      </c>
      <c r="AB1224" s="26">
        <v>0</v>
      </c>
      <c r="AC1224" s="26">
        <v>0</v>
      </c>
      <c r="AD1224" s="26">
        <v>1189999.01255088</v>
      </c>
      <c r="AE1224" s="26">
        <v>0</v>
      </c>
      <c r="AF1224" s="26">
        <v>0</v>
      </c>
      <c r="AG1224" s="26"/>
      <c r="AH1224" s="26">
        <v>0</v>
      </c>
      <c r="AI1224" s="26">
        <v>0</v>
      </c>
      <c r="AJ1224" s="26">
        <v>0</v>
      </c>
      <c r="AK1224" s="26">
        <v>764864.79162029992</v>
      </c>
      <c r="AL1224" s="26">
        <v>0</v>
      </c>
      <c r="AM1224" s="26">
        <v>3272507.9972491194</v>
      </c>
      <c r="AN1224" s="26">
        <v>600189.19499999995</v>
      </c>
      <c r="AO1224" s="1">
        <v>60018.919499999996</v>
      </c>
      <c r="AP1224" s="112">
        <v>114312.03407969998</v>
      </c>
      <c r="AQ1224" s="172"/>
    </row>
    <row r="1225" spans="1:43" ht="15" customHeight="1" x14ac:dyDescent="0.25">
      <c r="A1225" s="4">
        <f t="shared" si="410"/>
        <v>1197</v>
      </c>
      <c r="B1225" s="22">
        <f t="shared" si="411"/>
        <v>253</v>
      </c>
      <c r="C1225" s="2" t="s">
        <v>54</v>
      </c>
      <c r="D1225" s="2" t="s">
        <v>927</v>
      </c>
      <c r="E1225" s="5">
        <v>1972</v>
      </c>
      <c r="F1225" s="5">
        <v>2013</v>
      </c>
      <c r="G1225" s="5" t="s">
        <v>48</v>
      </c>
      <c r="H1225" s="5">
        <v>4</v>
      </c>
      <c r="I1225" s="5">
        <v>1</v>
      </c>
      <c r="J1225" s="26">
        <v>1401</v>
      </c>
      <c r="K1225" s="26">
        <v>1393.3</v>
      </c>
      <c r="L1225" s="26">
        <v>0</v>
      </c>
      <c r="M1225" s="6">
        <v>60</v>
      </c>
      <c r="N1225" s="24">
        <f t="shared" si="412"/>
        <v>6803706.830000001</v>
      </c>
      <c r="O1225" s="26"/>
      <c r="P1225" s="1">
        <f t="shared" si="415"/>
        <v>2488360.9600000037</v>
      </c>
      <c r="Q1225" s="1"/>
      <c r="R1225" s="1">
        <v>377784.79060000001</v>
      </c>
      <c r="S1225" s="1">
        <v>3937561.0793999974</v>
      </c>
      <c r="T1225" s="1"/>
      <c r="U1225" s="1">
        <f t="shared" si="417"/>
        <v>4883.1600014354417</v>
      </c>
      <c r="V1225" s="1">
        <f t="shared" si="417"/>
        <v>4883.1600014354417</v>
      </c>
      <c r="W1225" s="7">
        <v>2020</v>
      </c>
      <c r="X1225" s="173" t="s">
        <v>1394</v>
      </c>
      <c r="Y1225" s="11">
        <f>+P1225-'[1]Приложение №1'!$P1168</f>
        <v>0</v>
      </c>
      <c r="AA1225" s="24">
        <f t="shared" si="413"/>
        <v>6803706.830000001</v>
      </c>
      <c r="AB1225" s="26">
        <v>0</v>
      </c>
      <c r="AC1225" s="26">
        <v>0</v>
      </c>
      <c r="AD1225" s="26">
        <v>1348975.3697015401</v>
      </c>
      <c r="AE1225" s="26">
        <v>0</v>
      </c>
      <c r="AF1225" s="26">
        <v>0</v>
      </c>
      <c r="AG1225" s="26"/>
      <c r="AH1225" s="26">
        <v>0</v>
      </c>
      <c r="AI1225" s="26">
        <v>0</v>
      </c>
      <c r="AJ1225" s="26">
        <v>0</v>
      </c>
      <c r="AK1225" s="26">
        <v>867045.8987589</v>
      </c>
      <c r="AL1225" s="26">
        <v>0</v>
      </c>
      <c r="AM1225" s="26">
        <v>3709694.4099553796</v>
      </c>
      <c r="AN1225" s="26">
        <v>680370.68299999996</v>
      </c>
      <c r="AO1225" s="1">
        <v>68037.068299999999</v>
      </c>
      <c r="AP1225" s="112">
        <v>129583.40028418</v>
      </c>
      <c r="AQ1225" s="172"/>
    </row>
    <row r="1226" spans="1:43" ht="15" customHeight="1" x14ac:dyDescent="0.25">
      <c r="A1226" s="4">
        <f t="shared" ref="A1226:A1286" si="418">+A1225+1</f>
        <v>1198</v>
      </c>
      <c r="B1226" s="22">
        <f t="shared" ref="B1226:B1286" si="419">+B1225+1</f>
        <v>254</v>
      </c>
      <c r="C1226" s="2" t="s">
        <v>54</v>
      </c>
      <c r="D1226" s="2" t="s">
        <v>928</v>
      </c>
      <c r="E1226" s="5">
        <v>1975</v>
      </c>
      <c r="F1226" s="5">
        <v>1975</v>
      </c>
      <c r="G1226" s="5" t="s">
        <v>48</v>
      </c>
      <c r="H1226" s="5">
        <v>2</v>
      </c>
      <c r="I1226" s="5">
        <v>1</v>
      </c>
      <c r="J1226" s="26">
        <v>339.6</v>
      </c>
      <c r="K1226" s="26">
        <v>339.6</v>
      </c>
      <c r="L1226" s="26">
        <v>0</v>
      </c>
      <c r="M1226" s="6">
        <v>16</v>
      </c>
      <c r="N1226" s="24">
        <f t="shared" si="412"/>
        <v>12582078.119999999</v>
      </c>
      <c r="O1226" s="26"/>
      <c r="P1226" s="1">
        <f t="shared" si="415"/>
        <v>11376239.630000001</v>
      </c>
      <c r="Q1226" s="1"/>
      <c r="R1226" s="1">
        <v>238793.5312</v>
      </c>
      <c r="S1226" s="1">
        <v>967044.95879999979</v>
      </c>
      <c r="T1226" s="26"/>
      <c r="U1226" s="1">
        <f t="shared" si="417"/>
        <v>37049.699999999997</v>
      </c>
      <c r="V1226" s="1">
        <f t="shared" si="417"/>
        <v>37049.699999999997</v>
      </c>
      <c r="W1226" s="7">
        <v>2020</v>
      </c>
      <c r="X1226" s="173" t="s">
        <v>1394</v>
      </c>
      <c r="Y1226" s="11">
        <f>+P1226-'[1]Приложение №1'!$P1169</f>
        <v>0</v>
      </c>
      <c r="AA1226" s="24">
        <f t="shared" si="413"/>
        <v>12582078.119999999</v>
      </c>
      <c r="AB1226" s="26">
        <v>1220195.64261</v>
      </c>
      <c r="AC1226" s="26">
        <v>749878.52541000012</v>
      </c>
      <c r="AD1226" s="26">
        <v>350521.40675999998</v>
      </c>
      <c r="AE1226" s="26">
        <v>301288.67685000005</v>
      </c>
      <c r="AF1226" s="26">
        <v>0</v>
      </c>
      <c r="AG1226" s="26"/>
      <c r="AH1226" s="26">
        <v>109676.38949399999</v>
      </c>
      <c r="AI1226" s="26">
        <v>0</v>
      </c>
      <c r="AJ1226" s="26">
        <v>3598124.543664</v>
      </c>
      <c r="AK1226" s="26">
        <v>0</v>
      </c>
      <c r="AL1226" s="26">
        <v>2969366.7139499998</v>
      </c>
      <c r="AM1226" s="26">
        <v>2786775.3766860003</v>
      </c>
      <c r="AN1226" s="26">
        <v>187994.76</v>
      </c>
      <c r="AO1226" s="1">
        <v>43963.520000000004</v>
      </c>
      <c r="AP1226" s="112">
        <v>264292.56457600003</v>
      </c>
      <c r="AQ1226" s="172"/>
    </row>
    <row r="1227" spans="1:43" ht="15" customHeight="1" x14ac:dyDescent="0.25">
      <c r="A1227" s="4">
        <f t="shared" si="418"/>
        <v>1199</v>
      </c>
      <c r="B1227" s="22">
        <f t="shared" si="419"/>
        <v>255</v>
      </c>
      <c r="C1227" s="2" t="s">
        <v>54</v>
      </c>
      <c r="D1227" s="2" t="s">
        <v>929</v>
      </c>
      <c r="E1227" s="5">
        <v>1970</v>
      </c>
      <c r="F1227" s="5">
        <v>1970</v>
      </c>
      <c r="G1227" s="5" t="s">
        <v>48</v>
      </c>
      <c r="H1227" s="5">
        <v>4</v>
      </c>
      <c r="I1227" s="5">
        <v>1</v>
      </c>
      <c r="J1227" s="26">
        <v>1343.6</v>
      </c>
      <c r="K1227" s="26">
        <v>1098.5</v>
      </c>
      <c r="L1227" s="26">
        <v>0</v>
      </c>
      <c r="M1227" s="6">
        <v>43</v>
      </c>
      <c r="N1227" s="24">
        <f t="shared" si="412"/>
        <v>19642322.439999998</v>
      </c>
      <c r="O1227" s="26"/>
      <c r="P1227" s="1">
        <f t="shared" si="415"/>
        <v>16049590.159999996</v>
      </c>
      <c r="Q1227" s="1"/>
      <c r="R1227" s="1">
        <v>494643.67700000003</v>
      </c>
      <c r="S1227" s="1">
        <v>3098088.6030000011</v>
      </c>
      <c r="T1227" s="1"/>
      <c r="U1227" s="1">
        <f t="shared" si="417"/>
        <v>17881.039999999997</v>
      </c>
      <c r="V1227" s="1">
        <f t="shared" si="417"/>
        <v>17881.039999999997</v>
      </c>
      <c r="W1227" s="7">
        <v>2020</v>
      </c>
      <c r="X1227" s="173" t="s">
        <v>1394</v>
      </c>
      <c r="Y1227" s="11">
        <f>+P1227-'[1]Приложение №1'!$P1170</f>
        <v>0</v>
      </c>
      <c r="AA1227" s="24">
        <f t="shared" si="413"/>
        <v>19642322.439999998</v>
      </c>
      <c r="AB1227" s="26">
        <v>2821780.5180419399</v>
      </c>
      <c r="AC1227" s="26">
        <v>1017993.6538753798</v>
      </c>
      <c r="AD1227" s="26">
        <v>1063553.7540591599</v>
      </c>
      <c r="AE1227" s="26">
        <v>665875.47655355989</v>
      </c>
      <c r="AF1227" s="26">
        <v>0</v>
      </c>
      <c r="AG1227" s="26"/>
      <c r="AH1227" s="26">
        <v>101809.49181312</v>
      </c>
      <c r="AI1227" s="26">
        <v>0</v>
      </c>
      <c r="AJ1227" s="26">
        <v>5222681.4190823995</v>
      </c>
      <c r="AK1227" s="26">
        <v>683592.85135050002</v>
      </c>
      <c r="AL1227" s="26">
        <v>2711658.3273179396</v>
      </c>
      <c r="AM1227" s="26">
        <v>2924782.3910923805</v>
      </c>
      <c r="AN1227" s="26">
        <v>1855741.9672999999</v>
      </c>
      <c r="AO1227" s="1">
        <v>196423.22439999998</v>
      </c>
      <c r="AP1227" s="112">
        <v>376429.36511361995</v>
      </c>
      <c r="AQ1227" s="172"/>
    </row>
    <row r="1228" spans="1:43" ht="15" customHeight="1" x14ac:dyDescent="0.25">
      <c r="A1228" s="4">
        <f t="shared" si="418"/>
        <v>1200</v>
      </c>
      <c r="B1228" s="22">
        <f t="shared" si="419"/>
        <v>256</v>
      </c>
      <c r="C1228" s="2" t="s">
        <v>54</v>
      </c>
      <c r="D1228" s="2" t="s">
        <v>930</v>
      </c>
      <c r="E1228" s="5">
        <v>1969</v>
      </c>
      <c r="F1228" s="5">
        <v>1969</v>
      </c>
      <c r="G1228" s="5" t="s">
        <v>48</v>
      </c>
      <c r="H1228" s="5">
        <v>4</v>
      </c>
      <c r="I1228" s="5">
        <v>4</v>
      </c>
      <c r="J1228" s="26">
        <v>1301.0999999999999</v>
      </c>
      <c r="K1228" s="26">
        <v>1206.5</v>
      </c>
      <c r="L1228" s="26">
        <v>0</v>
      </c>
      <c r="M1228" s="6">
        <v>55</v>
      </c>
      <c r="N1228" s="24">
        <f t="shared" si="412"/>
        <v>20711430.510000002</v>
      </c>
      <c r="O1228" s="26"/>
      <c r="P1228" s="1">
        <f t="shared" si="415"/>
        <v>16934428.490000002</v>
      </c>
      <c r="Q1228" s="1"/>
      <c r="R1228" s="1">
        <v>374961.62300000002</v>
      </c>
      <c r="S1228" s="1">
        <v>3402040.3969999994</v>
      </c>
      <c r="T1228" s="1"/>
      <c r="U1228" s="1">
        <f t="shared" si="417"/>
        <v>17166.54</v>
      </c>
      <c r="V1228" s="1">
        <f t="shared" si="417"/>
        <v>17166.54</v>
      </c>
      <c r="W1228" s="7">
        <v>2020</v>
      </c>
      <c r="X1228" s="173" t="s">
        <v>1394</v>
      </c>
      <c r="Y1228" s="11">
        <f>+P1228-'[1]Приложение №1'!$P1171</f>
        <v>0</v>
      </c>
      <c r="AA1228" s="24">
        <f t="shared" si="413"/>
        <v>20711430.510000002</v>
      </c>
      <c r="AB1228" s="26">
        <v>3099206.3677902599</v>
      </c>
      <c r="AC1228" s="26">
        <v>1118078.6011840198</v>
      </c>
      <c r="AD1228" s="26">
        <v>1168117.9829516402</v>
      </c>
      <c r="AE1228" s="26">
        <v>731341.61352924001</v>
      </c>
      <c r="AF1228" s="26">
        <v>0</v>
      </c>
      <c r="AG1228" s="26"/>
      <c r="AH1228" s="26">
        <v>111818.98213248001</v>
      </c>
      <c r="AI1228" s="26">
        <v>0</v>
      </c>
      <c r="AJ1228" s="26">
        <v>5736153.9664296005</v>
      </c>
      <c r="AK1228" s="26">
        <v>0</v>
      </c>
      <c r="AL1228" s="26">
        <v>2978257.4163942602</v>
      </c>
      <c r="AM1228" s="26">
        <v>3212334.9611770199</v>
      </c>
      <c r="AN1228" s="26">
        <v>1951986.4567</v>
      </c>
      <c r="AO1228" s="1">
        <v>207114.30510000003</v>
      </c>
      <c r="AP1228" s="112">
        <v>397019.85661148006</v>
      </c>
      <c r="AQ1228" s="172"/>
    </row>
    <row r="1229" spans="1:43" ht="15" customHeight="1" x14ac:dyDescent="0.25">
      <c r="A1229" s="4">
        <f t="shared" si="418"/>
        <v>1201</v>
      </c>
      <c r="B1229" s="22">
        <f t="shared" si="419"/>
        <v>257</v>
      </c>
      <c r="C1229" s="2" t="s">
        <v>54</v>
      </c>
      <c r="D1229" s="2" t="s">
        <v>931</v>
      </c>
      <c r="E1229" s="5">
        <v>1970</v>
      </c>
      <c r="F1229" s="5">
        <v>1970</v>
      </c>
      <c r="G1229" s="5" t="s">
        <v>48</v>
      </c>
      <c r="H1229" s="5">
        <v>4</v>
      </c>
      <c r="I1229" s="5">
        <v>4</v>
      </c>
      <c r="J1229" s="26">
        <v>1365.1</v>
      </c>
      <c r="K1229" s="26">
        <v>712</v>
      </c>
      <c r="L1229" s="26">
        <v>484.5</v>
      </c>
      <c r="M1229" s="6">
        <v>42</v>
      </c>
      <c r="N1229" s="24">
        <f t="shared" ref="N1229:N1292" si="420">AA1229</f>
        <v>20539765.109999996</v>
      </c>
      <c r="O1229" s="26"/>
      <c r="P1229" s="1">
        <f t="shared" si="415"/>
        <v>15375482.269999998</v>
      </c>
      <c r="Q1229" s="1"/>
      <c r="R1229" s="1">
        <v>409155.24199999997</v>
      </c>
      <c r="S1229" s="1">
        <v>4755127.5979999993</v>
      </c>
      <c r="T1229" s="1"/>
      <c r="U1229" s="1">
        <f t="shared" ref="U1229:V1245" si="421">$N1229/($K1229+$L1229)</f>
        <v>17166.539999999997</v>
      </c>
      <c r="V1229" s="1">
        <f t="shared" si="421"/>
        <v>17166.539999999997</v>
      </c>
      <c r="W1229" s="7">
        <v>2020</v>
      </c>
      <c r="X1229" s="173" t="s">
        <v>1394</v>
      </c>
      <c r="Y1229" s="11">
        <f>+P1229-'[1]Приложение №1'!$P1172</f>
        <v>0</v>
      </c>
      <c r="AA1229" s="24">
        <f t="shared" ref="AA1229:AA1292" si="422">SUM(AB1229:AP1229)</f>
        <v>20539765.109999996</v>
      </c>
      <c r="AB1229" s="26">
        <v>3073518.7891098596</v>
      </c>
      <c r="AC1229" s="26">
        <v>1108811.4764332199</v>
      </c>
      <c r="AD1229" s="26">
        <v>1158436.1099060399</v>
      </c>
      <c r="AE1229" s="26">
        <v>725279.93417963991</v>
      </c>
      <c r="AF1229" s="26">
        <v>0</v>
      </c>
      <c r="AG1229" s="26"/>
      <c r="AH1229" s="26">
        <v>110892.17747327998</v>
      </c>
      <c r="AI1229" s="26">
        <v>0</v>
      </c>
      <c r="AJ1229" s="26">
        <v>5688610.2120455997</v>
      </c>
      <c r="AK1229" s="26">
        <v>0</v>
      </c>
      <c r="AL1229" s="26">
        <v>2953572.3155538603</v>
      </c>
      <c r="AM1229" s="26">
        <v>3185709.7232062202</v>
      </c>
      <c r="AN1229" s="26">
        <v>1935807.5387000002</v>
      </c>
      <c r="AO1229" s="1">
        <v>205397.65109999999</v>
      </c>
      <c r="AP1229" s="112">
        <v>393729.18229228002</v>
      </c>
      <c r="AQ1229" s="172"/>
    </row>
    <row r="1230" spans="1:43" ht="15" customHeight="1" x14ac:dyDescent="0.25">
      <c r="A1230" s="4">
        <f t="shared" si="418"/>
        <v>1202</v>
      </c>
      <c r="B1230" s="22">
        <f t="shared" si="419"/>
        <v>258</v>
      </c>
      <c r="C1230" s="2" t="s">
        <v>54</v>
      </c>
      <c r="D1230" s="2" t="s">
        <v>932</v>
      </c>
      <c r="E1230" s="5">
        <v>1965</v>
      </c>
      <c r="F1230" s="5">
        <v>1965</v>
      </c>
      <c r="G1230" s="5" t="s">
        <v>48</v>
      </c>
      <c r="H1230" s="5">
        <v>3</v>
      </c>
      <c r="I1230" s="5">
        <v>2</v>
      </c>
      <c r="J1230" s="26">
        <v>987.3</v>
      </c>
      <c r="K1230" s="26">
        <v>919.2</v>
      </c>
      <c r="L1230" s="26">
        <v>68.099999999999994</v>
      </c>
      <c r="M1230" s="6">
        <v>38</v>
      </c>
      <c r="N1230" s="24">
        <f t="shared" si="420"/>
        <v>36579168.819999993</v>
      </c>
      <c r="O1230" s="26"/>
      <c r="P1230" s="1">
        <f t="shared" si="415"/>
        <v>33315141.399999991</v>
      </c>
      <c r="Q1230" s="1"/>
      <c r="R1230" s="1">
        <v>289933.38280000002</v>
      </c>
      <c r="S1230" s="1">
        <v>2974094.037200002</v>
      </c>
      <c r="T1230" s="1"/>
      <c r="U1230" s="1">
        <f t="shared" si="421"/>
        <v>37049.700010128625</v>
      </c>
      <c r="V1230" s="1">
        <f t="shared" si="421"/>
        <v>37049.700010128625</v>
      </c>
      <c r="W1230" s="7">
        <v>2020</v>
      </c>
      <c r="X1230" s="173" t="s">
        <v>1394</v>
      </c>
      <c r="Y1230" s="11">
        <f>+P1230-'[1]Приложение №1'!$P1173</f>
        <v>0</v>
      </c>
      <c r="AA1230" s="24">
        <f t="shared" si="422"/>
        <v>36579168.819999993</v>
      </c>
      <c r="AB1230" s="26">
        <v>3296586.4242183599</v>
      </c>
      <c r="AC1230" s="26">
        <v>2005923.7262883002</v>
      </c>
      <c r="AD1230" s="26">
        <v>945220.05597012001</v>
      </c>
      <c r="AE1230" s="26">
        <v>805515.18886355986</v>
      </c>
      <c r="AF1230" s="26">
        <v>0</v>
      </c>
      <c r="AG1230" s="26"/>
      <c r="AH1230" s="26">
        <v>312478.89445500006</v>
      </c>
      <c r="AI1230" s="26">
        <v>0</v>
      </c>
      <c r="AJ1230" s="26">
        <v>9536457.495171601</v>
      </c>
      <c r="AK1230" s="26">
        <v>0</v>
      </c>
      <c r="AL1230" s="26">
        <v>7797629.057187479</v>
      </c>
      <c r="AM1230" s="26">
        <v>7337973.3202931397</v>
      </c>
      <c r="AN1230" s="26">
        <v>3474991.5172000001</v>
      </c>
      <c r="AO1230" s="1">
        <v>365791.68819999992</v>
      </c>
      <c r="AP1230" s="112">
        <v>700601.45215243986</v>
      </c>
      <c r="AQ1230" s="172"/>
    </row>
    <row r="1231" spans="1:43" ht="15" customHeight="1" x14ac:dyDescent="0.25">
      <c r="A1231" s="4">
        <f t="shared" si="418"/>
        <v>1203</v>
      </c>
      <c r="B1231" s="22">
        <f t="shared" si="419"/>
        <v>259</v>
      </c>
      <c r="C1231" s="2" t="s">
        <v>54</v>
      </c>
      <c r="D1231" s="2" t="s">
        <v>933</v>
      </c>
      <c r="E1231" s="5">
        <v>1964</v>
      </c>
      <c r="F1231" s="5">
        <v>1964</v>
      </c>
      <c r="G1231" s="5" t="s">
        <v>48</v>
      </c>
      <c r="H1231" s="5">
        <v>3</v>
      </c>
      <c r="I1231" s="5">
        <v>1</v>
      </c>
      <c r="J1231" s="26">
        <v>996.7</v>
      </c>
      <c r="K1231" s="26">
        <v>926.8</v>
      </c>
      <c r="L1231" s="26">
        <v>69.900000000000006</v>
      </c>
      <c r="M1231" s="6">
        <v>43</v>
      </c>
      <c r="N1231" s="24">
        <f t="shared" si="420"/>
        <v>36927435.980000004</v>
      </c>
      <c r="O1231" s="26"/>
      <c r="P1231" s="1">
        <f t="shared" si="415"/>
        <v>33643444.510000005</v>
      </c>
      <c r="Q1231" s="1"/>
      <c r="R1231" s="1">
        <v>278068.3112</v>
      </c>
      <c r="S1231" s="1">
        <v>3005923.1587999989</v>
      </c>
      <c r="T1231" s="1"/>
      <c r="U1231" s="1">
        <f t="shared" si="421"/>
        <v>37049.699989966895</v>
      </c>
      <c r="V1231" s="1">
        <f t="shared" si="421"/>
        <v>37049.699989966895</v>
      </c>
      <c r="W1231" s="7">
        <v>2020</v>
      </c>
      <c r="X1231" s="173" t="s">
        <v>1394</v>
      </c>
      <c r="Y1231" s="11">
        <f>+P1231-'[1]Приложение №1'!$P1174</f>
        <v>0</v>
      </c>
      <c r="AA1231" s="24">
        <f t="shared" si="422"/>
        <v>36927435.980000004</v>
      </c>
      <c r="AB1231" s="26">
        <v>3327972.9418462794</v>
      </c>
      <c r="AC1231" s="26">
        <v>2025021.9533430603</v>
      </c>
      <c r="AD1231" s="26">
        <v>954219.41462316003</v>
      </c>
      <c r="AE1231" s="26">
        <v>813184.43439659989</v>
      </c>
      <c r="AF1231" s="26">
        <v>0</v>
      </c>
      <c r="AG1231" s="26"/>
      <c r="AH1231" s="26">
        <v>315453.97193603998</v>
      </c>
      <c r="AI1231" s="26">
        <v>0</v>
      </c>
      <c r="AJ1231" s="26">
        <v>9627253.2988379989</v>
      </c>
      <c r="AK1231" s="26">
        <v>0</v>
      </c>
      <c r="AL1231" s="26">
        <v>7871869.6290435605</v>
      </c>
      <c r="AM1231" s="26">
        <v>7407837.5399091002</v>
      </c>
      <c r="AN1231" s="26">
        <v>3508076.6171999997</v>
      </c>
      <c r="AO1231" s="1">
        <v>369274.35979999998</v>
      </c>
      <c r="AP1231" s="112">
        <v>707271.81906420004</v>
      </c>
      <c r="AQ1231" s="172"/>
    </row>
    <row r="1232" spans="1:43" ht="15" customHeight="1" x14ac:dyDescent="0.25">
      <c r="A1232" s="4">
        <f t="shared" si="418"/>
        <v>1204</v>
      </c>
      <c r="B1232" s="22">
        <f t="shared" si="419"/>
        <v>260</v>
      </c>
      <c r="C1232" s="2" t="s">
        <v>54</v>
      </c>
      <c r="D1232" s="2" t="s">
        <v>934</v>
      </c>
      <c r="E1232" s="5">
        <v>1967</v>
      </c>
      <c r="F1232" s="5">
        <v>1967</v>
      </c>
      <c r="G1232" s="5" t="s">
        <v>48</v>
      </c>
      <c r="H1232" s="5">
        <v>3</v>
      </c>
      <c r="I1232" s="5">
        <v>2</v>
      </c>
      <c r="J1232" s="26">
        <v>994.3</v>
      </c>
      <c r="K1232" s="26">
        <v>776.1</v>
      </c>
      <c r="L1232" s="26">
        <v>146.1</v>
      </c>
      <c r="M1232" s="6">
        <v>26</v>
      </c>
      <c r="N1232" s="24">
        <f t="shared" si="420"/>
        <v>34167233.340000004</v>
      </c>
      <c r="O1232" s="26"/>
      <c r="P1232" s="1">
        <f t="shared" si="415"/>
        <v>30906644.18</v>
      </c>
      <c r="Q1232" s="1"/>
      <c r="R1232" s="1">
        <v>248578.08059999999</v>
      </c>
      <c r="S1232" s="1">
        <v>3012011.079400002</v>
      </c>
      <c r="T1232" s="1"/>
      <c r="U1232" s="1">
        <f t="shared" si="421"/>
        <v>37049.700000000004</v>
      </c>
      <c r="V1232" s="1">
        <f t="shared" si="421"/>
        <v>37049.700000000004</v>
      </c>
      <c r="W1232" s="7">
        <v>2020</v>
      </c>
      <c r="X1232" s="173" t="s">
        <v>1394</v>
      </c>
      <c r="Y1232" s="11">
        <f>+P1232-'[1]Приложение №1'!$P1175</f>
        <v>0</v>
      </c>
      <c r="AA1232" s="24">
        <f t="shared" si="422"/>
        <v>34167233.340000004</v>
      </c>
      <c r="AB1232" s="26">
        <v>3079218.0664572599</v>
      </c>
      <c r="AC1232" s="26">
        <v>1873658.3176915799</v>
      </c>
      <c r="AD1232" s="26">
        <v>882894.70095414005</v>
      </c>
      <c r="AE1232" s="26">
        <v>752401.6108417199</v>
      </c>
      <c r="AF1232" s="26">
        <v>0</v>
      </c>
      <c r="AG1232" s="26"/>
      <c r="AH1232" s="26">
        <v>291874.83960432006</v>
      </c>
      <c r="AI1232" s="26">
        <v>0</v>
      </c>
      <c r="AJ1232" s="26">
        <v>8907648.2312202007</v>
      </c>
      <c r="AK1232" s="26">
        <v>0</v>
      </c>
      <c r="AL1232" s="26">
        <v>7283473.6350293402</v>
      </c>
      <c r="AM1232" s="26">
        <v>6854126.4005717998</v>
      </c>
      <c r="AN1232" s="26">
        <v>3245859.5940000005</v>
      </c>
      <c r="AO1232" s="1">
        <v>341672.33340000006</v>
      </c>
      <c r="AP1232" s="112">
        <v>654405.61022964003</v>
      </c>
      <c r="AQ1232" s="172"/>
    </row>
    <row r="1233" spans="1:43" ht="15" customHeight="1" x14ac:dyDescent="0.25">
      <c r="A1233" s="4">
        <f t="shared" si="418"/>
        <v>1205</v>
      </c>
      <c r="B1233" s="22">
        <f t="shared" si="419"/>
        <v>261</v>
      </c>
      <c r="C1233" s="2" t="s">
        <v>54</v>
      </c>
      <c r="D1233" s="2" t="s">
        <v>935</v>
      </c>
      <c r="E1233" s="5">
        <v>1970</v>
      </c>
      <c r="F1233" s="5">
        <v>1970</v>
      </c>
      <c r="G1233" s="5" t="s">
        <v>48</v>
      </c>
      <c r="H1233" s="5">
        <v>3</v>
      </c>
      <c r="I1233" s="5">
        <v>3</v>
      </c>
      <c r="J1233" s="26">
        <v>1002.4</v>
      </c>
      <c r="K1233" s="26">
        <v>930.6</v>
      </c>
      <c r="L1233" s="26">
        <v>71.8</v>
      </c>
      <c r="M1233" s="6">
        <v>40</v>
      </c>
      <c r="N1233" s="24">
        <f t="shared" si="420"/>
        <v>37138619.279999994</v>
      </c>
      <c r="O1233" s="26"/>
      <c r="P1233" s="1">
        <f t="shared" si="415"/>
        <v>33829950.399999991</v>
      </c>
      <c r="Q1233" s="1"/>
      <c r="R1233" s="1">
        <v>279776.9644</v>
      </c>
      <c r="S1233" s="1">
        <v>3028891.9156000009</v>
      </c>
      <c r="T1233" s="1"/>
      <c r="U1233" s="1">
        <f t="shared" si="421"/>
        <v>37049.699999999997</v>
      </c>
      <c r="V1233" s="1">
        <f t="shared" si="421"/>
        <v>37049.699999999997</v>
      </c>
      <c r="W1233" s="7">
        <v>2020</v>
      </c>
      <c r="X1233" s="173" t="s">
        <v>1394</v>
      </c>
      <c r="Y1233" s="11">
        <f>+P1233-'[1]Приложение №1'!$P1176</f>
        <v>0</v>
      </c>
      <c r="AA1233" s="24">
        <f t="shared" si="422"/>
        <v>37138619.279999994</v>
      </c>
      <c r="AB1233" s="26">
        <v>3347005.1922762003</v>
      </c>
      <c r="AC1233" s="26">
        <v>2036602.79352348</v>
      </c>
      <c r="AD1233" s="26">
        <v>959676.47271510004</v>
      </c>
      <c r="AE1233" s="26">
        <v>817834.93398936011</v>
      </c>
      <c r="AF1233" s="26">
        <v>0</v>
      </c>
      <c r="AG1233" s="26"/>
      <c r="AH1233" s="26">
        <v>317258.01868739998</v>
      </c>
      <c r="AI1233" s="26">
        <v>0</v>
      </c>
      <c r="AJ1233" s="26">
        <v>9682310.3290956002</v>
      </c>
      <c r="AK1233" s="26">
        <v>0</v>
      </c>
      <c r="AL1233" s="26">
        <v>7916887.847777158</v>
      </c>
      <c r="AM1233" s="26">
        <v>7450202.0227714796</v>
      </c>
      <c r="AN1233" s="26">
        <v>3528138.8598999996</v>
      </c>
      <c r="AO1233" s="1">
        <v>371386.19280000002</v>
      </c>
      <c r="AP1233" s="112">
        <v>711316.6164642201</v>
      </c>
      <c r="AQ1233" s="172"/>
    </row>
    <row r="1234" spans="1:43" ht="15" customHeight="1" x14ac:dyDescent="0.25">
      <c r="A1234" s="4">
        <f t="shared" si="418"/>
        <v>1206</v>
      </c>
      <c r="B1234" s="22">
        <f t="shared" si="419"/>
        <v>262</v>
      </c>
      <c r="C1234" s="2" t="s">
        <v>54</v>
      </c>
      <c r="D1234" s="2" t="s">
        <v>936</v>
      </c>
      <c r="E1234" s="5">
        <v>1974</v>
      </c>
      <c r="F1234" s="5">
        <v>1974</v>
      </c>
      <c r="G1234" s="5" t="s">
        <v>48</v>
      </c>
      <c r="H1234" s="5">
        <v>4</v>
      </c>
      <c r="I1234" s="5">
        <v>3</v>
      </c>
      <c r="J1234" s="26">
        <v>1380.9</v>
      </c>
      <c r="K1234" s="26">
        <v>1346.8</v>
      </c>
      <c r="L1234" s="26">
        <v>0</v>
      </c>
      <c r="M1234" s="6">
        <v>43</v>
      </c>
      <c r="N1234" s="24">
        <f t="shared" si="420"/>
        <v>24082184.68</v>
      </c>
      <c r="O1234" s="26"/>
      <c r="P1234" s="1">
        <f t="shared" si="415"/>
        <v>19868047.289999999</v>
      </c>
      <c r="Q1234" s="1"/>
      <c r="R1234" s="1">
        <v>413931.70759999997</v>
      </c>
      <c r="S1234" s="1">
        <v>3800205.6823999998</v>
      </c>
      <c r="T1234" s="1"/>
      <c r="U1234" s="1">
        <f t="shared" si="421"/>
        <v>17881.040005940005</v>
      </c>
      <c r="V1234" s="1">
        <f t="shared" si="421"/>
        <v>17881.040005940005</v>
      </c>
      <c r="W1234" s="7">
        <v>2020</v>
      </c>
      <c r="X1234" s="173" t="s">
        <v>1394</v>
      </c>
      <c r="Y1234" s="11">
        <f>+P1234-'[1]Приложение №1'!$P1177</f>
        <v>0</v>
      </c>
      <c r="AA1234" s="24">
        <f t="shared" si="422"/>
        <v>24082184.68</v>
      </c>
      <c r="AB1234" s="26">
        <v>3459603.0948952204</v>
      </c>
      <c r="AC1234" s="26">
        <v>1248096.36492156</v>
      </c>
      <c r="AD1234" s="26">
        <v>1303954.6600395001</v>
      </c>
      <c r="AE1234" s="26">
        <v>816386.97648732003</v>
      </c>
      <c r="AF1234" s="26">
        <v>0</v>
      </c>
      <c r="AG1234" s="26"/>
      <c r="AH1234" s="26">
        <v>124822.049583</v>
      </c>
      <c r="AI1234" s="26">
        <v>0</v>
      </c>
      <c r="AJ1234" s="26">
        <v>6403192.8421985991</v>
      </c>
      <c r="AK1234" s="26">
        <v>838109.10532439989</v>
      </c>
      <c r="AL1234" s="26">
        <v>3324589.38292698</v>
      </c>
      <c r="AM1234" s="26">
        <v>3585887.05339116</v>
      </c>
      <c r="AN1234" s="26">
        <v>2275205.5373000004</v>
      </c>
      <c r="AO1234" s="1">
        <v>240821.8468</v>
      </c>
      <c r="AP1234" s="112">
        <v>461515.76613225997</v>
      </c>
      <c r="AQ1234" s="172"/>
    </row>
    <row r="1235" spans="1:43" ht="15" customHeight="1" x14ac:dyDescent="0.25">
      <c r="A1235" s="4">
        <f t="shared" si="418"/>
        <v>1207</v>
      </c>
      <c r="B1235" s="22">
        <f t="shared" si="419"/>
        <v>263</v>
      </c>
      <c r="C1235" s="2" t="s">
        <v>54</v>
      </c>
      <c r="D1235" s="2" t="s">
        <v>937</v>
      </c>
      <c r="E1235" s="5">
        <v>1962</v>
      </c>
      <c r="F1235" s="5">
        <v>1962</v>
      </c>
      <c r="G1235" s="5" t="s">
        <v>48</v>
      </c>
      <c r="H1235" s="5">
        <v>3</v>
      </c>
      <c r="I1235" s="5">
        <v>2</v>
      </c>
      <c r="J1235" s="26">
        <v>792.7</v>
      </c>
      <c r="K1235" s="26">
        <v>720</v>
      </c>
      <c r="L1235" s="26">
        <v>0</v>
      </c>
      <c r="M1235" s="6">
        <v>26</v>
      </c>
      <c r="N1235" s="24">
        <f t="shared" si="420"/>
        <v>26675784</v>
      </c>
      <c r="O1235" s="26"/>
      <c r="P1235" s="1">
        <f t="shared" si="415"/>
        <v>24438300.879999999</v>
      </c>
      <c r="Q1235" s="1"/>
      <c r="R1235" s="1">
        <v>218510.12</v>
      </c>
      <c r="S1235" s="1">
        <v>2018973</v>
      </c>
      <c r="T1235" s="1"/>
      <c r="U1235" s="1">
        <f t="shared" si="421"/>
        <v>37049.699999999997</v>
      </c>
      <c r="V1235" s="1">
        <f t="shared" si="421"/>
        <v>37049.699999999997</v>
      </c>
      <c r="W1235" s="7">
        <v>2020</v>
      </c>
      <c r="X1235" s="173" t="s">
        <v>1394</v>
      </c>
      <c r="Y1235" s="11">
        <f>+P1235-'[1]Приложение №1'!$P1178</f>
        <v>0</v>
      </c>
      <c r="AA1235" s="24">
        <f t="shared" si="422"/>
        <v>26675784</v>
      </c>
      <c r="AB1235" s="26">
        <v>2404073.9634912</v>
      </c>
      <c r="AC1235" s="26">
        <v>1462843.1901888</v>
      </c>
      <c r="AD1235" s="26">
        <v>689312.71110239998</v>
      </c>
      <c r="AE1235" s="26">
        <v>587431.31489280006</v>
      </c>
      <c r="AF1235" s="26">
        <v>0</v>
      </c>
      <c r="AG1235" s="26"/>
      <c r="AH1235" s="26">
        <v>227878.8628032</v>
      </c>
      <c r="AI1235" s="26">
        <v>0</v>
      </c>
      <c r="AJ1235" s="26">
        <v>6954572.4655679995</v>
      </c>
      <c r="AK1235" s="26">
        <v>0</v>
      </c>
      <c r="AL1235" s="26">
        <v>5686511.6200032001</v>
      </c>
      <c r="AM1235" s="26">
        <v>5351302.3282992002</v>
      </c>
      <c r="AN1235" s="26">
        <v>2534177.952</v>
      </c>
      <c r="AO1235" s="1">
        <v>266757.84000000003</v>
      </c>
      <c r="AP1235" s="112">
        <v>510921.75165120006</v>
      </c>
      <c r="AQ1235" s="172"/>
    </row>
    <row r="1236" spans="1:43" ht="15" customHeight="1" x14ac:dyDescent="0.25">
      <c r="A1236" s="4">
        <f t="shared" si="418"/>
        <v>1208</v>
      </c>
      <c r="B1236" s="22">
        <f t="shared" si="419"/>
        <v>264</v>
      </c>
      <c r="C1236" s="2" t="s">
        <v>54</v>
      </c>
      <c r="D1236" s="2" t="s">
        <v>938</v>
      </c>
      <c r="E1236" s="5">
        <v>1973</v>
      </c>
      <c r="F1236" s="5">
        <v>1973</v>
      </c>
      <c r="G1236" s="5" t="s">
        <v>48</v>
      </c>
      <c r="H1236" s="5">
        <v>4</v>
      </c>
      <c r="I1236" s="5">
        <v>1</v>
      </c>
      <c r="J1236" s="26">
        <v>1419.3</v>
      </c>
      <c r="K1236" s="26">
        <v>1132.9000000000001</v>
      </c>
      <c r="L1236" s="26">
        <v>167.6</v>
      </c>
      <c r="M1236" s="6">
        <v>48</v>
      </c>
      <c r="N1236" s="24">
        <f t="shared" si="420"/>
        <v>23254292.520000007</v>
      </c>
      <c r="O1236" s="26"/>
      <c r="P1236" s="1">
        <f t="shared" si="415"/>
        <v>18686894.260000005</v>
      </c>
      <c r="Q1236" s="1"/>
      <c r="R1236" s="1">
        <v>421741.70420000004</v>
      </c>
      <c r="S1236" s="1">
        <v>4145656.5558000007</v>
      </c>
      <c r="T1236" s="1"/>
      <c r="U1236" s="1">
        <f t="shared" si="421"/>
        <v>17881.040000000005</v>
      </c>
      <c r="V1236" s="1">
        <f t="shared" si="421"/>
        <v>17881.040000000005</v>
      </c>
      <c r="W1236" s="7">
        <v>2020</v>
      </c>
      <c r="X1236" s="173" t="s">
        <v>1394</v>
      </c>
      <c r="Y1236" s="11">
        <f>+P1236-'[1]Приложение №1'!$P1179</f>
        <v>0</v>
      </c>
      <c r="AA1236" s="24">
        <f t="shared" si="422"/>
        <v>23254292.520000007</v>
      </c>
      <c r="AB1236" s="26">
        <v>3340669.60738602</v>
      </c>
      <c r="AC1236" s="26">
        <v>1205189.5738415401</v>
      </c>
      <c r="AD1236" s="26">
        <v>1259127.5895802802</v>
      </c>
      <c r="AE1236" s="26">
        <v>788321.39941547997</v>
      </c>
      <c r="AF1236" s="26">
        <v>0</v>
      </c>
      <c r="AG1236" s="26"/>
      <c r="AH1236" s="26">
        <v>120530.94592896002</v>
      </c>
      <c r="AI1236" s="26">
        <v>0</v>
      </c>
      <c r="AJ1236" s="26">
        <v>6183065.2576392004</v>
      </c>
      <c r="AK1236" s="26">
        <v>809296.77121649997</v>
      </c>
      <c r="AL1236" s="26">
        <v>3210297.3642940195</v>
      </c>
      <c r="AM1236" s="26">
        <v>3462612.1981025399</v>
      </c>
      <c r="AN1236" s="26">
        <v>2196989.0109000001</v>
      </c>
      <c r="AO1236" s="1">
        <v>232542.92520000003</v>
      </c>
      <c r="AP1236" s="112">
        <v>445649.87649546011</v>
      </c>
      <c r="AQ1236" s="172"/>
    </row>
    <row r="1237" spans="1:43" ht="15" customHeight="1" x14ac:dyDescent="0.25">
      <c r="A1237" s="4">
        <f t="shared" si="418"/>
        <v>1209</v>
      </c>
      <c r="B1237" s="22">
        <f t="shared" si="419"/>
        <v>265</v>
      </c>
      <c r="C1237" s="2" t="s">
        <v>222</v>
      </c>
      <c r="D1237" s="2" t="s">
        <v>939</v>
      </c>
      <c r="E1237" s="5">
        <v>1975</v>
      </c>
      <c r="F1237" s="5">
        <v>2013</v>
      </c>
      <c r="G1237" s="5" t="s">
        <v>63</v>
      </c>
      <c r="H1237" s="5">
        <v>2</v>
      </c>
      <c r="I1237" s="5">
        <v>2</v>
      </c>
      <c r="J1237" s="26">
        <v>597.70000000000005</v>
      </c>
      <c r="K1237" s="26">
        <v>374.4</v>
      </c>
      <c r="L1237" s="26">
        <v>165</v>
      </c>
      <c r="M1237" s="6">
        <v>28</v>
      </c>
      <c r="N1237" s="24">
        <f t="shared" si="420"/>
        <v>2315169.5199999996</v>
      </c>
      <c r="O1237" s="26"/>
      <c r="P1237" s="1">
        <f t="shared" si="415"/>
        <v>1671601.3599999994</v>
      </c>
      <c r="Q1237" s="1"/>
      <c r="R1237" s="1">
        <v>86206.07680000001</v>
      </c>
      <c r="S1237" s="1">
        <v>557362.08320000011</v>
      </c>
      <c r="T1237" s="26"/>
      <c r="U1237" s="1">
        <f t="shared" si="421"/>
        <v>4292.1199851687052</v>
      </c>
      <c r="V1237" s="1">
        <f t="shared" si="421"/>
        <v>4292.1199851687052</v>
      </c>
      <c r="W1237" s="7">
        <v>2020</v>
      </c>
      <c r="X1237" s="173" t="s">
        <v>1394</v>
      </c>
      <c r="Y1237" s="11">
        <f>+P1237-'[1]Приложение №1'!$P1180</f>
        <v>0</v>
      </c>
      <c r="AA1237" s="24">
        <f t="shared" si="422"/>
        <v>2315169.5199999996</v>
      </c>
      <c r="AB1237" s="26">
        <v>1278316.5363779999</v>
      </c>
      <c r="AC1237" s="26">
        <v>448600.29022199998</v>
      </c>
      <c r="AD1237" s="26">
        <v>167000.76157800001</v>
      </c>
      <c r="AE1237" s="26">
        <v>0</v>
      </c>
      <c r="AF1237" s="26">
        <v>0</v>
      </c>
      <c r="AG1237" s="26"/>
      <c r="AH1237" s="26">
        <v>297716.53241400002</v>
      </c>
      <c r="AI1237" s="26">
        <v>0</v>
      </c>
      <c r="AJ1237" s="26">
        <v>0</v>
      </c>
      <c r="AK1237" s="26">
        <v>0</v>
      </c>
      <c r="AL1237" s="26">
        <v>0</v>
      </c>
      <c r="AM1237" s="26">
        <v>0</v>
      </c>
      <c r="AN1237" s="26">
        <v>57608.800000000003</v>
      </c>
      <c r="AO1237" s="1">
        <v>18000</v>
      </c>
      <c r="AP1237" s="112">
        <v>47926.599408000002</v>
      </c>
      <c r="AQ1237" s="172"/>
    </row>
    <row r="1238" spans="1:43" ht="15" customHeight="1" x14ac:dyDescent="0.25">
      <c r="A1238" s="4">
        <f t="shared" si="418"/>
        <v>1210</v>
      </c>
      <c r="B1238" s="22">
        <f t="shared" si="419"/>
        <v>266</v>
      </c>
      <c r="C1238" s="2" t="s">
        <v>222</v>
      </c>
      <c r="D1238" s="2" t="s">
        <v>940</v>
      </c>
      <c r="E1238" s="5">
        <v>1974</v>
      </c>
      <c r="F1238" s="5">
        <v>2013</v>
      </c>
      <c r="G1238" s="5" t="s">
        <v>63</v>
      </c>
      <c r="H1238" s="5">
        <v>2</v>
      </c>
      <c r="I1238" s="5">
        <v>2</v>
      </c>
      <c r="J1238" s="26">
        <v>559.29999999999995</v>
      </c>
      <c r="K1238" s="26">
        <v>302.39999999999998</v>
      </c>
      <c r="L1238" s="26">
        <v>214.5</v>
      </c>
      <c r="M1238" s="6">
        <v>14</v>
      </c>
      <c r="N1238" s="24">
        <f t="shared" si="420"/>
        <v>4337426.79</v>
      </c>
      <c r="O1238" s="26"/>
      <c r="P1238" s="1">
        <f t="shared" si="415"/>
        <v>3587960.17</v>
      </c>
      <c r="Q1238" s="1"/>
      <c r="R1238" s="1">
        <v>148980.14079999999</v>
      </c>
      <c r="S1238" s="1">
        <v>600486.47920000018</v>
      </c>
      <c r="T1238" s="26"/>
      <c r="U1238" s="1">
        <f t="shared" si="421"/>
        <v>8391.2300058038309</v>
      </c>
      <c r="V1238" s="1">
        <f t="shared" si="421"/>
        <v>8391.2300058038309</v>
      </c>
      <c r="W1238" s="7">
        <v>2020</v>
      </c>
      <c r="X1238" s="173" t="s">
        <v>1394</v>
      </c>
      <c r="Y1238" s="11">
        <f>+P1238-'[1]Приложение №1'!$P1181</f>
        <v>0</v>
      </c>
      <c r="AA1238" s="24">
        <f t="shared" si="422"/>
        <v>4337426.79</v>
      </c>
      <c r="AB1238" s="26">
        <v>1222849.3513739998</v>
      </c>
      <c r="AC1238" s="26">
        <v>429196.75621200004</v>
      </c>
      <c r="AD1238" s="26">
        <v>0</v>
      </c>
      <c r="AE1238" s="26">
        <v>683177.17876799998</v>
      </c>
      <c r="AF1238" s="26">
        <v>0</v>
      </c>
      <c r="AG1238" s="26"/>
      <c r="AH1238" s="26">
        <v>285297.88312200003</v>
      </c>
      <c r="AI1238" s="26">
        <v>0</v>
      </c>
      <c r="AJ1238" s="26">
        <v>1486357.355028</v>
      </c>
      <c r="AK1238" s="26">
        <v>0</v>
      </c>
      <c r="AL1238" s="26">
        <v>0</v>
      </c>
      <c r="AM1238" s="26">
        <v>0</v>
      </c>
      <c r="AN1238" s="26">
        <v>110739.15</v>
      </c>
      <c r="AO1238" s="1">
        <v>30000</v>
      </c>
      <c r="AP1238" s="112">
        <v>89809.115495999999</v>
      </c>
      <c r="AQ1238" s="172"/>
    </row>
    <row r="1239" spans="1:43" ht="15" customHeight="1" x14ac:dyDescent="0.25">
      <c r="A1239" s="4">
        <f t="shared" si="418"/>
        <v>1211</v>
      </c>
      <c r="B1239" s="22">
        <f t="shared" si="419"/>
        <v>267</v>
      </c>
      <c r="C1239" s="2" t="s">
        <v>222</v>
      </c>
      <c r="D1239" s="2" t="s">
        <v>941</v>
      </c>
      <c r="E1239" s="5">
        <v>1976</v>
      </c>
      <c r="F1239" s="5">
        <v>2013</v>
      </c>
      <c r="G1239" s="5" t="s">
        <v>63</v>
      </c>
      <c r="H1239" s="5">
        <v>2</v>
      </c>
      <c r="I1239" s="5">
        <v>2</v>
      </c>
      <c r="J1239" s="26">
        <v>533</v>
      </c>
      <c r="K1239" s="26">
        <v>291.89999999999998</v>
      </c>
      <c r="L1239" s="26">
        <v>199.5</v>
      </c>
      <c r="M1239" s="6">
        <v>22</v>
      </c>
      <c r="N1239" s="24">
        <f t="shared" si="420"/>
        <v>2109147.7599999998</v>
      </c>
      <c r="O1239" s="26"/>
      <c r="P1239" s="1">
        <f t="shared" si="415"/>
        <v>1406924.8900000001</v>
      </c>
      <c r="Q1239" s="1"/>
      <c r="R1239" s="1">
        <v>136560.98979999998</v>
      </c>
      <c r="S1239" s="1">
        <v>565661.88019999966</v>
      </c>
      <c r="T1239" s="26"/>
      <c r="U1239" s="1">
        <f t="shared" si="421"/>
        <v>4292.1199837199838</v>
      </c>
      <c r="V1239" s="1">
        <f t="shared" si="421"/>
        <v>4292.1199837199838</v>
      </c>
      <c r="W1239" s="7">
        <v>2020</v>
      </c>
      <c r="X1239" s="173" t="s">
        <v>1394</v>
      </c>
      <c r="Y1239" s="11">
        <f>+P1239-'[1]Приложение №1'!$P1182</f>
        <v>0</v>
      </c>
      <c r="AA1239" s="24">
        <f t="shared" si="422"/>
        <v>2109147.7599999998</v>
      </c>
      <c r="AB1239" s="26">
        <v>1160864.7686579998</v>
      </c>
      <c r="AC1239" s="26">
        <v>406389.67097400001</v>
      </c>
      <c r="AD1239" s="26">
        <v>149485.269906</v>
      </c>
      <c r="AE1239" s="26">
        <v>0</v>
      </c>
      <c r="AF1239" s="26">
        <v>0</v>
      </c>
      <c r="AG1239" s="26"/>
      <c r="AH1239" s="26">
        <v>271223.40348600002</v>
      </c>
      <c r="AI1239" s="26">
        <v>0</v>
      </c>
      <c r="AJ1239" s="26">
        <v>0</v>
      </c>
      <c r="AK1239" s="26">
        <v>0</v>
      </c>
      <c r="AL1239" s="26">
        <v>0</v>
      </c>
      <c r="AM1239" s="26">
        <v>0</v>
      </c>
      <c r="AN1239" s="26">
        <v>55211.92</v>
      </c>
      <c r="AO1239" s="1">
        <v>22500</v>
      </c>
      <c r="AP1239" s="112">
        <v>43472.726975999998</v>
      </c>
      <c r="AQ1239" s="172"/>
    </row>
    <row r="1240" spans="1:43" ht="15" customHeight="1" x14ac:dyDescent="0.25">
      <c r="A1240" s="4">
        <f t="shared" si="418"/>
        <v>1212</v>
      </c>
      <c r="B1240" s="22">
        <f t="shared" si="419"/>
        <v>268</v>
      </c>
      <c r="C1240" s="2" t="s">
        <v>222</v>
      </c>
      <c r="D1240" s="2" t="s">
        <v>618</v>
      </c>
      <c r="E1240" s="5">
        <v>1974</v>
      </c>
      <c r="F1240" s="5">
        <v>2015</v>
      </c>
      <c r="G1240" s="5" t="s">
        <v>63</v>
      </c>
      <c r="H1240" s="5">
        <v>2</v>
      </c>
      <c r="I1240" s="5">
        <v>3</v>
      </c>
      <c r="J1240" s="26">
        <v>576.20000000000005</v>
      </c>
      <c r="K1240" s="26">
        <v>336.3</v>
      </c>
      <c r="L1240" s="26">
        <v>179.2</v>
      </c>
      <c r="M1240" s="6">
        <v>26</v>
      </c>
      <c r="N1240" s="24">
        <f t="shared" si="420"/>
        <v>4086935.56</v>
      </c>
      <c r="O1240" s="26"/>
      <c r="P1240" s="1">
        <f t="shared" si="415"/>
        <v>3481517.669999999</v>
      </c>
      <c r="Q1240" s="1"/>
      <c r="R1240" s="1">
        <v>47429.051400000004</v>
      </c>
      <c r="S1240" s="1">
        <v>557988.8386000006</v>
      </c>
      <c r="T1240" s="26"/>
      <c r="U1240" s="1">
        <f t="shared" si="421"/>
        <v>7928.100019398642</v>
      </c>
      <c r="V1240" s="1">
        <f t="shared" si="421"/>
        <v>7928.100019398642</v>
      </c>
      <c r="W1240" s="7">
        <v>2020</v>
      </c>
      <c r="X1240" s="173" t="s">
        <v>1394</v>
      </c>
      <c r="Y1240" s="11">
        <f>+P1240-'[1]Приложение №1'!$P1183</f>
        <v>0</v>
      </c>
      <c r="AA1240" s="24">
        <f t="shared" si="422"/>
        <v>4086935.56</v>
      </c>
      <c r="AB1240" s="26">
        <v>0</v>
      </c>
      <c r="AC1240" s="26">
        <v>0</v>
      </c>
      <c r="AD1240" s="26">
        <v>0</v>
      </c>
      <c r="AE1240" s="26">
        <v>0</v>
      </c>
      <c r="AF1240" s="26">
        <v>0</v>
      </c>
      <c r="AG1240" s="26"/>
      <c r="AH1240" s="26">
        <v>0</v>
      </c>
      <c r="AI1240" s="26">
        <v>0</v>
      </c>
      <c r="AJ1240" s="26">
        <v>1489295.4547380002</v>
      </c>
      <c r="AK1240" s="26">
        <v>0</v>
      </c>
      <c r="AL1240" s="26">
        <v>0</v>
      </c>
      <c r="AM1240" s="26">
        <v>2409599.460072</v>
      </c>
      <c r="AN1240" s="26">
        <v>82575.289999999994</v>
      </c>
      <c r="AO1240" s="1">
        <v>20204.419999999998</v>
      </c>
      <c r="AP1240" s="112">
        <v>85260.935190000018</v>
      </c>
      <c r="AQ1240" s="172"/>
    </row>
    <row r="1241" spans="1:43" ht="15" customHeight="1" x14ac:dyDescent="0.25">
      <c r="A1241" s="4">
        <f t="shared" si="418"/>
        <v>1213</v>
      </c>
      <c r="B1241" s="22">
        <f t="shared" si="419"/>
        <v>269</v>
      </c>
      <c r="C1241" s="2" t="s">
        <v>222</v>
      </c>
      <c r="D1241" s="2" t="s">
        <v>942</v>
      </c>
      <c r="E1241" s="5">
        <v>1974</v>
      </c>
      <c r="F1241" s="5">
        <v>2014</v>
      </c>
      <c r="G1241" s="5" t="s">
        <v>63</v>
      </c>
      <c r="H1241" s="5">
        <v>2</v>
      </c>
      <c r="I1241" s="5">
        <v>3</v>
      </c>
      <c r="J1241" s="26">
        <v>567.79999999999995</v>
      </c>
      <c r="K1241" s="26">
        <v>335.6</v>
      </c>
      <c r="L1241" s="26">
        <v>170.3</v>
      </c>
      <c r="M1241" s="6">
        <v>32</v>
      </c>
      <c r="N1241" s="24">
        <f t="shared" si="420"/>
        <v>4187324.1799999997</v>
      </c>
      <c r="O1241" s="26"/>
      <c r="P1241" s="1">
        <f t="shared" ref="P1241:P1304" si="423">N1241-Q1241-R1241-S1241-O1241-T1241</f>
        <v>3807110.7600000002</v>
      </c>
      <c r="Q1241" s="1"/>
      <c r="R1241" s="1">
        <v>111738.5784</v>
      </c>
      <c r="S1241" s="1">
        <v>268474.84159999946</v>
      </c>
      <c r="T1241" s="26"/>
      <c r="U1241" s="1">
        <f t="shared" si="421"/>
        <v>8276.979996046648</v>
      </c>
      <c r="V1241" s="1">
        <f t="shared" si="421"/>
        <v>8276.979996046648</v>
      </c>
      <c r="W1241" s="7">
        <v>2020</v>
      </c>
      <c r="X1241" s="173" t="s">
        <v>1394</v>
      </c>
      <c r="Y1241" s="11">
        <f>+P1241-'[1]Приложение №1'!$P1184</f>
        <v>0</v>
      </c>
      <c r="AA1241" s="24">
        <f t="shared" si="422"/>
        <v>4187324.1799999997</v>
      </c>
      <c r="AB1241" s="26">
        <v>0</v>
      </c>
      <c r="AC1241" s="26">
        <v>0</v>
      </c>
      <c r="AD1241" s="26">
        <v>146904.77999400001</v>
      </c>
      <c r="AE1241" s="26">
        <v>0</v>
      </c>
      <c r="AF1241" s="26">
        <v>0</v>
      </c>
      <c r="AG1241" s="26"/>
      <c r="AH1241" s="26">
        <v>0</v>
      </c>
      <c r="AI1241" s="26">
        <v>0</v>
      </c>
      <c r="AJ1241" s="26">
        <v>1452212.7484199998</v>
      </c>
      <c r="AK1241" s="26">
        <v>0</v>
      </c>
      <c r="AL1241" s="26">
        <v>0</v>
      </c>
      <c r="AM1241" s="26">
        <v>2364036.8030999997</v>
      </c>
      <c r="AN1241" s="26">
        <v>93271.49</v>
      </c>
      <c r="AO1241" s="1">
        <v>44232.2</v>
      </c>
      <c r="AP1241" s="112">
        <v>86666.158486</v>
      </c>
      <c r="AQ1241" s="172"/>
    </row>
    <row r="1242" spans="1:43" ht="15" customHeight="1" x14ac:dyDescent="0.25">
      <c r="A1242" s="4">
        <f t="shared" si="418"/>
        <v>1214</v>
      </c>
      <c r="B1242" s="22">
        <f t="shared" si="419"/>
        <v>270</v>
      </c>
      <c r="C1242" s="2" t="s">
        <v>57</v>
      </c>
      <c r="D1242" s="2" t="s">
        <v>58</v>
      </c>
      <c r="E1242" s="5">
        <v>1966</v>
      </c>
      <c r="F1242" s="5">
        <v>2016</v>
      </c>
      <c r="G1242" s="5" t="s">
        <v>48</v>
      </c>
      <c r="H1242" s="5">
        <v>4</v>
      </c>
      <c r="I1242" s="5">
        <v>6</v>
      </c>
      <c r="J1242" s="26">
        <v>4167.3</v>
      </c>
      <c r="K1242" s="26">
        <v>3119.4</v>
      </c>
      <c r="L1242" s="26">
        <v>810.7</v>
      </c>
      <c r="M1242" s="6">
        <v>158</v>
      </c>
      <c r="N1242" s="24">
        <f t="shared" si="420"/>
        <v>12607249.890000001</v>
      </c>
      <c r="O1242" s="26"/>
      <c r="P1242" s="1">
        <f t="shared" si="423"/>
        <v>8080172.4600000009</v>
      </c>
      <c r="Q1242" s="1"/>
      <c r="R1242" s="1"/>
      <c r="S1242" s="1">
        <v>4527077.43</v>
      </c>
      <c r="T1242" s="1"/>
      <c r="U1242" s="1">
        <f t="shared" si="421"/>
        <v>3207.8700007633392</v>
      </c>
      <c r="V1242" s="1">
        <f t="shared" si="421"/>
        <v>3207.8700007633392</v>
      </c>
      <c r="W1242" s="7">
        <v>2020</v>
      </c>
      <c r="X1242" s="173" t="s">
        <v>1394</v>
      </c>
      <c r="Y1242" s="11">
        <f>+P1242-'[1]Приложение №1'!$P1185</f>
        <v>0</v>
      </c>
      <c r="AA1242" s="24">
        <f t="shared" si="422"/>
        <v>12607249.890000001</v>
      </c>
      <c r="AB1242" s="26">
        <v>0</v>
      </c>
      <c r="AC1242" s="26">
        <v>0</v>
      </c>
      <c r="AD1242" s="26">
        <v>0</v>
      </c>
      <c r="AE1242" s="26">
        <v>0</v>
      </c>
      <c r="AF1242" s="26">
        <v>0</v>
      </c>
      <c r="AG1242" s="26"/>
      <c r="AH1242" s="26">
        <v>0</v>
      </c>
      <c r="AI1242" s="26">
        <v>0</v>
      </c>
      <c r="AJ1242" s="26">
        <v>0</v>
      </c>
      <c r="AK1242" s="26">
        <v>0</v>
      </c>
      <c r="AL1242" s="26">
        <v>10980334.72069506</v>
      </c>
      <c r="AM1242" s="26">
        <v>0</v>
      </c>
      <c r="AN1242" s="26">
        <v>1260724.9890000001</v>
      </c>
      <c r="AO1242" s="1">
        <v>126072.49890000001</v>
      </c>
      <c r="AP1242" s="112">
        <v>240117.68140494003</v>
      </c>
      <c r="AQ1242" s="172"/>
    </row>
    <row r="1243" spans="1:43" ht="15" customHeight="1" x14ac:dyDescent="0.25">
      <c r="A1243" s="4">
        <f t="shared" si="418"/>
        <v>1215</v>
      </c>
      <c r="B1243" s="22">
        <f t="shared" si="419"/>
        <v>271</v>
      </c>
      <c r="C1243" s="2" t="s">
        <v>57</v>
      </c>
      <c r="D1243" s="2" t="s">
        <v>943</v>
      </c>
      <c r="E1243" s="5">
        <v>1986</v>
      </c>
      <c r="F1243" s="5">
        <v>2013</v>
      </c>
      <c r="G1243" s="5" t="s">
        <v>48</v>
      </c>
      <c r="H1243" s="5">
        <v>9</v>
      </c>
      <c r="I1243" s="5">
        <v>1</v>
      </c>
      <c r="J1243" s="26">
        <v>2272.3000000000002</v>
      </c>
      <c r="K1243" s="26">
        <v>2002.9</v>
      </c>
      <c r="L1243" s="26">
        <v>0</v>
      </c>
      <c r="M1243" s="6">
        <v>70</v>
      </c>
      <c r="N1243" s="24">
        <f t="shared" si="420"/>
        <v>21594584.64801088</v>
      </c>
      <c r="O1243" s="26"/>
      <c r="P1243" s="1">
        <f t="shared" si="423"/>
        <v>17000008.228010878</v>
      </c>
      <c r="Q1243" s="1"/>
      <c r="R1243" s="1">
        <v>915600.62000000011</v>
      </c>
      <c r="S1243" s="1">
        <v>3678975.8</v>
      </c>
      <c r="T1243" s="26"/>
      <c r="U1243" s="1">
        <f t="shared" si="421"/>
        <v>10781.658918573508</v>
      </c>
      <c r="V1243" s="1">
        <f t="shared" si="421"/>
        <v>10781.658918573508</v>
      </c>
      <c r="W1243" s="7">
        <v>2020</v>
      </c>
      <c r="X1243" s="173" t="s">
        <v>1394</v>
      </c>
      <c r="Y1243" s="11">
        <f>+P1243-'[1]Приложение №1'!$P1186</f>
        <v>-18948543.271989115</v>
      </c>
      <c r="AA1243" s="24">
        <f t="shared" si="422"/>
        <v>21594584.64801088</v>
      </c>
      <c r="AB1243" s="26">
        <v>4631599.4465777399</v>
      </c>
      <c r="AC1243" s="26"/>
      <c r="AD1243" s="26">
        <v>1934925.9339127201</v>
      </c>
      <c r="AE1243" s="26">
        <v>1745759.1417302401</v>
      </c>
      <c r="AF1243" s="26">
        <v>0</v>
      </c>
      <c r="AG1243" s="26"/>
      <c r="AH1243" s="26">
        <v>222817.11301919998</v>
      </c>
      <c r="AI1243" s="26">
        <v>0</v>
      </c>
      <c r="AJ1243" s="26">
        <v>2259410.2166411998</v>
      </c>
      <c r="AK1243" s="26">
        <v>0</v>
      </c>
      <c r="AL1243" s="26"/>
      <c r="AM1243" s="26">
        <v>5158377.8738793004</v>
      </c>
      <c r="AN1243" s="26">
        <v>4350496.0856000008</v>
      </c>
      <c r="AO1243" s="1">
        <v>443884.90120000008</v>
      </c>
      <c r="AP1243" s="112">
        <v>847313.93545048009</v>
      </c>
      <c r="AQ1243" s="172"/>
    </row>
    <row r="1244" spans="1:43" ht="15" customHeight="1" x14ac:dyDescent="0.25">
      <c r="A1244" s="4">
        <f t="shared" si="418"/>
        <v>1216</v>
      </c>
      <c r="B1244" s="22">
        <f t="shared" si="419"/>
        <v>272</v>
      </c>
      <c r="C1244" s="2" t="s">
        <v>57</v>
      </c>
      <c r="D1244" s="2" t="s">
        <v>944</v>
      </c>
      <c r="E1244" s="5">
        <v>1989</v>
      </c>
      <c r="F1244" s="5">
        <v>2014</v>
      </c>
      <c r="G1244" s="5" t="s">
        <v>48</v>
      </c>
      <c r="H1244" s="5">
        <v>9</v>
      </c>
      <c r="I1244" s="5">
        <v>3</v>
      </c>
      <c r="J1244" s="26">
        <v>6626.1</v>
      </c>
      <c r="K1244" s="26">
        <v>5970.8</v>
      </c>
      <c r="L1244" s="26">
        <v>67.8</v>
      </c>
      <c r="M1244" s="6">
        <v>265</v>
      </c>
      <c r="N1244" s="24">
        <f t="shared" si="420"/>
        <v>133828117.44000001</v>
      </c>
      <c r="O1244" s="26"/>
      <c r="P1244" s="1">
        <f t="shared" si="423"/>
        <v>108118883.23000002</v>
      </c>
      <c r="Q1244" s="1"/>
      <c r="R1244" s="1">
        <v>2764100.8079999997</v>
      </c>
      <c r="S1244" s="1">
        <v>22945133.401999995</v>
      </c>
      <c r="T1244" s="26"/>
      <c r="U1244" s="1">
        <f t="shared" si="421"/>
        <v>22162.109999006392</v>
      </c>
      <c r="V1244" s="1">
        <f t="shared" si="421"/>
        <v>22162.109999006392</v>
      </c>
      <c r="W1244" s="7">
        <v>2020</v>
      </c>
      <c r="X1244" s="173" t="s">
        <v>1394</v>
      </c>
      <c r="Y1244" s="11">
        <f>+P1244-'[1]Приложение №1'!$P1188</f>
        <v>0</v>
      </c>
      <c r="AA1244" s="24">
        <f t="shared" si="422"/>
        <v>133828117.44000001</v>
      </c>
      <c r="AB1244" s="26">
        <v>13963940.488183141</v>
      </c>
      <c r="AC1244" s="26">
        <v>9583521.8977096211</v>
      </c>
      <c r="AD1244" s="26">
        <v>5833663.0608244799</v>
      </c>
      <c r="AE1244" s="26">
        <v>5263338.7413885603</v>
      </c>
      <c r="AF1244" s="26">
        <v>0</v>
      </c>
      <c r="AG1244" s="26"/>
      <c r="AH1244" s="26">
        <v>671777.63177280012</v>
      </c>
      <c r="AI1244" s="26">
        <v>0</v>
      </c>
      <c r="AJ1244" s="26">
        <v>6811959.9181410009</v>
      </c>
      <c r="AK1244" s="26">
        <v>0</v>
      </c>
      <c r="AL1244" s="26">
        <v>59138470.018736638</v>
      </c>
      <c r="AM1244" s="26">
        <v>15552139.69889202</v>
      </c>
      <c r="AN1244" s="26">
        <v>13116434.001499999</v>
      </c>
      <c r="AO1244" s="1">
        <v>1338281.1743999999</v>
      </c>
      <c r="AP1244" s="112">
        <v>2554590.8084517401</v>
      </c>
      <c r="AQ1244" s="172"/>
    </row>
    <row r="1245" spans="1:43" ht="15" customHeight="1" x14ac:dyDescent="0.25">
      <c r="A1245" s="4">
        <f t="shared" si="418"/>
        <v>1217</v>
      </c>
      <c r="B1245" s="22">
        <f t="shared" si="419"/>
        <v>273</v>
      </c>
      <c r="C1245" s="2" t="s">
        <v>57</v>
      </c>
      <c r="D1245" s="2" t="s">
        <v>945</v>
      </c>
      <c r="E1245" s="5">
        <v>1976</v>
      </c>
      <c r="F1245" s="5">
        <v>2011</v>
      </c>
      <c r="G1245" s="5" t="s">
        <v>48</v>
      </c>
      <c r="H1245" s="5">
        <v>5</v>
      </c>
      <c r="I1245" s="5">
        <v>3</v>
      </c>
      <c r="J1245" s="26">
        <v>4142.3</v>
      </c>
      <c r="K1245" s="26">
        <v>3045.3</v>
      </c>
      <c r="L1245" s="26">
        <v>533.29999999999995</v>
      </c>
      <c r="M1245" s="6">
        <v>117</v>
      </c>
      <c r="N1245" s="24">
        <f t="shared" si="420"/>
        <v>14409527.60733</v>
      </c>
      <c r="O1245" s="26"/>
      <c r="P1245" s="1">
        <f t="shared" si="423"/>
        <v>6035618.85733</v>
      </c>
      <c r="Q1245" s="1"/>
      <c r="R1245" s="1">
        <v>1096639.3258</v>
      </c>
      <c r="S1245" s="1">
        <v>7277269.4242000002</v>
      </c>
      <c r="T1245" s="1"/>
      <c r="U1245" s="1">
        <f t="shared" si="421"/>
        <v>4026.5823526882018</v>
      </c>
      <c r="V1245" s="1">
        <f t="shared" si="421"/>
        <v>4026.5823526882018</v>
      </c>
      <c r="W1245" s="7">
        <v>2020</v>
      </c>
      <c r="X1245" s="173" t="s">
        <v>1394</v>
      </c>
      <c r="Y1245" s="11">
        <f>+P1245-'[1]Приложение №1'!$P1192</f>
        <v>-1852.4526700004935</v>
      </c>
      <c r="AA1245" s="24">
        <f t="shared" si="422"/>
        <v>14409527.60733</v>
      </c>
      <c r="AB1245" s="26">
        <v>10235799.652008839</v>
      </c>
      <c r="AC1245" s="26">
        <v>0</v>
      </c>
      <c r="AD1245" s="26">
        <v>0</v>
      </c>
      <c r="AE1245" s="26">
        <v>2771852.98</v>
      </c>
      <c r="AF1245" s="26">
        <v>0</v>
      </c>
      <c r="AG1245" s="26"/>
      <c r="AH1245" s="26">
        <v>0</v>
      </c>
      <c r="AI1245" s="26">
        <v>0</v>
      </c>
      <c r="AJ1245" s="26">
        <v>0</v>
      </c>
      <c r="AK1245" s="26">
        <v>0</v>
      </c>
      <c r="AL1245" s="26">
        <v>0</v>
      </c>
      <c r="AM1245" s="26">
        <v>0</v>
      </c>
      <c r="AN1245" s="26">
        <v>977830.47720000008</v>
      </c>
      <c r="AO1245" s="1">
        <v>142733.0534</v>
      </c>
      <c r="AP1245" s="112">
        <v>281311.44472115999</v>
      </c>
      <c r="AQ1245" s="172"/>
    </row>
    <row r="1246" spans="1:43" s="81" customFormat="1" ht="15" customHeight="1" x14ac:dyDescent="0.25">
      <c r="A1246" s="4">
        <f t="shared" si="418"/>
        <v>1218</v>
      </c>
      <c r="B1246" s="22">
        <f t="shared" si="419"/>
        <v>274</v>
      </c>
      <c r="C1246" s="2" t="s">
        <v>57</v>
      </c>
      <c r="D1246" s="2" t="s">
        <v>946</v>
      </c>
      <c r="E1246" s="5">
        <v>1986</v>
      </c>
      <c r="F1246" s="5">
        <v>2015</v>
      </c>
      <c r="G1246" s="5" t="s">
        <v>48</v>
      </c>
      <c r="H1246" s="5">
        <v>9</v>
      </c>
      <c r="I1246" s="5">
        <v>1</v>
      </c>
      <c r="J1246" s="26">
        <v>2147.3000000000002</v>
      </c>
      <c r="K1246" s="26">
        <v>1828.8</v>
      </c>
      <c r="L1246" s="26">
        <v>54.2</v>
      </c>
      <c r="M1246" s="6">
        <v>71</v>
      </c>
      <c r="N1246" s="24">
        <f t="shared" si="420"/>
        <v>20557934.949999999</v>
      </c>
      <c r="O1246" s="26"/>
      <c r="P1246" s="1">
        <f t="shared" si="423"/>
        <v>12507089.560000002</v>
      </c>
      <c r="Q1246" s="1"/>
      <c r="R1246" s="1">
        <v>836522.7919999999</v>
      </c>
      <c r="S1246" s="1">
        <v>7214322.5979999974</v>
      </c>
      <c r="T1246" s="26"/>
      <c r="U1246" s="1">
        <f t="shared" ref="U1246:V1265" si="424">$N1246/($K1246+$L1246)</f>
        <v>10917.65</v>
      </c>
      <c r="V1246" s="1">
        <f t="shared" si="424"/>
        <v>10917.65</v>
      </c>
      <c r="W1246" s="7">
        <v>2020</v>
      </c>
      <c r="X1246" s="173" t="s">
        <v>1394</v>
      </c>
      <c r="Y1246" s="11">
        <f>+P1246-'[1]Приложение №1'!$P1194</f>
        <v>0</v>
      </c>
      <c r="AA1246" s="24">
        <f t="shared" si="422"/>
        <v>20557934.949999999</v>
      </c>
      <c r="AB1246" s="26">
        <v>4354337.0884977598</v>
      </c>
      <c r="AC1246" s="26">
        <v>2988403.2292165803</v>
      </c>
      <c r="AD1246" s="26">
        <v>1819095.0789144</v>
      </c>
      <c r="AE1246" s="26">
        <v>1641252.41830956</v>
      </c>
      <c r="AF1246" s="26">
        <v>0</v>
      </c>
      <c r="AG1246" s="26"/>
      <c r="AH1246" s="26">
        <v>209478.56798399999</v>
      </c>
      <c r="AI1246" s="26">
        <v>0</v>
      </c>
      <c r="AJ1246" s="26">
        <v>2124154.6930043995</v>
      </c>
      <c r="AK1246" s="26">
        <v>0</v>
      </c>
      <c r="AL1246" s="26">
        <v>0</v>
      </c>
      <c r="AM1246" s="26">
        <v>4849580.8718931004</v>
      </c>
      <c r="AN1246" s="26">
        <v>1972729.6575000002</v>
      </c>
      <c r="AO1246" s="1">
        <v>205579.34950000001</v>
      </c>
      <c r="AP1246" s="112">
        <v>393323.99518020003</v>
      </c>
      <c r="AQ1246" s="172"/>
    </row>
    <row r="1247" spans="1:43" s="81" customFormat="1" ht="15" customHeight="1" x14ac:dyDescent="0.25">
      <c r="A1247" s="4">
        <f t="shared" si="418"/>
        <v>1219</v>
      </c>
      <c r="B1247" s="22">
        <f t="shared" si="419"/>
        <v>275</v>
      </c>
      <c r="C1247" s="2" t="s">
        <v>57</v>
      </c>
      <c r="D1247" s="2" t="s">
        <v>947</v>
      </c>
      <c r="E1247" s="5">
        <v>1985</v>
      </c>
      <c r="F1247" s="5">
        <v>2015</v>
      </c>
      <c r="G1247" s="5" t="s">
        <v>48</v>
      </c>
      <c r="H1247" s="5">
        <v>9</v>
      </c>
      <c r="I1247" s="5">
        <v>1</v>
      </c>
      <c r="J1247" s="26">
        <v>2293.5</v>
      </c>
      <c r="K1247" s="26">
        <v>1894.6</v>
      </c>
      <c r="L1247" s="26">
        <v>119.5</v>
      </c>
      <c r="M1247" s="6">
        <v>75</v>
      </c>
      <c r="N1247" s="24">
        <f t="shared" si="420"/>
        <v>19409539.310000002</v>
      </c>
      <c r="O1247" s="26"/>
      <c r="P1247" s="1">
        <f t="shared" si="423"/>
        <v>10603826.470000004</v>
      </c>
      <c r="Q1247" s="1"/>
      <c r="R1247" s="1">
        <v>924651.84</v>
      </c>
      <c r="S1247" s="1">
        <v>7881060.9999999981</v>
      </c>
      <c r="T1247" s="26"/>
      <c r="U1247" s="1">
        <f t="shared" si="424"/>
        <v>9636.8300034754993</v>
      </c>
      <c r="V1247" s="1">
        <f t="shared" si="424"/>
        <v>9636.8300034754993</v>
      </c>
      <c r="W1247" s="7">
        <v>2020</v>
      </c>
      <c r="X1247" s="173" t="s">
        <v>1394</v>
      </c>
      <c r="Y1247" s="11">
        <f>+P1247-'[1]Приложение №1'!$P1195</f>
        <v>0</v>
      </c>
      <c r="AA1247" s="24">
        <f t="shared" si="422"/>
        <v>19409539.310000002</v>
      </c>
      <c r="AB1247" s="26">
        <v>4657498.8457725001</v>
      </c>
      <c r="AC1247" s="26">
        <v>3196464.6551275197</v>
      </c>
      <c r="AD1247" s="26">
        <v>1945745.8302928801</v>
      </c>
      <c r="AE1247" s="26">
        <v>1755521.2429481999</v>
      </c>
      <c r="AF1247" s="26">
        <v>0</v>
      </c>
      <c r="AG1247" s="26"/>
      <c r="AH1247" s="26">
        <v>224063.08219680001</v>
      </c>
      <c r="AI1247" s="26">
        <v>0</v>
      </c>
      <c r="AJ1247" s="26">
        <v>0</v>
      </c>
      <c r="AK1247" s="26">
        <v>0</v>
      </c>
      <c r="AL1247" s="26">
        <v>0</v>
      </c>
      <c r="AM1247" s="26">
        <v>5187222.9645671407</v>
      </c>
      <c r="AN1247" s="26">
        <v>1877903.9405</v>
      </c>
      <c r="AO1247" s="1">
        <v>194095.39309999999</v>
      </c>
      <c r="AP1247" s="112">
        <v>371023.35549496004</v>
      </c>
      <c r="AQ1247" s="172"/>
    </row>
    <row r="1248" spans="1:43" s="81" customFormat="1" ht="15" customHeight="1" x14ac:dyDescent="0.25">
      <c r="A1248" s="4">
        <f t="shared" si="418"/>
        <v>1220</v>
      </c>
      <c r="B1248" s="22">
        <f t="shared" si="419"/>
        <v>276</v>
      </c>
      <c r="C1248" s="2" t="s">
        <v>57</v>
      </c>
      <c r="D1248" s="2" t="s">
        <v>948</v>
      </c>
      <c r="E1248" s="5">
        <v>1985</v>
      </c>
      <c r="F1248" s="5">
        <v>2015</v>
      </c>
      <c r="G1248" s="5" t="s">
        <v>48</v>
      </c>
      <c r="H1248" s="5">
        <v>9</v>
      </c>
      <c r="I1248" s="5">
        <v>1</v>
      </c>
      <c r="J1248" s="26">
        <v>2289.1999999999998</v>
      </c>
      <c r="K1248" s="26">
        <v>1888.5</v>
      </c>
      <c r="L1248" s="26">
        <v>116.7</v>
      </c>
      <c r="M1248" s="6">
        <v>81</v>
      </c>
      <c r="N1248" s="24">
        <f t="shared" si="420"/>
        <v>21892071.77</v>
      </c>
      <c r="O1248" s="26"/>
      <c r="P1248" s="1">
        <f t="shared" si="423"/>
        <v>13040556.109999999</v>
      </c>
      <c r="Q1248" s="1"/>
      <c r="R1248" s="1">
        <v>1011541.792</v>
      </c>
      <c r="S1248" s="1">
        <v>7839973.8679999998</v>
      </c>
      <c r="T1248" s="26"/>
      <c r="U1248" s="1">
        <f t="shared" si="424"/>
        <v>10917.649995012966</v>
      </c>
      <c r="V1248" s="1">
        <f t="shared" si="424"/>
        <v>10917.649995012966</v>
      </c>
      <c r="W1248" s="7">
        <v>2020</v>
      </c>
      <c r="X1248" s="173" t="s">
        <v>1394</v>
      </c>
      <c r="Y1248" s="11">
        <f>+P1248-'[1]Приложение №1'!$P1196</f>
        <v>0</v>
      </c>
      <c r="AA1248" s="24">
        <f t="shared" si="422"/>
        <v>21892071.77</v>
      </c>
      <c r="AB1248" s="26">
        <v>4636918.0685864408</v>
      </c>
      <c r="AC1248" s="26">
        <v>3182339.9673420601</v>
      </c>
      <c r="AD1248" s="26">
        <v>1937147.8769193597</v>
      </c>
      <c r="AE1248" s="26">
        <v>1747763.85706608</v>
      </c>
      <c r="AF1248" s="26">
        <v>0</v>
      </c>
      <c r="AG1248" s="26"/>
      <c r="AH1248" s="26">
        <v>223072.98168960001</v>
      </c>
      <c r="AI1248" s="26">
        <v>0</v>
      </c>
      <c r="AJ1248" s="26">
        <v>2262004.7709924001</v>
      </c>
      <c r="AK1248" s="26">
        <v>0</v>
      </c>
      <c r="AL1248" s="26">
        <v>0</v>
      </c>
      <c r="AM1248" s="26">
        <v>5164301.4149336405</v>
      </c>
      <c r="AN1248" s="26">
        <v>2100752.7919999999</v>
      </c>
      <c r="AO1248" s="1">
        <v>218920.71770000001</v>
      </c>
      <c r="AP1248" s="112">
        <v>418849.32277042</v>
      </c>
      <c r="AQ1248" s="172"/>
    </row>
    <row r="1249" spans="1:43" ht="15" customHeight="1" x14ac:dyDescent="0.25">
      <c r="A1249" s="4">
        <f t="shared" si="418"/>
        <v>1221</v>
      </c>
      <c r="B1249" s="22">
        <f t="shared" si="419"/>
        <v>277</v>
      </c>
      <c r="C1249" s="2" t="s">
        <v>57</v>
      </c>
      <c r="D1249" s="2" t="s">
        <v>949</v>
      </c>
      <c r="E1249" s="5">
        <v>1991</v>
      </c>
      <c r="F1249" s="5">
        <v>2015</v>
      </c>
      <c r="G1249" s="5" t="s">
        <v>48</v>
      </c>
      <c r="H1249" s="5">
        <v>9</v>
      </c>
      <c r="I1249" s="5">
        <v>3</v>
      </c>
      <c r="J1249" s="26">
        <v>6893.1</v>
      </c>
      <c r="K1249" s="26">
        <v>6038.3</v>
      </c>
      <c r="L1249" s="26">
        <v>65.5</v>
      </c>
      <c r="M1249" s="6">
        <v>255</v>
      </c>
      <c r="N1249" s="24">
        <f t="shared" si="420"/>
        <v>135273087.03</v>
      </c>
      <c r="O1249" s="26"/>
      <c r="P1249" s="1">
        <f t="shared" si="423"/>
        <v>109400540.08999999</v>
      </c>
      <c r="Q1249" s="1"/>
      <c r="R1249" s="1">
        <v>2687775.9400000004</v>
      </c>
      <c r="S1249" s="1">
        <v>23184771.000000019</v>
      </c>
      <c r="T1249" s="26"/>
      <c r="U1249" s="1">
        <f t="shared" si="424"/>
        <v>22162.110001965986</v>
      </c>
      <c r="V1249" s="1">
        <f t="shared" si="424"/>
        <v>22162.110001965986</v>
      </c>
      <c r="W1249" s="7">
        <v>2020</v>
      </c>
      <c r="X1249" s="173" t="s">
        <v>1394</v>
      </c>
      <c r="Y1249" s="11">
        <f>+P1249-'[1]Приложение №1'!$P1197</f>
        <v>0</v>
      </c>
      <c r="AA1249" s="24">
        <f t="shared" si="422"/>
        <v>135273087.03</v>
      </c>
      <c r="AB1249" s="26">
        <v>14114712.016718039</v>
      </c>
      <c r="AC1249" s="26">
        <v>9686997.1466872804</v>
      </c>
      <c r="AD1249" s="26">
        <v>5896650.3147518393</v>
      </c>
      <c r="AE1249" s="26">
        <v>5320168.0919898003</v>
      </c>
      <c r="AF1249" s="26">
        <v>0</v>
      </c>
      <c r="AG1249" s="26"/>
      <c r="AH1249" s="26">
        <v>679030.95234239998</v>
      </c>
      <c r="AI1249" s="26">
        <v>0</v>
      </c>
      <c r="AJ1249" s="26">
        <v>6885510.0487487996</v>
      </c>
      <c r="AK1249" s="26">
        <v>0</v>
      </c>
      <c r="AL1249" s="26">
        <v>59777000.180442296</v>
      </c>
      <c r="AM1249" s="26">
        <v>15720059.33396766</v>
      </c>
      <c r="AN1249" s="26">
        <v>13258054.825500002</v>
      </c>
      <c r="AO1249" s="1">
        <v>1352730.8703000001</v>
      </c>
      <c r="AP1249" s="112">
        <v>2582173.2485518805</v>
      </c>
      <c r="AQ1249" s="172"/>
    </row>
    <row r="1250" spans="1:43" ht="15" customHeight="1" x14ac:dyDescent="0.25">
      <c r="A1250" s="4">
        <f t="shared" si="418"/>
        <v>1222</v>
      </c>
      <c r="B1250" s="22">
        <f t="shared" si="419"/>
        <v>278</v>
      </c>
      <c r="C1250" s="2" t="s">
        <v>57</v>
      </c>
      <c r="D1250" s="2" t="s">
        <v>950</v>
      </c>
      <c r="E1250" s="5">
        <v>1989</v>
      </c>
      <c r="F1250" s="5">
        <v>2015</v>
      </c>
      <c r="G1250" s="5" t="s">
        <v>48</v>
      </c>
      <c r="H1250" s="5">
        <v>9</v>
      </c>
      <c r="I1250" s="5">
        <v>1</v>
      </c>
      <c r="J1250" s="26">
        <v>2263.8000000000002</v>
      </c>
      <c r="K1250" s="26">
        <v>1890.2</v>
      </c>
      <c r="L1250" s="26">
        <v>120.7</v>
      </c>
      <c r="M1250" s="6">
        <v>89</v>
      </c>
      <c r="N1250" s="24">
        <f t="shared" si="420"/>
        <v>9119250.5200000014</v>
      </c>
      <c r="O1250" s="26"/>
      <c r="P1250" s="1">
        <f t="shared" si="423"/>
        <v>2932084.9300000016</v>
      </c>
      <c r="Q1250" s="1"/>
      <c r="R1250" s="1">
        <v>811548.2620000001</v>
      </c>
      <c r="S1250" s="1">
        <v>5375617.3279999997</v>
      </c>
      <c r="T1250" s="26"/>
      <c r="U1250" s="1">
        <f t="shared" si="424"/>
        <v>4534.9100004972906</v>
      </c>
      <c r="V1250" s="1">
        <f t="shared" si="424"/>
        <v>4534.9100004972906</v>
      </c>
      <c r="W1250" s="7">
        <v>2020</v>
      </c>
      <c r="X1250" s="173" t="s">
        <v>1394</v>
      </c>
      <c r="Y1250" s="11">
        <f>+P1250-'[1]Приложение №1'!$P1198</f>
        <v>0</v>
      </c>
      <c r="AA1250" s="24">
        <f t="shared" si="422"/>
        <v>9119250.5200000014</v>
      </c>
      <c r="AB1250" s="26">
        <v>4650099.0199755002</v>
      </c>
      <c r="AC1250" s="26">
        <v>3191386.1136439806</v>
      </c>
      <c r="AD1250" s="26">
        <v>0</v>
      </c>
      <c r="AE1250" s="26">
        <v>0</v>
      </c>
      <c r="AF1250" s="26">
        <v>0</v>
      </c>
      <c r="AG1250" s="26"/>
      <c r="AH1250" s="26">
        <v>223707.09100319998</v>
      </c>
      <c r="AI1250" s="26">
        <v>0</v>
      </c>
      <c r="AJ1250" s="26">
        <v>0</v>
      </c>
      <c r="AK1250" s="26">
        <v>0</v>
      </c>
      <c r="AL1250" s="26">
        <v>0</v>
      </c>
      <c r="AM1250" s="26">
        <v>0</v>
      </c>
      <c r="AN1250" s="26">
        <v>786496.37100000004</v>
      </c>
      <c r="AO1250" s="1">
        <v>91192.505200000014</v>
      </c>
      <c r="AP1250" s="112">
        <v>176369.41917732003</v>
      </c>
      <c r="AQ1250" s="172"/>
    </row>
    <row r="1251" spans="1:43" ht="15" customHeight="1" x14ac:dyDescent="0.25">
      <c r="A1251" s="4">
        <f t="shared" si="418"/>
        <v>1223</v>
      </c>
      <c r="B1251" s="22">
        <f t="shared" si="419"/>
        <v>279</v>
      </c>
      <c r="C1251" s="2" t="s">
        <v>57</v>
      </c>
      <c r="D1251" s="2" t="s">
        <v>951</v>
      </c>
      <c r="E1251" s="5">
        <v>1990</v>
      </c>
      <c r="F1251" s="5">
        <v>2015</v>
      </c>
      <c r="G1251" s="5" t="s">
        <v>48</v>
      </c>
      <c r="H1251" s="5">
        <v>9</v>
      </c>
      <c r="I1251" s="5">
        <v>4</v>
      </c>
      <c r="J1251" s="26">
        <v>9225.6</v>
      </c>
      <c r="K1251" s="26">
        <v>8091.2</v>
      </c>
      <c r="L1251" s="26">
        <v>48</v>
      </c>
      <c r="M1251" s="6">
        <v>380</v>
      </c>
      <c r="N1251" s="24">
        <f t="shared" si="420"/>
        <v>88860936.86999999</v>
      </c>
      <c r="O1251" s="26"/>
      <c r="P1251" s="1">
        <f t="shared" si="423"/>
        <v>54383540.979999989</v>
      </c>
      <c r="Q1251" s="1"/>
      <c r="R1251" s="1">
        <v>3585075.89</v>
      </c>
      <c r="S1251" s="1">
        <v>30892320</v>
      </c>
      <c r="T1251" s="26"/>
      <c r="U1251" s="1">
        <f t="shared" si="424"/>
        <v>10917.649998771378</v>
      </c>
      <c r="V1251" s="1">
        <f t="shared" si="424"/>
        <v>10917.649998771378</v>
      </c>
      <c r="W1251" s="7">
        <v>2020</v>
      </c>
      <c r="X1251" s="173" t="s">
        <v>1394</v>
      </c>
      <c r="Y1251" s="11">
        <f>+P1251-'[1]Приложение №1'!$P1199</f>
        <v>0</v>
      </c>
      <c r="AA1251" s="24">
        <f t="shared" si="422"/>
        <v>88860936.86999999</v>
      </c>
      <c r="AB1251" s="26">
        <v>18821465.971318923</v>
      </c>
      <c r="AC1251" s="26">
        <v>12917265.834582899</v>
      </c>
      <c r="AD1251" s="26">
        <v>7862973.2694105599</v>
      </c>
      <c r="AE1251" s="26">
        <v>7094254.7407149589</v>
      </c>
      <c r="AF1251" s="26">
        <v>0</v>
      </c>
      <c r="AG1251" s="26"/>
      <c r="AH1251" s="26">
        <v>905463.60092160001</v>
      </c>
      <c r="AI1251" s="26">
        <v>0</v>
      </c>
      <c r="AJ1251" s="26">
        <v>9181582.5123036001</v>
      </c>
      <c r="AK1251" s="26">
        <v>0</v>
      </c>
      <c r="AL1251" s="26">
        <v>0</v>
      </c>
      <c r="AM1251" s="26">
        <v>20962139.47557744</v>
      </c>
      <c r="AN1251" s="26">
        <v>8527053.2270000018</v>
      </c>
      <c r="AO1251" s="1">
        <v>888609.36870000011</v>
      </c>
      <c r="AP1251" s="112">
        <v>1700128.8694700203</v>
      </c>
      <c r="AQ1251" s="172"/>
    </row>
    <row r="1252" spans="1:43" ht="15" customHeight="1" x14ac:dyDescent="0.25">
      <c r="A1252" s="4">
        <f t="shared" si="418"/>
        <v>1224</v>
      </c>
      <c r="B1252" s="22">
        <f t="shared" si="419"/>
        <v>280</v>
      </c>
      <c r="C1252" s="2" t="s">
        <v>57</v>
      </c>
      <c r="D1252" s="2" t="s">
        <v>952</v>
      </c>
      <c r="E1252" s="5">
        <v>1989</v>
      </c>
      <c r="F1252" s="5">
        <v>2015</v>
      </c>
      <c r="G1252" s="5" t="s">
        <v>48</v>
      </c>
      <c r="H1252" s="5">
        <v>9</v>
      </c>
      <c r="I1252" s="5">
        <v>4</v>
      </c>
      <c r="J1252" s="26">
        <v>9199.2999999999993</v>
      </c>
      <c r="K1252" s="26">
        <v>8004.7</v>
      </c>
      <c r="L1252" s="26">
        <v>65.599999999999994</v>
      </c>
      <c r="M1252" s="6">
        <v>366</v>
      </c>
      <c r="N1252" s="24">
        <f t="shared" si="420"/>
        <v>77772109.160000011</v>
      </c>
      <c r="O1252" s="26"/>
      <c r="P1252" s="1">
        <f t="shared" si="423"/>
        <v>43469592.88000001</v>
      </c>
      <c r="Q1252" s="1"/>
      <c r="R1252" s="1">
        <v>3675531.4759999998</v>
      </c>
      <c r="S1252" s="1">
        <v>30626984.804000001</v>
      </c>
      <c r="T1252" s="26"/>
      <c r="U1252" s="1">
        <f t="shared" si="424"/>
        <v>9636.8300013630233</v>
      </c>
      <c r="V1252" s="1">
        <f t="shared" si="424"/>
        <v>9636.8300013630233</v>
      </c>
      <c r="W1252" s="7">
        <v>2020</v>
      </c>
      <c r="X1252" s="173" t="s">
        <v>1394</v>
      </c>
      <c r="Y1252" s="11">
        <f>+P1252-'[1]Приложение №1'!$P1200</f>
        <v>0</v>
      </c>
      <c r="AA1252" s="24">
        <f t="shared" si="422"/>
        <v>77772109.160000011</v>
      </c>
      <c r="AB1252" s="26">
        <v>18662138.402554922</v>
      </c>
      <c r="AC1252" s="26">
        <v>12807918.526641842</v>
      </c>
      <c r="AD1252" s="26">
        <v>7796411.5854290398</v>
      </c>
      <c r="AE1252" s="26">
        <v>7034200.4194895998</v>
      </c>
      <c r="AF1252" s="26">
        <v>0</v>
      </c>
      <c r="AG1252" s="26"/>
      <c r="AH1252" s="26">
        <v>897798.66553440015</v>
      </c>
      <c r="AI1252" s="26">
        <v>0</v>
      </c>
      <c r="AJ1252" s="26">
        <v>0</v>
      </c>
      <c r="AK1252" s="26">
        <v>0</v>
      </c>
      <c r="AL1252" s="26">
        <v>0</v>
      </c>
      <c r="AM1252" s="26">
        <v>20784690.663111482</v>
      </c>
      <c r="AN1252" s="26">
        <v>7524575.8236000016</v>
      </c>
      <c r="AO1252" s="1">
        <v>777721.09159999993</v>
      </c>
      <c r="AP1252" s="112">
        <v>1486653.9820387203</v>
      </c>
      <c r="AQ1252" s="172"/>
    </row>
    <row r="1253" spans="1:43" ht="15" customHeight="1" x14ac:dyDescent="0.25">
      <c r="A1253" s="4">
        <f t="shared" si="418"/>
        <v>1225</v>
      </c>
      <c r="B1253" s="22">
        <f t="shared" si="419"/>
        <v>281</v>
      </c>
      <c r="C1253" s="2" t="s">
        <v>57</v>
      </c>
      <c r="D1253" s="2" t="s">
        <v>953</v>
      </c>
      <c r="E1253" s="5">
        <v>1974</v>
      </c>
      <c r="F1253" s="5">
        <v>2015</v>
      </c>
      <c r="G1253" s="5" t="s">
        <v>48</v>
      </c>
      <c r="H1253" s="5">
        <v>4</v>
      </c>
      <c r="I1253" s="5">
        <v>3</v>
      </c>
      <c r="J1253" s="26">
        <v>2233.1</v>
      </c>
      <c r="K1253" s="26">
        <v>2006.8</v>
      </c>
      <c r="L1253" s="26">
        <v>44.7</v>
      </c>
      <c r="M1253" s="6">
        <v>87</v>
      </c>
      <c r="N1253" s="24">
        <f t="shared" si="420"/>
        <v>8463586.3400000017</v>
      </c>
      <c r="O1253" s="26"/>
      <c r="P1253" s="1">
        <f t="shared" si="423"/>
        <v>3502292.490000003</v>
      </c>
      <c r="Q1253" s="1"/>
      <c r="R1253" s="1">
        <v>728731.81839999999</v>
      </c>
      <c r="S1253" s="1">
        <v>4232562.0315999985</v>
      </c>
      <c r="T1253" s="1"/>
      <c r="U1253" s="1">
        <f t="shared" si="424"/>
        <v>4125.5600000000004</v>
      </c>
      <c r="V1253" s="1">
        <f t="shared" si="424"/>
        <v>4125.5600000000004</v>
      </c>
      <c r="W1253" s="7">
        <v>2020</v>
      </c>
      <c r="X1253" s="173" t="s">
        <v>1394</v>
      </c>
      <c r="Y1253" s="11">
        <f>+P1253-'[1]Приложение №1'!$P1201</f>
        <v>0</v>
      </c>
      <c r="AA1253" s="24">
        <f t="shared" si="422"/>
        <v>8463586.3400000017</v>
      </c>
      <c r="AB1253" s="26">
        <v>5867865.3624590999</v>
      </c>
      <c r="AC1253" s="26">
        <v>0</v>
      </c>
      <c r="AD1253" s="26">
        <v>0</v>
      </c>
      <c r="AE1253" s="26">
        <v>1407470.6749488001</v>
      </c>
      <c r="AF1253" s="26">
        <v>0</v>
      </c>
      <c r="AG1253" s="26"/>
      <c r="AH1253" s="26">
        <v>193714.72744931999</v>
      </c>
      <c r="AI1253" s="26">
        <v>0</v>
      </c>
      <c r="AJ1253" s="26">
        <v>0</v>
      </c>
      <c r="AK1253" s="26">
        <v>0</v>
      </c>
      <c r="AL1253" s="26">
        <v>0</v>
      </c>
      <c r="AM1253" s="26">
        <v>0</v>
      </c>
      <c r="AN1253" s="26">
        <v>746566.69889999984</v>
      </c>
      <c r="AO1253" s="1">
        <v>84635.863400000002</v>
      </c>
      <c r="AP1253" s="112">
        <v>163333.01284278001</v>
      </c>
      <c r="AQ1253" s="172"/>
    </row>
    <row r="1254" spans="1:43" ht="15" customHeight="1" x14ac:dyDescent="0.25">
      <c r="A1254" s="4">
        <f t="shared" si="418"/>
        <v>1226</v>
      </c>
      <c r="B1254" s="22">
        <f t="shared" si="419"/>
        <v>282</v>
      </c>
      <c r="C1254" s="2" t="s">
        <v>57</v>
      </c>
      <c r="D1254" s="2" t="s">
        <v>954</v>
      </c>
      <c r="E1254" s="5">
        <v>1989</v>
      </c>
      <c r="F1254" s="5">
        <v>2015</v>
      </c>
      <c r="G1254" s="5" t="s">
        <v>48</v>
      </c>
      <c r="H1254" s="5">
        <v>9</v>
      </c>
      <c r="I1254" s="5">
        <v>1</v>
      </c>
      <c r="J1254" s="26">
        <v>2250.9</v>
      </c>
      <c r="K1254" s="26">
        <v>2003.5</v>
      </c>
      <c r="L1254" s="26">
        <v>0</v>
      </c>
      <c r="M1254" s="6">
        <v>81</v>
      </c>
      <c r="N1254" s="24">
        <f t="shared" si="420"/>
        <v>8960039.7127500009</v>
      </c>
      <c r="O1254" s="26"/>
      <c r="P1254" s="1">
        <f t="shared" si="423"/>
        <v>2795642.542750001</v>
      </c>
      <c r="Q1254" s="1"/>
      <c r="R1254" s="1">
        <v>902669.37</v>
      </c>
      <c r="S1254" s="1">
        <v>5261727.8</v>
      </c>
      <c r="T1254" s="26"/>
      <c r="U1254" s="1">
        <f t="shared" si="424"/>
        <v>4472.1935177189926</v>
      </c>
      <c r="V1254" s="1">
        <f t="shared" si="424"/>
        <v>4472.1935177189926</v>
      </c>
      <c r="W1254" s="7">
        <v>2020</v>
      </c>
      <c r="X1254" s="173" t="s">
        <v>1394</v>
      </c>
      <c r="Y1254" s="11">
        <f>+P1254-'[1]Приложение №1'!$P1202</f>
        <v>-125652.4772499986</v>
      </c>
      <c r="AA1254" s="24">
        <f t="shared" si="422"/>
        <v>8960039.7127500009</v>
      </c>
      <c r="AB1254" s="26">
        <v>4869659.12</v>
      </c>
      <c r="AC1254" s="26">
        <v>3179641.99571718</v>
      </c>
      <c r="AD1254" s="26">
        <v>0</v>
      </c>
      <c r="AE1254" s="26">
        <v>0</v>
      </c>
      <c r="AF1254" s="26">
        <v>0</v>
      </c>
      <c r="AG1254" s="26"/>
      <c r="AH1254" s="26">
        <v>222883.86136800001</v>
      </c>
      <c r="AI1254" s="26">
        <v>0</v>
      </c>
      <c r="AJ1254" s="26">
        <v>0</v>
      </c>
      <c r="AK1254" s="26">
        <v>0</v>
      </c>
      <c r="AL1254" s="26">
        <v>0</v>
      </c>
      <c r="AM1254" s="26">
        <v>0</v>
      </c>
      <c r="AN1254" s="26">
        <v>449564.57699999999</v>
      </c>
      <c r="AO1254" s="1">
        <v>61925.636700000003</v>
      </c>
      <c r="AP1254" s="112">
        <v>176364.52196481999</v>
      </c>
      <c r="AQ1254" s="172"/>
    </row>
    <row r="1255" spans="1:43" ht="15" customHeight="1" x14ac:dyDescent="0.25">
      <c r="A1255" s="4">
        <f t="shared" si="418"/>
        <v>1227</v>
      </c>
      <c r="B1255" s="22">
        <f t="shared" si="419"/>
        <v>283</v>
      </c>
      <c r="C1255" s="2" t="s">
        <v>57</v>
      </c>
      <c r="D1255" s="2" t="s">
        <v>955</v>
      </c>
      <c r="E1255" s="5">
        <v>1988</v>
      </c>
      <c r="F1255" s="5">
        <v>2014</v>
      </c>
      <c r="G1255" s="5" t="s">
        <v>48</v>
      </c>
      <c r="H1255" s="5">
        <v>9</v>
      </c>
      <c r="I1255" s="5">
        <v>1</v>
      </c>
      <c r="J1255" s="26">
        <v>2270.5</v>
      </c>
      <c r="K1255" s="26">
        <v>1936.6</v>
      </c>
      <c r="L1255" s="26">
        <v>66</v>
      </c>
      <c r="M1255" s="6">
        <v>90</v>
      </c>
      <c r="N1255" s="24">
        <f t="shared" si="420"/>
        <v>11270269.226899998</v>
      </c>
      <c r="O1255" s="26"/>
      <c r="P1255" s="1">
        <f t="shared" si="423"/>
        <v>4396690.2068999987</v>
      </c>
      <c r="Q1255" s="1"/>
      <c r="R1255" s="1">
        <v>920717.98</v>
      </c>
      <c r="S1255" s="1">
        <v>5952861.0399999991</v>
      </c>
      <c r="T1255" s="26"/>
      <c r="U1255" s="1">
        <f t="shared" si="424"/>
        <v>5627.8184494656944</v>
      </c>
      <c r="V1255" s="1">
        <f t="shared" si="424"/>
        <v>5627.8184494656944</v>
      </c>
      <c r="W1255" s="7">
        <v>2020</v>
      </c>
      <c r="X1255" s="173" t="s">
        <v>1394</v>
      </c>
      <c r="Y1255" s="11">
        <f>+P1255-'[1]Приложение №1'!$P1203</f>
        <v>-32625.453100001439</v>
      </c>
      <c r="AA1255" s="24">
        <f t="shared" si="422"/>
        <v>11270269.226899998</v>
      </c>
      <c r="AB1255" s="26">
        <v>4965914.72</v>
      </c>
      <c r="AC1255" s="26">
        <v>3178213.6485762601</v>
      </c>
      <c r="AD1255" s="26">
        <v>1934636.11525968</v>
      </c>
      <c r="AE1255" s="26">
        <v>0</v>
      </c>
      <c r="AF1255" s="26">
        <v>0</v>
      </c>
      <c r="AG1255" s="26"/>
      <c r="AH1255" s="26">
        <v>222783.73884480001</v>
      </c>
      <c r="AI1255" s="26">
        <v>0</v>
      </c>
      <c r="AJ1255" s="26">
        <v>0</v>
      </c>
      <c r="AK1255" s="26">
        <v>0</v>
      </c>
      <c r="AL1255" s="26">
        <v>0</v>
      </c>
      <c r="AM1255" s="26">
        <v>0</v>
      </c>
      <c r="AN1255" s="26">
        <v>671526.34699999995</v>
      </c>
      <c r="AO1255" s="1">
        <v>76330.362099999984</v>
      </c>
      <c r="AP1255" s="112">
        <v>220864.29511925997</v>
      </c>
      <c r="AQ1255" s="172"/>
    </row>
    <row r="1256" spans="1:43" ht="15" customHeight="1" x14ac:dyDescent="0.25">
      <c r="A1256" s="4">
        <f t="shared" si="418"/>
        <v>1228</v>
      </c>
      <c r="B1256" s="22">
        <f t="shared" si="419"/>
        <v>284</v>
      </c>
      <c r="C1256" s="2" t="s">
        <v>57</v>
      </c>
      <c r="D1256" s="2" t="s">
        <v>956</v>
      </c>
      <c r="E1256" s="5">
        <v>1974</v>
      </c>
      <c r="F1256" s="5">
        <v>2015</v>
      </c>
      <c r="G1256" s="5" t="s">
        <v>48</v>
      </c>
      <c r="H1256" s="5">
        <v>4</v>
      </c>
      <c r="I1256" s="5">
        <v>3</v>
      </c>
      <c r="J1256" s="26">
        <v>2209.1999999999998</v>
      </c>
      <c r="K1256" s="26">
        <v>1984.1</v>
      </c>
      <c r="L1256" s="26">
        <v>45.4</v>
      </c>
      <c r="M1256" s="6">
        <v>88</v>
      </c>
      <c r="N1256" s="24">
        <f t="shared" si="420"/>
        <v>6718375.6200000001</v>
      </c>
      <c r="O1256" s="26"/>
      <c r="P1256" s="1">
        <f t="shared" si="423"/>
        <v>3024653.8800000008</v>
      </c>
      <c r="Q1256" s="1"/>
      <c r="R1256" s="1">
        <v>744042.21179999993</v>
      </c>
      <c r="S1256" s="1">
        <v>2949679.5281999996</v>
      </c>
      <c r="T1256" s="1"/>
      <c r="U1256" s="1">
        <f t="shared" si="424"/>
        <v>3310.36</v>
      </c>
      <c r="V1256" s="1">
        <f t="shared" si="424"/>
        <v>3310.36</v>
      </c>
      <c r="W1256" s="7">
        <v>2020</v>
      </c>
      <c r="X1256" s="173" t="s">
        <v>1394</v>
      </c>
      <c r="Y1256" s="11">
        <f>+P1256-'[1]Приложение №1'!$P1204</f>
        <v>0</v>
      </c>
      <c r="AA1256" s="24">
        <f t="shared" si="422"/>
        <v>6718375.6200000001</v>
      </c>
      <c r="AB1256" s="26">
        <v>5804939.1923523005</v>
      </c>
      <c r="AC1256" s="26">
        <v>0</v>
      </c>
      <c r="AD1256" s="26">
        <v>0</v>
      </c>
      <c r="AE1256" s="26">
        <v>0</v>
      </c>
      <c r="AF1256" s="26">
        <v>0</v>
      </c>
      <c r="AG1256" s="26"/>
      <c r="AH1256" s="26">
        <v>191637.35771796</v>
      </c>
      <c r="AI1256" s="26">
        <v>0</v>
      </c>
      <c r="AJ1256" s="26">
        <v>0</v>
      </c>
      <c r="AK1256" s="26">
        <v>0</v>
      </c>
      <c r="AL1256" s="26">
        <v>0</v>
      </c>
      <c r="AM1256" s="26">
        <v>0</v>
      </c>
      <c r="AN1256" s="26">
        <v>523482.3297</v>
      </c>
      <c r="AO1256" s="1">
        <v>67183.756200000003</v>
      </c>
      <c r="AP1256" s="112">
        <v>131132.98402974001</v>
      </c>
      <c r="AQ1256" s="172"/>
    </row>
    <row r="1257" spans="1:43" ht="15" customHeight="1" x14ac:dyDescent="0.25">
      <c r="A1257" s="4">
        <f t="shared" si="418"/>
        <v>1229</v>
      </c>
      <c r="B1257" s="22">
        <f t="shared" si="419"/>
        <v>285</v>
      </c>
      <c r="C1257" s="2" t="s">
        <v>57</v>
      </c>
      <c r="D1257" s="2" t="s">
        <v>957</v>
      </c>
      <c r="E1257" s="5">
        <v>1981</v>
      </c>
      <c r="F1257" s="5">
        <v>2012</v>
      </c>
      <c r="G1257" s="5" t="s">
        <v>48</v>
      </c>
      <c r="H1257" s="5">
        <v>5</v>
      </c>
      <c r="I1257" s="5">
        <v>7</v>
      </c>
      <c r="J1257" s="26">
        <v>6927.5</v>
      </c>
      <c r="K1257" s="26">
        <v>5316.86</v>
      </c>
      <c r="L1257" s="26">
        <v>995.5</v>
      </c>
      <c r="M1257" s="6">
        <v>173</v>
      </c>
      <c r="N1257" s="24">
        <f t="shared" si="420"/>
        <v>106077568.56999999</v>
      </c>
      <c r="O1257" s="26"/>
      <c r="P1257" s="1">
        <f t="shared" si="423"/>
        <v>83302115.179999977</v>
      </c>
      <c r="Q1257" s="1"/>
      <c r="R1257" s="1">
        <v>2033958.25052</v>
      </c>
      <c r="S1257" s="1">
        <v>20741495.13948001</v>
      </c>
      <c r="T1257" s="1"/>
      <c r="U1257" s="1">
        <f t="shared" si="424"/>
        <v>16804.739997401921</v>
      </c>
      <c r="V1257" s="1">
        <f t="shared" si="424"/>
        <v>16804.739997401921</v>
      </c>
      <c r="W1257" s="7">
        <v>2020</v>
      </c>
      <c r="X1257" s="173" t="s">
        <v>1394</v>
      </c>
      <c r="Y1257" s="11">
        <f>+P1257-'[1]Приложение №1'!$P1205</f>
        <v>0</v>
      </c>
      <c r="AA1257" s="24">
        <f t="shared" si="422"/>
        <v>106077568.56999999</v>
      </c>
      <c r="AB1257" s="26">
        <v>18055119.95713608</v>
      </c>
      <c r="AC1257" s="26">
        <v>0</v>
      </c>
      <c r="AD1257" s="26">
        <v>0</v>
      </c>
      <c r="AE1257" s="26">
        <v>4330714.8848485211</v>
      </c>
      <c r="AF1257" s="26">
        <v>0</v>
      </c>
      <c r="AG1257" s="26"/>
      <c r="AH1257" s="26">
        <v>0</v>
      </c>
      <c r="AI1257" s="26">
        <v>0</v>
      </c>
      <c r="AJ1257" s="26">
        <v>33967503.6578262</v>
      </c>
      <c r="AK1257" s="26">
        <v>0</v>
      </c>
      <c r="AL1257" s="26">
        <v>17636148.100577578</v>
      </c>
      <c r="AM1257" s="26">
        <v>19022357.136998877</v>
      </c>
      <c r="AN1257" s="26">
        <v>9970968.5052000005</v>
      </c>
      <c r="AO1257" s="1">
        <v>1060775.6857</v>
      </c>
      <c r="AP1257" s="112">
        <v>2033980.6417127401</v>
      </c>
      <c r="AQ1257" s="172"/>
    </row>
    <row r="1258" spans="1:43" ht="15" customHeight="1" x14ac:dyDescent="0.25">
      <c r="A1258" s="4">
        <f t="shared" si="418"/>
        <v>1230</v>
      </c>
      <c r="B1258" s="22">
        <f t="shared" si="419"/>
        <v>286</v>
      </c>
      <c r="C1258" s="2" t="s">
        <v>57</v>
      </c>
      <c r="D1258" s="2" t="s">
        <v>959</v>
      </c>
      <c r="E1258" s="5">
        <v>1972</v>
      </c>
      <c r="F1258" s="5">
        <v>2013</v>
      </c>
      <c r="G1258" s="5" t="s">
        <v>48</v>
      </c>
      <c r="H1258" s="5">
        <v>4</v>
      </c>
      <c r="I1258" s="5">
        <v>6</v>
      </c>
      <c r="J1258" s="26">
        <v>4437.8999999999996</v>
      </c>
      <c r="K1258" s="26">
        <v>4088.2</v>
      </c>
      <c r="L1258" s="26">
        <v>0</v>
      </c>
      <c r="M1258" s="6">
        <v>207</v>
      </c>
      <c r="N1258" s="24">
        <f t="shared" si="420"/>
        <v>26371012.292399999</v>
      </c>
      <c r="O1258" s="26"/>
      <c r="P1258" s="1">
        <f t="shared" si="423"/>
        <v>13190585.732399998</v>
      </c>
      <c r="Q1258" s="1"/>
      <c r="R1258" s="1">
        <v>1538868.2424000001</v>
      </c>
      <c r="S1258" s="1">
        <v>11641558.317599999</v>
      </c>
      <c r="T1258" s="1"/>
      <c r="U1258" s="1">
        <f t="shared" si="424"/>
        <v>6450.5191263636807</v>
      </c>
      <c r="V1258" s="1">
        <f t="shared" si="424"/>
        <v>6450.5191263636807</v>
      </c>
      <c r="W1258" s="7">
        <v>2020</v>
      </c>
      <c r="X1258" s="173" t="s">
        <v>1394</v>
      </c>
      <c r="Y1258" s="11">
        <f>+P1258-'[1]Приложение №1'!$P1206</f>
        <v>-562171.95760000311</v>
      </c>
      <c r="AA1258" s="24">
        <f t="shared" si="422"/>
        <v>26371012.292399999</v>
      </c>
      <c r="AB1258" s="26">
        <v>12305507</v>
      </c>
      <c r="AC1258" s="26">
        <v>4288000.4889749996</v>
      </c>
      <c r="AD1258" s="26">
        <v>4479954.2738714404</v>
      </c>
      <c r="AE1258" s="26">
        <v>3127291</v>
      </c>
      <c r="AF1258" s="26">
        <v>0</v>
      </c>
      <c r="AG1258" s="26"/>
      <c r="AH1258" s="26">
        <v>386031.94970675994</v>
      </c>
      <c r="AI1258" s="26">
        <v>0</v>
      </c>
      <c r="AJ1258" s="26">
        <v>0</v>
      </c>
      <c r="AK1258" s="26">
        <v>0</v>
      </c>
      <c r="AL1258" s="26">
        <v>0</v>
      </c>
      <c r="AM1258" s="26">
        <v>0</v>
      </c>
      <c r="AN1258" s="26">
        <v>1122564.2276999999</v>
      </c>
      <c r="AO1258" s="1">
        <v>134247.94030000002</v>
      </c>
      <c r="AP1258" s="112">
        <v>527415.41184680001</v>
      </c>
      <c r="AQ1258" s="172"/>
    </row>
    <row r="1259" spans="1:43" ht="15" customHeight="1" x14ac:dyDescent="0.25">
      <c r="A1259" s="4">
        <f t="shared" si="418"/>
        <v>1231</v>
      </c>
      <c r="B1259" s="22">
        <f t="shared" si="419"/>
        <v>287</v>
      </c>
      <c r="C1259" s="2" t="s">
        <v>57</v>
      </c>
      <c r="D1259" s="2" t="s">
        <v>960</v>
      </c>
      <c r="E1259" s="5">
        <v>1989</v>
      </c>
      <c r="F1259" s="5">
        <v>2012</v>
      </c>
      <c r="G1259" s="5" t="s">
        <v>63</v>
      </c>
      <c r="H1259" s="5">
        <v>2</v>
      </c>
      <c r="I1259" s="5">
        <v>3</v>
      </c>
      <c r="J1259" s="26">
        <v>561.1</v>
      </c>
      <c r="K1259" s="26">
        <v>487.7</v>
      </c>
      <c r="L1259" s="26">
        <v>0</v>
      </c>
      <c r="M1259" s="6">
        <v>27</v>
      </c>
      <c r="N1259" s="24">
        <f t="shared" si="420"/>
        <v>2938207.17</v>
      </c>
      <c r="O1259" s="26"/>
      <c r="P1259" s="1">
        <f t="shared" si="423"/>
        <v>2482639.2500000005</v>
      </c>
      <c r="Q1259" s="1"/>
      <c r="R1259" s="1">
        <v>127248.2794</v>
      </c>
      <c r="S1259" s="1">
        <v>328319.64059999946</v>
      </c>
      <c r="T1259" s="26"/>
      <c r="U1259" s="1">
        <f t="shared" si="424"/>
        <v>6024.6199917982367</v>
      </c>
      <c r="V1259" s="1">
        <f t="shared" si="424"/>
        <v>6024.6199917982367</v>
      </c>
      <c r="W1259" s="7">
        <v>2020</v>
      </c>
      <c r="X1259" s="173" t="s">
        <v>1394</v>
      </c>
      <c r="Y1259" s="11">
        <f>+P1259-'[1]Приложение №1'!$P1207</f>
        <v>0</v>
      </c>
      <c r="AA1259" s="24">
        <f t="shared" si="422"/>
        <v>2938207.17</v>
      </c>
      <c r="AB1259" s="26">
        <v>0</v>
      </c>
      <c r="AC1259" s="26">
        <v>0</v>
      </c>
      <c r="AD1259" s="26">
        <v>0</v>
      </c>
      <c r="AE1259" s="26">
        <v>0</v>
      </c>
      <c r="AF1259" s="26">
        <v>0</v>
      </c>
      <c r="AG1259" s="26"/>
      <c r="AH1259" s="26">
        <v>0</v>
      </c>
      <c r="AI1259" s="26">
        <v>0</v>
      </c>
      <c r="AJ1259" s="26">
        <v>0</v>
      </c>
      <c r="AK1259" s="26">
        <v>0</v>
      </c>
      <c r="AL1259" s="26">
        <v>2800305.2654220001</v>
      </c>
      <c r="AM1259" s="26">
        <v>0</v>
      </c>
      <c r="AN1259" s="26">
        <v>46664.9</v>
      </c>
      <c r="AO1259" s="1">
        <v>30000</v>
      </c>
      <c r="AP1259" s="112">
        <v>61237.004578</v>
      </c>
      <c r="AQ1259" s="172"/>
    </row>
    <row r="1260" spans="1:43" ht="15" customHeight="1" x14ac:dyDescent="0.25">
      <c r="A1260" s="4">
        <f t="shared" si="418"/>
        <v>1232</v>
      </c>
      <c r="B1260" s="22">
        <f t="shared" si="419"/>
        <v>288</v>
      </c>
      <c r="C1260" s="2" t="s">
        <v>253</v>
      </c>
      <c r="D1260" s="2" t="s">
        <v>961</v>
      </c>
      <c r="E1260" s="5">
        <v>1990</v>
      </c>
      <c r="F1260" s="5">
        <v>2014</v>
      </c>
      <c r="G1260" s="5" t="s">
        <v>60</v>
      </c>
      <c r="H1260" s="5">
        <v>5</v>
      </c>
      <c r="I1260" s="5">
        <v>2</v>
      </c>
      <c r="J1260" s="26">
        <v>2006.6</v>
      </c>
      <c r="K1260" s="26">
        <v>1817.9</v>
      </c>
      <c r="L1260" s="26">
        <v>0</v>
      </c>
      <c r="M1260" s="6">
        <v>93</v>
      </c>
      <c r="N1260" s="24">
        <f t="shared" si="420"/>
        <v>7131894.3900000006</v>
      </c>
      <c r="O1260" s="26"/>
      <c r="P1260" s="1">
        <f t="shared" si="423"/>
        <v>1520144.4100000011</v>
      </c>
      <c r="Q1260" s="1"/>
      <c r="R1260" s="1">
        <v>596637.63780000003</v>
      </c>
      <c r="S1260" s="1">
        <v>5015112.3421999998</v>
      </c>
      <c r="T1260" s="1"/>
      <c r="U1260" s="1">
        <f t="shared" si="424"/>
        <v>3923.1500027504267</v>
      </c>
      <c r="V1260" s="1">
        <f t="shared" si="424"/>
        <v>3923.1500027504267</v>
      </c>
      <c r="W1260" s="7">
        <v>2020</v>
      </c>
      <c r="X1260" s="173" t="s">
        <v>1394</v>
      </c>
      <c r="Y1260" s="11">
        <f>+P1260-'[1]Приложение №1'!$P1209</f>
        <v>0</v>
      </c>
      <c r="AA1260" s="24">
        <f t="shared" si="422"/>
        <v>7131894.3900000006</v>
      </c>
      <c r="AB1260" s="26">
        <v>3861288.8462639404</v>
      </c>
      <c r="AC1260" s="26">
        <v>2292533.9415640198</v>
      </c>
      <c r="AD1260" s="26">
        <v>0</v>
      </c>
      <c r="AE1260" s="26">
        <v>0</v>
      </c>
      <c r="AF1260" s="26">
        <v>0</v>
      </c>
      <c r="AG1260" s="26"/>
      <c r="AH1260" s="26">
        <v>157012.13129196005</v>
      </c>
      <c r="AI1260" s="26">
        <v>0</v>
      </c>
      <c r="AJ1260" s="26">
        <v>0</v>
      </c>
      <c r="AK1260" s="26">
        <v>0</v>
      </c>
      <c r="AL1260" s="26">
        <v>0</v>
      </c>
      <c r="AM1260" s="26">
        <v>0</v>
      </c>
      <c r="AN1260" s="26">
        <v>611735.34889999998</v>
      </c>
      <c r="AO1260" s="1">
        <v>71318.943900000013</v>
      </c>
      <c r="AP1260" s="112">
        <v>138005.17808008002</v>
      </c>
      <c r="AQ1260" s="172"/>
    </row>
    <row r="1261" spans="1:43" ht="15" customHeight="1" x14ac:dyDescent="0.25">
      <c r="A1261" s="4">
        <f t="shared" si="418"/>
        <v>1233</v>
      </c>
      <c r="B1261" s="22">
        <f t="shared" si="419"/>
        <v>289</v>
      </c>
      <c r="C1261" s="2" t="s">
        <v>962</v>
      </c>
      <c r="D1261" s="2" t="s">
        <v>963</v>
      </c>
      <c r="E1261" s="5">
        <v>1981</v>
      </c>
      <c r="F1261" s="5">
        <v>1981</v>
      </c>
      <c r="G1261" s="5" t="s">
        <v>63</v>
      </c>
      <c r="H1261" s="5">
        <v>2</v>
      </c>
      <c r="I1261" s="5">
        <v>3</v>
      </c>
      <c r="J1261" s="26">
        <v>837.3</v>
      </c>
      <c r="K1261" s="26">
        <v>745.9</v>
      </c>
      <c r="L1261" s="26">
        <v>0</v>
      </c>
      <c r="M1261" s="6">
        <v>28</v>
      </c>
      <c r="N1261" s="24">
        <f t="shared" si="420"/>
        <v>8975787.6699999999</v>
      </c>
      <c r="O1261" s="26"/>
      <c r="P1261" s="1">
        <f t="shared" si="423"/>
        <v>8282069.9700000007</v>
      </c>
      <c r="Q1261" s="1"/>
      <c r="R1261" s="1">
        <v>191577.8198</v>
      </c>
      <c r="S1261" s="1">
        <v>502139.88019999833</v>
      </c>
      <c r="T1261" s="26"/>
      <c r="U1261" s="1">
        <f t="shared" si="424"/>
        <v>12033.500026813246</v>
      </c>
      <c r="V1261" s="1">
        <f t="shared" si="424"/>
        <v>12033.500026813246</v>
      </c>
      <c r="W1261" s="7">
        <v>2020</v>
      </c>
      <c r="X1261" s="173" t="s">
        <v>1394</v>
      </c>
      <c r="Y1261" s="11">
        <f>+P1261-'[1]Приложение №1'!$P1210</f>
        <v>0</v>
      </c>
      <c r="AA1261" s="24">
        <f t="shared" si="422"/>
        <v>8975787.6699999999</v>
      </c>
      <c r="AB1261" s="26">
        <v>2037549.4111140005</v>
      </c>
      <c r="AC1261" s="26">
        <v>724905.58307999989</v>
      </c>
      <c r="AD1261" s="26">
        <v>272022.52824599994</v>
      </c>
      <c r="AE1261" s="26">
        <v>1141961.36775</v>
      </c>
      <c r="AF1261" s="26">
        <v>0</v>
      </c>
      <c r="AG1261" s="26"/>
      <c r="AH1261" s="26">
        <v>425801.88516599999</v>
      </c>
      <c r="AI1261" s="26">
        <v>0</v>
      </c>
      <c r="AJ1261" s="26">
        <v>0</v>
      </c>
      <c r="AK1261" s="26">
        <v>0</v>
      </c>
      <c r="AL1261" s="26">
        <v>0</v>
      </c>
      <c r="AM1261" s="26">
        <v>4017040.7545799999</v>
      </c>
      <c r="AN1261" s="26">
        <v>124669.96</v>
      </c>
      <c r="AO1261" s="1">
        <v>43349.95</v>
      </c>
      <c r="AP1261" s="112">
        <v>188486.23006399997</v>
      </c>
      <c r="AQ1261" s="172"/>
    </row>
    <row r="1262" spans="1:43" ht="15" customHeight="1" x14ac:dyDescent="0.25">
      <c r="A1262" s="4">
        <f t="shared" si="418"/>
        <v>1234</v>
      </c>
      <c r="B1262" s="22">
        <f t="shared" si="419"/>
        <v>290</v>
      </c>
      <c r="C1262" s="2" t="s">
        <v>962</v>
      </c>
      <c r="D1262" s="2" t="s">
        <v>964</v>
      </c>
      <c r="E1262" s="5">
        <v>1985</v>
      </c>
      <c r="F1262" s="5">
        <v>1985</v>
      </c>
      <c r="G1262" s="5" t="s">
        <v>63</v>
      </c>
      <c r="H1262" s="5">
        <v>2</v>
      </c>
      <c r="I1262" s="5">
        <v>3</v>
      </c>
      <c r="J1262" s="26">
        <v>833.4</v>
      </c>
      <c r="K1262" s="26">
        <v>741.3</v>
      </c>
      <c r="L1262" s="26">
        <v>0</v>
      </c>
      <c r="M1262" s="6">
        <v>30</v>
      </c>
      <c r="N1262" s="24">
        <f t="shared" si="420"/>
        <v>8604839.9099999983</v>
      </c>
      <c r="O1262" s="26"/>
      <c r="P1262" s="1">
        <f t="shared" si="423"/>
        <v>7925890.5299999993</v>
      </c>
      <c r="Q1262" s="1"/>
      <c r="R1262" s="1">
        <v>179906.21859999999</v>
      </c>
      <c r="S1262" s="1">
        <v>499043.16139999987</v>
      </c>
      <c r="T1262" s="26"/>
      <c r="U1262" s="1">
        <f t="shared" si="424"/>
        <v>11607.770012140832</v>
      </c>
      <c r="V1262" s="1">
        <f t="shared" si="424"/>
        <v>11607.770012140832</v>
      </c>
      <c r="W1262" s="7">
        <v>2020</v>
      </c>
      <c r="X1262" s="173" t="s">
        <v>1394</v>
      </c>
      <c r="Y1262" s="11">
        <f>+P1262-'[1]Приложение №1'!$P1211</f>
        <v>0</v>
      </c>
      <c r="AA1262" s="24">
        <f t="shared" si="422"/>
        <v>8604839.9099999983</v>
      </c>
      <c r="AB1262" s="26">
        <v>0</v>
      </c>
      <c r="AC1262" s="26">
        <v>0</v>
      </c>
      <c r="AD1262" s="26">
        <v>0</v>
      </c>
      <c r="AE1262" s="26">
        <v>0</v>
      </c>
      <c r="AF1262" s="26">
        <v>0</v>
      </c>
      <c r="AG1262" s="26"/>
      <c r="AH1262" s="26">
        <v>0</v>
      </c>
      <c r="AI1262" s="26">
        <v>0</v>
      </c>
      <c r="AJ1262" s="26">
        <v>0</v>
      </c>
      <c r="AK1262" s="26">
        <v>0</v>
      </c>
      <c r="AL1262" s="26">
        <v>4316448.4252260001</v>
      </c>
      <c r="AM1262" s="26">
        <v>3992298.5465579997</v>
      </c>
      <c r="AN1262" s="26">
        <v>94703.43</v>
      </c>
      <c r="AO1262" s="1">
        <v>19694.04</v>
      </c>
      <c r="AP1262" s="112">
        <v>181695.46821600004</v>
      </c>
      <c r="AQ1262" s="172"/>
    </row>
    <row r="1263" spans="1:43" ht="15" customHeight="1" x14ac:dyDescent="0.25">
      <c r="A1263" s="4">
        <f t="shared" si="418"/>
        <v>1235</v>
      </c>
      <c r="B1263" s="22">
        <f t="shared" si="419"/>
        <v>291</v>
      </c>
      <c r="C1263" s="2" t="s">
        <v>962</v>
      </c>
      <c r="D1263" s="2" t="s">
        <v>965</v>
      </c>
      <c r="E1263" s="5">
        <v>1989</v>
      </c>
      <c r="F1263" s="5">
        <v>1989</v>
      </c>
      <c r="G1263" s="5" t="s">
        <v>63</v>
      </c>
      <c r="H1263" s="5">
        <v>2</v>
      </c>
      <c r="I1263" s="5">
        <v>3</v>
      </c>
      <c r="J1263" s="26">
        <v>801.3</v>
      </c>
      <c r="K1263" s="26">
        <v>722.7</v>
      </c>
      <c r="L1263" s="26">
        <v>0</v>
      </c>
      <c r="M1263" s="6">
        <v>28</v>
      </c>
      <c r="N1263" s="24">
        <f t="shared" si="420"/>
        <v>4353992.87</v>
      </c>
      <c r="O1263" s="26"/>
      <c r="P1263" s="1">
        <f t="shared" si="423"/>
        <v>3658254.38</v>
      </c>
      <c r="Q1263" s="1"/>
      <c r="R1263" s="1">
        <v>209216.84940000001</v>
      </c>
      <c r="S1263" s="1">
        <v>486521.64060000022</v>
      </c>
      <c r="T1263" s="26"/>
      <c r="U1263" s="1">
        <f t="shared" si="424"/>
        <v>6024.6199944651999</v>
      </c>
      <c r="V1263" s="1">
        <f t="shared" si="424"/>
        <v>6024.6199944651999</v>
      </c>
      <c r="W1263" s="7">
        <v>2020</v>
      </c>
      <c r="X1263" s="173" t="s">
        <v>1394</v>
      </c>
      <c r="Y1263" s="11">
        <f>+P1263-'[1]Приложение №1'!$P1212</f>
        <v>0</v>
      </c>
      <c r="AA1263" s="24">
        <f t="shared" si="422"/>
        <v>4353992.87</v>
      </c>
      <c r="AB1263" s="26">
        <v>0</v>
      </c>
      <c r="AC1263" s="26">
        <v>0</v>
      </c>
      <c r="AD1263" s="26">
        <v>0</v>
      </c>
      <c r="AE1263" s="26">
        <v>0</v>
      </c>
      <c r="AF1263" s="26">
        <v>0</v>
      </c>
      <c r="AG1263" s="26"/>
      <c r="AH1263" s="26">
        <v>0</v>
      </c>
      <c r="AI1263" s="26">
        <v>0</v>
      </c>
      <c r="AJ1263" s="26">
        <v>0</v>
      </c>
      <c r="AK1263" s="26">
        <v>0</v>
      </c>
      <c r="AL1263" s="26">
        <v>4207071.7809119998</v>
      </c>
      <c r="AM1263" s="26">
        <v>0</v>
      </c>
      <c r="AN1263" s="26">
        <v>50120.95</v>
      </c>
      <c r="AO1263" s="1">
        <v>4800</v>
      </c>
      <c r="AP1263" s="112">
        <v>92000.139087999996</v>
      </c>
      <c r="AQ1263" s="172"/>
    </row>
    <row r="1264" spans="1:43" ht="15" customHeight="1" x14ac:dyDescent="0.25">
      <c r="A1264" s="4">
        <f t="shared" si="418"/>
        <v>1236</v>
      </c>
      <c r="B1264" s="22">
        <f t="shared" si="419"/>
        <v>292</v>
      </c>
      <c r="C1264" s="2" t="s">
        <v>962</v>
      </c>
      <c r="D1264" s="2" t="s">
        <v>966</v>
      </c>
      <c r="E1264" s="5">
        <v>1991</v>
      </c>
      <c r="F1264" s="5">
        <v>1993</v>
      </c>
      <c r="G1264" s="5" t="s">
        <v>63</v>
      </c>
      <c r="H1264" s="5">
        <v>2</v>
      </c>
      <c r="I1264" s="5">
        <v>2</v>
      </c>
      <c r="J1264" s="26">
        <v>606.5</v>
      </c>
      <c r="K1264" s="26">
        <v>512.29999999999995</v>
      </c>
      <c r="L1264" s="26">
        <v>0</v>
      </c>
      <c r="M1264" s="6">
        <v>29</v>
      </c>
      <c r="N1264" s="24">
        <f t="shared" si="420"/>
        <v>3086412.83</v>
      </c>
      <c r="O1264" s="26"/>
      <c r="P1264" s="1">
        <f t="shared" si="423"/>
        <v>2594911.17</v>
      </c>
      <c r="Q1264" s="1"/>
      <c r="R1264" s="1">
        <v>146621.30059999999</v>
      </c>
      <c r="S1264" s="1">
        <v>344880.35940000019</v>
      </c>
      <c r="T1264" s="26"/>
      <c r="U1264" s="1">
        <f t="shared" si="424"/>
        <v>6024.6200078079255</v>
      </c>
      <c r="V1264" s="1">
        <f t="shared" si="424"/>
        <v>6024.6200078079255</v>
      </c>
      <c r="W1264" s="7">
        <v>2020</v>
      </c>
      <c r="X1264" s="173" t="s">
        <v>1394</v>
      </c>
      <c r="Y1264" s="11">
        <f>+P1264-'[1]Приложение №1'!$P1213</f>
        <v>0</v>
      </c>
      <c r="AA1264" s="24">
        <f t="shared" si="422"/>
        <v>3086412.83</v>
      </c>
      <c r="AB1264" s="26">
        <v>0</v>
      </c>
      <c r="AC1264" s="26">
        <v>0</v>
      </c>
      <c r="AD1264" s="26">
        <v>0</v>
      </c>
      <c r="AE1264" s="26">
        <v>0</v>
      </c>
      <c r="AF1264" s="26">
        <v>0</v>
      </c>
      <c r="AG1264" s="26"/>
      <c r="AH1264" s="26">
        <v>0</v>
      </c>
      <c r="AI1264" s="26">
        <v>0</v>
      </c>
      <c r="AJ1264" s="26">
        <v>0</v>
      </c>
      <c r="AK1264" s="26">
        <v>0</v>
      </c>
      <c r="AL1264" s="26">
        <v>2955624.1265040003</v>
      </c>
      <c r="AM1264" s="26">
        <v>0</v>
      </c>
      <c r="AN1264" s="26">
        <v>42155.19</v>
      </c>
      <c r="AO1264" s="1">
        <v>24000</v>
      </c>
      <c r="AP1264" s="112">
        <v>64633.513496</v>
      </c>
      <c r="AQ1264" s="172"/>
    </row>
    <row r="1265" spans="1:43" ht="15" customHeight="1" x14ac:dyDescent="0.25">
      <c r="A1265" s="4">
        <f t="shared" si="418"/>
        <v>1237</v>
      </c>
      <c r="B1265" s="22">
        <f t="shared" si="419"/>
        <v>293</v>
      </c>
      <c r="C1265" s="2" t="s">
        <v>254</v>
      </c>
      <c r="D1265" s="2" t="s">
        <v>967</v>
      </c>
      <c r="E1265" s="5">
        <v>1985</v>
      </c>
      <c r="F1265" s="5">
        <v>1985</v>
      </c>
      <c r="G1265" s="5" t="s">
        <v>48</v>
      </c>
      <c r="H1265" s="5">
        <v>5</v>
      </c>
      <c r="I1265" s="5">
        <v>4</v>
      </c>
      <c r="J1265" s="26">
        <v>4711.8</v>
      </c>
      <c r="K1265" s="26">
        <v>4215</v>
      </c>
      <c r="L1265" s="26">
        <v>87.3</v>
      </c>
      <c r="M1265" s="6">
        <v>166</v>
      </c>
      <c r="N1265" s="24">
        <f t="shared" si="420"/>
        <v>26286020.449999999</v>
      </c>
      <c r="O1265" s="26"/>
      <c r="P1265" s="1">
        <f t="shared" si="423"/>
        <v>19380273.439999998</v>
      </c>
      <c r="Q1265" s="1"/>
      <c r="R1265" s="1">
        <v>1667606.8072000002</v>
      </c>
      <c r="S1265" s="1">
        <v>5238140.2028000001</v>
      </c>
      <c r="T1265" s="1"/>
      <c r="U1265" s="1">
        <f t="shared" si="424"/>
        <v>6109.7600004648675</v>
      </c>
      <c r="V1265" s="1">
        <f t="shared" si="424"/>
        <v>6109.7600004648675</v>
      </c>
      <c r="W1265" s="7">
        <v>2020</v>
      </c>
      <c r="X1265" s="173" t="s">
        <v>1394</v>
      </c>
      <c r="Y1265" s="11" t="s">
        <v>1386</v>
      </c>
      <c r="AA1265" s="24">
        <f t="shared" si="422"/>
        <v>26286020.449999999</v>
      </c>
      <c r="AB1265" s="26">
        <v>0</v>
      </c>
      <c r="AC1265" s="26">
        <v>0</v>
      </c>
      <c r="AD1265" s="26">
        <v>0</v>
      </c>
      <c r="AE1265" s="26">
        <v>0</v>
      </c>
      <c r="AF1265" s="26">
        <v>0</v>
      </c>
      <c r="AG1265" s="26"/>
      <c r="AH1265" s="26">
        <v>0</v>
      </c>
      <c r="AI1265" s="26">
        <v>0</v>
      </c>
      <c r="AJ1265" s="26">
        <v>23151149.651132997</v>
      </c>
      <c r="AK1265" s="26">
        <v>0</v>
      </c>
      <c r="AL1265" s="26">
        <v>0</v>
      </c>
      <c r="AM1265" s="26">
        <v>0</v>
      </c>
      <c r="AN1265" s="26">
        <v>2365741.8404999999</v>
      </c>
      <c r="AO1265" s="1">
        <v>262860.20449999999</v>
      </c>
      <c r="AP1265" s="112">
        <v>506268.75386699999</v>
      </c>
      <c r="AQ1265" s="172"/>
    </row>
    <row r="1266" spans="1:43" ht="15" customHeight="1" x14ac:dyDescent="0.25">
      <c r="A1266" s="4">
        <f t="shared" si="418"/>
        <v>1238</v>
      </c>
      <c r="B1266" s="22">
        <f t="shared" si="419"/>
        <v>294</v>
      </c>
      <c r="C1266" s="2" t="s">
        <v>254</v>
      </c>
      <c r="D1266" s="2" t="s">
        <v>255</v>
      </c>
      <c r="E1266" s="5">
        <v>1982</v>
      </c>
      <c r="F1266" s="5">
        <v>1982</v>
      </c>
      <c r="G1266" s="5" t="s">
        <v>63</v>
      </c>
      <c r="H1266" s="5">
        <v>2</v>
      </c>
      <c r="I1266" s="5">
        <v>3</v>
      </c>
      <c r="J1266" s="26">
        <v>561.79999999999995</v>
      </c>
      <c r="K1266" s="26">
        <v>492.5</v>
      </c>
      <c r="L1266" s="26">
        <v>0</v>
      </c>
      <c r="M1266" s="6">
        <v>23</v>
      </c>
      <c r="N1266" s="24">
        <f t="shared" si="420"/>
        <v>2946366.48</v>
      </c>
      <c r="O1266" s="26"/>
      <c r="P1266" s="1">
        <f t="shared" si="423"/>
        <v>2860211.2855773116</v>
      </c>
      <c r="Q1266" s="1"/>
      <c r="R1266" s="1">
        <v>28181.835000000003</v>
      </c>
      <c r="S1266" s="1">
        <v>57973.359422688329</v>
      </c>
      <c r="T1266" s="26"/>
      <c r="U1266" s="1">
        <f t="shared" ref="U1266:V1285" si="425">$N1266/($K1266+$L1266)</f>
        <v>5982.470010152284</v>
      </c>
      <c r="V1266" s="1">
        <f t="shared" si="425"/>
        <v>5982.470010152284</v>
      </c>
      <c r="W1266" s="7">
        <v>2020</v>
      </c>
      <c r="X1266" s="173" t="s">
        <v>1394</v>
      </c>
      <c r="Y1266" s="11">
        <f>+P1266-'[1]Приложение №1'!$P1215</f>
        <v>0</v>
      </c>
      <c r="AA1266" s="24">
        <f t="shared" si="422"/>
        <v>2946366.48</v>
      </c>
      <c r="AB1266" s="26">
        <v>0</v>
      </c>
      <c r="AC1266" s="26">
        <v>0</v>
      </c>
      <c r="AD1266" s="26">
        <v>171286.25550539998</v>
      </c>
      <c r="AE1266" s="26">
        <v>0</v>
      </c>
      <c r="AF1266" s="26">
        <v>0</v>
      </c>
      <c r="AG1266" s="26"/>
      <c r="AH1266" s="26">
        <v>0</v>
      </c>
      <c r="AI1266" s="26">
        <v>0</v>
      </c>
      <c r="AJ1266" s="26">
        <v>0</v>
      </c>
      <c r="AK1266" s="26">
        <v>0</v>
      </c>
      <c r="AL1266" s="26">
        <v>0</v>
      </c>
      <c r="AM1266" s="26">
        <v>2394863.41571652</v>
      </c>
      <c r="AN1266" s="26">
        <v>294636.64799999999</v>
      </c>
      <c r="AO1266" s="1">
        <v>29463.664799999999</v>
      </c>
      <c r="AP1266" s="112">
        <v>56116.495978080005</v>
      </c>
      <c r="AQ1266" s="172"/>
    </row>
    <row r="1267" spans="1:43" ht="15" customHeight="1" x14ac:dyDescent="0.25">
      <c r="A1267" s="4">
        <f t="shared" si="418"/>
        <v>1239</v>
      </c>
      <c r="B1267" s="22">
        <f t="shared" si="419"/>
        <v>295</v>
      </c>
      <c r="C1267" s="2" t="s">
        <v>254</v>
      </c>
      <c r="D1267" s="2" t="s">
        <v>968</v>
      </c>
      <c r="E1267" s="5">
        <v>1988</v>
      </c>
      <c r="F1267" s="5">
        <v>1988</v>
      </c>
      <c r="G1267" s="5" t="s">
        <v>48</v>
      </c>
      <c r="H1267" s="5">
        <v>5</v>
      </c>
      <c r="I1267" s="5">
        <v>4</v>
      </c>
      <c r="J1267" s="26">
        <v>4649.1000000000004</v>
      </c>
      <c r="K1267" s="26">
        <v>3386.7</v>
      </c>
      <c r="L1267" s="26">
        <v>892.8</v>
      </c>
      <c r="M1267" s="6">
        <v>156</v>
      </c>
      <c r="N1267" s="24">
        <f t="shared" si="420"/>
        <v>50851543.909999996</v>
      </c>
      <c r="O1267" s="26"/>
      <c r="P1267" s="1">
        <f t="shared" si="423"/>
        <v>34117719.629999995</v>
      </c>
      <c r="Q1267" s="1"/>
      <c r="R1267" s="1">
        <v>2005182.7985999999</v>
      </c>
      <c r="S1267" s="1">
        <v>14728641.481399996</v>
      </c>
      <c r="T1267" s="1"/>
      <c r="U1267" s="1">
        <f t="shared" si="425"/>
        <v>11882.590001168361</v>
      </c>
      <c r="V1267" s="1">
        <f t="shared" si="425"/>
        <v>11882.590001168361</v>
      </c>
      <c r="W1267" s="7">
        <v>2020</v>
      </c>
      <c r="X1267" s="173" t="s">
        <v>1394</v>
      </c>
      <c r="Y1267" s="11">
        <f>+P1267-'[1]Приложение №1'!$P1216</f>
        <v>0</v>
      </c>
      <c r="AA1267" s="24">
        <f t="shared" si="422"/>
        <v>50851543.909999996</v>
      </c>
      <c r="AB1267" s="26">
        <v>12240570.226002298</v>
      </c>
      <c r="AC1267" s="26">
        <v>4488649.7915120395</v>
      </c>
      <c r="AD1267" s="26">
        <v>4689585.7163009401</v>
      </c>
      <c r="AE1267" s="26">
        <v>0</v>
      </c>
      <c r="AF1267" s="26">
        <v>0</v>
      </c>
      <c r="AG1267" s="26"/>
      <c r="AH1267" s="26">
        <v>404095.62569795997</v>
      </c>
      <c r="AI1267" s="26">
        <v>0</v>
      </c>
      <c r="AJ1267" s="26">
        <v>23028460.340860799</v>
      </c>
      <c r="AK1267" s="26">
        <v>0</v>
      </c>
      <c r="AL1267" s="26">
        <v>0</v>
      </c>
      <c r="AM1267" s="26">
        <v>0</v>
      </c>
      <c r="AN1267" s="26">
        <v>4510858.3295000009</v>
      </c>
      <c r="AO1267" s="1">
        <v>508515.43910000008</v>
      </c>
      <c r="AP1267" s="112">
        <v>980808.44102596026</v>
      </c>
      <c r="AQ1267" s="172"/>
    </row>
    <row r="1268" spans="1:43" ht="15" customHeight="1" x14ac:dyDescent="0.25">
      <c r="A1268" s="4">
        <f t="shared" si="418"/>
        <v>1240</v>
      </c>
      <c r="B1268" s="22">
        <f t="shared" si="419"/>
        <v>296</v>
      </c>
      <c r="C1268" s="2" t="s">
        <v>254</v>
      </c>
      <c r="D1268" s="2" t="s">
        <v>256</v>
      </c>
      <c r="E1268" s="5">
        <v>1983</v>
      </c>
      <c r="F1268" s="5">
        <v>1983</v>
      </c>
      <c r="G1268" s="5" t="s">
        <v>63</v>
      </c>
      <c r="H1268" s="5">
        <v>2</v>
      </c>
      <c r="I1268" s="5">
        <v>3</v>
      </c>
      <c r="J1268" s="26">
        <v>557.70000000000005</v>
      </c>
      <c r="K1268" s="26">
        <v>488.4</v>
      </c>
      <c r="L1268" s="26">
        <v>0</v>
      </c>
      <c r="M1268" s="6">
        <v>18</v>
      </c>
      <c r="N1268" s="24">
        <f t="shared" si="420"/>
        <v>2921838.3499999996</v>
      </c>
      <c r="O1268" s="26"/>
      <c r="P1268" s="1">
        <f t="shared" si="423"/>
        <v>2836378.1951549593</v>
      </c>
      <c r="Q1268" s="1"/>
      <c r="R1268" s="1">
        <v>27947.224800000004</v>
      </c>
      <c r="S1268" s="1">
        <v>57512.930045040288</v>
      </c>
      <c r="T1268" s="26"/>
      <c r="U1268" s="1">
        <f t="shared" si="425"/>
        <v>5982.4700040950038</v>
      </c>
      <c r="V1268" s="1">
        <f t="shared" si="425"/>
        <v>5982.4700040950038</v>
      </c>
      <c r="W1268" s="7">
        <v>2020</v>
      </c>
      <c r="X1268" s="173" t="s">
        <v>1394</v>
      </c>
      <c r="Y1268" s="11">
        <f>+P1268-'[1]Приложение №1'!$P1217</f>
        <v>0</v>
      </c>
      <c r="AA1268" s="24">
        <f t="shared" si="422"/>
        <v>2921838.3499999996</v>
      </c>
      <c r="AB1268" s="26">
        <v>0</v>
      </c>
      <c r="AC1268" s="26">
        <v>0</v>
      </c>
      <c r="AD1268" s="26">
        <v>169860.32090706003</v>
      </c>
      <c r="AE1268" s="26">
        <v>0</v>
      </c>
      <c r="AF1268" s="26">
        <v>0</v>
      </c>
      <c r="AG1268" s="26"/>
      <c r="AH1268" s="26">
        <v>0</v>
      </c>
      <c r="AI1268" s="26">
        <v>0</v>
      </c>
      <c r="AJ1268" s="26">
        <v>0</v>
      </c>
      <c r="AK1268" s="26">
        <v>0</v>
      </c>
      <c r="AL1268" s="26">
        <v>0</v>
      </c>
      <c r="AM1268" s="26">
        <v>2374926.4773788396</v>
      </c>
      <c r="AN1268" s="26">
        <v>292183.83500000002</v>
      </c>
      <c r="AO1268" s="1">
        <v>29218.3835</v>
      </c>
      <c r="AP1268" s="112">
        <v>55649.333214100006</v>
      </c>
      <c r="AQ1268" s="172"/>
    </row>
    <row r="1269" spans="1:43" ht="15" customHeight="1" x14ac:dyDescent="0.25">
      <c r="A1269" s="4">
        <f t="shared" si="418"/>
        <v>1241</v>
      </c>
      <c r="B1269" s="22">
        <f t="shared" si="419"/>
        <v>297</v>
      </c>
      <c r="C1269" s="2" t="s">
        <v>254</v>
      </c>
      <c r="D1269" s="2" t="s">
        <v>257</v>
      </c>
      <c r="E1269" s="5">
        <v>1981</v>
      </c>
      <c r="F1269" s="5">
        <v>1981</v>
      </c>
      <c r="G1269" s="5" t="s">
        <v>63</v>
      </c>
      <c r="H1269" s="5">
        <v>2</v>
      </c>
      <c r="I1269" s="5">
        <v>3</v>
      </c>
      <c r="J1269" s="26">
        <v>558.29999999999995</v>
      </c>
      <c r="K1269" s="26">
        <v>489</v>
      </c>
      <c r="L1269" s="26">
        <v>0</v>
      </c>
      <c r="M1269" s="6">
        <v>17</v>
      </c>
      <c r="N1269" s="24">
        <f t="shared" si="420"/>
        <v>2925427.83</v>
      </c>
      <c r="O1269" s="26"/>
      <c r="P1269" s="1">
        <f t="shared" si="423"/>
        <v>2839865.960896817</v>
      </c>
      <c r="Q1269" s="1"/>
      <c r="R1269" s="1">
        <v>27981.557999999997</v>
      </c>
      <c r="S1269" s="1">
        <v>57580.311103183041</v>
      </c>
      <c r="T1269" s="26"/>
      <c r="U1269" s="1">
        <f t="shared" si="425"/>
        <v>5982.47</v>
      </c>
      <c r="V1269" s="1">
        <f t="shared" si="425"/>
        <v>5982.47</v>
      </c>
      <c r="W1269" s="7">
        <v>2020</v>
      </c>
      <c r="X1269" s="173" t="s">
        <v>1394</v>
      </c>
      <c r="Y1269" s="11">
        <f>+P1269-'[1]Приложение №1'!$P1218</f>
        <v>0</v>
      </c>
      <c r="AA1269" s="24">
        <f t="shared" si="422"/>
        <v>2925427.83</v>
      </c>
      <c r="AB1269" s="26">
        <v>0</v>
      </c>
      <c r="AC1269" s="26">
        <v>0</v>
      </c>
      <c r="AD1269" s="26">
        <v>170068.99277592002</v>
      </c>
      <c r="AE1269" s="26">
        <v>0</v>
      </c>
      <c r="AF1269" s="26">
        <v>0</v>
      </c>
      <c r="AG1269" s="26"/>
      <c r="AH1269" s="26">
        <v>0</v>
      </c>
      <c r="AI1269" s="26">
        <v>0</v>
      </c>
      <c r="AJ1269" s="26">
        <v>0</v>
      </c>
      <c r="AK1269" s="26">
        <v>0</v>
      </c>
      <c r="AL1269" s="26">
        <v>0</v>
      </c>
      <c r="AM1269" s="26">
        <v>2377844.0774738998</v>
      </c>
      <c r="AN1269" s="26">
        <v>292542.78300000005</v>
      </c>
      <c r="AO1269" s="1">
        <v>29254.278300000002</v>
      </c>
      <c r="AP1269" s="112">
        <v>55717.698450180011</v>
      </c>
      <c r="AQ1269" s="172"/>
    </row>
    <row r="1270" spans="1:43" ht="15" customHeight="1" x14ac:dyDescent="0.25">
      <c r="A1270" s="4">
        <f t="shared" si="418"/>
        <v>1242</v>
      </c>
      <c r="B1270" s="22">
        <f t="shared" si="419"/>
        <v>298</v>
      </c>
      <c r="C1270" s="2" t="s">
        <v>254</v>
      </c>
      <c r="D1270" s="2" t="s">
        <v>258</v>
      </c>
      <c r="E1270" s="5">
        <v>1983</v>
      </c>
      <c r="F1270" s="5">
        <v>1983</v>
      </c>
      <c r="G1270" s="5" t="s">
        <v>63</v>
      </c>
      <c r="H1270" s="5">
        <v>2</v>
      </c>
      <c r="I1270" s="5">
        <v>3</v>
      </c>
      <c r="J1270" s="26">
        <v>559.79999999999995</v>
      </c>
      <c r="K1270" s="26">
        <v>490.5</v>
      </c>
      <c r="L1270" s="26">
        <v>0</v>
      </c>
      <c r="M1270" s="6">
        <v>24</v>
      </c>
      <c r="N1270" s="24">
        <f t="shared" si="420"/>
        <v>2934401.54</v>
      </c>
      <c r="O1270" s="26"/>
      <c r="P1270" s="1">
        <f t="shared" si="423"/>
        <v>2848585.3867182089</v>
      </c>
      <c r="Q1270" s="1"/>
      <c r="R1270" s="1">
        <v>28067.391000000003</v>
      </c>
      <c r="S1270" s="1">
        <v>57748.762281791132</v>
      </c>
      <c r="T1270" s="26"/>
      <c r="U1270" s="1">
        <f t="shared" si="425"/>
        <v>5982.4700101936796</v>
      </c>
      <c r="V1270" s="1">
        <f t="shared" si="425"/>
        <v>5982.4700101936796</v>
      </c>
      <c r="W1270" s="7">
        <v>2020</v>
      </c>
      <c r="X1270" s="173" t="s">
        <v>1394</v>
      </c>
      <c r="Y1270" s="11">
        <f>+P1270-'[1]Приложение №1'!$P1219</f>
        <v>0</v>
      </c>
      <c r="AA1270" s="24">
        <f t="shared" si="422"/>
        <v>2934401.54</v>
      </c>
      <c r="AB1270" s="26">
        <v>0</v>
      </c>
      <c r="AC1270" s="26">
        <v>0</v>
      </c>
      <c r="AD1270" s="26">
        <v>170590.67680284</v>
      </c>
      <c r="AE1270" s="26">
        <v>0</v>
      </c>
      <c r="AF1270" s="26">
        <v>0</v>
      </c>
      <c r="AG1270" s="26"/>
      <c r="AH1270" s="26">
        <v>0</v>
      </c>
      <c r="AI1270" s="26">
        <v>0</v>
      </c>
      <c r="AJ1270" s="26">
        <v>0</v>
      </c>
      <c r="AK1270" s="26">
        <v>0</v>
      </c>
      <c r="AL1270" s="26">
        <v>0</v>
      </c>
      <c r="AM1270" s="26">
        <v>2385138.0820663199</v>
      </c>
      <c r="AN1270" s="26">
        <v>293440.15400000004</v>
      </c>
      <c r="AO1270" s="1">
        <v>29344.0154</v>
      </c>
      <c r="AP1270" s="112">
        <v>55888.611730839999</v>
      </c>
      <c r="AQ1270" s="172"/>
    </row>
    <row r="1271" spans="1:43" ht="15" customHeight="1" x14ac:dyDescent="0.25">
      <c r="A1271" s="4">
        <f t="shared" si="418"/>
        <v>1243</v>
      </c>
      <c r="B1271" s="22">
        <f t="shared" si="419"/>
        <v>299</v>
      </c>
      <c r="C1271" s="2" t="s">
        <v>254</v>
      </c>
      <c r="D1271" s="2" t="s">
        <v>259</v>
      </c>
      <c r="E1271" s="5">
        <v>1984</v>
      </c>
      <c r="F1271" s="5">
        <v>1984</v>
      </c>
      <c r="G1271" s="5" t="s">
        <v>63</v>
      </c>
      <c r="H1271" s="5">
        <v>2</v>
      </c>
      <c r="I1271" s="5">
        <v>3</v>
      </c>
      <c r="J1271" s="26">
        <v>562.20000000000005</v>
      </c>
      <c r="K1271" s="26">
        <v>492.9</v>
      </c>
      <c r="L1271" s="26">
        <v>0</v>
      </c>
      <c r="M1271" s="6">
        <v>13</v>
      </c>
      <c r="N1271" s="24">
        <f t="shared" si="420"/>
        <v>2948759.4699999993</v>
      </c>
      <c r="O1271" s="26"/>
      <c r="P1271" s="1">
        <f t="shared" si="423"/>
        <v>2862536.4628138538</v>
      </c>
      <c r="Q1271" s="1"/>
      <c r="R1271" s="1">
        <v>28204.723799999996</v>
      </c>
      <c r="S1271" s="1">
        <v>58018.283386145529</v>
      </c>
      <c r="T1271" s="26"/>
      <c r="U1271" s="1">
        <f t="shared" si="425"/>
        <v>5982.4700142016627</v>
      </c>
      <c r="V1271" s="1">
        <f t="shared" si="425"/>
        <v>5982.4700142016627</v>
      </c>
      <c r="W1271" s="7">
        <v>2020</v>
      </c>
      <c r="X1271" s="173" t="s">
        <v>1394</v>
      </c>
      <c r="Y1271" s="11">
        <f>+P1271-'[1]Приложение №1'!$P1220</f>
        <v>0</v>
      </c>
      <c r="AA1271" s="24">
        <f t="shared" si="422"/>
        <v>2948759.4699999993</v>
      </c>
      <c r="AB1271" s="26">
        <v>0</v>
      </c>
      <c r="AC1271" s="26">
        <v>0</v>
      </c>
      <c r="AD1271" s="26">
        <v>171425.37298781998</v>
      </c>
      <c r="AE1271" s="26">
        <v>0</v>
      </c>
      <c r="AF1271" s="26">
        <v>0</v>
      </c>
      <c r="AG1271" s="26"/>
      <c r="AH1271" s="26">
        <v>0</v>
      </c>
      <c r="AI1271" s="26">
        <v>0</v>
      </c>
      <c r="AJ1271" s="26">
        <v>0</v>
      </c>
      <c r="AK1271" s="26">
        <v>0</v>
      </c>
      <c r="AL1271" s="26">
        <v>0</v>
      </c>
      <c r="AM1271" s="26">
        <v>2396808.4824465597</v>
      </c>
      <c r="AN1271" s="26">
        <v>294875.94700000004</v>
      </c>
      <c r="AO1271" s="1">
        <v>29487.594700000001</v>
      </c>
      <c r="AP1271" s="112">
        <v>56162.072865620015</v>
      </c>
      <c r="AQ1271" s="172"/>
    </row>
    <row r="1272" spans="1:43" ht="15" customHeight="1" x14ac:dyDescent="0.25">
      <c r="A1272" s="4">
        <f t="shared" si="418"/>
        <v>1244</v>
      </c>
      <c r="B1272" s="22">
        <f t="shared" si="419"/>
        <v>300</v>
      </c>
      <c r="C1272" s="2" t="s">
        <v>254</v>
      </c>
      <c r="D1272" s="2" t="s">
        <v>969</v>
      </c>
      <c r="E1272" s="5">
        <v>1983</v>
      </c>
      <c r="F1272" s="5">
        <v>1997</v>
      </c>
      <c r="G1272" s="5" t="s">
        <v>63</v>
      </c>
      <c r="H1272" s="5">
        <v>2</v>
      </c>
      <c r="I1272" s="5">
        <v>3</v>
      </c>
      <c r="J1272" s="26">
        <v>614.29999999999995</v>
      </c>
      <c r="K1272" s="26">
        <v>488.9</v>
      </c>
      <c r="L1272" s="26">
        <v>0</v>
      </c>
      <c r="M1272" s="6">
        <v>28</v>
      </c>
      <c r="N1272" s="24">
        <f t="shared" si="420"/>
        <v>3707040.26</v>
      </c>
      <c r="O1272" s="26"/>
      <c r="P1272" s="1">
        <f t="shared" si="423"/>
        <v>3524768.2299999995</v>
      </c>
      <c r="Q1272" s="1"/>
      <c r="R1272" s="1">
        <v>125225.1758</v>
      </c>
      <c r="S1272" s="1">
        <v>57046.854200000264</v>
      </c>
      <c r="T1272" s="26"/>
      <c r="U1272" s="1">
        <f t="shared" si="425"/>
        <v>7582.4100224994882</v>
      </c>
      <c r="V1272" s="1">
        <f t="shared" si="425"/>
        <v>7582.4100224994882</v>
      </c>
      <c r="W1272" s="7">
        <v>2020</v>
      </c>
      <c r="X1272" s="173" t="s">
        <v>1394</v>
      </c>
      <c r="Y1272" s="11">
        <f>+P1272-'[1]Приложение №1'!$P1221</f>
        <v>0</v>
      </c>
      <c r="AA1272" s="24">
        <f t="shared" si="422"/>
        <v>3707040.26</v>
      </c>
      <c r="AB1272" s="26">
        <v>0</v>
      </c>
      <c r="AC1272" s="26">
        <v>0</v>
      </c>
      <c r="AD1272" s="26">
        <v>165067.82107199999</v>
      </c>
      <c r="AE1272" s="26">
        <v>732773.90873400006</v>
      </c>
      <c r="AF1272" s="26">
        <v>0</v>
      </c>
      <c r="AG1272" s="26"/>
      <c r="AH1272" s="26">
        <v>0</v>
      </c>
      <c r="AI1272" s="26">
        <v>0</v>
      </c>
      <c r="AJ1272" s="26">
        <v>0</v>
      </c>
      <c r="AK1272" s="26">
        <v>0</v>
      </c>
      <c r="AL1272" s="26">
        <v>0</v>
      </c>
      <c r="AM1272" s="26">
        <v>2619644.0502959997</v>
      </c>
      <c r="AN1272" s="26">
        <v>68191.19</v>
      </c>
      <c r="AO1272" s="1">
        <v>44443</v>
      </c>
      <c r="AP1272" s="112">
        <v>76920.289898000003</v>
      </c>
      <c r="AQ1272" s="172"/>
    </row>
    <row r="1273" spans="1:43" ht="15" customHeight="1" x14ac:dyDescent="0.25">
      <c r="A1273" s="4">
        <f t="shared" si="418"/>
        <v>1245</v>
      </c>
      <c r="B1273" s="22">
        <f t="shared" si="419"/>
        <v>301</v>
      </c>
      <c r="C1273" s="2" t="s">
        <v>254</v>
      </c>
      <c r="D1273" s="2" t="s">
        <v>970</v>
      </c>
      <c r="E1273" s="5">
        <v>1982</v>
      </c>
      <c r="F1273" s="5">
        <v>1997</v>
      </c>
      <c r="G1273" s="5" t="s">
        <v>63</v>
      </c>
      <c r="H1273" s="5">
        <v>2</v>
      </c>
      <c r="I1273" s="5">
        <v>3</v>
      </c>
      <c r="J1273" s="26">
        <v>610.9</v>
      </c>
      <c r="K1273" s="26">
        <v>486.4</v>
      </c>
      <c r="L1273" s="26">
        <v>0</v>
      </c>
      <c r="M1273" s="6">
        <v>18</v>
      </c>
      <c r="N1273" s="24">
        <f t="shared" si="420"/>
        <v>3688084.2299999995</v>
      </c>
      <c r="O1273" s="26"/>
      <c r="P1273" s="1">
        <f t="shared" si="423"/>
        <v>3532781.29</v>
      </c>
      <c r="Q1273" s="1"/>
      <c r="R1273" s="1">
        <v>98536.840800000005</v>
      </c>
      <c r="S1273" s="1">
        <v>56766.099199999473</v>
      </c>
      <c r="T1273" s="26"/>
      <c r="U1273" s="1">
        <f t="shared" si="425"/>
        <v>7582.4100123355256</v>
      </c>
      <c r="V1273" s="1">
        <f t="shared" si="425"/>
        <v>7582.4100123355256</v>
      </c>
      <c r="W1273" s="7">
        <v>2020</v>
      </c>
      <c r="X1273" s="173" t="s">
        <v>1394</v>
      </c>
      <c r="Y1273" s="11">
        <f>+P1273-'[1]Приложение №1'!$P1222</f>
        <v>0</v>
      </c>
      <c r="AA1273" s="24">
        <f t="shared" si="422"/>
        <v>3688084.2299999995</v>
      </c>
      <c r="AB1273" s="26">
        <v>0</v>
      </c>
      <c r="AC1273" s="26">
        <v>0</v>
      </c>
      <c r="AD1273" s="26">
        <v>164099.83888199998</v>
      </c>
      <c r="AE1273" s="26">
        <v>728859.65552399994</v>
      </c>
      <c r="AF1273" s="26">
        <v>0</v>
      </c>
      <c r="AG1273" s="26"/>
      <c r="AH1273" s="26">
        <v>0</v>
      </c>
      <c r="AI1273" s="26">
        <v>0</v>
      </c>
      <c r="AJ1273" s="26">
        <v>0</v>
      </c>
      <c r="AK1273" s="26">
        <v>0</v>
      </c>
      <c r="AL1273" s="26">
        <v>0</v>
      </c>
      <c r="AM1273" s="26">
        <v>2605986.3172559999</v>
      </c>
      <c r="AN1273" s="26">
        <v>68182.039999999994</v>
      </c>
      <c r="AO1273" s="1">
        <v>44441.520000000004</v>
      </c>
      <c r="AP1273" s="112">
        <v>76514.858338000005</v>
      </c>
      <c r="AQ1273" s="172"/>
    </row>
    <row r="1274" spans="1:43" ht="15" customHeight="1" x14ac:dyDescent="0.25">
      <c r="A1274" s="4">
        <f t="shared" si="418"/>
        <v>1246</v>
      </c>
      <c r="B1274" s="22">
        <f t="shared" si="419"/>
        <v>302</v>
      </c>
      <c r="C1274" s="2" t="s">
        <v>254</v>
      </c>
      <c r="D1274" s="2" t="s">
        <v>971</v>
      </c>
      <c r="E1274" s="5">
        <v>1982</v>
      </c>
      <c r="F1274" s="5">
        <v>1998</v>
      </c>
      <c r="G1274" s="5" t="s">
        <v>63</v>
      </c>
      <c r="H1274" s="5">
        <v>2</v>
      </c>
      <c r="I1274" s="5">
        <v>3</v>
      </c>
      <c r="J1274" s="26">
        <v>612.6</v>
      </c>
      <c r="K1274" s="26">
        <v>487.2</v>
      </c>
      <c r="L1274" s="26">
        <v>0</v>
      </c>
      <c r="M1274" s="6">
        <v>36</v>
      </c>
      <c r="N1274" s="24">
        <f t="shared" si="420"/>
        <v>4339008.07</v>
      </c>
      <c r="O1274" s="26"/>
      <c r="P1274" s="1">
        <f t="shared" si="423"/>
        <v>3892486.0600000005</v>
      </c>
      <c r="Q1274" s="1"/>
      <c r="R1274" s="1">
        <v>118538.96840000001</v>
      </c>
      <c r="S1274" s="1">
        <v>327983.0416</v>
      </c>
      <c r="T1274" s="26"/>
      <c r="U1274" s="1">
        <f t="shared" si="425"/>
        <v>8906.0099958949104</v>
      </c>
      <c r="V1274" s="1">
        <f t="shared" si="425"/>
        <v>8906.0099958949104</v>
      </c>
      <c r="W1274" s="7">
        <v>2020</v>
      </c>
      <c r="X1274" s="173" t="s">
        <v>1394</v>
      </c>
      <c r="Y1274" s="11">
        <f>+P1274-'[1]Приложение №1'!$P1223</f>
        <v>0</v>
      </c>
      <c r="AA1274" s="24">
        <f t="shared" si="422"/>
        <v>4339008.07</v>
      </c>
      <c r="AB1274" s="26">
        <v>1321039.9028820002</v>
      </c>
      <c r="AC1274" s="26">
        <v>0</v>
      </c>
      <c r="AD1274" s="26">
        <v>171747.48045</v>
      </c>
      <c r="AE1274" s="26">
        <v>737451.71459400002</v>
      </c>
      <c r="AF1274" s="26">
        <v>0</v>
      </c>
      <c r="AG1274" s="26"/>
      <c r="AH1274" s="26">
        <v>278121.30044999998</v>
      </c>
      <c r="AI1274" s="26">
        <v>0</v>
      </c>
      <c r="AJ1274" s="26">
        <v>1613417.0273340002</v>
      </c>
      <c r="AK1274" s="26">
        <v>0</v>
      </c>
      <c r="AL1274" s="26">
        <v>0</v>
      </c>
      <c r="AM1274" s="26">
        <v>0</v>
      </c>
      <c r="AN1274" s="26">
        <v>97095.72</v>
      </c>
      <c r="AO1274" s="1">
        <v>30000</v>
      </c>
      <c r="AP1274" s="112">
        <v>90134.92429000001</v>
      </c>
      <c r="AQ1274" s="172"/>
    </row>
    <row r="1275" spans="1:43" ht="15" customHeight="1" x14ac:dyDescent="0.25">
      <c r="A1275" s="4">
        <f t="shared" si="418"/>
        <v>1247</v>
      </c>
      <c r="B1275" s="22">
        <f t="shared" si="419"/>
        <v>303</v>
      </c>
      <c r="C1275" s="2" t="s">
        <v>254</v>
      </c>
      <c r="D1275" s="2" t="s">
        <v>972</v>
      </c>
      <c r="E1275" s="5">
        <v>1982</v>
      </c>
      <c r="F1275" s="5">
        <v>1997</v>
      </c>
      <c r="G1275" s="5" t="s">
        <v>63</v>
      </c>
      <c r="H1275" s="5">
        <v>2</v>
      </c>
      <c r="I1275" s="5">
        <v>3</v>
      </c>
      <c r="J1275" s="26">
        <v>613.5</v>
      </c>
      <c r="K1275" s="26">
        <v>488.1</v>
      </c>
      <c r="L1275" s="26">
        <v>0</v>
      </c>
      <c r="M1275" s="6">
        <v>27</v>
      </c>
      <c r="N1275" s="24">
        <f t="shared" si="420"/>
        <v>3700974.32</v>
      </c>
      <c r="O1275" s="26"/>
      <c r="P1275" s="1">
        <f t="shared" si="423"/>
        <v>3535909.46</v>
      </c>
      <c r="Q1275" s="1"/>
      <c r="R1275" s="1">
        <v>108107.84820000001</v>
      </c>
      <c r="S1275" s="1">
        <v>56957.011799999862</v>
      </c>
      <c r="T1275" s="26"/>
      <c r="U1275" s="1">
        <f t="shared" si="425"/>
        <v>7582.4099979512384</v>
      </c>
      <c r="V1275" s="1">
        <f t="shared" si="425"/>
        <v>7582.4099979512384</v>
      </c>
      <c r="W1275" s="7">
        <v>2020</v>
      </c>
      <c r="X1275" s="173" t="s">
        <v>1394</v>
      </c>
      <c r="Y1275" s="11">
        <f>+P1275-'[1]Приложение №1'!$P1224</f>
        <v>0</v>
      </c>
      <c r="AA1275" s="24">
        <f t="shared" si="422"/>
        <v>3700974.32</v>
      </c>
      <c r="AB1275" s="26">
        <v>0</v>
      </c>
      <c r="AC1275" s="26">
        <v>0</v>
      </c>
      <c r="AD1275" s="26">
        <v>164757.30150599999</v>
      </c>
      <c r="AE1275" s="26">
        <v>731521.33987799997</v>
      </c>
      <c r="AF1275" s="26">
        <v>0</v>
      </c>
      <c r="AG1275" s="26"/>
      <c r="AH1275" s="26">
        <v>0</v>
      </c>
      <c r="AI1275" s="26">
        <v>0</v>
      </c>
      <c r="AJ1275" s="26">
        <v>0</v>
      </c>
      <c r="AK1275" s="26">
        <v>0</v>
      </c>
      <c r="AL1275" s="26">
        <v>0</v>
      </c>
      <c r="AM1275" s="26">
        <v>2615273.02575</v>
      </c>
      <c r="AN1275" s="26">
        <v>68189.039999999994</v>
      </c>
      <c r="AO1275" s="1">
        <v>44443.09</v>
      </c>
      <c r="AP1275" s="112">
        <v>76790.522865999999</v>
      </c>
      <c r="AQ1275" s="172"/>
    </row>
    <row r="1276" spans="1:43" ht="15" customHeight="1" x14ac:dyDescent="0.25">
      <c r="A1276" s="4">
        <f t="shared" si="418"/>
        <v>1248</v>
      </c>
      <c r="B1276" s="22">
        <f t="shared" si="419"/>
        <v>304</v>
      </c>
      <c r="C1276" s="2" t="s">
        <v>254</v>
      </c>
      <c r="D1276" s="2" t="s">
        <v>973</v>
      </c>
      <c r="E1276" s="5">
        <v>1982</v>
      </c>
      <c r="F1276" s="5">
        <v>1997</v>
      </c>
      <c r="G1276" s="5" t="s">
        <v>63</v>
      </c>
      <c r="H1276" s="5">
        <v>2</v>
      </c>
      <c r="I1276" s="5">
        <v>3</v>
      </c>
      <c r="J1276" s="26">
        <v>612.6</v>
      </c>
      <c r="K1276" s="26">
        <v>487.2</v>
      </c>
      <c r="L1276" s="26">
        <v>0</v>
      </c>
      <c r="M1276" s="6">
        <v>23</v>
      </c>
      <c r="N1276" s="24">
        <f t="shared" si="420"/>
        <v>5282162.7300000004</v>
      </c>
      <c r="O1276" s="26"/>
      <c r="P1276" s="1">
        <f t="shared" si="423"/>
        <v>5138824.620000001</v>
      </c>
      <c r="Q1276" s="1"/>
      <c r="R1276" s="1">
        <v>87123.998400000011</v>
      </c>
      <c r="S1276" s="1">
        <v>56214.111599999393</v>
      </c>
      <c r="T1276" s="26"/>
      <c r="U1276" s="1">
        <f t="shared" si="425"/>
        <v>10841.877524630543</v>
      </c>
      <c r="V1276" s="1">
        <f t="shared" si="425"/>
        <v>10841.877524630543</v>
      </c>
      <c r="W1276" s="7">
        <v>2020</v>
      </c>
      <c r="X1276" s="173" t="s">
        <v>1394</v>
      </c>
      <c r="Y1276" s="11">
        <f>+P1276-'[1]Приложение №1'!$P1225</f>
        <v>-112836.71999999974</v>
      </c>
      <c r="AA1276" s="24">
        <f t="shared" si="422"/>
        <v>5282162.7300000004</v>
      </c>
      <c r="AB1276" s="26">
        <v>0</v>
      </c>
      <c r="AC1276" s="26">
        <v>0</v>
      </c>
      <c r="AD1276" s="26">
        <v>169300.98045</v>
      </c>
      <c r="AE1276" s="26">
        <v>735005.21459400002</v>
      </c>
      <c r="AF1276" s="26">
        <v>0</v>
      </c>
      <c r="AG1276" s="26"/>
      <c r="AH1276" s="26">
        <v>0</v>
      </c>
      <c r="AI1276" s="26">
        <v>0</v>
      </c>
      <c r="AJ1276" s="26">
        <v>1610970.5273340002</v>
      </c>
      <c r="AK1276" s="26">
        <v>0</v>
      </c>
      <c r="AL1276" s="26">
        <v>0</v>
      </c>
      <c r="AM1276" s="26">
        <v>2610356.1087660003</v>
      </c>
      <c r="AN1276" s="26"/>
      <c r="AO1276" s="1">
        <v>44442.69</v>
      </c>
      <c r="AP1276" s="112">
        <v>112087.20885600001</v>
      </c>
      <c r="AQ1276" s="172"/>
    </row>
    <row r="1277" spans="1:43" ht="15" customHeight="1" x14ac:dyDescent="0.25">
      <c r="A1277" s="4">
        <f t="shared" si="418"/>
        <v>1249</v>
      </c>
      <c r="B1277" s="22">
        <f t="shared" si="419"/>
        <v>305</v>
      </c>
      <c r="C1277" s="2" t="s">
        <v>254</v>
      </c>
      <c r="D1277" s="2" t="s">
        <v>974</v>
      </c>
      <c r="E1277" s="5">
        <v>1982</v>
      </c>
      <c r="F1277" s="5">
        <v>1997</v>
      </c>
      <c r="G1277" s="5" t="s">
        <v>63</v>
      </c>
      <c r="H1277" s="5">
        <v>2</v>
      </c>
      <c r="I1277" s="5">
        <v>3</v>
      </c>
      <c r="J1277" s="26">
        <v>613</v>
      </c>
      <c r="K1277" s="26">
        <v>487.4</v>
      </c>
      <c r="L1277" s="26">
        <v>0</v>
      </c>
      <c r="M1277" s="6">
        <v>21</v>
      </c>
      <c r="N1277" s="24">
        <f t="shared" si="420"/>
        <v>5397214.1600000001</v>
      </c>
      <c r="O1277" s="26"/>
      <c r="P1277" s="1">
        <f t="shared" si="423"/>
        <v>5230618.4399999995</v>
      </c>
      <c r="Q1277" s="1"/>
      <c r="R1277" s="1">
        <v>110359.15279999998</v>
      </c>
      <c r="S1277" s="1">
        <v>56236.567200000689</v>
      </c>
      <c r="T1277" s="26"/>
      <c r="U1277" s="1">
        <f t="shared" si="425"/>
        <v>11073.480016413625</v>
      </c>
      <c r="V1277" s="1">
        <f t="shared" si="425"/>
        <v>11073.480016413625</v>
      </c>
      <c r="W1277" s="7">
        <v>2020</v>
      </c>
      <c r="X1277" s="173" t="s">
        <v>1394</v>
      </c>
      <c r="Y1277" s="11">
        <f>+P1277-'[1]Приложение №1'!$P1226</f>
        <v>0</v>
      </c>
      <c r="AA1277" s="24">
        <f t="shared" si="422"/>
        <v>5397214.1600000001</v>
      </c>
      <c r="AB1277" s="26">
        <v>0</v>
      </c>
      <c r="AC1277" s="26">
        <v>0</v>
      </c>
      <c r="AD1277" s="26">
        <v>169378.084344</v>
      </c>
      <c r="AE1277" s="26">
        <v>735318.35680800001</v>
      </c>
      <c r="AF1277" s="26">
        <v>0</v>
      </c>
      <c r="AG1277" s="26"/>
      <c r="AH1277" s="26">
        <v>0</v>
      </c>
      <c r="AI1277" s="26">
        <v>0</v>
      </c>
      <c r="AJ1277" s="26">
        <v>1611653.8054260002</v>
      </c>
      <c r="AK1277" s="26">
        <v>0</v>
      </c>
      <c r="AL1277" s="26">
        <v>0</v>
      </c>
      <c r="AM1277" s="26">
        <v>2611448.6667359998</v>
      </c>
      <c r="AN1277" s="26">
        <v>112837.8</v>
      </c>
      <c r="AO1277" s="1">
        <v>44442.87</v>
      </c>
      <c r="AP1277" s="112">
        <v>112134.576686</v>
      </c>
      <c r="AQ1277" s="172"/>
    </row>
    <row r="1278" spans="1:43" ht="15" customHeight="1" x14ac:dyDescent="0.25">
      <c r="A1278" s="4">
        <f t="shared" si="418"/>
        <v>1250</v>
      </c>
      <c r="B1278" s="22">
        <f t="shared" si="419"/>
        <v>306</v>
      </c>
      <c r="C1278" s="2" t="s">
        <v>254</v>
      </c>
      <c r="D1278" s="2" t="s">
        <v>975</v>
      </c>
      <c r="E1278" s="5">
        <v>1985</v>
      </c>
      <c r="F1278" s="5">
        <v>1985</v>
      </c>
      <c r="G1278" s="5" t="s">
        <v>48</v>
      </c>
      <c r="H1278" s="5">
        <v>5</v>
      </c>
      <c r="I1278" s="5">
        <v>1</v>
      </c>
      <c r="J1278" s="26">
        <v>3093.6</v>
      </c>
      <c r="K1278" s="26">
        <v>1863.4</v>
      </c>
      <c r="L1278" s="26">
        <v>562.9</v>
      </c>
      <c r="M1278" s="6">
        <v>98</v>
      </c>
      <c r="N1278" s="24">
        <f t="shared" si="420"/>
        <v>25777981.720000003</v>
      </c>
      <c r="O1278" s="26"/>
      <c r="P1278" s="1">
        <f t="shared" si="423"/>
        <v>16424471.060000004</v>
      </c>
      <c r="Q1278" s="1"/>
      <c r="R1278" s="1">
        <v>841464.74439999997</v>
      </c>
      <c r="S1278" s="1">
        <v>8512045.9155999999</v>
      </c>
      <c r="T1278" s="1"/>
      <c r="U1278" s="1">
        <f t="shared" si="425"/>
        <v>10624.4</v>
      </c>
      <c r="V1278" s="1">
        <f t="shared" si="425"/>
        <v>10624.4</v>
      </c>
      <c r="W1278" s="7">
        <v>2020</v>
      </c>
      <c r="X1278" s="173" t="s">
        <v>1394</v>
      </c>
      <c r="Y1278" s="11">
        <f>+P1278-'[1]Приложение №1'!$P1227</f>
        <v>0</v>
      </c>
      <c r="AA1278" s="24">
        <f t="shared" si="422"/>
        <v>25777981.720000003</v>
      </c>
      <c r="AB1278" s="26">
        <v>6939898.4786422197</v>
      </c>
      <c r="AC1278" s="26">
        <v>2544879.30231024</v>
      </c>
      <c r="AD1278" s="26">
        <v>0</v>
      </c>
      <c r="AE1278" s="26">
        <v>0</v>
      </c>
      <c r="AF1278" s="26">
        <v>0</v>
      </c>
      <c r="AG1278" s="26"/>
      <c r="AH1278" s="26">
        <v>229105.55551800001</v>
      </c>
      <c r="AI1278" s="26">
        <v>0</v>
      </c>
      <c r="AJ1278" s="26">
        <v>13056187.249110602</v>
      </c>
      <c r="AK1278" s="26">
        <v>0</v>
      </c>
      <c r="AL1278" s="26">
        <v>0</v>
      </c>
      <c r="AM1278" s="26">
        <v>0</v>
      </c>
      <c r="AN1278" s="26">
        <v>2252195.9907</v>
      </c>
      <c r="AO1278" s="1">
        <v>257779.81719999999</v>
      </c>
      <c r="AP1278" s="112">
        <v>497935.32651894004</v>
      </c>
      <c r="AQ1278" s="172"/>
    </row>
    <row r="1279" spans="1:43" ht="15" customHeight="1" x14ac:dyDescent="0.25">
      <c r="A1279" s="4">
        <f t="shared" si="418"/>
        <v>1251</v>
      </c>
      <c r="B1279" s="22">
        <f t="shared" si="419"/>
        <v>307</v>
      </c>
      <c r="C1279" s="2" t="s">
        <v>254</v>
      </c>
      <c r="D1279" s="2" t="s">
        <v>976</v>
      </c>
      <c r="E1279" s="5">
        <v>1985</v>
      </c>
      <c r="F1279" s="5">
        <v>1985</v>
      </c>
      <c r="G1279" s="5" t="s">
        <v>48</v>
      </c>
      <c r="H1279" s="5">
        <v>5</v>
      </c>
      <c r="I1279" s="5">
        <v>1</v>
      </c>
      <c r="J1279" s="26">
        <v>3037</v>
      </c>
      <c r="K1279" s="26">
        <v>2291.1</v>
      </c>
      <c r="L1279" s="26">
        <v>116.6</v>
      </c>
      <c r="M1279" s="6">
        <v>125</v>
      </c>
      <c r="N1279" s="24">
        <f t="shared" si="420"/>
        <v>25580367.880000003</v>
      </c>
      <c r="O1279" s="26"/>
      <c r="P1279" s="1">
        <f t="shared" si="423"/>
        <v>17520837.330000002</v>
      </c>
      <c r="Q1279" s="1"/>
      <c r="R1279" s="1">
        <v>871333.8726</v>
      </c>
      <c r="S1279" s="1">
        <v>7188196.6773999995</v>
      </c>
      <c r="T1279" s="1"/>
      <c r="U1279" s="1">
        <f t="shared" si="425"/>
        <v>10624.400000000001</v>
      </c>
      <c r="V1279" s="1">
        <f t="shared" si="425"/>
        <v>10624.400000000001</v>
      </c>
      <c r="W1279" s="7">
        <v>2020</v>
      </c>
      <c r="X1279" s="173" t="s">
        <v>1394</v>
      </c>
      <c r="Y1279" s="11">
        <f>+P1279-'[1]Приложение №1'!$P1228</f>
        <v>0</v>
      </c>
      <c r="AA1279" s="24">
        <f t="shared" si="422"/>
        <v>25580367.880000003</v>
      </c>
      <c r="AB1279" s="26">
        <v>6886697.2620973801</v>
      </c>
      <c r="AC1279" s="26">
        <v>2525370.28109184</v>
      </c>
      <c r="AD1279" s="26">
        <v>0</v>
      </c>
      <c r="AE1279" s="26">
        <v>0</v>
      </c>
      <c r="AF1279" s="26">
        <v>0</v>
      </c>
      <c r="AG1279" s="26"/>
      <c r="AH1279" s="26">
        <v>227349.22999992</v>
      </c>
      <c r="AI1279" s="26">
        <v>0</v>
      </c>
      <c r="AJ1279" s="26">
        <v>12956098.599171</v>
      </c>
      <c r="AK1279" s="26">
        <v>0</v>
      </c>
      <c r="AL1279" s="26">
        <v>0</v>
      </c>
      <c r="AM1279" s="26">
        <v>0</v>
      </c>
      <c r="AN1279" s="26">
        <v>2234930.6713</v>
      </c>
      <c r="AO1279" s="1">
        <v>255803.67880000002</v>
      </c>
      <c r="AP1279" s="112">
        <v>494118.15753986</v>
      </c>
      <c r="AQ1279" s="172"/>
    </row>
    <row r="1280" spans="1:43" ht="15" customHeight="1" x14ac:dyDescent="0.25">
      <c r="A1280" s="4">
        <f t="shared" si="418"/>
        <v>1252</v>
      </c>
      <c r="B1280" s="22">
        <f t="shared" si="419"/>
        <v>308</v>
      </c>
      <c r="C1280" s="2" t="s">
        <v>254</v>
      </c>
      <c r="D1280" s="2" t="s">
        <v>977</v>
      </c>
      <c r="E1280" s="5">
        <v>1987</v>
      </c>
      <c r="F1280" s="5">
        <v>1987</v>
      </c>
      <c r="G1280" s="5" t="s">
        <v>48</v>
      </c>
      <c r="H1280" s="5">
        <v>5</v>
      </c>
      <c r="I1280" s="5">
        <v>1</v>
      </c>
      <c r="J1280" s="26">
        <v>2928.7</v>
      </c>
      <c r="K1280" s="26">
        <v>2372.6999999999998</v>
      </c>
      <c r="L1280" s="26">
        <v>0</v>
      </c>
      <c r="M1280" s="6">
        <v>125</v>
      </c>
      <c r="N1280" s="24">
        <f t="shared" si="420"/>
        <v>25208513.880000003</v>
      </c>
      <c r="O1280" s="26"/>
      <c r="P1280" s="1">
        <f t="shared" si="423"/>
        <v>17636631.359999999</v>
      </c>
      <c r="Q1280" s="1"/>
      <c r="R1280" s="1">
        <v>815382.00139999995</v>
      </c>
      <c r="S1280" s="1">
        <v>6756500.5186000019</v>
      </c>
      <c r="T1280" s="1"/>
      <c r="U1280" s="1">
        <f t="shared" si="425"/>
        <v>10624.400000000001</v>
      </c>
      <c r="V1280" s="1">
        <f t="shared" si="425"/>
        <v>10624.400000000001</v>
      </c>
      <c r="W1280" s="7">
        <v>2020</v>
      </c>
      <c r="X1280" s="173" t="s">
        <v>1394</v>
      </c>
      <c r="Y1280" s="11">
        <f>+P1280-'[1]Приложение №1'!$P1229</f>
        <v>0</v>
      </c>
      <c r="AA1280" s="24">
        <f t="shared" si="422"/>
        <v>25208513.880000003</v>
      </c>
      <c r="AB1280" s="26">
        <v>6786587.4460183801</v>
      </c>
      <c r="AC1280" s="26">
        <v>2488659.7441826407</v>
      </c>
      <c r="AD1280" s="26">
        <v>0</v>
      </c>
      <c r="AE1280" s="26">
        <v>0</v>
      </c>
      <c r="AF1280" s="26">
        <v>0</v>
      </c>
      <c r="AG1280" s="26"/>
      <c r="AH1280" s="26">
        <v>224044.32360912001</v>
      </c>
      <c r="AI1280" s="26">
        <v>0</v>
      </c>
      <c r="AJ1280" s="26">
        <v>12767759.748387001</v>
      </c>
      <c r="AK1280" s="26">
        <v>0</v>
      </c>
      <c r="AL1280" s="26">
        <v>0</v>
      </c>
      <c r="AM1280" s="26">
        <v>0</v>
      </c>
      <c r="AN1280" s="26">
        <v>2202442.1663000002</v>
      </c>
      <c r="AO1280" s="1">
        <v>252085.13879999999</v>
      </c>
      <c r="AP1280" s="112">
        <v>486935.3127028601</v>
      </c>
      <c r="AQ1280" s="172"/>
    </row>
    <row r="1281" spans="1:43" ht="15" customHeight="1" x14ac:dyDescent="0.25">
      <c r="A1281" s="4">
        <f t="shared" si="418"/>
        <v>1253</v>
      </c>
      <c r="B1281" s="22">
        <f t="shared" si="419"/>
        <v>309</v>
      </c>
      <c r="C1281" s="2" t="s">
        <v>254</v>
      </c>
      <c r="D1281" s="2" t="s">
        <v>978</v>
      </c>
      <c r="E1281" s="5">
        <v>1991</v>
      </c>
      <c r="F1281" s="5">
        <v>1996</v>
      </c>
      <c r="G1281" s="5" t="s">
        <v>60</v>
      </c>
      <c r="H1281" s="5">
        <v>5</v>
      </c>
      <c r="I1281" s="5">
        <v>3</v>
      </c>
      <c r="J1281" s="26">
        <v>3222.9</v>
      </c>
      <c r="K1281" s="26">
        <v>2802.8</v>
      </c>
      <c r="L1281" s="26">
        <v>71.8</v>
      </c>
      <c r="M1281" s="6">
        <v>93</v>
      </c>
      <c r="N1281" s="24">
        <f t="shared" si="420"/>
        <v>7968740.4605884599</v>
      </c>
      <c r="O1281" s="26"/>
      <c r="P1281" s="1">
        <f t="shared" si="423"/>
        <v>5427820.5505884606</v>
      </c>
      <c r="Q1281" s="1"/>
      <c r="R1281" s="1">
        <v>1017394.5248</v>
      </c>
      <c r="S1281" s="1">
        <v>1523525.3851999997</v>
      </c>
      <c r="T1281" s="1"/>
      <c r="U1281" s="1">
        <f t="shared" si="425"/>
        <v>2772.1214988479992</v>
      </c>
      <c r="V1281" s="1">
        <f t="shared" si="425"/>
        <v>2772.1214988479992</v>
      </c>
      <c r="W1281" s="7">
        <v>2020</v>
      </c>
      <c r="X1281" s="173" t="s">
        <v>1394</v>
      </c>
      <c r="Y1281" s="11">
        <f>+P1281-'[1]Приложение №1'!$P1230</f>
        <v>0</v>
      </c>
      <c r="AA1281" s="24">
        <f t="shared" si="422"/>
        <v>7968740.4605884599</v>
      </c>
      <c r="AB1281" s="26">
        <v>0</v>
      </c>
      <c r="AC1281" s="26">
        <v>0</v>
      </c>
      <c r="AD1281" s="26">
        <v>0</v>
      </c>
      <c r="AE1281" s="26">
        <v>0</v>
      </c>
      <c r="AF1281" s="26">
        <v>0</v>
      </c>
      <c r="AG1281" s="26"/>
      <c r="AH1281" s="26">
        <v>0</v>
      </c>
      <c r="AI1281" s="26">
        <v>0</v>
      </c>
      <c r="AJ1281" s="26">
        <v>0</v>
      </c>
      <c r="AK1281" s="26">
        <v>0</v>
      </c>
      <c r="AL1281" s="26">
        <v>0</v>
      </c>
      <c r="AM1281" s="26">
        <v>6940406.3791113617</v>
      </c>
      <c r="AN1281" s="26">
        <v>796874.04605884617</v>
      </c>
      <c r="AO1281" s="1">
        <v>79687.404605884614</v>
      </c>
      <c r="AP1281" s="112">
        <v>151772.6308123678</v>
      </c>
      <c r="AQ1281" s="172"/>
    </row>
    <row r="1282" spans="1:43" ht="15" customHeight="1" x14ac:dyDescent="0.25">
      <c r="A1282" s="4">
        <f t="shared" si="418"/>
        <v>1254</v>
      </c>
      <c r="B1282" s="22">
        <f t="shared" si="419"/>
        <v>310</v>
      </c>
      <c r="C1282" s="2" t="s">
        <v>254</v>
      </c>
      <c r="D1282" s="2" t="s">
        <v>979</v>
      </c>
      <c r="E1282" s="5">
        <v>1987</v>
      </c>
      <c r="F1282" s="5">
        <v>1987</v>
      </c>
      <c r="G1282" s="5" t="s">
        <v>48</v>
      </c>
      <c r="H1282" s="5">
        <v>5</v>
      </c>
      <c r="I1282" s="5">
        <v>4</v>
      </c>
      <c r="J1282" s="26">
        <v>4692.8999999999996</v>
      </c>
      <c r="K1282" s="26">
        <v>4285.1000000000004</v>
      </c>
      <c r="L1282" s="26">
        <v>0</v>
      </c>
      <c r="M1282" s="6">
        <v>199</v>
      </c>
      <c r="N1282" s="24">
        <f t="shared" si="420"/>
        <v>26180932.579999998</v>
      </c>
      <c r="O1282" s="26"/>
      <c r="P1282" s="1">
        <f t="shared" si="423"/>
        <v>19302793.789999999</v>
      </c>
      <c r="Q1282" s="1"/>
      <c r="R1282" s="1">
        <v>1638006.3181999999</v>
      </c>
      <c r="S1282" s="1">
        <v>5240132.4717999995</v>
      </c>
      <c r="T1282" s="1"/>
      <c r="U1282" s="1">
        <f t="shared" si="425"/>
        <v>6109.7600009334665</v>
      </c>
      <c r="V1282" s="1">
        <f t="shared" si="425"/>
        <v>6109.7600009334665</v>
      </c>
      <c r="W1282" s="7">
        <v>2020</v>
      </c>
      <c r="X1282" s="173" t="s">
        <v>1394</v>
      </c>
      <c r="Y1282" s="11">
        <f>+P1282-'[1]Приложение №1'!$P1231</f>
        <v>0</v>
      </c>
      <c r="AA1282" s="24">
        <f t="shared" si="422"/>
        <v>26180932.579999998</v>
      </c>
      <c r="AB1282" s="26">
        <v>0</v>
      </c>
      <c r="AC1282" s="26">
        <v>0</v>
      </c>
      <c r="AD1282" s="26">
        <v>0</v>
      </c>
      <c r="AE1282" s="26">
        <v>0</v>
      </c>
      <c r="AF1282" s="26">
        <v>0</v>
      </c>
      <c r="AG1282" s="26"/>
      <c r="AH1282" s="26">
        <v>0</v>
      </c>
      <c r="AI1282" s="26">
        <v>0</v>
      </c>
      <c r="AJ1282" s="26">
        <v>23058594.560509197</v>
      </c>
      <c r="AK1282" s="26">
        <v>0</v>
      </c>
      <c r="AL1282" s="26">
        <v>0</v>
      </c>
      <c r="AM1282" s="26">
        <v>0</v>
      </c>
      <c r="AN1282" s="26">
        <v>2356283.9321999997</v>
      </c>
      <c r="AO1282" s="1">
        <v>261809.32579999999</v>
      </c>
      <c r="AP1282" s="112">
        <v>504244.76149079995</v>
      </c>
      <c r="AQ1282" s="172"/>
    </row>
    <row r="1283" spans="1:43" ht="15" customHeight="1" x14ac:dyDescent="0.25">
      <c r="A1283" s="4">
        <f t="shared" si="418"/>
        <v>1255</v>
      </c>
      <c r="B1283" s="22">
        <f t="shared" si="419"/>
        <v>311</v>
      </c>
      <c r="C1283" s="2" t="s">
        <v>254</v>
      </c>
      <c r="D1283" s="2" t="s">
        <v>980</v>
      </c>
      <c r="E1283" s="5">
        <v>1986</v>
      </c>
      <c r="F1283" s="5">
        <v>1986</v>
      </c>
      <c r="G1283" s="5" t="s">
        <v>48</v>
      </c>
      <c r="H1283" s="5">
        <v>5</v>
      </c>
      <c r="I1283" s="5">
        <v>4</v>
      </c>
      <c r="J1283" s="26">
        <v>4691.8999999999996</v>
      </c>
      <c r="K1283" s="26">
        <v>4285.1000000000004</v>
      </c>
      <c r="L1283" s="26">
        <v>37.200000000000003</v>
      </c>
      <c r="M1283" s="6">
        <v>195</v>
      </c>
      <c r="N1283" s="24">
        <f t="shared" si="420"/>
        <v>26408215.649999999</v>
      </c>
      <c r="O1283" s="26"/>
      <c r="P1283" s="1">
        <f t="shared" si="423"/>
        <v>19470366.049999997</v>
      </c>
      <c r="Q1283" s="1"/>
      <c r="R1283" s="1">
        <v>1551101.379</v>
      </c>
      <c r="S1283" s="1">
        <v>5386748.2209999999</v>
      </c>
      <c r="T1283" s="1"/>
      <c r="U1283" s="1">
        <f t="shared" si="425"/>
        <v>6109.7600004627157</v>
      </c>
      <c r="V1283" s="1">
        <f t="shared" si="425"/>
        <v>6109.7600004627157</v>
      </c>
      <c r="W1283" s="7">
        <v>2020</v>
      </c>
      <c r="X1283" s="173" t="s">
        <v>1394</v>
      </c>
      <c r="Y1283" s="11">
        <f>+P1283-'[1]Приложение №1'!$P1232</f>
        <v>0</v>
      </c>
      <c r="AA1283" s="24">
        <f t="shared" si="422"/>
        <v>26408215.649999999</v>
      </c>
      <c r="AB1283" s="26">
        <v>0</v>
      </c>
      <c r="AC1283" s="26">
        <v>0</v>
      </c>
      <c r="AD1283" s="26">
        <v>0</v>
      </c>
      <c r="AE1283" s="26">
        <v>0</v>
      </c>
      <c r="AF1283" s="26">
        <v>0</v>
      </c>
      <c r="AG1283" s="26"/>
      <c r="AH1283" s="26">
        <v>0</v>
      </c>
      <c r="AI1283" s="26">
        <v>0</v>
      </c>
      <c r="AJ1283" s="26">
        <v>23258771.851580996</v>
      </c>
      <c r="AK1283" s="26">
        <v>0</v>
      </c>
      <c r="AL1283" s="26">
        <v>0</v>
      </c>
      <c r="AM1283" s="26">
        <v>0</v>
      </c>
      <c r="AN1283" s="26">
        <v>2376739.4084999999</v>
      </c>
      <c r="AO1283" s="1">
        <v>264082.15649999998</v>
      </c>
      <c r="AP1283" s="112">
        <v>508622.233419</v>
      </c>
      <c r="AQ1283" s="172"/>
    </row>
    <row r="1284" spans="1:43" ht="15" customHeight="1" x14ac:dyDescent="0.25">
      <c r="A1284" s="4">
        <f t="shared" si="418"/>
        <v>1256</v>
      </c>
      <c r="B1284" s="22">
        <f t="shared" si="419"/>
        <v>312</v>
      </c>
      <c r="C1284" s="2" t="s">
        <v>261</v>
      </c>
      <c r="D1284" s="2" t="s">
        <v>981</v>
      </c>
      <c r="E1284" s="5">
        <v>1989</v>
      </c>
      <c r="F1284" s="5">
        <v>1989</v>
      </c>
      <c r="G1284" s="5" t="s">
        <v>63</v>
      </c>
      <c r="H1284" s="5">
        <v>2</v>
      </c>
      <c r="I1284" s="5">
        <v>2</v>
      </c>
      <c r="J1284" s="26">
        <v>945.7</v>
      </c>
      <c r="K1284" s="26">
        <v>844.96</v>
      </c>
      <c r="L1284" s="26">
        <v>0</v>
      </c>
      <c r="M1284" s="6">
        <v>31</v>
      </c>
      <c r="N1284" s="24">
        <f t="shared" si="420"/>
        <v>5090562.92</v>
      </c>
      <c r="O1284" s="26"/>
      <c r="P1284" s="1">
        <f t="shared" si="423"/>
        <v>4334044.4700000007</v>
      </c>
      <c r="Q1284" s="1"/>
      <c r="R1284" s="1">
        <v>187691.38111999998</v>
      </c>
      <c r="S1284" s="1">
        <v>568827.06887999969</v>
      </c>
      <c r="T1284" s="26"/>
      <c r="U1284" s="1">
        <f t="shared" si="425"/>
        <v>6024.620005680742</v>
      </c>
      <c r="V1284" s="1">
        <f t="shared" si="425"/>
        <v>6024.620005680742</v>
      </c>
      <c r="W1284" s="7">
        <v>2020</v>
      </c>
      <c r="X1284" s="173" t="s">
        <v>1394</v>
      </c>
      <c r="Y1284" s="11">
        <f>+P1284-'[1]Приложение №1'!$P1233</f>
        <v>0</v>
      </c>
      <c r="AA1284" s="24">
        <f t="shared" si="422"/>
        <v>5090562.92</v>
      </c>
      <c r="AB1284" s="26">
        <v>0</v>
      </c>
      <c r="AC1284" s="26">
        <v>0</v>
      </c>
      <c r="AD1284" s="26">
        <v>0</v>
      </c>
      <c r="AE1284" s="26">
        <v>0</v>
      </c>
      <c r="AF1284" s="26">
        <v>0</v>
      </c>
      <c r="AG1284" s="26"/>
      <c r="AH1284" s="26">
        <v>0</v>
      </c>
      <c r="AI1284" s="26">
        <v>0</v>
      </c>
      <c r="AJ1284" s="26">
        <v>0</v>
      </c>
      <c r="AK1284" s="26">
        <v>0</v>
      </c>
      <c r="AL1284" s="26">
        <v>4433646.1374256797</v>
      </c>
      <c r="AM1284" s="26">
        <v>0</v>
      </c>
      <c r="AN1284" s="26">
        <v>509056.29200000002</v>
      </c>
      <c r="AO1284" s="1">
        <v>50905.629200000003</v>
      </c>
      <c r="AP1284" s="112">
        <v>96954.861374319997</v>
      </c>
      <c r="AQ1284" s="172"/>
    </row>
    <row r="1285" spans="1:43" ht="15" customHeight="1" x14ac:dyDescent="0.25">
      <c r="A1285" s="4">
        <f t="shared" si="418"/>
        <v>1257</v>
      </c>
      <c r="B1285" s="22">
        <f t="shared" si="419"/>
        <v>313</v>
      </c>
      <c r="C1285" s="2" t="s">
        <v>261</v>
      </c>
      <c r="D1285" s="2" t="s">
        <v>982</v>
      </c>
      <c r="E1285" s="5">
        <v>1984</v>
      </c>
      <c r="F1285" s="5">
        <v>1984</v>
      </c>
      <c r="G1285" s="5" t="s">
        <v>63</v>
      </c>
      <c r="H1285" s="5">
        <v>2</v>
      </c>
      <c r="I1285" s="5">
        <v>3</v>
      </c>
      <c r="J1285" s="26">
        <v>1268.5999999999999</v>
      </c>
      <c r="K1285" s="26">
        <v>1129.7</v>
      </c>
      <c r="L1285" s="26">
        <v>0</v>
      </c>
      <c r="M1285" s="6">
        <v>45</v>
      </c>
      <c r="N1285" s="24">
        <f t="shared" si="420"/>
        <v>10251146.339999998</v>
      </c>
      <c r="O1285" s="26"/>
      <c r="P1285" s="1">
        <f t="shared" si="423"/>
        <v>9242721.6399999987</v>
      </c>
      <c r="Q1285" s="1"/>
      <c r="R1285" s="1">
        <v>247910.66340000002</v>
      </c>
      <c r="S1285" s="1">
        <v>760514.03659999929</v>
      </c>
      <c r="T1285" s="26"/>
      <c r="U1285" s="1">
        <f t="shared" si="425"/>
        <v>9074.2200053111428</v>
      </c>
      <c r="V1285" s="1">
        <f t="shared" si="425"/>
        <v>9074.2200053111428</v>
      </c>
      <c r="W1285" s="7">
        <v>2020</v>
      </c>
      <c r="X1285" s="173" t="s">
        <v>1394</v>
      </c>
      <c r="Y1285" s="11">
        <f>+P1285-'[1]Приложение №1'!$P1234</f>
        <v>0</v>
      </c>
      <c r="AA1285" s="24">
        <f t="shared" si="422"/>
        <v>10251146.339999998</v>
      </c>
      <c r="AB1285" s="26">
        <v>0</v>
      </c>
      <c r="AC1285" s="26">
        <v>0</v>
      </c>
      <c r="AD1285" s="26">
        <v>0</v>
      </c>
      <c r="AE1285" s="26">
        <v>0</v>
      </c>
      <c r="AF1285" s="26">
        <v>0</v>
      </c>
      <c r="AG1285" s="26"/>
      <c r="AH1285" s="26">
        <v>0</v>
      </c>
      <c r="AI1285" s="26">
        <v>0</v>
      </c>
      <c r="AJ1285" s="26">
        <v>3776000.4968279996</v>
      </c>
      <c r="AK1285" s="26">
        <v>0</v>
      </c>
      <c r="AL1285" s="26">
        <v>0</v>
      </c>
      <c r="AM1285" s="26">
        <v>6111194.6991899991</v>
      </c>
      <c r="AN1285" s="26">
        <v>102277.59</v>
      </c>
      <c r="AO1285" s="1">
        <v>45460.62</v>
      </c>
      <c r="AP1285" s="112">
        <v>216212.93398200002</v>
      </c>
      <c r="AQ1285" s="172"/>
    </row>
    <row r="1286" spans="1:43" ht="15" customHeight="1" x14ac:dyDescent="0.25">
      <c r="A1286" s="4">
        <f t="shared" si="418"/>
        <v>1258</v>
      </c>
      <c r="B1286" s="22">
        <f t="shared" si="419"/>
        <v>314</v>
      </c>
      <c r="C1286" s="2" t="s">
        <v>261</v>
      </c>
      <c r="D1286" s="2" t="s">
        <v>983</v>
      </c>
      <c r="E1286" s="5">
        <v>1984</v>
      </c>
      <c r="F1286" s="5">
        <v>1984</v>
      </c>
      <c r="G1286" s="5" t="s">
        <v>63</v>
      </c>
      <c r="H1286" s="5">
        <v>2</v>
      </c>
      <c r="I1286" s="5">
        <v>3</v>
      </c>
      <c r="J1286" s="26">
        <v>524.1</v>
      </c>
      <c r="K1286" s="26">
        <v>486.6</v>
      </c>
      <c r="L1286" s="26">
        <v>0</v>
      </c>
      <c r="M1286" s="6">
        <v>17</v>
      </c>
      <c r="N1286" s="24">
        <f t="shared" si="420"/>
        <v>4415515.4499999993</v>
      </c>
      <c r="O1286" s="26"/>
      <c r="P1286" s="1">
        <f t="shared" si="423"/>
        <v>3962801.4899999998</v>
      </c>
      <c r="Q1286" s="1"/>
      <c r="R1286" s="1">
        <v>125134.8352</v>
      </c>
      <c r="S1286" s="1">
        <v>327579.12479999999</v>
      </c>
      <c r="T1286" s="26"/>
      <c r="U1286" s="1">
        <f t="shared" ref="U1286:V1305" si="426">$N1286/($K1286+$L1286)</f>
        <v>9074.2199958898454</v>
      </c>
      <c r="V1286" s="1">
        <f t="shared" si="426"/>
        <v>9074.2199958898454</v>
      </c>
      <c r="W1286" s="7">
        <v>2020</v>
      </c>
      <c r="X1286" s="173" t="s">
        <v>1394</v>
      </c>
      <c r="Y1286" s="11">
        <f>+P1286-'[1]Приложение №1'!$P1235</f>
        <v>0</v>
      </c>
      <c r="AA1286" s="24">
        <f t="shared" si="422"/>
        <v>4415515.4499999993</v>
      </c>
      <c r="AB1286" s="26">
        <v>0</v>
      </c>
      <c r="AC1286" s="26">
        <v>0</v>
      </c>
      <c r="AD1286" s="26">
        <v>0</v>
      </c>
      <c r="AE1286" s="26">
        <v>0</v>
      </c>
      <c r="AF1286" s="26">
        <v>0</v>
      </c>
      <c r="AG1286" s="26"/>
      <c r="AH1286" s="26">
        <v>0</v>
      </c>
      <c r="AI1286" s="26">
        <v>0</v>
      </c>
      <c r="AJ1286" s="26">
        <v>1586654.6659739998</v>
      </c>
      <c r="AK1286" s="26">
        <v>0</v>
      </c>
      <c r="AL1286" s="26">
        <v>0</v>
      </c>
      <c r="AM1286" s="26">
        <v>2606676.0345360003</v>
      </c>
      <c r="AN1286" s="26">
        <v>87098.3</v>
      </c>
      <c r="AO1286" s="1">
        <v>43386.8</v>
      </c>
      <c r="AP1286" s="112">
        <v>91699.649490000011</v>
      </c>
      <c r="AQ1286" s="172"/>
    </row>
    <row r="1287" spans="1:43" ht="15" customHeight="1" x14ac:dyDescent="0.25">
      <c r="A1287" s="4">
        <f t="shared" ref="A1287:A1335" si="427">+A1286+1</f>
        <v>1259</v>
      </c>
      <c r="B1287" s="22">
        <f t="shared" ref="B1287:B1335" si="428">+B1286+1</f>
        <v>315</v>
      </c>
      <c r="C1287" s="2" t="s">
        <v>261</v>
      </c>
      <c r="D1287" s="2" t="s">
        <v>984</v>
      </c>
      <c r="E1287" s="5">
        <v>1984</v>
      </c>
      <c r="F1287" s="5">
        <v>1984</v>
      </c>
      <c r="G1287" s="5" t="s">
        <v>63</v>
      </c>
      <c r="H1287" s="5">
        <v>2</v>
      </c>
      <c r="I1287" s="5">
        <v>3</v>
      </c>
      <c r="J1287" s="26">
        <v>529.1</v>
      </c>
      <c r="K1287" s="26">
        <v>490.5</v>
      </c>
      <c r="L1287" s="26">
        <v>0</v>
      </c>
      <c r="M1287" s="6">
        <v>20</v>
      </c>
      <c r="N1287" s="24">
        <f t="shared" si="420"/>
        <v>4450904.9200000009</v>
      </c>
      <c r="O1287" s="26"/>
      <c r="P1287" s="1">
        <f t="shared" si="423"/>
        <v>4006045.2700000009</v>
      </c>
      <c r="Q1287" s="1"/>
      <c r="R1287" s="1">
        <v>114655.05100000001</v>
      </c>
      <c r="S1287" s="1">
        <v>330204.59899999993</v>
      </c>
      <c r="T1287" s="26"/>
      <c r="U1287" s="1">
        <f t="shared" si="426"/>
        <v>9074.2200203873617</v>
      </c>
      <c r="V1287" s="1">
        <f t="shared" si="426"/>
        <v>9074.2200203873617</v>
      </c>
      <c r="W1287" s="7">
        <v>2020</v>
      </c>
      <c r="X1287" s="173" t="s">
        <v>1394</v>
      </c>
      <c r="Y1287" s="11">
        <f>+P1287-'[1]Приложение №1'!$P1236</f>
        <v>0</v>
      </c>
      <c r="AA1287" s="24">
        <f t="shared" si="422"/>
        <v>4450904.9200000009</v>
      </c>
      <c r="AB1287" s="26">
        <v>0</v>
      </c>
      <c r="AC1287" s="26">
        <v>0</v>
      </c>
      <c r="AD1287" s="26">
        <v>0</v>
      </c>
      <c r="AE1287" s="26">
        <v>0</v>
      </c>
      <c r="AF1287" s="26">
        <v>0</v>
      </c>
      <c r="AG1287" s="26"/>
      <c r="AH1287" s="26">
        <v>0</v>
      </c>
      <c r="AI1287" s="26">
        <v>0</v>
      </c>
      <c r="AJ1287" s="26">
        <v>1599593.950038</v>
      </c>
      <c r="AK1287" s="26">
        <v>0</v>
      </c>
      <c r="AL1287" s="26">
        <v>0</v>
      </c>
      <c r="AM1287" s="26">
        <v>2627669.0498100007</v>
      </c>
      <c r="AN1287" s="26">
        <v>87786.65</v>
      </c>
      <c r="AO1287" s="1">
        <v>43413.59</v>
      </c>
      <c r="AP1287" s="112">
        <v>92441.680152000001</v>
      </c>
      <c r="AQ1287" s="172"/>
    </row>
    <row r="1288" spans="1:43" ht="15" customHeight="1" x14ac:dyDescent="0.25">
      <c r="A1288" s="4">
        <f t="shared" si="427"/>
        <v>1260</v>
      </c>
      <c r="B1288" s="22">
        <f t="shared" si="428"/>
        <v>316</v>
      </c>
      <c r="C1288" s="2" t="s">
        <v>261</v>
      </c>
      <c r="D1288" s="2" t="s">
        <v>985</v>
      </c>
      <c r="E1288" s="5">
        <v>1984</v>
      </c>
      <c r="F1288" s="5">
        <v>1984</v>
      </c>
      <c r="G1288" s="5" t="s">
        <v>63</v>
      </c>
      <c r="H1288" s="5">
        <v>2</v>
      </c>
      <c r="I1288" s="5">
        <v>3</v>
      </c>
      <c r="J1288" s="26">
        <v>1136.0999999999999</v>
      </c>
      <c r="K1288" s="26">
        <v>999</v>
      </c>
      <c r="L1288" s="26">
        <v>0</v>
      </c>
      <c r="M1288" s="6">
        <v>23</v>
      </c>
      <c r="N1288" s="24">
        <f t="shared" si="420"/>
        <v>9065145.7799999993</v>
      </c>
      <c r="O1288" s="26"/>
      <c r="P1288" s="1">
        <f t="shared" si="423"/>
        <v>8126823.79</v>
      </c>
      <c r="Q1288" s="1"/>
      <c r="R1288" s="1">
        <v>265795.18800000002</v>
      </c>
      <c r="S1288" s="1">
        <v>672526.80200000014</v>
      </c>
      <c r="T1288" s="26"/>
      <c r="U1288" s="1">
        <f t="shared" si="426"/>
        <v>9074.2199999999993</v>
      </c>
      <c r="V1288" s="1">
        <f t="shared" si="426"/>
        <v>9074.2199999999993</v>
      </c>
      <c r="W1288" s="7">
        <v>2020</v>
      </c>
      <c r="X1288" s="173" t="s">
        <v>1394</v>
      </c>
      <c r="Y1288" s="11">
        <f>+P1288-'[1]Приложение №1'!$P1237</f>
        <v>0</v>
      </c>
      <c r="AA1288" s="24">
        <f t="shared" si="422"/>
        <v>9065145.7799999993</v>
      </c>
      <c r="AB1288" s="26">
        <v>0</v>
      </c>
      <c r="AC1288" s="26">
        <v>0</v>
      </c>
      <c r="AD1288" s="26">
        <v>0</v>
      </c>
      <c r="AE1288" s="26">
        <v>0</v>
      </c>
      <c r="AF1288" s="26">
        <v>0</v>
      </c>
      <c r="AG1288" s="26"/>
      <c r="AH1288" s="26">
        <v>0</v>
      </c>
      <c r="AI1288" s="26">
        <v>0</v>
      </c>
      <c r="AJ1288" s="26">
        <v>3329565.4569660001</v>
      </c>
      <c r="AK1288" s="26">
        <v>0</v>
      </c>
      <c r="AL1288" s="26">
        <v>0</v>
      </c>
      <c r="AM1288" s="26">
        <v>5397884.6649419991</v>
      </c>
      <c r="AN1288" s="26">
        <v>101589.38</v>
      </c>
      <c r="AO1288" s="1">
        <v>45254.62</v>
      </c>
      <c r="AP1288" s="112">
        <v>190851.658092</v>
      </c>
      <c r="AQ1288" s="172"/>
    </row>
    <row r="1289" spans="1:43" ht="15" customHeight="1" x14ac:dyDescent="0.25">
      <c r="A1289" s="4">
        <f t="shared" si="427"/>
        <v>1261</v>
      </c>
      <c r="B1289" s="22">
        <f t="shared" si="428"/>
        <v>317</v>
      </c>
      <c r="C1289" s="2" t="s">
        <v>261</v>
      </c>
      <c r="D1289" s="2" t="s">
        <v>263</v>
      </c>
      <c r="E1289" s="5">
        <v>1984</v>
      </c>
      <c r="F1289" s="5">
        <v>1984</v>
      </c>
      <c r="G1289" s="5" t="s">
        <v>63</v>
      </c>
      <c r="H1289" s="5">
        <v>2</v>
      </c>
      <c r="I1289" s="5">
        <v>3</v>
      </c>
      <c r="J1289" s="26">
        <v>1124.3</v>
      </c>
      <c r="K1289" s="26">
        <v>1035.5999999999999</v>
      </c>
      <c r="L1289" s="26">
        <v>0</v>
      </c>
      <c r="M1289" s="6">
        <v>41</v>
      </c>
      <c r="N1289" s="24">
        <f t="shared" si="420"/>
        <v>5781910.1399999997</v>
      </c>
      <c r="O1289" s="26"/>
      <c r="P1289" s="1">
        <f t="shared" si="423"/>
        <v>5025485.1199999992</v>
      </c>
      <c r="Q1289" s="1"/>
      <c r="R1289" s="1">
        <v>59259.10319999999</v>
      </c>
      <c r="S1289" s="1">
        <v>697165.91680000047</v>
      </c>
      <c r="T1289" s="26"/>
      <c r="U1289" s="1">
        <f t="shared" si="426"/>
        <v>5583.1500000000005</v>
      </c>
      <c r="V1289" s="1">
        <f t="shared" si="426"/>
        <v>5583.1500000000005</v>
      </c>
      <c r="W1289" s="7">
        <v>2020</v>
      </c>
      <c r="X1289" s="173" t="s">
        <v>1394</v>
      </c>
      <c r="Y1289" s="11">
        <f>+P1289-'[1]Приложение №1'!$P1238</f>
        <v>0</v>
      </c>
      <c r="AA1289" s="24">
        <f t="shared" si="422"/>
        <v>5781910.1399999997</v>
      </c>
      <c r="AB1289" s="26">
        <v>0</v>
      </c>
      <c r="AC1289" s="26">
        <v>0</v>
      </c>
      <c r="AD1289" s="26">
        <v>0</v>
      </c>
      <c r="AE1289" s="26">
        <v>0</v>
      </c>
      <c r="AF1289" s="26">
        <v>0</v>
      </c>
      <c r="AG1289" s="26"/>
      <c r="AH1289" s="26">
        <v>0</v>
      </c>
      <c r="AI1289" s="26">
        <v>0</v>
      </c>
      <c r="AJ1289" s="26">
        <v>0</v>
      </c>
      <c r="AK1289" s="26">
        <v>0</v>
      </c>
      <c r="AL1289" s="26">
        <v>0</v>
      </c>
      <c r="AM1289" s="26">
        <v>5569783.0650839992</v>
      </c>
      <c r="AN1289" s="26">
        <v>45190.86</v>
      </c>
      <c r="AO1289" s="1">
        <v>45136.34</v>
      </c>
      <c r="AP1289" s="112">
        <v>121799.874916</v>
      </c>
      <c r="AQ1289" s="172"/>
    </row>
    <row r="1290" spans="1:43" ht="15" customHeight="1" x14ac:dyDescent="0.25">
      <c r="A1290" s="4">
        <f t="shared" si="427"/>
        <v>1262</v>
      </c>
      <c r="B1290" s="22">
        <f t="shared" si="428"/>
        <v>318</v>
      </c>
      <c r="C1290" s="2" t="s">
        <v>261</v>
      </c>
      <c r="D1290" s="2" t="s">
        <v>986</v>
      </c>
      <c r="E1290" s="5">
        <v>1984</v>
      </c>
      <c r="F1290" s="5">
        <v>1984</v>
      </c>
      <c r="G1290" s="5" t="s">
        <v>63</v>
      </c>
      <c r="H1290" s="5">
        <v>2</v>
      </c>
      <c r="I1290" s="5">
        <v>3</v>
      </c>
      <c r="J1290" s="26">
        <v>1159</v>
      </c>
      <c r="K1290" s="26">
        <v>1066.9000000000001</v>
      </c>
      <c r="L1290" s="26">
        <v>0</v>
      </c>
      <c r="M1290" s="6">
        <v>24</v>
      </c>
      <c r="N1290" s="24">
        <f t="shared" si="420"/>
        <v>9681285.3200000003</v>
      </c>
      <c r="O1290" s="26"/>
      <c r="P1290" s="1">
        <f t="shared" si="423"/>
        <v>8686195.6599999983</v>
      </c>
      <c r="Q1290" s="1"/>
      <c r="R1290" s="1">
        <v>276852.58179999999</v>
      </c>
      <c r="S1290" s="1">
        <v>718237.07820000104</v>
      </c>
      <c r="T1290" s="26"/>
      <c r="U1290" s="1">
        <f t="shared" si="426"/>
        <v>9074.2200018745898</v>
      </c>
      <c r="V1290" s="1">
        <f t="shared" si="426"/>
        <v>9074.2200018745898</v>
      </c>
      <c r="W1290" s="7">
        <v>2020</v>
      </c>
      <c r="X1290" s="173" t="s">
        <v>1394</v>
      </c>
      <c r="Y1290" s="11">
        <f>+P1290-'[1]Приложение №1'!$P1239</f>
        <v>0</v>
      </c>
      <c r="AA1290" s="24">
        <f t="shared" si="422"/>
        <v>9681285.3200000003</v>
      </c>
      <c r="AB1290" s="26">
        <v>0</v>
      </c>
      <c r="AC1290" s="26">
        <v>0</v>
      </c>
      <c r="AD1290" s="26">
        <v>0</v>
      </c>
      <c r="AE1290" s="26">
        <v>0</v>
      </c>
      <c r="AF1290" s="26">
        <v>0</v>
      </c>
      <c r="AG1290" s="26"/>
      <c r="AH1290" s="26">
        <v>0</v>
      </c>
      <c r="AI1290" s="26">
        <v>0</v>
      </c>
      <c r="AJ1290" s="26">
        <v>3561795.780144</v>
      </c>
      <c r="AK1290" s="26">
        <v>0</v>
      </c>
      <c r="AL1290" s="26">
        <v>0</v>
      </c>
      <c r="AM1290" s="26">
        <v>5769179.1466260003</v>
      </c>
      <c r="AN1290" s="26">
        <v>101118.88</v>
      </c>
      <c r="AO1290" s="1">
        <v>45141.99</v>
      </c>
      <c r="AP1290" s="112">
        <v>204049.52322999999</v>
      </c>
      <c r="AQ1290" s="172"/>
    </row>
    <row r="1291" spans="1:43" ht="15" customHeight="1" x14ac:dyDescent="0.25">
      <c r="A1291" s="4">
        <f t="shared" si="427"/>
        <v>1263</v>
      </c>
      <c r="B1291" s="22">
        <f t="shared" si="428"/>
        <v>319</v>
      </c>
      <c r="C1291" s="2" t="s">
        <v>261</v>
      </c>
      <c r="D1291" s="2" t="s">
        <v>987</v>
      </c>
      <c r="E1291" s="5">
        <v>1995</v>
      </c>
      <c r="F1291" s="5">
        <v>2009</v>
      </c>
      <c r="G1291" s="5" t="s">
        <v>48</v>
      </c>
      <c r="H1291" s="5">
        <v>5</v>
      </c>
      <c r="I1291" s="5">
        <v>2</v>
      </c>
      <c r="J1291" s="26">
        <v>2134.1999999999998</v>
      </c>
      <c r="K1291" s="26">
        <v>1906.4</v>
      </c>
      <c r="L1291" s="26">
        <v>0</v>
      </c>
      <c r="M1291" s="6">
        <v>75</v>
      </c>
      <c r="N1291" s="24">
        <f t="shared" si="420"/>
        <v>11647646.460000001</v>
      </c>
      <c r="O1291" s="26"/>
      <c r="P1291" s="1">
        <f t="shared" si="423"/>
        <v>8587628.3100000005</v>
      </c>
      <c r="Q1291" s="1"/>
      <c r="R1291" s="1">
        <v>687234.60479999997</v>
      </c>
      <c r="S1291" s="1">
        <v>2372783.5452000001</v>
      </c>
      <c r="T1291" s="1"/>
      <c r="U1291" s="1">
        <f t="shared" si="426"/>
        <v>6109.759997901805</v>
      </c>
      <c r="V1291" s="1">
        <f t="shared" si="426"/>
        <v>6109.759997901805</v>
      </c>
      <c r="W1291" s="7">
        <v>2020</v>
      </c>
      <c r="X1291" s="173" t="s">
        <v>1394</v>
      </c>
      <c r="Y1291" s="11">
        <f>+P1291-'[1]Приложение №1'!$P1240</f>
        <v>0</v>
      </c>
      <c r="AA1291" s="24">
        <f t="shared" si="422"/>
        <v>11647646.460000001</v>
      </c>
      <c r="AB1291" s="26">
        <v>0</v>
      </c>
      <c r="AC1291" s="26">
        <v>0</v>
      </c>
      <c r="AD1291" s="26">
        <v>0</v>
      </c>
      <c r="AE1291" s="26">
        <v>0</v>
      </c>
      <c r="AF1291" s="26">
        <v>0</v>
      </c>
      <c r="AG1291" s="26"/>
      <c r="AH1291" s="26">
        <v>0</v>
      </c>
      <c r="AI1291" s="26">
        <v>0</v>
      </c>
      <c r="AJ1291" s="26">
        <v>10258548.143180402</v>
      </c>
      <c r="AK1291" s="26">
        <v>0</v>
      </c>
      <c r="AL1291" s="26">
        <v>0</v>
      </c>
      <c r="AM1291" s="26">
        <v>0</v>
      </c>
      <c r="AN1291" s="26">
        <v>1048288.1814</v>
      </c>
      <c r="AO1291" s="1">
        <v>116476.46460000001</v>
      </c>
      <c r="AP1291" s="112">
        <v>224333.67081960003</v>
      </c>
      <c r="AQ1291" s="172"/>
    </row>
    <row r="1292" spans="1:43" ht="15" customHeight="1" x14ac:dyDescent="0.25">
      <c r="A1292" s="4">
        <f t="shared" si="427"/>
        <v>1264</v>
      </c>
      <c r="B1292" s="22">
        <f t="shared" si="428"/>
        <v>320</v>
      </c>
      <c r="C1292" s="2" t="s">
        <v>261</v>
      </c>
      <c r="D1292" s="2" t="s">
        <v>267</v>
      </c>
      <c r="E1292" s="5">
        <v>1982</v>
      </c>
      <c r="F1292" s="5">
        <v>1982</v>
      </c>
      <c r="G1292" s="5" t="s">
        <v>63</v>
      </c>
      <c r="H1292" s="5">
        <v>2</v>
      </c>
      <c r="I1292" s="5">
        <v>3</v>
      </c>
      <c r="J1292" s="26">
        <v>805.8</v>
      </c>
      <c r="K1292" s="26">
        <v>720.4</v>
      </c>
      <c r="L1292" s="26">
        <v>0</v>
      </c>
      <c r="M1292" s="6">
        <v>30</v>
      </c>
      <c r="N1292" s="24">
        <f t="shared" si="420"/>
        <v>4340136.25</v>
      </c>
      <c r="O1292" s="26"/>
      <c r="P1292" s="1">
        <f t="shared" si="423"/>
        <v>3813940.2400608757</v>
      </c>
      <c r="Q1292" s="1"/>
      <c r="R1292" s="1">
        <v>41222.728799999997</v>
      </c>
      <c r="S1292" s="1">
        <v>484973.28113912483</v>
      </c>
      <c r="T1292" s="26"/>
      <c r="U1292" s="1">
        <f t="shared" si="426"/>
        <v>6024.6200027762352</v>
      </c>
      <c r="V1292" s="1">
        <f t="shared" si="426"/>
        <v>6024.6200027762352</v>
      </c>
      <c r="W1292" s="7">
        <v>2020</v>
      </c>
      <c r="X1292" s="173" t="s">
        <v>1394</v>
      </c>
      <c r="Y1292" s="11">
        <f>+P1292-'[1]Приложение №1'!$P1241</f>
        <v>0</v>
      </c>
      <c r="AA1292" s="24">
        <f t="shared" si="422"/>
        <v>4340136.25</v>
      </c>
      <c r="AB1292" s="26">
        <v>0</v>
      </c>
      <c r="AC1292" s="26">
        <v>0</v>
      </c>
      <c r="AD1292" s="26">
        <v>0</v>
      </c>
      <c r="AE1292" s="26">
        <v>0</v>
      </c>
      <c r="AF1292" s="26">
        <v>0</v>
      </c>
      <c r="AG1292" s="26"/>
      <c r="AH1292" s="26">
        <v>0</v>
      </c>
      <c r="AI1292" s="26">
        <v>0</v>
      </c>
      <c r="AJ1292" s="26">
        <v>0</v>
      </c>
      <c r="AK1292" s="26">
        <v>0</v>
      </c>
      <c r="AL1292" s="26">
        <v>3780059.0274825003</v>
      </c>
      <c r="AM1292" s="26">
        <v>0</v>
      </c>
      <c r="AN1292" s="26">
        <v>434013.625</v>
      </c>
      <c r="AO1292" s="1">
        <v>43401.362500000003</v>
      </c>
      <c r="AP1292" s="112">
        <v>82662.235017500003</v>
      </c>
      <c r="AQ1292" s="172"/>
    </row>
    <row r="1293" spans="1:43" ht="15" customHeight="1" x14ac:dyDescent="0.25">
      <c r="A1293" s="4">
        <f t="shared" si="427"/>
        <v>1265</v>
      </c>
      <c r="B1293" s="22">
        <f t="shared" si="428"/>
        <v>321</v>
      </c>
      <c r="C1293" s="2" t="s">
        <v>1215</v>
      </c>
      <c r="D1293" s="2" t="s">
        <v>1216</v>
      </c>
      <c r="E1293" s="5">
        <v>1994</v>
      </c>
      <c r="F1293" s="5">
        <v>1994</v>
      </c>
      <c r="G1293" s="5" t="s">
        <v>48</v>
      </c>
      <c r="H1293" s="5">
        <v>2</v>
      </c>
      <c r="I1293" s="5">
        <v>2</v>
      </c>
      <c r="J1293" s="26">
        <v>1089.5</v>
      </c>
      <c r="K1293" s="26">
        <v>974.3</v>
      </c>
      <c r="L1293" s="26">
        <v>0</v>
      </c>
      <c r="M1293" s="6">
        <v>43</v>
      </c>
      <c r="N1293" s="24">
        <f t="shared" ref="N1293:N1344" si="429">AA1293</f>
        <v>593748.16</v>
      </c>
      <c r="O1293" s="26"/>
      <c r="P1293" s="1">
        <f t="shared" si="423"/>
        <v>338876.07000000007</v>
      </c>
      <c r="Q1293" s="1"/>
      <c r="R1293" s="1">
        <v>254872.09</v>
      </c>
      <c r="S1293" s="1">
        <v>0</v>
      </c>
      <c r="T1293" s="1"/>
      <c r="U1293" s="1">
        <f t="shared" si="426"/>
        <v>609.40999692086632</v>
      </c>
      <c r="V1293" s="1">
        <f t="shared" si="426"/>
        <v>609.40999692086632</v>
      </c>
      <c r="W1293" s="7">
        <v>2020</v>
      </c>
      <c r="X1293" s="173" t="s">
        <v>1394</v>
      </c>
      <c r="Y1293" s="11">
        <f>+P1293-'[1]Приложение №1'!$P1242</f>
        <v>0</v>
      </c>
      <c r="AA1293" s="24">
        <f t="shared" ref="AA1293:AA1344" si="430">SUM(AB1293:AP1293)</f>
        <v>593748.16</v>
      </c>
      <c r="AB1293" s="26">
        <v>0</v>
      </c>
      <c r="AC1293" s="26">
        <v>0</v>
      </c>
      <c r="AD1293" s="26">
        <v>0</v>
      </c>
      <c r="AE1293" s="26">
        <v>0</v>
      </c>
      <c r="AF1293" s="26">
        <v>543023.63295600004</v>
      </c>
      <c r="AG1293" s="26"/>
      <c r="AH1293" s="26">
        <v>0</v>
      </c>
      <c r="AI1293" s="26">
        <v>0</v>
      </c>
      <c r="AJ1293" s="26">
        <v>0</v>
      </c>
      <c r="AK1293" s="26">
        <v>0</v>
      </c>
      <c r="AL1293" s="26">
        <v>0</v>
      </c>
      <c r="AM1293" s="26">
        <v>0</v>
      </c>
      <c r="AN1293" s="26">
        <v>34646.21</v>
      </c>
      <c r="AO1293" s="26">
        <v>4203.49</v>
      </c>
      <c r="AP1293" s="112">
        <v>11874.827044000001</v>
      </c>
      <c r="AQ1293" s="172"/>
    </row>
    <row r="1294" spans="1:43" ht="15" customHeight="1" x14ac:dyDescent="0.25">
      <c r="A1294" s="4">
        <f t="shared" si="427"/>
        <v>1266</v>
      </c>
      <c r="B1294" s="22">
        <f t="shared" si="428"/>
        <v>322</v>
      </c>
      <c r="C1294" s="2" t="s">
        <v>645</v>
      </c>
      <c r="D1294" s="2" t="s">
        <v>988</v>
      </c>
      <c r="E1294" s="5">
        <v>1989</v>
      </c>
      <c r="F1294" s="5">
        <v>2013</v>
      </c>
      <c r="G1294" s="5" t="s">
        <v>48</v>
      </c>
      <c r="H1294" s="5">
        <v>5</v>
      </c>
      <c r="I1294" s="5">
        <v>3</v>
      </c>
      <c r="J1294" s="26">
        <v>2867.1</v>
      </c>
      <c r="K1294" s="26">
        <v>2867.1</v>
      </c>
      <c r="L1294" s="26">
        <v>0</v>
      </c>
      <c r="M1294" s="6">
        <v>82</v>
      </c>
      <c r="N1294" s="24">
        <f t="shared" si="429"/>
        <v>8541004.8900000006</v>
      </c>
      <c r="O1294" s="26"/>
      <c r="P1294" s="1">
        <f t="shared" si="423"/>
        <v>4424235.6400000006</v>
      </c>
      <c r="Q1294" s="1"/>
      <c r="R1294" s="1">
        <v>865987.05219999992</v>
      </c>
      <c r="S1294" s="1">
        <v>3250782.1977999997</v>
      </c>
      <c r="T1294" s="1"/>
      <c r="U1294" s="1">
        <f t="shared" si="426"/>
        <v>2978.9700010463539</v>
      </c>
      <c r="V1294" s="1">
        <f t="shared" si="426"/>
        <v>2978.9700010463539</v>
      </c>
      <c r="W1294" s="7">
        <v>2020</v>
      </c>
      <c r="X1294" s="173" t="s">
        <v>1394</v>
      </c>
      <c r="Y1294" s="11">
        <f>+P1294-'[1]Приложение №1'!$P1243</f>
        <v>0</v>
      </c>
      <c r="AA1294" s="24">
        <f t="shared" si="430"/>
        <v>8541004.8900000006</v>
      </c>
      <c r="AB1294" s="26">
        <v>0</v>
      </c>
      <c r="AC1294" s="26">
        <v>0</v>
      </c>
      <c r="AD1294" s="26">
        <v>4445034.5403198004</v>
      </c>
      <c r="AE1294" s="26">
        <v>2892873.6360392398</v>
      </c>
      <c r="AF1294" s="26">
        <v>0</v>
      </c>
      <c r="AG1294" s="26"/>
      <c r="AH1294" s="26">
        <v>0</v>
      </c>
      <c r="AI1294" s="26">
        <v>0</v>
      </c>
      <c r="AJ1294" s="26">
        <v>0</v>
      </c>
      <c r="AK1294" s="26">
        <v>0</v>
      </c>
      <c r="AL1294" s="26">
        <v>0</v>
      </c>
      <c r="AM1294" s="26">
        <v>0</v>
      </c>
      <c r="AN1294" s="26">
        <v>957221.47470000014</v>
      </c>
      <c r="AO1294" s="1">
        <v>85410.048900000009</v>
      </c>
      <c r="AP1294" s="112">
        <v>160465.19004096001</v>
      </c>
      <c r="AQ1294" s="172"/>
    </row>
    <row r="1295" spans="1:43" ht="15" customHeight="1" x14ac:dyDescent="0.25">
      <c r="A1295" s="4">
        <f t="shared" si="427"/>
        <v>1267</v>
      </c>
      <c r="B1295" s="22">
        <f t="shared" si="428"/>
        <v>323</v>
      </c>
      <c r="C1295" s="2" t="s">
        <v>645</v>
      </c>
      <c r="D1295" s="2" t="s">
        <v>989</v>
      </c>
      <c r="E1295" s="5">
        <v>1979</v>
      </c>
      <c r="F1295" s="5">
        <v>2013</v>
      </c>
      <c r="G1295" s="5" t="s">
        <v>48</v>
      </c>
      <c r="H1295" s="5">
        <v>4</v>
      </c>
      <c r="I1295" s="5">
        <v>2</v>
      </c>
      <c r="J1295" s="26">
        <v>1242.18</v>
      </c>
      <c r="K1295" s="26">
        <v>1242.18</v>
      </c>
      <c r="L1295" s="26">
        <v>0</v>
      </c>
      <c r="M1295" s="6">
        <v>47</v>
      </c>
      <c r="N1295" s="24">
        <f t="shared" si="429"/>
        <v>28614187.700000003</v>
      </c>
      <c r="O1295" s="26"/>
      <c r="P1295" s="1">
        <f t="shared" si="423"/>
        <v>24802007.230000004</v>
      </c>
      <c r="Q1295" s="1"/>
      <c r="R1295" s="1">
        <v>446256.01676000003</v>
      </c>
      <c r="S1295" s="1">
        <v>3365924.4532399997</v>
      </c>
      <c r="T1295" s="1"/>
      <c r="U1295" s="1">
        <f t="shared" si="426"/>
        <v>23035.4599977459</v>
      </c>
      <c r="V1295" s="1">
        <f t="shared" si="426"/>
        <v>23035.4599977459</v>
      </c>
      <c r="W1295" s="7">
        <v>2020</v>
      </c>
      <c r="X1295" s="173" t="s">
        <v>1394</v>
      </c>
      <c r="Y1295" s="11">
        <f>+P1295-'[1]Приложение №1'!$P1244</f>
        <v>0</v>
      </c>
      <c r="AA1295" s="24">
        <f t="shared" si="430"/>
        <v>28614187.700000003</v>
      </c>
      <c r="AB1295" s="26">
        <v>0</v>
      </c>
      <c r="AC1295" s="26">
        <v>0</v>
      </c>
      <c r="AD1295" s="26">
        <v>1925825.0481519001</v>
      </c>
      <c r="AE1295" s="26">
        <v>1253346.5063616</v>
      </c>
      <c r="AF1295" s="26">
        <v>0</v>
      </c>
      <c r="AG1295" s="26"/>
      <c r="AH1295" s="26">
        <v>0</v>
      </c>
      <c r="AI1295" s="26">
        <v>0</v>
      </c>
      <c r="AJ1295" s="26">
        <v>9928216.292715</v>
      </c>
      <c r="AK1295" s="26">
        <v>0</v>
      </c>
      <c r="AL1295" s="26">
        <v>5045928.4281096598</v>
      </c>
      <c r="AM1295" s="26">
        <v>6834917.0833343398</v>
      </c>
      <c r="AN1295" s="26">
        <v>2793370.4105000002</v>
      </c>
      <c r="AO1295" s="1">
        <v>286141.87699999998</v>
      </c>
      <c r="AP1295" s="112">
        <v>546442.05382749997</v>
      </c>
      <c r="AQ1295" s="172"/>
    </row>
    <row r="1296" spans="1:43" ht="15" customHeight="1" x14ac:dyDescent="0.25">
      <c r="A1296" s="4">
        <f t="shared" si="427"/>
        <v>1268</v>
      </c>
      <c r="B1296" s="22">
        <f t="shared" si="428"/>
        <v>324</v>
      </c>
      <c r="C1296" s="2" t="s">
        <v>645</v>
      </c>
      <c r="D1296" s="2" t="s">
        <v>990</v>
      </c>
      <c r="E1296" s="5">
        <v>1975</v>
      </c>
      <c r="F1296" s="5">
        <v>2010</v>
      </c>
      <c r="G1296" s="5" t="s">
        <v>48</v>
      </c>
      <c r="H1296" s="5">
        <v>4</v>
      </c>
      <c r="I1296" s="5">
        <v>2</v>
      </c>
      <c r="J1296" s="26">
        <v>1270</v>
      </c>
      <c r="K1296" s="26">
        <v>1279</v>
      </c>
      <c r="L1296" s="26">
        <v>0</v>
      </c>
      <c r="M1296" s="6">
        <v>39</v>
      </c>
      <c r="N1296" s="24">
        <f t="shared" si="429"/>
        <v>29462353.34</v>
      </c>
      <c r="O1296" s="26"/>
      <c r="P1296" s="1">
        <f t="shared" si="423"/>
        <v>25520738.699999999</v>
      </c>
      <c r="Q1296" s="1"/>
      <c r="R1296" s="1">
        <v>472211.29800000001</v>
      </c>
      <c r="S1296" s="1">
        <v>3469403.3419999997</v>
      </c>
      <c r="T1296" s="1"/>
      <c r="U1296" s="1">
        <f t="shared" si="426"/>
        <v>23035.46</v>
      </c>
      <c r="V1296" s="1">
        <f t="shared" si="426"/>
        <v>23035.46</v>
      </c>
      <c r="W1296" s="7">
        <v>2020</v>
      </c>
      <c r="X1296" s="173" t="s">
        <v>1394</v>
      </c>
      <c r="Y1296" s="11">
        <f>+P1296-'[1]Приложение №1'!$P1245</f>
        <v>0</v>
      </c>
      <c r="AA1296" s="24">
        <f t="shared" si="430"/>
        <v>29462353.34</v>
      </c>
      <c r="AB1296" s="26">
        <v>0</v>
      </c>
      <c r="AC1296" s="26">
        <v>0</v>
      </c>
      <c r="AD1296" s="26">
        <v>1982909.2719916198</v>
      </c>
      <c r="AE1296" s="26">
        <v>1290497.4993876</v>
      </c>
      <c r="AF1296" s="26">
        <v>0</v>
      </c>
      <c r="AG1296" s="26"/>
      <c r="AH1296" s="26">
        <v>0</v>
      </c>
      <c r="AI1296" s="26">
        <v>0</v>
      </c>
      <c r="AJ1296" s="26">
        <v>10222502.889866399</v>
      </c>
      <c r="AK1296" s="26">
        <v>0</v>
      </c>
      <c r="AL1296" s="26">
        <v>5195496.9927289803</v>
      </c>
      <c r="AM1296" s="26">
        <v>7037513.8477249201</v>
      </c>
      <c r="AN1296" s="26">
        <v>2876169.9234000002</v>
      </c>
      <c r="AO1296" s="1">
        <v>294623.53340000001</v>
      </c>
      <c r="AP1296" s="112">
        <v>562639.38150048</v>
      </c>
      <c r="AQ1296" s="172"/>
    </row>
    <row r="1297" spans="1:43" ht="15" customHeight="1" x14ac:dyDescent="0.25">
      <c r="A1297" s="4">
        <f t="shared" si="427"/>
        <v>1269</v>
      </c>
      <c r="B1297" s="22">
        <f t="shared" si="428"/>
        <v>325</v>
      </c>
      <c r="C1297" s="2" t="s">
        <v>645</v>
      </c>
      <c r="D1297" s="2" t="s">
        <v>647</v>
      </c>
      <c r="E1297" s="5">
        <v>1979</v>
      </c>
      <c r="F1297" s="5">
        <v>1979</v>
      </c>
      <c r="G1297" s="5" t="s">
        <v>48</v>
      </c>
      <c r="H1297" s="5">
        <v>4</v>
      </c>
      <c r="I1297" s="5">
        <v>2</v>
      </c>
      <c r="J1297" s="26">
        <v>1245</v>
      </c>
      <c r="K1297" s="26">
        <v>1245</v>
      </c>
      <c r="L1297" s="26">
        <v>0</v>
      </c>
      <c r="M1297" s="6">
        <v>44</v>
      </c>
      <c r="N1297" s="24">
        <f t="shared" si="429"/>
        <v>24970330.050000004</v>
      </c>
      <c r="O1297" s="26"/>
      <c r="P1297" s="1">
        <f t="shared" si="423"/>
        <v>21362188.960000005</v>
      </c>
      <c r="Q1297" s="1"/>
      <c r="R1297" s="1">
        <v>100449.09000000001</v>
      </c>
      <c r="S1297" s="1">
        <v>3507691.9999999995</v>
      </c>
      <c r="T1297" s="1"/>
      <c r="U1297" s="1">
        <f t="shared" si="426"/>
        <v>20056.490000000005</v>
      </c>
      <c r="V1297" s="1">
        <f t="shared" si="426"/>
        <v>20056.490000000005</v>
      </c>
      <c r="W1297" s="7">
        <v>2020</v>
      </c>
      <c r="X1297" s="173" t="s">
        <v>1394</v>
      </c>
      <c r="Y1297" s="11">
        <f>+P1297-'[1]Приложение №1'!$P1246</f>
        <v>0</v>
      </c>
      <c r="AA1297" s="24">
        <f t="shared" si="430"/>
        <v>24970330.050000004</v>
      </c>
      <c r="AB1297" s="26">
        <v>0</v>
      </c>
      <c r="AC1297" s="26">
        <v>0</v>
      </c>
      <c r="AD1297" s="26">
        <v>0</v>
      </c>
      <c r="AE1297" s="26">
        <v>0</v>
      </c>
      <c r="AF1297" s="26">
        <v>0</v>
      </c>
      <c r="AG1297" s="26"/>
      <c r="AH1297" s="26">
        <v>0</v>
      </c>
      <c r="AI1297" s="26">
        <v>0</v>
      </c>
      <c r="AJ1297" s="26">
        <v>9950755.3540920001</v>
      </c>
      <c r="AK1297" s="26">
        <v>0</v>
      </c>
      <c r="AL1297" s="26">
        <v>5057383.7028518999</v>
      </c>
      <c r="AM1297" s="26">
        <v>6850433.7298026001</v>
      </c>
      <c r="AN1297" s="26">
        <v>2384051.247</v>
      </c>
      <c r="AO1297" s="1">
        <v>249703.30049999998</v>
      </c>
      <c r="AP1297" s="112">
        <v>478002.71575349988</v>
      </c>
      <c r="AQ1297" s="172"/>
    </row>
    <row r="1298" spans="1:43" ht="15" customHeight="1" x14ac:dyDescent="0.25">
      <c r="A1298" s="4">
        <f t="shared" si="427"/>
        <v>1270</v>
      </c>
      <c r="B1298" s="22">
        <f t="shared" si="428"/>
        <v>326</v>
      </c>
      <c r="C1298" s="2" t="s">
        <v>278</v>
      </c>
      <c r="D1298" s="2" t="s">
        <v>991</v>
      </c>
      <c r="E1298" s="5">
        <v>1977</v>
      </c>
      <c r="F1298" s="5">
        <v>2013</v>
      </c>
      <c r="G1298" s="5" t="s">
        <v>63</v>
      </c>
      <c r="H1298" s="5">
        <v>2</v>
      </c>
      <c r="I1298" s="5">
        <v>2</v>
      </c>
      <c r="J1298" s="26">
        <v>524.20000000000005</v>
      </c>
      <c r="K1298" s="26">
        <v>277.2</v>
      </c>
      <c r="L1298" s="26">
        <v>206.6</v>
      </c>
      <c r="M1298" s="6">
        <v>30</v>
      </c>
      <c r="N1298" s="24">
        <f t="shared" si="429"/>
        <v>4344030.53</v>
      </c>
      <c r="O1298" s="26"/>
      <c r="P1298" s="1">
        <f t="shared" si="423"/>
        <v>3625981.1300000004</v>
      </c>
      <c r="Q1298" s="1"/>
      <c r="R1298" s="1">
        <v>149145.72279999999</v>
      </c>
      <c r="S1298" s="1">
        <v>568903.67720000038</v>
      </c>
      <c r="T1298" s="26"/>
      <c r="U1298" s="1">
        <f t="shared" si="426"/>
        <v>8978.9800124018202</v>
      </c>
      <c r="V1298" s="1">
        <f t="shared" si="426"/>
        <v>8978.9800124018202</v>
      </c>
      <c r="W1298" s="7">
        <v>2020</v>
      </c>
      <c r="X1298" s="173" t="s">
        <v>1394</v>
      </c>
      <c r="Y1298" s="11">
        <f>+P1298-'[1]Приложение №1'!$P1247</f>
        <v>0</v>
      </c>
      <c r="AA1298" s="24">
        <f t="shared" si="430"/>
        <v>4344030.53</v>
      </c>
      <c r="AB1298" s="26">
        <v>0</v>
      </c>
      <c r="AC1298" s="26">
        <v>0</v>
      </c>
      <c r="AD1298" s="26">
        <v>0</v>
      </c>
      <c r="AE1298" s="26">
        <v>882604.63422600005</v>
      </c>
      <c r="AF1298" s="26">
        <v>0</v>
      </c>
      <c r="AG1298" s="26"/>
      <c r="AH1298" s="26">
        <v>0</v>
      </c>
      <c r="AI1298" s="26">
        <v>0</v>
      </c>
      <c r="AJ1298" s="26">
        <v>0</v>
      </c>
      <c r="AK1298" s="26">
        <v>0</v>
      </c>
      <c r="AL1298" s="26">
        <v>0</v>
      </c>
      <c r="AM1298" s="26">
        <v>3271404.6950340006</v>
      </c>
      <c r="AN1298" s="26">
        <v>55888.63</v>
      </c>
      <c r="AO1298" s="1">
        <v>43292.800000000003</v>
      </c>
      <c r="AP1298" s="112">
        <v>90839.770740000007</v>
      </c>
      <c r="AQ1298" s="172"/>
    </row>
    <row r="1299" spans="1:43" ht="15" customHeight="1" x14ac:dyDescent="0.25">
      <c r="A1299" s="4">
        <f t="shared" si="427"/>
        <v>1271</v>
      </c>
      <c r="B1299" s="22">
        <f t="shared" si="428"/>
        <v>327</v>
      </c>
      <c r="C1299" s="2" t="s">
        <v>278</v>
      </c>
      <c r="D1299" s="2" t="s">
        <v>992</v>
      </c>
      <c r="E1299" s="5">
        <v>1975</v>
      </c>
      <c r="F1299" s="5">
        <v>2013</v>
      </c>
      <c r="G1299" s="5" t="s">
        <v>63</v>
      </c>
      <c r="H1299" s="5">
        <v>2</v>
      </c>
      <c r="I1299" s="5">
        <v>2</v>
      </c>
      <c r="J1299" s="26">
        <v>523.9</v>
      </c>
      <c r="K1299" s="26">
        <v>276.89999999999998</v>
      </c>
      <c r="L1299" s="26">
        <v>206.6</v>
      </c>
      <c r="M1299" s="6">
        <v>38</v>
      </c>
      <c r="N1299" s="24">
        <f t="shared" si="429"/>
        <v>6362376.5099999998</v>
      </c>
      <c r="O1299" s="26"/>
      <c r="P1299" s="1">
        <f t="shared" si="423"/>
        <v>5644041.2000000002</v>
      </c>
      <c r="Q1299" s="1"/>
      <c r="R1299" s="1">
        <v>149633.58619999999</v>
      </c>
      <c r="S1299" s="1">
        <v>568701.72379999957</v>
      </c>
      <c r="T1299" s="26"/>
      <c r="U1299" s="1">
        <f t="shared" si="426"/>
        <v>13159.000020682523</v>
      </c>
      <c r="V1299" s="1">
        <f t="shared" si="426"/>
        <v>13159.000020682523</v>
      </c>
      <c r="W1299" s="7">
        <v>2020</v>
      </c>
      <c r="X1299" s="173" t="s">
        <v>1394</v>
      </c>
      <c r="Y1299" s="11">
        <f>+P1299-'[1]Приложение №1'!$P1248</f>
        <v>0</v>
      </c>
      <c r="AA1299" s="24">
        <f t="shared" si="430"/>
        <v>6362376.5099999998</v>
      </c>
      <c r="AB1299" s="26">
        <v>0</v>
      </c>
      <c r="AC1299" s="26">
        <v>0</v>
      </c>
      <c r="AD1299" s="26">
        <v>0</v>
      </c>
      <c r="AE1299" s="26">
        <v>896708.42293200002</v>
      </c>
      <c r="AF1299" s="26">
        <v>0</v>
      </c>
      <c r="AG1299" s="26"/>
      <c r="AH1299" s="26">
        <v>0</v>
      </c>
      <c r="AI1299" s="26">
        <v>0</v>
      </c>
      <c r="AJ1299" s="26">
        <v>1916481.442386</v>
      </c>
      <c r="AK1299" s="26">
        <v>0</v>
      </c>
      <c r="AL1299" s="26">
        <v>0</v>
      </c>
      <c r="AM1299" s="26">
        <v>3269343.9787260001</v>
      </c>
      <c r="AN1299" s="26">
        <v>103537.29</v>
      </c>
      <c r="AO1299" s="1">
        <v>43292.68</v>
      </c>
      <c r="AP1299" s="112">
        <v>133012.69595600001</v>
      </c>
      <c r="AQ1299" s="172"/>
    </row>
    <row r="1300" spans="1:43" ht="15" customHeight="1" x14ac:dyDescent="0.25">
      <c r="A1300" s="4">
        <f t="shared" si="427"/>
        <v>1272</v>
      </c>
      <c r="B1300" s="22">
        <f t="shared" si="428"/>
        <v>328</v>
      </c>
      <c r="C1300" s="2" t="s">
        <v>278</v>
      </c>
      <c r="D1300" s="2" t="s">
        <v>993</v>
      </c>
      <c r="E1300" s="5">
        <v>1977</v>
      </c>
      <c r="F1300" s="5">
        <v>2013</v>
      </c>
      <c r="G1300" s="5" t="s">
        <v>63</v>
      </c>
      <c r="H1300" s="5">
        <v>2</v>
      </c>
      <c r="I1300" s="5">
        <v>2</v>
      </c>
      <c r="J1300" s="26">
        <v>523.9</v>
      </c>
      <c r="K1300" s="26">
        <v>276.89999999999998</v>
      </c>
      <c r="L1300" s="26">
        <v>206.6</v>
      </c>
      <c r="M1300" s="6">
        <v>46</v>
      </c>
      <c r="N1300" s="24">
        <f t="shared" si="429"/>
        <v>6362376.5099999998</v>
      </c>
      <c r="O1300" s="26"/>
      <c r="P1300" s="1">
        <f t="shared" si="423"/>
        <v>5648359.3000000007</v>
      </c>
      <c r="Q1300" s="1"/>
      <c r="R1300" s="1">
        <v>145315.48619999998</v>
      </c>
      <c r="S1300" s="1">
        <v>568701.7237999991</v>
      </c>
      <c r="T1300" s="26"/>
      <c r="U1300" s="1">
        <f t="shared" si="426"/>
        <v>13159.000020682523</v>
      </c>
      <c r="V1300" s="1">
        <f t="shared" si="426"/>
        <v>13159.000020682523</v>
      </c>
      <c r="W1300" s="7">
        <v>2020</v>
      </c>
      <c r="X1300" s="173" t="s">
        <v>1394</v>
      </c>
      <c r="Y1300" s="11">
        <f>+P1300-'[1]Приложение №1'!$P1249</f>
        <v>0</v>
      </c>
      <c r="AA1300" s="24">
        <f t="shared" si="430"/>
        <v>6362376.5099999998</v>
      </c>
      <c r="AB1300" s="26">
        <v>0</v>
      </c>
      <c r="AC1300" s="26">
        <v>0</v>
      </c>
      <c r="AD1300" s="26">
        <v>0</v>
      </c>
      <c r="AE1300" s="26">
        <v>896708.42293200002</v>
      </c>
      <c r="AF1300" s="26">
        <v>0</v>
      </c>
      <c r="AG1300" s="26"/>
      <c r="AH1300" s="26">
        <v>0</v>
      </c>
      <c r="AI1300" s="26">
        <v>0</v>
      </c>
      <c r="AJ1300" s="26">
        <v>1916481.442386</v>
      </c>
      <c r="AK1300" s="26">
        <v>0</v>
      </c>
      <c r="AL1300" s="26">
        <v>0</v>
      </c>
      <c r="AM1300" s="26">
        <v>3269343.9787260001</v>
      </c>
      <c r="AN1300" s="26">
        <v>103537.29</v>
      </c>
      <c r="AO1300" s="1">
        <v>43292.68</v>
      </c>
      <c r="AP1300" s="112">
        <v>133012.69595600001</v>
      </c>
      <c r="AQ1300" s="172"/>
    </row>
    <row r="1301" spans="1:43" ht="15" customHeight="1" x14ac:dyDescent="0.25">
      <c r="A1301" s="4">
        <f t="shared" si="427"/>
        <v>1273</v>
      </c>
      <c r="B1301" s="22">
        <f t="shared" si="428"/>
        <v>329</v>
      </c>
      <c r="C1301" s="2" t="s">
        <v>281</v>
      </c>
      <c r="D1301" s="2" t="s">
        <v>994</v>
      </c>
      <c r="E1301" s="5">
        <v>1989</v>
      </c>
      <c r="F1301" s="5">
        <v>2013</v>
      </c>
      <c r="G1301" s="5" t="s">
        <v>48</v>
      </c>
      <c r="H1301" s="5">
        <v>4</v>
      </c>
      <c r="I1301" s="5">
        <v>2</v>
      </c>
      <c r="J1301" s="26">
        <v>1349.2</v>
      </c>
      <c r="K1301" s="26">
        <v>1349.2</v>
      </c>
      <c r="L1301" s="26">
        <v>0</v>
      </c>
      <c r="M1301" s="6">
        <v>46</v>
      </c>
      <c r="N1301" s="24">
        <f t="shared" si="429"/>
        <v>998070.82</v>
      </c>
      <c r="O1301" s="26"/>
      <c r="P1301" s="1">
        <f t="shared" si="423"/>
        <v>270448.49999999988</v>
      </c>
      <c r="Q1301" s="1"/>
      <c r="R1301" s="1">
        <v>497606.91440000001</v>
      </c>
      <c r="S1301" s="1">
        <v>230015.40560000006</v>
      </c>
      <c r="T1301" s="1"/>
      <c r="U1301" s="1">
        <f t="shared" si="426"/>
        <v>739.75008894159498</v>
      </c>
      <c r="V1301" s="1">
        <f t="shared" si="426"/>
        <v>739.75008894159498</v>
      </c>
      <c r="W1301" s="7">
        <v>2020</v>
      </c>
      <c r="X1301" s="173" t="s">
        <v>1394</v>
      </c>
      <c r="Y1301" s="11">
        <f>+P1301-'[1]Приложение №1'!$P1250</f>
        <v>0</v>
      </c>
      <c r="AA1301" s="24">
        <f t="shared" si="430"/>
        <v>998070.82</v>
      </c>
      <c r="AB1301" s="26">
        <v>0</v>
      </c>
      <c r="AC1301" s="26">
        <v>0</v>
      </c>
      <c r="AD1301" s="26">
        <v>0</v>
      </c>
      <c r="AE1301" s="26">
        <v>839972.40982871992</v>
      </c>
      <c r="AF1301" s="26">
        <v>0</v>
      </c>
      <c r="AG1301" s="26"/>
      <c r="AH1301" s="26">
        <v>0</v>
      </c>
      <c r="AI1301" s="26">
        <v>0</v>
      </c>
      <c r="AJ1301" s="26">
        <v>0</v>
      </c>
      <c r="AK1301" s="26">
        <v>0</v>
      </c>
      <c r="AL1301" s="26">
        <v>0</v>
      </c>
      <c r="AM1301" s="26">
        <v>0</v>
      </c>
      <c r="AN1301" s="26">
        <v>129749.2066</v>
      </c>
      <c r="AO1301" s="1">
        <v>9980.7081999999991</v>
      </c>
      <c r="AP1301" s="112">
        <v>18368.495371279998</v>
      </c>
      <c r="AQ1301" s="172"/>
    </row>
    <row r="1302" spans="1:43" ht="15" customHeight="1" x14ac:dyDescent="0.25">
      <c r="A1302" s="4">
        <f t="shared" si="427"/>
        <v>1274</v>
      </c>
      <c r="B1302" s="22">
        <f t="shared" si="428"/>
        <v>330</v>
      </c>
      <c r="C1302" s="2" t="s">
        <v>281</v>
      </c>
      <c r="D1302" s="2" t="s">
        <v>995</v>
      </c>
      <c r="E1302" s="5">
        <v>1993</v>
      </c>
      <c r="F1302" s="5">
        <v>2013</v>
      </c>
      <c r="G1302" s="5" t="s">
        <v>48</v>
      </c>
      <c r="H1302" s="5">
        <v>4</v>
      </c>
      <c r="I1302" s="5">
        <v>2</v>
      </c>
      <c r="J1302" s="26">
        <v>1782.7</v>
      </c>
      <c r="K1302" s="26">
        <v>1782.7</v>
      </c>
      <c r="L1302" s="26">
        <v>0</v>
      </c>
      <c r="M1302" s="6">
        <v>51</v>
      </c>
      <c r="N1302" s="24">
        <f t="shared" si="429"/>
        <v>9192230.629999999</v>
      </c>
      <c r="O1302" s="26"/>
      <c r="P1302" s="1">
        <f t="shared" si="423"/>
        <v>3776002.2999999989</v>
      </c>
      <c r="Q1302" s="1"/>
      <c r="R1302" s="1">
        <v>575768.83140000002</v>
      </c>
      <c r="S1302" s="1">
        <v>4840459.4986000005</v>
      </c>
      <c r="T1302" s="1"/>
      <c r="U1302" s="1">
        <f t="shared" si="426"/>
        <v>5156.3530767936272</v>
      </c>
      <c r="V1302" s="1">
        <f t="shared" si="426"/>
        <v>5156.3530767936272</v>
      </c>
      <c r="W1302" s="7">
        <v>2020</v>
      </c>
      <c r="X1302" s="173" t="s">
        <v>1394</v>
      </c>
      <c r="Y1302" s="11">
        <f>+P1302-'[1]Приложение №1'!$P1251</f>
        <v>0</v>
      </c>
      <c r="AA1302" s="24">
        <f t="shared" si="430"/>
        <v>9192230.629999999</v>
      </c>
      <c r="AB1302" s="26">
        <v>3604821.641694</v>
      </c>
      <c r="AC1302" s="26">
        <v>1665413.416611</v>
      </c>
      <c r="AD1302" s="26">
        <v>1687134.4693795198</v>
      </c>
      <c r="AE1302" s="26">
        <v>1089849.3568830001</v>
      </c>
      <c r="AF1302" s="26">
        <v>0</v>
      </c>
      <c r="AG1302" s="26"/>
      <c r="AH1302" s="26">
        <v>0</v>
      </c>
      <c r="AI1302" s="26">
        <v>0</v>
      </c>
      <c r="AJ1302" s="26">
        <v>0</v>
      </c>
      <c r="AK1302" s="26">
        <v>0</v>
      </c>
      <c r="AL1302" s="26">
        <v>0</v>
      </c>
      <c r="AM1302" s="26">
        <v>0</v>
      </c>
      <c r="AN1302" s="26">
        <v>877113.06050000002</v>
      </c>
      <c r="AO1302" s="1">
        <v>91922.306299999997</v>
      </c>
      <c r="AP1302" s="112">
        <v>175976.37863247999</v>
      </c>
      <c r="AQ1302" s="172"/>
    </row>
    <row r="1303" spans="1:43" ht="15" customHeight="1" x14ac:dyDescent="0.25">
      <c r="A1303" s="4">
        <f t="shared" si="427"/>
        <v>1275</v>
      </c>
      <c r="B1303" s="22">
        <f t="shared" si="428"/>
        <v>331</v>
      </c>
      <c r="C1303" s="2" t="s">
        <v>281</v>
      </c>
      <c r="D1303" s="2" t="s">
        <v>996</v>
      </c>
      <c r="E1303" s="5">
        <v>1995</v>
      </c>
      <c r="F1303" s="5">
        <v>2013</v>
      </c>
      <c r="G1303" s="5" t="s">
        <v>48</v>
      </c>
      <c r="H1303" s="5">
        <v>5</v>
      </c>
      <c r="I1303" s="5">
        <v>3</v>
      </c>
      <c r="J1303" s="26">
        <v>2955.4</v>
      </c>
      <c r="K1303" s="26">
        <v>2955.4</v>
      </c>
      <c r="L1303" s="26">
        <v>0</v>
      </c>
      <c r="M1303" s="6">
        <v>107</v>
      </c>
      <c r="N1303" s="24">
        <f t="shared" si="429"/>
        <v>12550430.99</v>
      </c>
      <c r="O1303" s="26"/>
      <c r="P1303" s="1">
        <f t="shared" si="423"/>
        <v>4761746.59</v>
      </c>
      <c r="Q1303" s="1"/>
      <c r="R1303" s="1">
        <v>1091076.9827999999</v>
      </c>
      <c r="S1303" s="1">
        <v>6697607.417200001</v>
      </c>
      <c r="T1303" s="1"/>
      <c r="U1303" s="1">
        <f t="shared" si="426"/>
        <v>4246.6099309738102</v>
      </c>
      <c r="V1303" s="1">
        <f t="shared" si="426"/>
        <v>4246.6099309738102</v>
      </c>
      <c r="W1303" s="7">
        <v>2020</v>
      </c>
      <c r="X1303" s="173" t="s">
        <v>1394</v>
      </c>
      <c r="Y1303" s="11">
        <f>+P1303-'[1]Приложение №1'!$P1252</f>
        <v>0</v>
      </c>
      <c r="AA1303" s="24">
        <f t="shared" si="430"/>
        <v>12550430.99</v>
      </c>
      <c r="AB1303" s="26">
        <v>6235881.2519148607</v>
      </c>
      <c r="AC1303" s="26">
        <v>2880952.6065108599</v>
      </c>
      <c r="AD1303" s="26">
        <v>0</v>
      </c>
      <c r="AE1303" s="26">
        <v>1885300.26106884</v>
      </c>
      <c r="AF1303" s="26">
        <v>0</v>
      </c>
      <c r="AG1303" s="26"/>
      <c r="AH1303" s="26">
        <v>0</v>
      </c>
      <c r="AI1303" s="26">
        <v>0</v>
      </c>
      <c r="AJ1303" s="26">
        <v>0</v>
      </c>
      <c r="AK1303" s="26">
        <v>0</v>
      </c>
      <c r="AL1303" s="26">
        <v>0</v>
      </c>
      <c r="AM1303" s="26">
        <v>0</v>
      </c>
      <c r="AN1303" s="26">
        <v>1182198.1705</v>
      </c>
      <c r="AO1303" s="1">
        <v>125504.30989999999</v>
      </c>
      <c r="AP1303" s="112">
        <v>240594.39010543999</v>
      </c>
      <c r="AQ1303" s="172"/>
    </row>
    <row r="1304" spans="1:43" ht="15" customHeight="1" x14ac:dyDescent="0.25">
      <c r="A1304" s="4">
        <f t="shared" si="427"/>
        <v>1276</v>
      </c>
      <c r="B1304" s="22">
        <f t="shared" si="428"/>
        <v>332</v>
      </c>
      <c r="C1304" s="2" t="s">
        <v>281</v>
      </c>
      <c r="D1304" s="2" t="s">
        <v>651</v>
      </c>
      <c r="E1304" s="5">
        <v>1988</v>
      </c>
      <c r="F1304" s="5">
        <v>2013</v>
      </c>
      <c r="G1304" s="5" t="s">
        <v>48</v>
      </c>
      <c r="H1304" s="5">
        <v>3</v>
      </c>
      <c r="I1304" s="5">
        <v>3</v>
      </c>
      <c r="J1304" s="26">
        <v>1278.92</v>
      </c>
      <c r="K1304" s="26">
        <v>1278.92</v>
      </c>
      <c r="L1304" s="26">
        <v>0</v>
      </c>
      <c r="M1304" s="6">
        <v>45</v>
      </c>
      <c r="N1304" s="24">
        <f t="shared" si="429"/>
        <v>25655177.409999996</v>
      </c>
      <c r="O1304" s="26"/>
      <c r="P1304" s="1">
        <f t="shared" si="423"/>
        <v>25551991.586559996</v>
      </c>
      <c r="Q1304" s="1"/>
      <c r="R1304" s="1">
        <v>103185.82343999999</v>
      </c>
      <c r="S1304" s="1">
        <v>0</v>
      </c>
      <c r="T1304" s="1"/>
      <c r="U1304" s="1">
        <f t="shared" si="426"/>
        <v>20060.033004409968</v>
      </c>
      <c r="V1304" s="1">
        <f t="shared" si="426"/>
        <v>20060.033004409968</v>
      </c>
      <c r="W1304" s="7">
        <v>2020</v>
      </c>
      <c r="X1304" s="173" t="s">
        <v>1394</v>
      </c>
      <c r="Y1304" s="11">
        <f>+P1304-'[1]Приложение №1'!$P1253</f>
        <v>0</v>
      </c>
      <c r="AA1304" s="24">
        <f t="shared" si="430"/>
        <v>25655177.409999996</v>
      </c>
      <c r="AB1304" s="26">
        <v>0</v>
      </c>
      <c r="AC1304" s="26">
        <v>0</v>
      </c>
      <c r="AD1304" s="26">
        <v>0</v>
      </c>
      <c r="AE1304" s="26">
        <v>0</v>
      </c>
      <c r="AF1304" s="26">
        <v>0</v>
      </c>
      <c r="AG1304" s="26"/>
      <c r="AH1304" s="26">
        <v>0</v>
      </c>
      <c r="AI1304" s="26">
        <v>0</v>
      </c>
      <c r="AJ1304" s="26">
        <v>12294937.7469324</v>
      </c>
      <c r="AK1304" s="26">
        <v>0</v>
      </c>
      <c r="AL1304" s="26">
        <v>10186152.058427099</v>
      </c>
      <c r="AM1304" s="26">
        <v>0</v>
      </c>
      <c r="AN1304" s="26">
        <v>2425919.9283999996</v>
      </c>
      <c r="AO1304" s="1">
        <v>256551.77410000001</v>
      </c>
      <c r="AP1304" s="112">
        <v>491615.90214050008</v>
      </c>
      <c r="AQ1304" s="172"/>
    </row>
    <row r="1305" spans="1:43" ht="15" customHeight="1" x14ac:dyDescent="0.25">
      <c r="A1305" s="4">
        <f t="shared" si="427"/>
        <v>1277</v>
      </c>
      <c r="B1305" s="22">
        <f t="shared" si="428"/>
        <v>333</v>
      </c>
      <c r="C1305" s="2" t="s">
        <v>284</v>
      </c>
      <c r="D1305" s="2" t="s">
        <v>997</v>
      </c>
      <c r="E1305" s="5">
        <v>1981</v>
      </c>
      <c r="F1305" s="5">
        <v>1981</v>
      </c>
      <c r="G1305" s="5" t="s">
        <v>48</v>
      </c>
      <c r="H1305" s="5">
        <v>4</v>
      </c>
      <c r="I1305" s="5">
        <v>4</v>
      </c>
      <c r="J1305" s="26">
        <v>2828.9</v>
      </c>
      <c r="K1305" s="26">
        <v>2608.8000000000002</v>
      </c>
      <c r="L1305" s="26">
        <v>220.1</v>
      </c>
      <c r="M1305" s="6">
        <v>87</v>
      </c>
      <c r="N1305" s="24">
        <f t="shared" si="429"/>
        <v>27406326.610000003</v>
      </c>
      <c r="O1305" s="26"/>
      <c r="P1305" s="1">
        <f t="shared" ref="P1305:P1342" si="431">N1305-Q1305-R1305-S1305-O1305-T1305</f>
        <v>18241034.000000004</v>
      </c>
      <c r="Q1305" s="1"/>
      <c r="R1305" s="1">
        <v>754102.80799999996</v>
      </c>
      <c r="S1305" s="1">
        <v>8411189.8020000011</v>
      </c>
      <c r="T1305" s="1"/>
      <c r="U1305" s="1">
        <f t="shared" si="426"/>
        <v>9687.979995758069</v>
      </c>
      <c r="V1305" s="1">
        <f t="shared" si="426"/>
        <v>9687.979995758069</v>
      </c>
      <c r="W1305" s="7">
        <v>2020</v>
      </c>
      <c r="X1305" s="173" t="s">
        <v>1394</v>
      </c>
      <c r="Y1305" s="11">
        <f>+P1305-'[1]Приложение №1'!$P1256</f>
        <v>0</v>
      </c>
      <c r="AA1305" s="24">
        <f t="shared" si="430"/>
        <v>27406326.610000003</v>
      </c>
      <c r="AB1305" s="26">
        <v>7576293.9264179999</v>
      </c>
      <c r="AC1305" s="26">
        <v>3545321.0589299998</v>
      </c>
      <c r="AD1305" s="26">
        <v>3617684.0958719999</v>
      </c>
      <c r="AE1305" s="26">
        <v>2394593.793606</v>
      </c>
      <c r="AF1305" s="26">
        <v>0</v>
      </c>
      <c r="AG1305" s="26"/>
      <c r="AH1305" s="26">
        <v>0</v>
      </c>
      <c r="AI1305" s="26">
        <v>0</v>
      </c>
      <c r="AJ1305" s="26">
        <v>0</v>
      </c>
      <c r="AK1305" s="26">
        <v>0</v>
      </c>
      <c r="AL1305" s="26">
        <v>9349994.0373420026</v>
      </c>
      <c r="AM1305" s="26">
        <v>0</v>
      </c>
      <c r="AN1305" s="26">
        <v>309167.73</v>
      </c>
      <c r="AO1305" s="26">
        <v>34123</v>
      </c>
      <c r="AP1305" s="112">
        <v>579148.96783199999</v>
      </c>
      <c r="AQ1305" s="172"/>
    </row>
    <row r="1306" spans="1:43" ht="15" customHeight="1" x14ac:dyDescent="0.25">
      <c r="A1306" s="4">
        <f t="shared" si="427"/>
        <v>1278</v>
      </c>
      <c r="B1306" s="22">
        <f t="shared" si="428"/>
        <v>334</v>
      </c>
      <c r="C1306" s="2" t="s">
        <v>284</v>
      </c>
      <c r="D1306" s="2" t="s">
        <v>998</v>
      </c>
      <c r="E1306" s="5">
        <v>1983</v>
      </c>
      <c r="F1306" s="5">
        <v>1983</v>
      </c>
      <c r="G1306" s="5" t="s">
        <v>48</v>
      </c>
      <c r="H1306" s="5">
        <v>4</v>
      </c>
      <c r="I1306" s="5">
        <v>2</v>
      </c>
      <c r="J1306" s="26">
        <v>1662</v>
      </c>
      <c r="K1306" s="26">
        <v>1263.2</v>
      </c>
      <c r="L1306" s="26">
        <v>398.8</v>
      </c>
      <c r="M1306" s="6">
        <v>48</v>
      </c>
      <c r="N1306" s="24">
        <f t="shared" si="429"/>
        <v>21470164.739999995</v>
      </c>
      <c r="O1306" s="26"/>
      <c r="P1306" s="1">
        <f t="shared" si="431"/>
        <v>15264967.749999994</v>
      </c>
      <c r="Q1306" s="1"/>
      <c r="R1306" s="1">
        <v>336862.9056</v>
      </c>
      <c r="S1306" s="1">
        <v>5868334.0844000001</v>
      </c>
      <c r="T1306" s="1"/>
      <c r="U1306" s="1">
        <f t="shared" ref="U1306:V1320" si="432">$N1306/($K1306+$L1306)</f>
        <v>12918.269999999997</v>
      </c>
      <c r="V1306" s="1">
        <f t="shared" si="432"/>
        <v>12918.269999999997</v>
      </c>
      <c r="W1306" s="7">
        <v>2020</v>
      </c>
      <c r="X1306" s="173" t="s">
        <v>1394</v>
      </c>
      <c r="Y1306" s="11">
        <f>+P1306-'[1]Приложение №1'!$P1257</f>
        <v>0</v>
      </c>
      <c r="AA1306" s="24">
        <f t="shared" si="430"/>
        <v>21470164.739999995</v>
      </c>
      <c r="AB1306" s="26">
        <v>4433568.4279739996</v>
      </c>
      <c r="AC1306" s="26">
        <v>2065856.3555700001</v>
      </c>
      <c r="AD1306" s="26">
        <v>2116247.4934439999</v>
      </c>
      <c r="AE1306" s="26">
        <v>1392500.0932499997</v>
      </c>
      <c r="AF1306" s="26">
        <v>0</v>
      </c>
      <c r="AG1306" s="26"/>
      <c r="AH1306" s="26">
        <v>162529.46967600001</v>
      </c>
      <c r="AI1306" s="26">
        <v>0</v>
      </c>
      <c r="AJ1306" s="26">
        <v>10559152.813859999</v>
      </c>
      <c r="AK1306" s="26">
        <v>0</v>
      </c>
      <c r="AL1306" s="26">
        <v>0</v>
      </c>
      <c r="AM1306" s="26">
        <v>0</v>
      </c>
      <c r="AN1306" s="26">
        <v>258542.15</v>
      </c>
      <c r="AO1306" s="26">
        <v>28448</v>
      </c>
      <c r="AP1306" s="112">
        <v>453319.93622600014</v>
      </c>
      <c r="AQ1306" s="172"/>
    </row>
    <row r="1307" spans="1:43" ht="15" customHeight="1" x14ac:dyDescent="0.25">
      <c r="A1307" s="4">
        <f t="shared" si="427"/>
        <v>1279</v>
      </c>
      <c r="B1307" s="22">
        <f t="shared" si="428"/>
        <v>335</v>
      </c>
      <c r="C1307" s="2" t="s">
        <v>288</v>
      </c>
      <c r="D1307" s="2" t="s">
        <v>999</v>
      </c>
      <c r="E1307" s="5">
        <v>1984</v>
      </c>
      <c r="F1307" s="5">
        <v>1984</v>
      </c>
      <c r="G1307" s="5" t="s">
        <v>48</v>
      </c>
      <c r="H1307" s="5">
        <v>1</v>
      </c>
      <c r="I1307" s="5">
        <v>1</v>
      </c>
      <c r="J1307" s="26">
        <v>266.60000000000002</v>
      </c>
      <c r="K1307" s="26">
        <v>264.3</v>
      </c>
      <c r="L1307" s="26">
        <v>2.2999999999999998</v>
      </c>
      <c r="M1307" s="6">
        <v>10</v>
      </c>
      <c r="N1307" s="24">
        <f t="shared" si="429"/>
        <v>10860841.440000001</v>
      </c>
      <c r="O1307" s="26"/>
      <c r="P1307" s="1">
        <f t="shared" si="431"/>
        <v>10068159.920000002</v>
      </c>
      <c r="Q1307" s="1"/>
      <c r="R1307" s="1">
        <v>62521.879800000002</v>
      </c>
      <c r="S1307" s="1">
        <v>730159.64019999979</v>
      </c>
      <c r="T1307" s="1"/>
      <c r="U1307" s="1">
        <f t="shared" si="432"/>
        <v>40738.339984996252</v>
      </c>
      <c r="V1307" s="1">
        <f t="shared" si="432"/>
        <v>40738.339984996252</v>
      </c>
      <c r="W1307" s="7">
        <v>2020</v>
      </c>
      <c r="X1307" s="173" t="s">
        <v>1394</v>
      </c>
      <c r="Y1307" s="11">
        <f>+P1307-'[1]Приложение №1'!$P1258</f>
        <v>0</v>
      </c>
      <c r="AA1307" s="24">
        <f t="shared" si="430"/>
        <v>10860841.440000001</v>
      </c>
      <c r="AB1307" s="26">
        <v>1186293.6896580001</v>
      </c>
      <c r="AC1307" s="26">
        <v>0</v>
      </c>
      <c r="AD1307" s="26">
        <v>339981.94347599999</v>
      </c>
      <c r="AE1307" s="26">
        <v>0</v>
      </c>
      <c r="AF1307" s="26">
        <v>0</v>
      </c>
      <c r="AG1307" s="26"/>
      <c r="AH1307" s="26">
        <v>89025.120911999998</v>
      </c>
      <c r="AI1307" s="26">
        <v>0</v>
      </c>
      <c r="AJ1307" s="26">
        <v>3416719.5925379996</v>
      </c>
      <c r="AK1307" s="26">
        <v>0</v>
      </c>
      <c r="AL1307" s="26">
        <v>2855451.4304819996</v>
      </c>
      <c r="AM1307" s="26">
        <v>2514343.4902740004</v>
      </c>
      <c r="AN1307" s="26">
        <v>166928.99</v>
      </c>
      <c r="AO1307" s="26">
        <v>64630.55</v>
      </c>
      <c r="AP1307" s="112">
        <v>227466.63266000003</v>
      </c>
      <c r="AQ1307" s="172"/>
    </row>
    <row r="1308" spans="1:43" ht="15" customHeight="1" x14ac:dyDescent="0.25">
      <c r="A1308" s="4">
        <f t="shared" si="427"/>
        <v>1280</v>
      </c>
      <c r="B1308" s="22">
        <f t="shared" si="428"/>
        <v>336</v>
      </c>
      <c r="C1308" s="2" t="s">
        <v>288</v>
      </c>
      <c r="D1308" s="2" t="s">
        <v>1000</v>
      </c>
      <c r="E1308" s="5">
        <v>1980</v>
      </c>
      <c r="F1308" s="5">
        <v>1980</v>
      </c>
      <c r="G1308" s="5" t="s">
        <v>63</v>
      </c>
      <c r="H1308" s="5">
        <v>1</v>
      </c>
      <c r="I1308" s="5">
        <v>1</v>
      </c>
      <c r="J1308" s="26">
        <v>302.8</v>
      </c>
      <c r="K1308" s="26">
        <v>285.89999999999998</v>
      </c>
      <c r="L1308" s="26">
        <v>33.799999999999997</v>
      </c>
      <c r="M1308" s="6">
        <v>17</v>
      </c>
      <c r="N1308" s="24">
        <f t="shared" si="429"/>
        <v>8707538.4100000001</v>
      </c>
      <c r="O1308" s="26"/>
      <c r="P1308" s="1">
        <f t="shared" si="431"/>
        <v>8408516.1100000013</v>
      </c>
      <c r="Q1308" s="1"/>
      <c r="R1308" s="1">
        <v>35114.068999999996</v>
      </c>
      <c r="S1308" s="1">
        <v>263908.23099999898</v>
      </c>
      <c r="T1308" s="26"/>
      <c r="U1308" s="1">
        <f t="shared" si="432"/>
        <v>27236.591836096341</v>
      </c>
      <c r="V1308" s="1">
        <f t="shared" si="432"/>
        <v>27236.591836096341</v>
      </c>
      <c r="W1308" s="7">
        <v>2020</v>
      </c>
      <c r="X1308" s="173" t="s">
        <v>1394</v>
      </c>
      <c r="Y1308" s="11">
        <f>+P1308-'[1]Приложение №1'!$P1259</f>
        <v>0</v>
      </c>
      <c r="Z1308" s="8">
        <f>+(K1308*6.45+L1308*17.73)*12*10</f>
        <v>293199.48</v>
      </c>
      <c r="AA1308" s="24">
        <f t="shared" si="430"/>
        <v>8707538.4100000001</v>
      </c>
      <c r="AB1308" s="26">
        <v>727531.73446799989</v>
      </c>
      <c r="AC1308" s="26">
        <v>0</v>
      </c>
      <c r="AD1308" s="26">
        <v>107476.75113</v>
      </c>
      <c r="AE1308" s="26">
        <v>0</v>
      </c>
      <c r="AF1308" s="26">
        <v>0</v>
      </c>
      <c r="AG1308" s="26"/>
      <c r="AH1308" s="26">
        <v>263025.553854</v>
      </c>
      <c r="AI1308" s="26">
        <v>0</v>
      </c>
      <c r="AJ1308" s="26">
        <v>2523403.8681600001</v>
      </c>
      <c r="AK1308" s="26">
        <v>0</v>
      </c>
      <c r="AL1308" s="26">
        <v>1475249.3251440001</v>
      </c>
      <c r="AM1308" s="26">
        <v>3222160.2121379999</v>
      </c>
      <c r="AN1308" s="26">
        <v>153523.25</v>
      </c>
      <c r="AO1308" s="1">
        <f>44354.54+8896.83</f>
        <v>53251.37</v>
      </c>
      <c r="AP1308" s="112">
        <v>181916.34510600005</v>
      </c>
      <c r="AQ1308" s="172"/>
    </row>
    <row r="1309" spans="1:43" ht="15" customHeight="1" x14ac:dyDescent="0.25">
      <c r="A1309" s="4">
        <f t="shared" si="427"/>
        <v>1281</v>
      </c>
      <c r="B1309" s="22">
        <f t="shared" si="428"/>
        <v>337</v>
      </c>
      <c r="C1309" s="2" t="s">
        <v>288</v>
      </c>
      <c r="D1309" s="2" t="s">
        <v>1001</v>
      </c>
      <c r="E1309" s="5">
        <v>1975</v>
      </c>
      <c r="F1309" s="5">
        <v>2009</v>
      </c>
      <c r="G1309" s="5" t="s">
        <v>63</v>
      </c>
      <c r="H1309" s="5">
        <v>2</v>
      </c>
      <c r="I1309" s="5">
        <v>2</v>
      </c>
      <c r="J1309" s="26">
        <v>534.79999999999995</v>
      </c>
      <c r="K1309" s="26">
        <v>492.9</v>
      </c>
      <c r="L1309" s="26">
        <v>41.9</v>
      </c>
      <c r="M1309" s="6">
        <v>23</v>
      </c>
      <c r="N1309" s="24">
        <f t="shared" si="429"/>
        <v>5567433.790000001</v>
      </c>
      <c r="O1309" s="26"/>
      <c r="P1309" s="1">
        <f t="shared" si="431"/>
        <v>5363821.54</v>
      </c>
      <c r="Q1309" s="1"/>
      <c r="R1309" s="1">
        <v>100746.0034</v>
      </c>
      <c r="S1309" s="1">
        <v>102866.24660000093</v>
      </c>
      <c r="T1309" s="26"/>
      <c r="U1309" s="1">
        <f t="shared" si="432"/>
        <v>10410.310003739718</v>
      </c>
      <c r="V1309" s="1">
        <f t="shared" si="432"/>
        <v>10410.310003739718</v>
      </c>
      <c r="W1309" s="7">
        <v>2020</v>
      </c>
      <c r="X1309" s="173" t="s">
        <v>1394</v>
      </c>
      <c r="Y1309" s="11">
        <f>+P1309-'[1]Приложение №1'!$P1260</f>
        <v>0</v>
      </c>
      <c r="AA1309" s="24">
        <f t="shared" si="430"/>
        <v>5567433.790000001</v>
      </c>
      <c r="AB1309" s="26">
        <v>0</v>
      </c>
      <c r="AC1309" s="26">
        <v>0</v>
      </c>
      <c r="AD1309" s="26">
        <v>203121.02458199995</v>
      </c>
      <c r="AE1309" s="26">
        <v>0</v>
      </c>
      <c r="AF1309" s="26">
        <v>0</v>
      </c>
      <c r="AG1309" s="26"/>
      <c r="AH1309" s="26">
        <v>0</v>
      </c>
      <c r="AI1309" s="26">
        <v>0</v>
      </c>
      <c r="AJ1309" s="26">
        <v>1941849.92505</v>
      </c>
      <c r="AK1309" s="26">
        <v>0</v>
      </c>
      <c r="AL1309" s="26">
        <v>0</v>
      </c>
      <c r="AM1309" s="26">
        <v>3153714.0021240003</v>
      </c>
      <c r="AN1309" s="26">
        <v>108699.7</v>
      </c>
      <c r="AO1309" s="1">
        <v>44177.63</v>
      </c>
      <c r="AP1309" s="112">
        <v>115871.508244</v>
      </c>
      <c r="AQ1309" s="172"/>
    </row>
    <row r="1310" spans="1:43" ht="15" customHeight="1" x14ac:dyDescent="0.25">
      <c r="A1310" s="4">
        <f t="shared" si="427"/>
        <v>1282</v>
      </c>
      <c r="B1310" s="22">
        <f t="shared" si="428"/>
        <v>338</v>
      </c>
      <c r="C1310" s="2" t="s">
        <v>656</v>
      </c>
      <c r="D1310" s="2" t="s">
        <v>1002</v>
      </c>
      <c r="E1310" s="5">
        <v>1972</v>
      </c>
      <c r="F1310" s="5">
        <v>1984</v>
      </c>
      <c r="G1310" s="5" t="s">
        <v>48</v>
      </c>
      <c r="H1310" s="5">
        <v>4</v>
      </c>
      <c r="I1310" s="5">
        <v>2</v>
      </c>
      <c r="J1310" s="26">
        <v>1930.2</v>
      </c>
      <c r="K1310" s="26">
        <v>1801.4</v>
      </c>
      <c r="L1310" s="26">
        <v>0</v>
      </c>
      <c r="M1310" s="6">
        <v>51</v>
      </c>
      <c r="N1310" s="24">
        <f t="shared" si="429"/>
        <v>29490722.483319998</v>
      </c>
      <c r="O1310" s="26"/>
      <c r="P1310" s="1">
        <f t="shared" si="431"/>
        <v>24032745.763319999</v>
      </c>
      <c r="Q1310" s="1"/>
      <c r="R1310" s="1">
        <v>541388.66480000003</v>
      </c>
      <c r="S1310" s="1">
        <v>4916588.0552000003</v>
      </c>
      <c r="T1310" s="1"/>
      <c r="U1310" s="1">
        <f t="shared" si="432"/>
        <v>16371.001711624291</v>
      </c>
      <c r="V1310" s="1">
        <f t="shared" si="432"/>
        <v>16371.001711624291</v>
      </c>
      <c r="W1310" s="7">
        <v>2020</v>
      </c>
      <c r="X1310" s="173" t="s">
        <v>1394</v>
      </c>
      <c r="Y1310" s="11">
        <f>+P1310-'[1]Приложение №1'!$P1261</f>
        <v>-373697.34668000042</v>
      </c>
      <c r="AA1310" s="24">
        <f t="shared" si="430"/>
        <v>29490722.483319998</v>
      </c>
      <c r="AB1310" s="26">
        <v>3709825.8866268601</v>
      </c>
      <c r="AC1310" s="26">
        <v>1713921.9573709802</v>
      </c>
      <c r="AD1310" s="26">
        <v>1736279.30300328</v>
      </c>
      <c r="AE1310" s="26">
        <v>1121604.8779529999</v>
      </c>
      <c r="AF1310" s="26">
        <v>0</v>
      </c>
      <c r="AG1310" s="26"/>
      <c r="AH1310" s="26">
        <v>0</v>
      </c>
      <c r="AI1310" s="26">
        <v>0</v>
      </c>
      <c r="AJ1310" s="26">
        <v>8717365.728174597</v>
      </c>
      <c r="AK1310" s="26">
        <v>0</v>
      </c>
      <c r="AL1310" s="26">
        <v>4503240.0913058994</v>
      </c>
      <c r="AM1310" s="26">
        <v>4830668.1100000003</v>
      </c>
      <c r="AN1310" s="26">
        <v>2380364.9164</v>
      </c>
      <c r="AO1310" s="1">
        <v>273293.73689999996</v>
      </c>
      <c r="AP1310" s="112">
        <v>504157.87558537989</v>
      </c>
      <c r="AQ1310" s="172"/>
    </row>
    <row r="1311" spans="1:43" ht="15" customHeight="1" x14ac:dyDescent="0.25">
      <c r="A1311" s="4">
        <f t="shared" si="427"/>
        <v>1283</v>
      </c>
      <c r="B1311" s="22">
        <f t="shared" si="428"/>
        <v>339</v>
      </c>
      <c r="C1311" s="2" t="s">
        <v>1003</v>
      </c>
      <c r="D1311" s="2" t="s">
        <v>1004</v>
      </c>
      <c r="E1311" s="5">
        <v>1995</v>
      </c>
      <c r="F1311" s="5">
        <v>1995</v>
      </c>
      <c r="G1311" s="5" t="s">
        <v>63</v>
      </c>
      <c r="H1311" s="5">
        <v>2</v>
      </c>
      <c r="I1311" s="5">
        <v>2</v>
      </c>
      <c r="J1311" s="26">
        <v>627.59</v>
      </c>
      <c r="K1311" s="26">
        <v>584.20000000000005</v>
      </c>
      <c r="L1311" s="26">
        <v>0</v>
      </c>
      <c r="M1311" s="6">
        <v>37</v>
      </c>
      <c r="N1311" s="24">
        <f t="shared" si="429"/>
        <v>4909061.8000000007</v>
      </c>
      <c r="O1311" s="26"/>
      <c r="P1311" s="1">
        <f t="shared" si="431"/>
        <v>4358862.9300000006</v>
      </c>
      <c r="Q1311" s="1"/>
      <c r="R1311" s="1">
        <v>156915.43239999999</v>
      </c>
      <c r="S1311" s="1">
        <v>393283.43760000012</v>
      </c>
      <c r="T1311" s="26"/>
      <c r="U1311" s="1">
        <f t="shared" si="432"/>
        <v>8403.0499828825759</v>
      </c>
      <c r="V1311" s="1">
        <f t="shared" si="432"/>
        <v>8403.0499828825759</v>
      </c>
      <c r="W1311" s="7">
        <v>2020</v>
      </c>
      <c r="X1311" s="173" t="s">
        <v>1394</v>
      </c>
      <c r="Y1311" s="11">
        <f>+P1311-'[1]Приложение №1'!$P1262</f>
        <v>0</v>
      </c>
      <c r="AA1311" s="24">
        <f t="shared" si="430"/>
        <v>4909061.8000000007</v>
      </c>
      <c r="AB1311" s="26">
        <v>1847428.441656</v>
      </c>
      <c r="AC1311" s="26">
        <v>0</v>
      </c>
      <c r="AD1311" s="26">
        <v>245107.25085000007</v>
      </c>
      <c r="AE1311" s="26">
        <v>0</v>
      </c>
      <c r="AF1311" s="26">
        <v>0</v>
      </c>
      <c r="AG1311" s="26"/>
      <c r="AH1311" s="26">
        <v>347460.96247799997</v>
      </c>
      <c r="AI1311" s="26">
        <v>0</v>
      </c>
      <c r="AJ1311" s="26">
        <v>2255234.626344</v>
      </c>
      <c r="AK1311" s="26">
        <v>0</v>
      </c>
      <c r="AL1311" s="26">
        <v>0</v>
      </c>
      <c r="AM1311" s="26">
        <v>0</v>
      </c>
      <c r="AN1311" s="26">
        <v>85125.82</v>
      </c>
      <c r="AO1311" s="1">
        <v>26029.5</v>
      </c>
      <c r="AP1311" s="112">
        <v>102675.19867200003</v>
      </c>
      <c r="AQ1311" s="172"/>
    </row>
    <row r="1312" spans="1:43" ht="15" customHeight="1" x14ac:dyDescent="0.25">
      <c r="A1312" s="4">
        <f t="shared" si="427"/>
        <v>1284</v>
      </c>
      <c r="B1312" s="22">
        <f t="shared" si="428"/>
        <v>340</v>
      </c>
      <c r="C1312" s="2" t="s">
        <v>658</v>
      </c>
      <c r="D1312" s="2" t="s">
        <v>664</v>
      </c>
      <c r="E1312" s="5">
        <v>1984</v>
      </c>
      <c r="F1312" s="5">
        <v>1984</v>
      </c>
      <c r="G1312" s="5" t="s">
        <v>63</v>
      </c>
      <c r="H1312" s="5">
        <v>2</v>
      </c>
      <c r="I1312" s="5">
        <v>3</v>
      </c>
      <c r="J1312" s="26">
        <v>889.9</v>
      </c>
      <c r="K1312" s="26">
        <v>803.3</v>
      </c>
      <c r="L1312" s="26">
        <v>0</v>
      </c>
      <c r="M1312" s="6">
        <v>26</v>
      </c>
      <c r="N1312" s="24">
        <f t="shared" si="429"/>
        <v>4041466.56</v>
      </c>
      <c r="O1312" s="26"/>
      <c r="P1312" s="1">
        <f t="shared" si="431"/>
        <v>3454718.5700000003</v>
      </c>
      <c r="Q1312" s="1"/>
      <c r="R1312" s="1">
        <v>45966.4326</v>
      </c>
      <c r="S1312" s="1">
        <v>540781.55739999982</v>
      </c>
      <c r="T1312" s="26"/>
      <c r="U1312" s="1">
        <f t="shared" si="432"/>
        <v>5031.079995020541</v>
      </c>
      <c r="V1312" s="1">
        <f t="shared" si="432"/>
        <v>5031.079995020541</v>
      </c>
      <c r="W1312" s="7">
        <v>2020</v>
      </c>
      <c r="X1312" s="173" t="s">
        <v>1394</v>
      </c>
      <c r="Y1312" s="11">
        <f>+P1312-'[1]Приложение №1'!$P1266</f>
        <v>0</v>
      </c>
      <c r="AA1312" s="24">
        <f t="shared" si="430"/>
        <v>4041466.56</v>
      </c>
      <c r="AB1312" s="26">
        <v>0</v>
      </c>
      <c r="AC1312" s="26">
        <v>0</v>
      </c>
      <c r="AD1312" s="26">
        <v>0</v>
      </c>
      <c r="AE1312" s="26">
        <v>0</v>
      </c>
      <c r="AF1312" s="26">
        <v>0</v>
      </c>
      <c r="AG1312" s="26"/>
      <c r="AH1312" s="26">
        <v>0</v>
      </c>
      <c r="AI1312" s="26">
        <v>0</v>
      </c>
      <c r="AJ1312" s="26">
        <v>0</v>
      </c>
      <c r="AK1312" s="26">
        <v>0</v>
      </c>
      <c r="AL1312" s="26">
        <v>0</v>
      </c>
      <c r="AM1312" s="26">
        <v>3519931.4662982402</v>
      </c>
      <c r="AN1312" s="26">
        <v>404146.65600000002</v>
      </c>
      <c r="AO1312" s="1">
        <v>40414.6656</v>
      </c>
      <c r="AP1312" s="112">
        <v>76973.772101759998</v>
      </c>
      <c r="AQ1312" s="172"/>
    </row>
    <row r="1313" spans="1:43" ht="15" customHeight="1" x14ac:dyDescent="0.25">
      <c r="A1313" s="4">
        <f t="shared" si="427"/>
        <v>1285</v>
      </c>
      <c r="B1313" s="22">
        <f t="shared" si="428"/>
        <v>341</v>
      </c>
      <c r="C1313" s="2" t="s">
        <v>658</v>
      </c>
      <c r="D1313" s="2" t="s">
        <v>1010</v>
      </c>
      <c r="E1313" s="5">
        <v>1974</v>
      </c>
      <c r="F1313" s="5">
        <v>1980</v>
      </c>
      <c r="G1313" s="5" t="s">
        <v>48</v>
      </c>
      <c r="H1313" s="5">
        <v>4</v>
      </c>
      <c r="I1313" s="5">
        <v>4</v>
      </c>
      <c r="J1313" s="26">
        <v>3718.5</v>
      </c>
      <c r="K1313" s="26">
        <v>2688.3</v>
      </c>
      <c r="L1313" s="26">
        <v>0</v>
      </c>
      <c r="M1313" s="6">
        <v>99</v>
      </c>
      <c r="N1313" s="24">
        <f t="shared" si="429"/>
        <v>14517653.369999999</v>
      </c>
      <c r="O1313" s="26"/>
      <c r="P1313" s="1">
        <f t="shared" si="431"/>
        <v>10703644.41</v>
      </c>
      <c r="Q1313" s="1"/>
      <c r="R1313" s="1">
        <v>894721.15060000005</v>
      </c>
      <c r="S1313" s="1">
        <v>2919287.8093999997</v>
      </c>
      <c r="T1313" s="1"/>
      <c r="U1313" s="1">
        <f t="shared" si="432"/>
        <v>5400.3099988840522</v>
      </c>
      <c r="V1313" s="1">
        <f t="shared" si="432"/>
        <v>5400.3099988840522</v>
      </c>
      <c r="W1313" s="7">
        <v>2020</v>
      </c>
      <c r="X1313" s="173" t="s">
        <v>1394</v>
      </c>
      <c r="Y1313" s="11">
        <f>+P1313-'[1]Приложение №1'!$P1269</f>
        <v>0</v>
      </c>
      <c r="AA1313" s="24">
        <f t="shared" si="430"/>
        <v>14517653.369999999</v>
      </c>
      <c r="AB1313" s="26">
        <v>0</v>
      </c>
      <c r="AC1313" s="26">
        <v>0</v>
      </c>
      <c r="AD1313" s="26">
        <v>0</v>
      </c>
      <c r="AE1313" s="26">
        <v>0</v>
      </c>
      <c r="AF1313" s="26">
        <v>0</v>
      </c>
      <c r="AG1313" s="26"/>
      <c r="AH1313" s="26">
        <v>0</v>
      </c>
      <c r="AI1313" s="26">
        <v>0</v>
      </c>
      <c r="AJ1313" s="26">
        <v>12786278.0290938</v>
      </c>
      <c r="AK1313" s="26">
        <v>0</v>
      </c>
      <c r="AL1313" s="26">
        <v>0</v>
      </c>
      <c r="AM1313" s="26">
        <v>0</v>
      </c>
      <c r="AN1313" s="26">
        <v>1306588.8032999998</v>
      </c>
      <c r="AO1313" s="1">
        <v>145176.5337</v>
      </c>
      <c r="AP1313" s="112">
        <v>279610.0039062</v>
      </c>
      <c r="AQ1313" s="172"/>
    </row>
    <row r="1314" spans="1:43" ht="15" customHeight="1" x14ac:dyDescent="0.25">
      <c r="A1314" s="4">
        <f t="shared" si="427"/>
        <v>1286</v>
      </c>
      <c r="B1314" s="22">
        <f t="shared" si="428"/>
        <v>342</v>
      </c>
      <c r="C1314" s="2" t="s">
        <v>658</v>
      </c>
      <c r="D1314" s="2" t="s">
        <v>1011</v>
      </c>
      <c r="E1314" s="5">
        <v>1986</v>
      </c>
      <c r="F1314" s="5">
        <v>1986</v>
      </c>
      <c r="G1314" s="5" t="s">
        <v>48</v>
      </c>
      <c r="H1314" s="5">
        <v>4</v>
      </c>
      <c r="I1314" s="5">
        <v>4</v>
      </c>
      <c r="J1314" s="26">
        <v>3420.4</v>
      </c>
      <c r="K1314" s="26">
        <v>2643.1</v>
      </c>
      <c r="L1314" s="26">
        <v>0</v>
      </c>
      <c r="M1314" s="6">
        <v>102</v>
      </c>
      <c r="N1314" s="24">
        <f t="shared" si="429"/>
        <v>21968812.859999999</v>
      </c>
      <c r="O1314" s="26"/>
      <c r="P1314" s="1">
        <f t="shared" si="431"/>
        <v>15721329.490000002</v>
      </c>
      <c r="Q1314" s="1"/>
      <c r="R1314" s="1">
        <v>844824.63419999997</v>
      </c>
      <c r="S1314" s="1">
        <v>5402658.735799999</v>
      </c>
      <c r="T1314" s="1"/>
      <c r="U1314" s="1">
        <f t="shared" si="432"/>
        <v>8311.7600015133739</v>
      </c>
      <c r="V1314" s="1">
        <f t="shared" si="432"/>
        <v>8311.7600015133739</v>
      </c>
      <c r="W1314" s="7">
        <v>2020</v>
      </c>
      <c r="X1314" s="173" t="s">
        <v>1394</v>
      </c>
      <c r="Y1314" s="11">
        <f>+P1314-'[1]Приложение №1'!$P1270</f>
        <v>0</v>
      </c>
      <c r="AA1314" s="24">
        <f t="shared" si="430"/>
        <v>21968812.859999999</v>
      </c>
      <c r="AB1314" s="26">
        <v>0</v>
      </c>
      <c r="AC1314" s="26">
        <v>0</v>
      </c>
      <c r="AD1314" s="26">
        <v>0</v>
      </c>
      <c r="AE1314" s="26">
        <v>0</v>
      </c>
      <c r="AF1314" s="26">
        <v>0</v>
      </c>
      <c r="AG1314" s="26"/>
      <c r="AH1314" s="26">
        <v>0</v>
      </c>
      <c r="AI1314" s="26">
        <v>0</v>
      </c>
      <c r="AJ1314" s="26">
        <v>12571294.6707264</v>
      </c>
      <c r="AK1314" s="26">
        <v>0</v>
      </c>
      <c r="AL1314" s="26">
        <v>0</v>
      </c>
      <c r="AM1314" s="26">
        <v>6702211.8168390002</v>
      </c>
      <c r="AN1314" s="26">
        <v>2054145.6924000001</v>
      </c>
      <c r="AO1314" s="1">
        <v>219688.1286</v>
      </c>
      <c r="AP1314" s="112">
        <v>421472.55143459997</v>
      </c>
      <c r="AQ1314" s="172"/>
    </row>
    <row r="1315" spans="1:43" ht="15" customHeight="1" x14ac:dyDescent="0.25">
      <c r="A1315" s="4">
        <f t="shared" si="427"/>
        <v>1287</v>
      </c>
      <c r="B1315" s="22">
        <f t="shared" si="428"/>
        <v>343</v>
      </c>
      <c r="C1315" s="2" t="s">
        <v>658</v>
      </c>
      <c r="D1315" s="2" t="s">
        <v>1012</v>
      </c>
      <c r="E1315" s="5">
        <v>2001</v>
      </c>
      <c r="F1315" s="5">
        <v>2001</v>
      </c>
      <c r="G1315" s="5" t="s">
        <v>48</v>
      </c>
      <c r="H1315" s="5">
        <v>4</v>
      </c>
      <c r="I1315" s="5">
        <v>4</v>
      </c>
      <c r="J1315" s="26">
        <v>1999.2</v>
      </c>
      <c r="K1315" s="26">
        <v>1455.4</v>
      </c>
      <c r="L1315" s="26">
        <v>314.60000000000002</v>
      </c>
      <c r="M1315" s="6">
        <v>57</v>
      </c>
      <c r="N1315" s="24">
        <f t="shared" si="429"/>
        <v>9558548.6999999993</v>
      </c>
      <c r="O1315" s="26"/>
      <c r="P1315" s="1">
        <f t="shared" si="431"/>
        <v>7047372.169999999</v>
      </c>
      <c r="Q1315" s="1"/>
      <c r="R1315" s="1">
        <v>675651.29720000003</v>
      </c>
      <c r="S1315" s="1">
        <v>1835525.2328000003</v>
      </c>
      <c r="T1315" s="1"/>
      <c r="U1315" s="1">
        <f t="shared" si="432"/>
        <v>5400.3099999999995</v>
      </c>
      <c r="V1315" s="1">
        <f t="shared" si="432"/>
        <v>5400.3099999999995</v>
      </c>
      <c r="W1315" s="7">
        <v>2020</v>
      </c>
      <c r="X1315" s="173" t="s">
        <v>1394</v>
      </c>
      <c r="Y1315" s="11">
        <f>+P1315-'[1]Приложение №1'!$P1271</f>
        <v>0</v>
      </c>
      <c r="AA1315" s="24">
        <f t="shared" si="430"/>
        <v>9558548.6999999993</v>
      </c>
      <c r="AB1315" s="26">
        <v>0</v>
      </c>
      <c r="AC1315" s="26">
        <v>0</v>
      </c>
      <c r="AD1315" s="26">
        <v>0</v>
      </c>
      <c r="AE1315" s="26">
        <v>0</v>
      </c>
      <c r="AF1315" s="26">
        <v>0</v>
      </c>
      <c r="AG1315" s="26"/>
      <c r="AH1315" s="26">
        <v>0</v>
      </c>
      <c r="AI1315" s="26">
        <v>0</v>
      </c>
      <c r="AJ1315" s="26">
        <v>8418596.1820379999</v>
      </c>
      <c r="AK1315" s="26">
        <v>0</v>
      </c>
      <c r="AL1315" s="26">
        <v>0</v>
      </c>
      <c r="AM1315" s="26">
        <v>0</v>
      </c>
      <c r="AN1315" s="26">
        <v>860269.38299999991</v>
      </c>
      <c r="AO1315" s="1">
        <v>95585.486999999994</v>
      </c>
      <c r="AP1315" s="112">
        <v>184097.64796199999</v>
      </c>
      <c r="AQ1315" s="172"/>
    </row>
    <row r="1316" spans="1:43" ht="15" customHeight="1" x14ac:dyDescent="0.25">
      <c r="A1316" s="4">
        <f t="shared" si="427"/>
        <v>1288</v>
      </c>
      <c r="B1316" s="22">
        <f t="shared" si="428"/>
        <v>344</v>
      </c>
      <c r="C1316" s="2" t="s">
        <v>294</v>
      </c>
      <c r="D1316" s="2" t="s">
        <v>1013</v>
      </c>
      <c r="E1316" s="5">
        <v>1978</v>
      </c>
      <c r="F1316" s="5">
        <v>1978</v>
      </c>
      <c r="G1316" s="5" t="s">
        <v>63</v>
      </c>
      <c r="H1316" s="5">
        <v>2</v>
      </c>
      <c r="I1316" s="5">
        <v>4</v>
      </c>
      <c r="J1316" s="26">
        <v>564.70000000000005</v>
      </c>
      <c r="K1316" s="26">
        <v>510.3</v>
      </c>
      <c r="L1316" s="26">
        <v>0</v>
      </c>
      <c r="M1316" s="6">
        <v>27</v>
      </c>
      <c r="N1316" s="24">
        <f t="shared" si="429"/>
        <v>5224507.53</v>
      </c>
      <c r="O1316" s="26"/>
      <c r="P1316" s="1">
        <f t="shared" si="431"/>
        <v>4767786.5</v>
      </c>
      <c r="Q1316" s="1"/>
      <c r="R1316" s="1">
        <v>113187.06659999999</v>
      </c>
      <c r="S1316" s="1">
        <v>343533.96340000024</v>
      </c>
      <c r="T1316" s="26"/>
      <c r="U1316" s="1">
        <f t="shared" si="432"/>
        <v>10238.109994121105</v>
      </c>
      <c r="V1316" s="1">
        <f t="shared" si="432"/>
        <v>10238.109994121105</v>
      </c>
      <c r="W1316" s="7">
        <v>2020</v>
      </c>
      <c r="X1316" s="173" t="s">
        <v>1394</v>
      </c>
      <c r="Y1316" s="11">
        <f>+P1316-'[1]Приложение №1'!$P1272</f>
        <v>0</v>
      </c>
      <c r="AA1316" s="24">
        <f t="shared" si="430"/>
        <v>5224507.53</v>
      </c>
      <c r="AB1316" s="26">
        <v>0</v>
      </c>
      <c r="AC1316" s="26">
        <v>0</v>
      </c>
      <c r="AD1316" s="26">
        <v>0</v>
      </c>
      <c r="AE1316" s="26">
        <v>0</v>
      </c>
      <c r="AF1316" s="26">
        <v>0</v>
      </c>
      <c r="AG1316" s="26"/>
      <c r="AH1316" s="26">
        <v>0</v>
      </c>
      <c r="AI1316" s="26">
        <v>0</v>
      </c>
      <c r="AJ1316" s="26">
        <v>0</v>
      </c>
      <c r="AK1316" s="26">
        <v>0</v>
      </c>
      <c r="AL1316" s="26">
        <v>2575576.9485600004</v>
      </c>
      <c r="AM1316" s="26">
        <v>2403410.5000919998</v>
      </c>
      <c r="AN1316" s="26">
        <v>92533.77</v>
      </c>
      <c r="AO1316" s="1">
        <v>44105.94</v>
      </c>
      <c r="AP1316" s="112">
        <v>108880.371348</v>
      </c>
      <c r="AQ1316" s="172"/>
    </row>
    <row r="1317" spans="1:43" ht="15" customHeight="1" x14ac:dyDescent="0.25">
      <c r="A1317" s="4">
        <f t="shared" si="427"/>
        <v>1289</v>
      </c>
      <c r="B1317" s="22">
        <f t="shared" si="428"/>
        <v>345</v>
      </c>
      <c r="C1317" s="2" t="s">
        <v>1014</v>
      </c>
      <c r="D1317" s="2" t="s">
        <v>1015</v>
      </c>
      <c r="E1317" s="5">
        <v>1978</v>
      </c>
      <c r="F1317" s="5">
        <v>2012</v>
      </c>
      <c r="G1317" s="5" t="s">
        <v>48</v>
      </c>
      <c r="H1317" s="5">
        <v>2</v>
      </c>
      <c r="I1317" s="5">
        <v>2</v>
      </c>
      <c r="J1317" s="26">
        <v>490.77</v>
      </c>
      <c r="K1317" s="26">
        <v>455.77</v>
      </c>
      <c r="L1317" s="26">
        <v>0</v>
      </c>
      <c r="M1317" s="6">
        <v>12</v>
      </c>
      <c r="N1317" s="24">
        <f t="shared" si="429"/>
        <v>16858412.73</v>
      </c>
      <c r="O1317" s="26"/>
      <c r="P1317" s="1">
        <f t="shared" si="431"/>
        <v>14610403.984999999</v>
      </c>
      <c r="Q1317" s="1">
        <v>809042.81499999994</v>
      </c>
      <c r="R1317" s="1">
        <v>156631.85514</v>
      </c>
      <c r="S1317" s="1">
        <v>1282334.0748600005</v>
      </c>
      <c r="T1317" s="1"/>
      <c r="U1317" s="1">
        <f t="shared" si="432"/>
        <v>36988.860017113897</v>
      </c>
      <c r="V1317" s="1">
        <f t="shared" si="432"/>
        <v>36988.860017113897</v>
      </c>
      <c r="W1317" s="7">
        <v>2020</v>
      </c>
      <c r="X1317" s="173" t="s">
        <v>1394</v>
      </c>
      <c r="Y1317" s="11">
        <f>+P1317-'[1]Приложение №1'!$P1273</f>
        <v>0</v>
      </c>
      <c r="AA1317" s="24">
        <f t="shared" si="430"/>
        <v>16858412.73</v>
      </c>
      <c r="AB1317" s="26">
        <v>1683565.8969639998</v>
      </c>
      <c r="AC1317" s="26">
        <v>1040219.4703179998</v>
      </c>
      <c r="AD1317" s="26">
        <v>488517.72999399999</v>
      </c>
      <c r="AE1317" s="26">
        <v>423331.30508199998</v>
      </c>
      <c r="AF1317" s="26">
        <v>0</v>
      </c>
      <c r="AG1317" s="26"/>
      <c r="AH1317" s="26">
        <v>147640.393614</v>
      </c>
      <c r="AI1317" s="26">
        <v>0</v>
      </c>
      <c r="AJ1317" s="26">
        <v>4805741.3532099994</v>
      </c>
      <c r="AK1317" s="26">
        <v>0</v>
      </c>
      <c r="AL1317" s="26">
        <v>4013795.9746779995</v>
      </c>
      <c r="AM1317" s="26">
        <v>3549227.0136119998</v>
      </c>
      <c r="AN1317" s="26">
        <v>314486.54000000004</v>
      </c>
      <c r="AO1317" s="26">
        <v>38674.67</v>
      </c>
      <c r="AP1317" s="112">
        <v>353212.38252800005</v>
      </c>
      <c r="AQ1317" s="172"/>
    </row>
    <row r="1318" spans="1:43" ht="15" customHeight="1" x14ac:dyDescent="0.25">
      <c r="A1318" s="4">
        <f t="shared" si="427"/>
        <v>1290</v>
      </c>
      <c r="B1318" s="22">
        <f t="shared" si="428"/>
        <v>346</v>
      </c>
      <c r="C1318" s="2" t="s">
        <v>296</v>
      </c>
      <c r="D1318" s="2" t="s">
        <v>1016</v>
      </c>
      <c r="E1318" s="5">
        <v>1975</v>
      </c>
      <c r="F1318" s="5">
        <v>1975</v>
      </c>
      <c r="G1318" s="5" t="s">
        <v>63</v>
      </c>
      <c r="H1318" s="5">
        <v>2</v>
      </c>
      <c r="I1318" s="5">
        <v>2</v>
      </c>
      <c r="J1318" s="26">
        <v>404.7</v>
      </c>
      <c r="K1318" s="26">
        <v>363.7</v>
      </c>
      <c r="L1318" s="26">
        <v>0</v>
      </c>
      <c r="M1318" s="6">
        <v>19</v>
      </c>
      <c r="N1318" s="24">
        <f t="shared" si="429"/>
        <v>2159719.7000000002</v>
      </c>
      <c r="O1318" s="26"/>
      <c r="P1318" s="1">
        <f t="shared" si="431"/>
        <v>1808754.3100000003</v>
      </c>
      <c r="Q1318" s="1"/>
      <c r="R1318" s="1">
        <v>106122.5514</v>
      </c>
      <c r="S1318" s="1">
        <v>244842.8385999999</v>
      </c>
      <c r="T1318" s="26"/>
      <c r="U1318" s="1">
        <f t="shared" si="432"/>
        <v>5938.1899917514438</v>
      </c>
      <c r="V1318" s="1">
        <f t="shared" si="432"/>
        <v>5938.1899917514438</v>
      </c>
      <c r="W1318" s="7">
        <v>2020</v>
      </c>
      <c r="X1318" s="173" t="s">
        <v>1394</v>
      </c>
      <c r="Y1318" s="11">
        <f>+P1318-'[1]Приложение №1'!$P1275</f>
        <v>0</v>
      </c>
      <c r="AA1318" s="24">
        <f t="shared" si="430"/>
        <v>2159719.7000000002</v>
      </c>
      <c r="AB1318" s="26">
        <v>0</v>
      </c>
      <c r="AC1318" s="26">
        <v>0</v>
      </c>
      <c r="AD1318" s="26">
        <v>105075.60923999998</v>
      </c>
      <c r="AE1318" s="26">
        <v>0</v>
      </c>
      <c r="AF1318" s="26">
        <v>0</v>
      </c>
      <c r="AG1318" s="26"/>
      <c r="AH1318" s="26">
        <v>0</v>
      </c>
      <c r="AI1318" s="26">
        <v>0</v>
      </c>
      <c r="AJ1318" s="26">
        <v>0</v>
      </c>
      <c r="AK1318" s="26">
        <v>0</v>
      </c>
      <c r="AL1318" s="26">
        <v>1919964.7690860003</v>
      </c>
      <c r="AM1318" s="26">
        <v>0</v>
      </c>
      <c r="AN1318" s="26">
        <v>60395.79</v>
      </c>
      <c r="AO1318" s="1">
        <v>30000</v>
      </c>
      <c r="AP1318" s="112">
        <v>44283.531674000005</v>
      </c>
      <c r="AQ1318" s="172"/>
    </row>
    <row r="1319" spans="1:43" ht="15" customHeight="1" x14ac:dyDescent="0.25">
      <c r="A1319" s="4">
        <f t="shared" si="427"/>
        <v>1291</v>
      </c>
      <c r="B1319" s="22">
        <f t="shared" si="428"/>
        <v>347</v>
      </c>
      <c r="C1319" s="2" t="s">
        <v>674</v>
      </c>
      <c r="D1319" s="2" t="s">
        <v>675</v>
      </c>
      <c r="E1319" s="5">
        <v>1981</v>
      </c>
      <c r="F1319" s="5">
        <v>2012</v>
      </c>
      <c r="G1319" s="5" t="s">
        <v>63</v>
      </c>
      <c r="H1319" s="5">
        <v>2</v>
      </c>
      <c r="I1319" s="5">
        <v>2</v>
      </c>
      <c r="J1319" s="26">
        <v>1102.5</v>
      </c>
      <c r="K1319" s="26">
        <v>953.1</v>
      </c>
      <c r="L1319" s="26">
        <v>0</v>
      </c>
      <c r="M1319" s="6">
        <v>51</v>
      </c>
      <c r="N1319" s="24">
        <f t="shared" si="429"/>
        <v>7994669.5200000005</v>
      </c>
      <c r="O1319" s="26"/>
      <c r="P1319" s="1">
        <f t="shared" si="431"/>
        <v>7088504.3100000005</v>
      </c>
      <c r="Q1319" s="1">
        <v>210000</v>
      </c>
      <c r="R1319" s="1">
        <v>54538.28820000001</v>
      </c>
      <c r="S1319" s="1">
        <v>641626.92179999989</v>
      </c>
      <c r="T1319" s="26"/>
      <c r="U1319" s="1">
        <f t="shared" si="432"/>
        <v>8388.0700031476244</v>
      </c>
      <c r="V1319" s="1">
        <f t="shared" si="432"/>
        <v>8388.0700031476244</v>
      </c>
      <c r="W1319" s="7">
        <v>2020</v>
      </c>
      <c r="X1319" s="173" t="s">
        <v>1394</v>
      </c>
      <c r="Y1319" s="11">
        <f>+P1319-'[1]Приложение №1'!$P1276</f>
        <v>0</v>
      </c>
      <c r="AA1319" s="24">
        <f t="shared" si="430"/>
        <v>7994669.5200000005</v>
      </c>
      <c r="AB1319" s="26">
        <v>0</v>
      </c>
      <c r="AC1319" s="26">
        <v>0</v>
      </c>
      <c r="AD1319" s="26">
        <v>0</v>
      </c>
      <c r="AE1319" s="26">
        <v>0</v>
      </c>
      <c r="AF1319" s="26">
        <v>0</v>
      </c>
      <c r="AG1319" s="26"/>
      <c r="AH1319" s="26">
        <v>0</v>
      </c>
      <c r="AI1319" s="26">
        <v>0</v>
      </c>
      <c r="AJ1319" s="26">
        <v>2946332.8479479998</v>
      </c>
      <c r="AK1319" s="26">
        <v>0</v>
      </c>
      <c r="AL1319" s="26">
        <v>0</v>
      </c>
      <c r="AM1319" s="26">
        <v>4750816.3680600002</v>
      </c>
      <c r="AN1319" s="26">
        <v>105837.82</v>
      </c>
      <c r="AO1319" s="1">
        <v>23361.42</v>
      </c>
      <c r="AP1319" s="112">
        <v>168321.06399200001</v>
      </c>
      <c r="AQ1319" s="172"/>
    </row>
    <row r="1320" spans="1:43" ht="15" customHeight="1" x14ac:dyDescent="0.25">
      <c r="A1320" s="4">
        <f t="shared" si="427"/>
        <v>1292</v>
      </c>
      <c r="B1320" s="22">
        <f t="shared" si="428"/>
        <v>348</v>
      </c>
      <c r="C1320" s="2" t="s">
        <v>299</v>
      </c>
      <c r="D1320" s="2" t="s">
        <v>300</v>
      </c>
      <c r="E1320" s="5">
        <v>1987</v>
      </c>
      <c r="F1320" s="5">
        <v>2012</v>
      </c>
      <c r="G1320" s="5" t="s">
        <v>63</v>
      </c>
      <c r="H1320" s="5">
        <v>2</v>
      </c>
      <c r="I1320" s="5">
        <v>3</v>
      </c>
      <c r="J1320" s="26">
        <v>823.17</v>
      </c>
      <c r="K1320" s="26">
        <v>734.5</v>
      </c>
      <c r="L1320" s="26">
        <v>88.67</v>
      </c>
      <c r="M1320" s="6">
        <v>25</v>
      </c>
      <c r="N1320" s="24">
        <f t="shared" si="429"/>
        <v>6723043.4100000001</v>
      </c>
      <c r="O1320" s="26"/>
      <c r="P1320" s="1">
        <f t="shared" si="431"/>
        <v>5997724.1000000006</v>
      </c>
      <c r="Q1320" s="1"/>
      <c r="R1320" s="1">
        <v>55975.931279999997</v>
      </c>
      <c r="S1320" s="1">
        <v>669343.37871999957</v>
      </c>
      <c r="T1320" s="26"/>
      <c r="U1320" s="1">
        <f t="shared" si="432"/>
        <v>8167.259994897774</v>
      </c>
      <c r="V1320" s="1">
        <f t="shared" si="432"/>
        <v>8167.259994897774</v>
      </c>
      <c r="W1320" s="7">
        <v>2020</v>
      </c>
      <c r="X1320" s="173" t="s">
        <v>1394</v>
      </c>
      <c r="Y1320" s="11">
        <f>+P1320-'[1]Приложение №1'!$P1277</f>
        <v>0</v>
      </c>
      <c r="AA1320" s="24">
        <f t="shared" si="430"/>
        <v>6723043.4100000001</v>
      </c>
      <c r="AB1320" s="26">
        <v>0</v>
      </c>
      <c r="AC1320" s="26">
        <v>0</v>
      </c>
      <c r="AD1320" s="26">
        <v>0</v>
      </c>
      <c r="AE1320" s="26">
        <v>0</v>
      </c>
      <c r="AF1320" s="26">
        <v>0</v>
      </c>
      <c r="AG1320" s="26"/>
      <c r="AH1320" s="26">
        <v>0</v>
      </c>
      <c r="AI1320" s="26">
        <v>0</v>
      </c>
      <c r="AJ1320" s="26">
        <v>0</v>
      </c>
      <c r="AK1320" s="26">
        <v>0</v>
      </c>
      <c r="AL1320" s="26">
        <v>5855461.5501131397</v>
      </c>
      <c r="AM1320" s="26">
        <v>0</v>
      </c>
      <c r="AN1320" s="26">
        <v>672304.34100000001</v>
      </c>
      <c r="AO1320" s="1">
        <v>67230.434099999999</v>
      </c>
      <c r="AP1320" s="112">
        <v>128047.08478686001</v>
      </c>
      <c r="AQ1320" s="172"/>
    </row>
    <row r="1321" spans="1:43" ht="15" customHeight="1" x14ac:dyDescent="0.25">
      <c r="A1321" s="4">
        <f t="shared" si="427"/>
        <v>1293</v>
      </c>
      <c r="B1321" s="22">
        <f t="shared" si="428"/>
        <v>349</v>
      </c>
      <c r="C1321" s="2" t="s">
        <v>299</v>
      </c>
      <c r="D1321" s="2" t="s">
        <v>1017</v>
      </c>
      <c r="E1321" s="5">
        <v>1994</v>
      </c>
      <c r="F1321" s="5">
        <v>2012</v>
      </c>
      <c r="G1321" s="5" t="s">
        <v>63</v>
      </c>
      <c r="H1321" s="5">
        <v>2</v>
      </c>
      <c r="I1321" s="5">
        <v>2</v>
      </c>
      <c r="J1321" s="26">
        <v>902.8</v>
      </c>
      <c r="K1321" s="26">
        <v>825.2</v>
      </c>
      <c r="L1321" s="26">
        <v>77.599999999999994</v>
      </c>
      <c r="M1321" s="6">
        <v>22</v>
      </c>
      <c r="N1321" s="24">
        <f t="shared" si="429"/>
        <v>4272645.45</v>
      </c>
      <c r="O1321" s="26"/>
      <c r="P1321" s="1">
        <f t="shared" si="431"/>
        <v>3400611.6482505202</v>
      </c>
      <c r="Q1321" s="1"/>
      <c r="R1321" s="1">
        <v>172918.12279999998</v>
      </c>
      <c r="S1321" s="1">
        <v>699115.67894947995</v>
      </c>
      <c r="T1321" s="26"/>
      <c r="U1321" s="1">
        <f t="shared" ref="U1321:V1330" si="433">$N1321/($K1321+$L1321)</f>
        <v>4732.6600022153298</v>
      </c>
      <c r="V1321" s="1">
        <f t="shared" si="433"/>
        <v>4732.6600022153298</v>
      </c>
      <c r="W1321" s="7">
        <v>2020</v>
      </c>
      <c r="X1321" s="173" t="s">
        <v>1394</v>
      </c>
      <c r="Y1321" s="11">
        <f>+P1321-'[1]Приложение №1'!$P1278</f>
        <v>0</v>
      </c>
      <c r="AA1321" s="24">
        <f t="shared" si="430"/>
        <v>4272645.45</v>
      </c>
      <c r="AB1321" s="26">
        <v>0</v>
      </c>
      <c r="AC1321" s="26">
        <v>0</v>
      </c>
      <c r="AD1321" s="26">
        <v>0</v>
      </c>
      <c r="AE1321" s="26">
        <v>0</v>
      </c>
      <c r="AF1321" s="26">
        <v>0</v>
      </c>
      <c r="AG1321" s="26"/>
      <c r="AH1321" s="26">
        <v>0</v>
      </c>
      <c r="AI1321" s="26">
        <v>0</v>
      </c>
      <c r="AJ1321" s="26">
        <v>4097613.0597039592</v>
      </c>
      <c r="AK1321" s="26">
        <v>0</v>
      </c>
      <c r="AL1321" s="26">
        <v>0</v>
      </c>
      <c r="AM1321" s="26">
        <v>0</v>
      </c>
      <c r="AN1321" s="26">
        <v>55425.891749479815</v>
      </c>
      <c r="AO1321" s="1">
        <v>30000</v>
      </c>
      <c r="AP1321" s="112">
        <v>89606.498546561139</v>
      </c>
      <c r="AQ1321" s="172"/>
    </row>
    <row r="1322" spans="1:43" ht="15" customHeight="1" x14ac:dyDescent="0.25">
      <c r="A1322" s="4">
        <f t="shared" si="427"/>
        <v>1294</v>
      </c>
      <c r="B1322" s="22">
        <f t="shared" si="428"/>
        <v>350</v>
      </c>
      <c r="C1322" s="2" t="s">
        <v>1336</v>
      </c>
      <c r="D1322" s="2" t="s">
        <v>1018</v>
      </c>
      <c r="E1322" s="5">
        <v>1986</v>
      </c>
      <c r="F1322" s="5">
        <v>2011</v>
      </c>
      <c r="G1322" s="5" t="s">
        <v>60</v>
      </c>
      <c r="H1322" s="5">
        <v>4</v>
      </c>
      <c r="I1322" s="5">
        <v>4</v>
      </c>
      <c r="J1322" s="26">
        <v>4303.6000000000004</v>
      </c>
      <c r="K1322" s="26">
        <v>1756.8</v>
      </c>
      <c r="L1322" s="26">
        <v>1359.7</v>
      </c>
      <c r="M1322" s="6">
        <v>130</v>
      </c>
      <c r="N1322" s="24">
        <f t="shared" si="429"/>
        <v>7915891.0800000001</v>
      </c>
      <c r="O1322" s="26"/>
      <c r="P1322" s="1">
        <f t="shared" si="431"/>
        <v>7116561.9699999997</v>
      </c>
      <c r="Q1322" s="1"/>
      <c r="R1322" s="1">
        <v>799329.11000000034</v>
      </c>
      <c r="S1322" s="1"/>
      <c r="T1322" s="1"/>
      <c r="U1322" s="1">
        <f>$N1322/($K1322+$L1322)</f>
        <v>2539.9939290871171</v>
      </c>
      <c r="V1322" s="1">
        <f>$N1322/($K1322+$L1322)</f>
        <v>2539.9939290871171</v>
      </c>
      <c r="W1322" s="7">
        <v>2020</v>
      </c>
      <c r="X1322" s="173" t="s">
        <v>1394</v>
      </c>
      <c r="Y1322" s="171">
        <f>+P1322-'[1]Приложение №1'!$P367</f>
        <v>-41058964.140926935</v>
      </c>
      <c r="Z1322" s="64"/>
      <c r="AA1322" s="24">
        <f t="shared" si="430"/>
        <v>7915891.0800000001</v>
      </c>
      <c r="AB1322" s="26">
        <v>5150580.93</v>
      </c>
      <c r="AC1322" s="26">
        <v>0</v>
      </c>
      <c r="AD1322" s="26">
        <v>1565815.07</v>
      </c>
      <c r="AE1322" s="26">
        <v>1199495.08</v>
      </c>
      <c r="AF1322" s="26">
        <v>0</v>
      </c>
      <c r="AG1322" s="26"/>
      <c r="AH1322" s="26">
        <v>0</v>
      </c>
      <c r="AI1322" s="26">
        <v>0</v>
      </c>
      <c r="AJ1322" s="26">
        <v>0</v>
      </c>
      <c r="AK1322" s="26">
        <v>0</v>
      </c>
      <c r="AL1322" s="26">
        <v>0</v>
      </c>
      <c r="AM1322" s="26">
        <v>0</v>
      </c>
      <c r="AN1322" s="26"/>
      <c r="AO1322" s="1"/>
      <c r="AP1322" s="112"/>
      <c r="AQ1322" s="172"/>
    </row>
    <row r="1323" spans="1:43" ht="15" customHeight="1" x14ac:dyDescent="0.25">
      <c r="A1323" s="4">
        <f t="shared" si="427"/>
        <v>1295</v>
      </c>
      <c r="B1323" s="22">
        <f t="shared" si="428"/>
        <v>351</v>
      </c>
      <c r="C1323" s="2" t="s">
        <v>1336</v>
      </c>
      <c r="D1323" s="2" t="s">
        <v>1019</v>
      </c>
      <c r="E1323" s="5">
        <v>1986</v>
      </c>
      <c r="F1323" s="5">
        <v>2014</v>
      </c>
      <c r="G1323" s="5" t="s">
        <v>60</v>
      </c>
      <c r="H1323" s="5">
        <v>4</v>
      </c>
      <c r="I1323" s="5">
        <v>2</v>
      </c>
      <c r="J1323" s="26">
        <v>2148.9</v>
      </c>
      <c r="K1323" s="26">
        <v>816.1</v>
      </c>
      <c r="L1323" s="26">
        <v>639.20000000000005</v>
      </c>
      <c r="M1323" s="6">
        <v>59</v>
      </c>
      <c r="N1323" s="24">
        <f t="shared" si="429"/>
        <v>10226305.780000001</v>
      </c>
      <c r="O1323" s="26"/>
      <c r="P1323" s="1">
        <f t="shared" si="431"/>
        <v>9721230.5800000019</v>
      </c>
      <c r="Q1323" s="1"/>
      <c r="R1323" s="1">
        <v>505075.20000000001</v>
      </c>
      <c r="S1323" s="1"/>
      <c r="T1323" s="1"/>
      <c r="U1323" s="1">
        <f t="shared" si="433"/>
        <v>7026.9399986257131</v>
      </c>
      <c r="V1323" s="1">
        <f t="shared" si="433"/>
        <v>7026.9399986257131</v>
      </c>
      <c r="W1323" s="7">
        <v>2020</v>
      </c>
      <c r="X1323" s="173" t="s">
        <v>1394</v>
      </c>
      <c r="Y1323" s="11">
        <f>+P1323-'[1]Приложение №1'!$P1280</f>
        <v>0</v>
      </c>
      <c r="AA1323" s="24">
        <f t="shared" si="430"/>
        <v>10226305.780000001</v>
      </c>
      <c r="AB1323" s="26">
        <v>4183872.1028832006</v>
      </c>
      <c r="AC1323" s="26">
        <v>0</v>
      </c>
      <c r="AD1323" s="26">
        <v>2691129.2796128998</v>
      </c>
      <c r="AE1323" s="26">
        <v>2052011.9622130801</v>
      </c>
      <c r="AF1323" s="26">
        <v>0</v>
      </c>
      <c r="AG1323" s="26"/>
      <c r="AH1323" s="26">
        <v>0</v>
      </c>
      <c r="AI1323" s="26">
        <v>0</v>
      </c>
      <c r="AJ1323" s="26">
        <v>0</v>
      </c>
      <c r="AK1323" s="26">
        <v>0</v>
      </c>
      <c r="AL1323" s="26">
        <v>0</v>
      </c>
      <c r="AM1323" s="26">
        <v>0</v>
      </c>
      <c r="AN1323" s="26">
        <v>1001813.6759000001</v>
      </c>
      <c r="AO1323" s="1">
        <v>102263.05780000001</v>
      </c>
      <c r="AP1323" s="112">
        <v>195215.70159081998</v>
      </c>
      <c r="AQ1323" s="172"/>
    </row>
    <row r="1324" spans="1:43" ht="15" customHeight="1" x14ac:dyDescent="0.25">
      <c r="A1324" s="4">
        <f t="shared" si="427"/>
        <v>1296</v>
      </c>
      <c r="B1324" s="22">
        <f t="shared" si="428"/>
        <v>352</v>
      </c>
      <c r="C1324" s="2" t="s">
        <v>1336</v>
      </c>
      <c r="D1324" s="2" t="s">
        <v>1020</v>
      </c>
      <c r="E1324" s="5">
        <v>1988</v>
      </c>
      <c r="F1324" s="5">
        <v>2011</v>
      </c>
      <c r="G1324" s="5" t="s">
        <v>60</v>
      </c>
      <c r="H1324" s="5">
        <v>4</v>
      </c>
      <c r="I1324" s="5">
        <v>4</v>
      </c>
      <c r="J1324" s="26">
        <v>4279.8</v>
      </c>
      <c r="K1324" s="26">
        <v>1760.1</v>
      </c>
      <c r="L1324" s="26">
        <v>1330.2</v>
      </c>
      <c r="M1324" s="6">
        <v>138</v>
      </c>
      <c r="N1324" s="24">
        <f t="shared" si="429"/>
        <v>21715352.68</v>
      </c>
      <c r="O1324" s="26"/>
      <c r="P1324" s="1">
        <f t="shared" si="431"/>
        <v>20805640.280000001</v>
      </c>
      <c r="Q1324" s="1"/>
      <c r="R1324" s="1">
        <v>909712.4</v>
      </c>
      <c r="S1324" s="1"/>
      <c r="T1324" s="1"/>
      <c r="U1324" s="1">
        <f t="shared" si="433"/>
        <v>7026.9399993528132</v>
      </c>
      <c r="V1324" s="1">
        <f t="shared" si="433"/>
        <v>7026.9399993528132</v>
      </c>
      <c r="W1324" s="7">
        <v>2020</v>
      </c>
      <c r="X1324" s="173" t="s">
        <v>1394</v>
      </c>
      <c r="Y1324" s="11">
        <f>+P1324-'[1]Приложение №1'!$P1281</f>
        <v>0</v>
      </c>
      <c r="AA1324" s="24">
        <f t="shared" si="430"/>
        <v>21715352.68</v>
      </c>
      <c r="AB1324" s="26">
        <v>8884367.4585665986</v>
      </c>
      <c r="AC1324" s="26">
        <v>0</v>
      </c>
      <c r="AD1324" s="26">
        <v>5714558.3855451001</v>
      </c>
      <c r="AE1324" s="26">
        <v>4357405.7316862792</v>
      </c>
      <c r="AF1324" s="26">
        <v>0</v>
      </c>
      <c r="AG1324" s="26"/>
      <c r="AH1324" s="26">
        <v>0</v>
      </c>
      <c r="AI1324" s="26">
        <v>0</v>
      </c>
      <c r="AJ1324" s="26">
        <v>0</v>
      </c>
      <c r="AK1324" s="26">
        <v>0</v>
      </c>
      <c r="AL1324" s="26">
        <v>0</v>
      </c>
      <c r="AM1324" s="26">
        <v>0</v>
      </c>
      <c r="AN1324" s="26">
        <v>2127330.9989</v>
      </c>
      <c r="AO1324" s="1">
        <v>217153.52679999999</v>
      </c>
      <c r="AP1324" s="112">
        <v>414536.57850202004</v>
      </c>
      <c r="AQ1324" s="172"/>
    </row>
    <row r="1325" spans="1:43" ht="15" customHeight="1" x14ac:dyDescent="0.25">
      <c r="A1325" s="4">
        <f t="shared" si="427"/>
        <v>1297</v>
      </c>
      <c r="B1325" s="22">
        <f t="shared" si="428"/>
        <v>353</v>
      </c>
      <c r="C1325" s="2" t="s">
        <v>1336</v>
      </c>
      <c r="D1325" s="2" t="s">
        <v>1024</v>
      </c>
      <c r="E1325" s="5">
        <v>1989</v>
      </c>
      <c r="F1325" s="5">
        <v>2011</v>
      </c>
      <c r="G1325" s="5" t="s">
        <v>60</v>
      </c>
      <c r="H1325" s="5">
        <v>5</v>
      </c>
      <c r="I1325" s="5">
        <v>3</v>
      </c>
      <c r="J1325" s="26">
        <v>3227.2</v>
      </c>
      <c r="K1325" s="26">
        <v>1617.3</v>
      </c>
      <c r="L1325" s="26">
        <v>1197.7</v>
      </c>
      <c r="M1325" s="6">
        <v>135</v>
      </c>
      <c r="N1325" s="24">
        <f t="shared" si="429"/>
        <v>9087777.0999999996</v>
      </c>
      <c r="O1325" s="26"/>
      <c r="P1325" s="1">
        <f t="shared" si="431"/>
        <v>7975487.5099999998</v>
      </c>
      <c r="Q1325" s="1"/>
      <c r="R1325" s="1">
        <v>1112289.5900000001</v>
      </c>
      <c r="S1325" s="1"/>
      <c r="T1325" s="1"/>
      <c r="U1325" s="1">
        <f t="shared" si="433"/>
        <v>3228.3399999999997</v>
      </c>
      <c r="V1325" s="1">
        <f t="shared" si="433"/>
        <v>3228.3399999999997</v>
      </c>
      <c r="W1325" s="7">
        <v>2020</v>
      </c>
      <c r="X1325" s="173" t="s">
        <v>1394</v>
      </c>
      <c r="Y1325" s="11">
        <f>+P1325-'[1]Приложение №1'!$P1286</f>
        <v>0</v>
      </c>
      <c r="AA1325" s="24">
        <f t="shared" si="430"/>
        <v>9087777.0999999996</v>
      </c>
      <c r="AB1325" s="26">
        <v>8092901.7897546003</v>
      </c>
      <c r="AC1325" s="26">
        <v>0</v>
      </c>
      <c r="AD1325" s="26">
        <v>0</v>
      </c>
      <c r="AE1325" s="26">
        <v>0</v>
      </c>
      <c r="AF1325" s="26">
        <v>0</v>
      </c>
      <c r="AG1325" s="26"/>
      <c r="AH1325" s="26">
        <v>0</v>
      </c>
      <c r="AI1325" s="26">
        <v>0</v>
      </c>
      <c r="AJ1325" s="26">
        <v>0</v>
      </c>
      <c r="AK1325" s="26">
        <v>0</v>
      </c>
      <c r="AL1325" s="26">
        <v>0</v>
      </c>
      <c r="AM1325" s="26">
        <v>0</v>
      </c>
      <c r="AN1325" s="26">
        <v>727022.16799999995</v>
      </c>
      <c r="AO1325" s="1">
        <v>90877.770999999993</v>
      </c>
      <c r="AP1325" s="112">
        <v>176975.37124540002</v>
      </c>
      <c r="AQ1325" s="172"/>
    </row>
    <row r="1326" spans="1:43" ht="15" customHeight="1" x14ac:dyDescent="0.25">
      <c r="A1326" s="4">
        <f t="shared" si="427"/>
        <v>1298</v>
      </c>
      <c r="B1326" s="22">
        <f t="shared" si="428"/>
        <v>354</v>
      </c>
      <c r="C1326" s="2" t="s">
        <v>1336</v>
      </c>
      <c r="D1326" s="2" t="s">
        <v>1028</v>
      </c>
      <c r="E1326" s="5">
        <v>1987</v>
      </c>
      <c r="F1326" s="5">
        <v>2011</v>
      </c>
      <c r="G1326" s="5" t="s">
        <v>60</v>
      </c>
      <c r="H1326" s="5">
        <v>4</v>
      </c>
      <c r="I1326" s="5">
        <v>4</v>
      </c>
      <c r="J1326" s="26">
        <v>4289.8999999999996</v>
      </c>
      <c r="K1326" s="26">
        <v>1763.3</v>
      </c>
      <c r="L1326" s="26">
        <v>1343.6</v>
      </c>
      <c r="M1326" s="6">
        <v>137</v>
      </c>
      <c r="N1326" s="24">
        <f t="shared" si="429"/>
        <v>21831999.890000004</v>
      </c>
      <c r="O1326" s="26"/>
      <c r="P1326" s="1">
        <f t="shared" si="431"/>
        <v>20860829.950000003</v>
      </c>
      <c r="Q1326" s="1"/>
      <c r="R1326" s="1">
        <v>971169.94</v>
      </c>
      <c r="S1326" s="1"/>
      <c r="T1326" s="1"/>
      <c r="U1326" s="1">
        <f t="shared" si="433"/>
        <v>7026.9400012874594</v>
      </c>
      <c r="V1326" s="1">
        <f t="shared" si="433"/>
        <v>7026.9400012874594</v>
      </c>
      <c r="W1326" s="7">
        <v>2020</v>
      </c>
      <c r="X1326" s="173" t="s">
        <v>1394</v>
      </c>
      <c r="Y1326" s="11">
        <f>+P1326-'[1]Приложение №1'!$P1290</f>
        <v>0</v>
      </c>
      <c r="AA1326" s="24">
        <f t="shared" si="430"/>
        <v>21831999.890000004</v>
      </c>
      <c r="AB1326" s="26">
        <v>8932091.1476433016</v>
      </c>
      <c r="AC1326" s="26">
        <v>0</v>
      </c>
      <c r="AD1326" s="26">
        <v>5745254.9763747603</v>
      </c>
      <c r="AE1326" s="26">
        <v>4380812.1743904008</v>
      </c>
      <c r="AF1326" s="26">
        <v>0</v>
      </c>
      <c r="AG1326" s="26"/>
      <c r="AH1326" s="26">
        <v>0</v>
      </c>
      <c r="AI1326" s="26">
        <v>0</v>
      </c>
      <c r="AJ1326" s="26">
        <v>0</v>
      </c>
      <c r="AK1326" s="26">
        <v>0</v>
      </c>
      <c r="AL1326" s="26">
        <v>0</v>
      </c>
      <c r="AM1326" s="26">
        <v>0</v>
      </c>
      <c r="AN1326" s="26">
        <v>2138758.2700000005</v>
      </c>
      <c r="AO1326" s="1">
        <v>218319.99890000001</v>
      </c>
      <c r="AP1326" s="112">
        <v>416763.32269154006</v>
      </c>
      <c r="AQ1326" s="172"/>
    </row>
    <row r="1327" spans="1:43" ht="15" customHeight="1" x14ac:dyDescent="0.25">
      <c r="A1327" s="4">
        <f t="shared" si="427"/>
        <v>1299</v>
      </c>
      <c r="B1327" s="22">
        <f t="shared" si="428"/>
        <v>355</v>
      </c>
      <c r="C1327" s="2" t="s">
        <v>303</v>
      </c>
      <c r="D1327" s="2" t="s">
        <v>1031</v>
      </c>
      <c r="E1327" s="5">
        <v>1975</v>
      </c>
      <c r="F1327" s="5">
        <v>2010</v>
      </c>
      <c r="G1327" s="5" t="s">
        <v>48</v>
      </c>
      <c r="H1327" s="5">
        <v>4</v>
      </c>
      <c r="I1327" s="5">
        <v>3</v>
      </c>
      <c r="J1327" s="26">
        <v>2207.3000000000002</v>
      </c>
      <c r="K1327" s="26">
        <v>1472.9</v>
      </c>
      <c r="L1327" s="26">
        <v>510.4</v>
      </c>
      <c r="M1327" s="6">
        <v>60</v>
      </c>
      <c r="N1327" s="24">
        <f t="shared" si="429"/>
        <v>12862454.159999998</v>
      </c>
      <c r="O1327" s="26"/>
      <c r="P1327" s="1">
        <f t="shared" si="431"/>
        <v>8793821.4100000001</v>
      </c>
      <c r="Q1327" s="1"/>
      <c r="R1327" s="1">
        <v>664831.61339999991</v>
      </c>
      <c r="S1327" s="1">
        <v>3403801.1365999999</v>
      </c>
      <c r="T1327" s="1"/>
      <c r="U1327" s="1">
        <f t="shared" si="433"/>
        <v>6485.3800030252596</v>
      </c>
      <c r="V1327" s="1">
        <f t="shared" si="433"/>
        <v>6485.3800030252596</v>
      </c>
      <c r="W1327" s="7">
        <v>2020</v>
      </c>
      <c r="X1327" s="173" t="s">
        <v>1394</v>
      </c>
      <c r="Y1327" s="11">
        <f>+P1327-'[1]Приложение №1'!$P1294</f>
        <v>0</v>
      </c>
      <c r="AA1327" s="24">
        <f t="shared" si="430"/>
        <v>12862454.159999998</v>
      </c>
      <c r="AB1327" s="26">
        <v>0</v>
      </c>
      <c r="AC1327" s="26">
        <v>0</v>
      </c>
      <c r="AD1327" s="26">
        <v>1651099.99309374</v>
      </c>
      <c r="AE1327" s="26">
        <v>0</v>
      </c>
      <c r="AF1327" s="26">
        <v>658775.13073595997</v>
      </c>
      <c r="AG1327" s="26"/>
      <c r="AH1327" s="26">
        <v>0</v>
      </c>
      <c r="AI1327" s="26">
        <v>0</v>
      </c>
      <c r="AJ1327" s="26">
        <v>0</v>
      </c>
      <c r="AK1327" s="26">
        <v>0</v>
      </c>
      <c r="AL1327" s="26">
        <v>4282271.2316294406</v>
      </c>
      <c r="AM1327" s="26">
        <v>4419510.2317526992</v>
      </c>
      <c r="AN1327" s="26">
        <v>1481370.4040000001</v>
      </c>
      <c r="AO1327" s="1">
        <v>128624.54160000001</v>
      </c>
      <c r="AP1327" s="112">
        <v>240802.62718816006</v>
      </c>
      <c r="AQ1327" s="172"/>
    </row>
    <row r="1328" spans="1:43" ht="15" customHeight="1" x14ac:dyDescent="0.25">
      <c r="A1328" s="4">
        <f t="shared" si="427"/>
        <v>1300</v>
      </c>
      <c r="B1328" s="22">
        <f t="shared" si="428"/>
        <v>356</v>
      </c>
      <c r="C1328" s="2" t="s">
        <v>303</v>
      </c>
      <c r="D1328" s="2" t="s">
        <v>678</v>
      </c>
      <c r="E1328" s="5">
        <v>1968</v>
      </c>
      <c r="F1328" s="5">
        <v>2010</v>
      </c>
      <c r="G1328" s="5" t="s">
        <v>48</v>
      </c>
      <c r="H1328" s="5">
        <v>2</v>
      </c>
      <c r="I1328" s="5">
        <v>1</v>
      </c>
      <c r="J1328" s="26">
        <v>395.2</v>
      </c>
      <c r="K1328" s="26">
        <v>371</v>
      </c>
      <c r="L1328" s="26">
        <v>0</v>
      </c>
      <c r="M1328" s="6">
        <v>21</v>
      </c>
      <c r="N1328" s="24">
        <f t="shared" si="429"/>
        <v>582061.89999999991</v>
      </c>
      <c r="O1328" s="26"/>
      <c r="P1328" s="1">
        <f t="shared" si="431"/>
        <v>365974.3299999999</v>
      </c>
      <c r="Q1328" s="1"/>
      <c r="R1328" s="1">
        <v>29933.021999999997</v>
      </c>
      <c r="S1328" s="1">
        <v>186154.54800000001</v>
      </c>
      <c r="T1328" s="1"/>
      <c r="U1328" s="1">
        <f t="shared" si="433"/>
        <v>1568.8999999999996</v>
      </c>
      <c r="V1328" s="1">
        <f t="shared" si="433"/>
        <v>1568.8999999999996</v>
      </c>
      <c r="W1328" s="7">
        <v>2020</v>
      </c>
      <c r="X1328" s="173" t="s">
        <v>1394</v>
      </c>
      <c r="Y1328" s="11">
        <f>+P1328-'[1]Приложение №1'!$P1295</f>
        <v>0</v>
      </c>
      <c r="AA1328" s="24">
        <f t="shared" si="430"/>
        <v>582061.89999999991</v>
      </c>
      <c r="AB1328" s="26">
        <v>0</v>
      </c>
      <c r="AC1328" s="26">
        <v>0</v>
      </c>
      <c r="AD1328" s="26">
        <v>318803.76700241998</v>
      </c>
      <c r="AE1328" s="26">
        <v>0</v>
      </c>
      <c r="AF1328" s="26">
        <v>145865.51393778002</v>
      </c>
      <c r="AG1328" s="26"/>
      <c r="AH1328" s="26">
        <v>0</v>
      </c>
      <c r="AI1328" s="26">
        <v>0</v>
      </c>
      <c r="AJ1328" s="26">
        <v>0</v>
      </c>
      <c r="AK1328" s="26">
        <v>0</v>
      </c>
      <c r="AL1328" s="26">
        <v>0</v>
      </c>
      <c r="AM1328" s="26">
        <v>0</v>
      </c>
      <c r="AN1328" s="26">
        <v>101410.624</v>
      </c>
      <c r="AO1328" s="1">
        <v>5820.6190000000006</v>
      </c>
      <c r="AP1328" s="112">
        <v>10161.376059800001</v>
      </c>
      <c r="AQ1328" s="172"/>
    </row>
    <row r="1329" spans="1:43" ht="15" customHeight="1" x14ac:dyDescent="0.25">
      <c r="A1329" s="4">
        <f t="shared" si="427"/>
        <v>1301</v>
      </c>
      <c r="B1329" s="22">
        <f t="shared" si="428"/>
        <v>357</v>
      </c>
      <c r="C1329" s="2" t="s">
        <v>306</v>
      </c>
      <c r="D1329" s="2" t="s">
        <v>1032</v>
      </c>
      <c r="E1329" s="5">
        <v>1979</v>
      </c>
      <c r="F1329" s="5">
        <v>2010</v>
      </c>
      <c r="G1329" s="5" t="s">
        <v>48</v>
      </c>
      <c r="H1329" s="5">
        <v>5</v>
      </c>
      <c r="I1329" s="5">
        <v>2</v>
      </c>
      <c r="J1329" s="26">
        <v>1745.5</v>
      </c>
      <c r="K1329" s="26">
        <v>1575.9</v>
      </c>
      <c r="L1329" s="26">
        <v>0</v>
      </c>
      <c r="M1329" s="6">
        <v>61</v>
      </c>
      <c r="N1329" s="24">
        <f t="shared" si="429"/>
        <v>1782216.8299999998</v>
      </c>
      <c r="O1329" s="26"/>
      <c r="P1329" s="1">
        <f t="shared" si="431"/>
        <v>814647.30999999994</v>
      </c>
      <c r="Q1329" s="1"/>
      <c r="R1329" s="1">
        <v>543780.94380000001</v>
      </c>
      <c r="S1329" s="1">
        <v>423788.57619999989</v>
      </c>
      <c r="T1329" s="1"/>
      <c r="U1329" s="1">
        <f t="shared" si="433"/>
        <v>1130.9200012691158</v>
      </c>
      <c r="V1329" s="1">
        <f t="shared" si="433"/>
        <v>1130.9200012691158</v>
      </c>
      <c r="W1329" s="7">
        <v>2020</v>
      </c>
      <c r="X1329" s="173" t="s">
        <v>1394</v>
      </c>
      <c r="Y1329" s="11">
        <f>+P1329-'[1]Приложение №1'!$P1296</f>
        <v>0</v>
      </c>
      <c r="AA1329" s="24">
        <f t="shared" si="430"/>
        <v>1782216.8299999998</v>
      </c>
      <c r="AB1329" s="26">
        <v>0</v>
      </c>
      <c r="AC1329" s="26">
        <v>0</v>
      </c>
      <c r="AD1329" s="26">
        <v>0</v>
      </c>
      <c r="AE1329" s="26">
        <v>847487.25615959987</v>
      </c>
      <c r="AF1329" s="26">
        <v>523452.69346482004</v>
      </c>
      <c r="AG1329" s="26"/>
      <c r="AH1329" s="26">
        <v>0</v>
      </c>
      <c r="AI1329" s="26">
        <v>0</v>
      </c>
      <c r="AJ1329" s="26">
        <v>0</v>
      </c>
      <c r="AK1329" s="26">
        <v>0</v>
      </c>
      <c r="AL1329" s="26">
        <v>0</v>
      </c>
      <c r="AM1329" s="26">
        <v>0</v>
      </c>
      <c r="AN1329" s="26">
        <v>363475.03200000001</v>
      </c>
      <c r="AO1329" s="1">
        <v>17822.168300000001</v>
      </c>
      <c r="AP1329" s="112">
        <v>29979.68007558</v>
      </c>
      <c r="AQ1329" s="172"/>
    </row>
    <row r="1330" spans="1:43" ht="15" customHeight="1" x14ac:dyDescent="0.25">
      <c r="A1330" s="4">
        <f t="shared" si="427"/>
        <v>1302</v>
      </c>
      <c r="B1330" s="22">
        <f t="shared" si="428"/>
        <v>358</v>
      </c>
      <c r="C1330" s="2" t="s">
        <v>306</v>
      </c>
      <c r="D1330" s="2" t="s">
        <v>1033</v>
      </c>
      <c r="E1330" s="5">
        <v>1988</v>
      </c>
      <c r="F1330" s="5">
        <v>2009</v>
      </c>
      <c r="G1330" s="5" t="s">
        <v>48</v>
      </c>
      <c r="H1330" s="5">
        <v>5</v>
      </c>
      <c r="I1330" s="5">
        <v>2</v>
      </c>
      <c r="J1330" s="26">
        <v>1751.4</v>
      </c>
      <c r="K1330" s="26">
        <v>1355.8</v>
      </c>
      <c r="L1330" s="26">
        <v>225.8</v>
      </c>
      <c r="M1330" s="6">
        <v>51</v>
      </c>
      <c r="N1330" s="24">
        <f t="shared" si="429"/>
        <v>2786266.0548587805</v>
      </c>
      <c r="O1330" s="26"/>
      <c r="P1330" s="1">
        <f t="shared" si="431"/>
        <v>1809415.7648587807</v>
      </c>
      <c r="Q1330" s="1"/>
      <c r="R1330" s="1">
        <v>199280.51679999998</v>
      </c>
      <c r="S1330" s="1">
        <v>777569.77319999994</v>
      </c>
      <c r="T1330" s="1"/>
      <c r="U1330" s="1">
        <f t="shared" si="433"/>
        <v>1761.6755531479391</v>
      </c>
      <c r="V1330" s="1">
        <f t="shared" si="433"/>
        <v>1761.6755531479391</v>
      </c>
      <c r="W1330" s="7">
        <v>2020</v>
      </c>
      <c r="X1330" s="173" t="s">
        <v>1394</v>
      </c>
      <c r="Y1330" s="11">
        <f>+P1330-'[1]Приложение №1'!$P1297</f>
        <v>-1234494.2351412203</v>
      </c>
      <c r="AA1330" s="24">
        <f t="shared" si="430"/>
        <v>2786266.0548587805</v>
      </c>
      <c r="AB1330" s="26"/>
      <c r="AC1330" s="26">
        <v>0</v>
      </c>
      <c r="AD1330" s="26">
        <v>1316684.1840314402</v>
      </c>
      <c r="AE1330" s="26">
        <v>0</v>
      </c>
      <c r="AF1330" s="26">
        <v>525346.00908678002</v>
      </c>
      <c r="AG1330" s="26"/>
      <c r="AH1330" s="26">
        <v>144459.90290423998</v>
      </c>
      <c r="AI1330" s="26">
        <v>0</v>
      </c>
      <c r="AJ1330" s="26">
        <v>0</v>
      </c>
      <c r="AK1330" s="26">
        <v>0</v>
      </c>
      <c r="AL1330" s="26">
        <v>0</v>
      </c>
      <c r="AM1330" s="26">
        <v>0</v>
      </c>
      <c r="AN1330" s="26">
        <v>638819.31040000007</v>
      </c>
      <c r="AO1330" s="1">
        <v>55995.440800000004</v>
      </c>
      <c r="AP1330" s="112">
        <v>104961.20763632002</v>
      </c>
      <c r="AQ1330" s="172"/>
    </row>
    <row r="1331" spans="1:43" ht="15" customHeight="1" x14ac:dyDescent="0.25">
      <c r="A1331" s="4">
        <f t="shared" si="427"/>
        <v>1303</v>
      </c>
      <c r="B1331" s="22">
        <f t="shared" si="428"/>
        <v>359</v>
      </c>
      <c r="C1331" s="2" t="s">
        <v>306</v>
      </c>
      <c r="D1331" s="2" t="s">
        <v>309</v>
      </c>
      <c r="E1331" s="5">
        <v>1974</v>
      </c>
      <c r="F1331" s="5">
        <v>1974</v>
      </c>
      <c r="G1331" s="5" t="s">
        <v>48</v>
      </c>
      <c r="H1331" s="5">
        <v>2</v>
      </c>
      <c r="I1331" s="5">
        <v>3</v>
      </c>
      <c r="J1331" s="26">
        <v>1039.5</v>
      </c>
      <c r="K1331" s="26">
        <v>915.4</v>
      </c>
      <c r="L1331" s="26">
        <v>0</v>
      </c>
      <c r="M1331" s="6">
        <v>39</v>
      </c>
      <c r="N1331" s="24">
        <f t="shared" si="429"/>
        <v>18314307.109999999</v>
      </c>
      <c r="O1331" s="26"/>
      <c r="P1331" s="1">
        <f t="shared" si="431"/>
        <v>17860308.687199999</v>
      </c>
      <c r="Q1331" s="1"/>
      <c r="R1331" s="1">
        <v>73856.302800000005</v>
      </c>
      <c r="S1331" s="1">
        <v>380142.11999999982</v>
      </c>
      <c r="T1331" s="1"/>
      <c r="U1331" s="1">
        <f t="shared" ref="U1331:V1344" si="434">$N1331/($K1331+$L1331)</f>
        <v>20006.890004369674</v>
      </c>
      <c r="V1331" s="1">
        <f t="shared" si="434"/>
        <v>20006.890004369674</v>
      </c>
      <c r="W1331" s="7">
        <v>2020</v>
      </c>
      <c r="X1331" s="173" t="s">
        <v>1394</v>
      </c>
      <c r="Y1331" s="11">
        <f>+P1331-'[1]Приложение №1'!$P1298</f>
        <v>0</v>
      </c>
      <c r="AA1331" s="24">
        <f t="shared" si="430"/>
        <v>18314307.109999999</v>
      </c>
      <c r="AB1331" s="26">
        <v>0</v>
      </c>
      <c r="AC1331" s="26">
        <v>0</v>
      </c>
      <c r="AD1331" s="26">
        <v>0</v>
      </c>
      <c r="AE1331" s="26">
        <v>0</v>
      </c>
      <c r="AF1331" s="26">
        <v>0</v>
      </c>
      <c r="AG1331" s="26"/>
      <c r="AH1331" s="26">
        <v>0</v>
      </c>
      <c r="AI1331" s="26">
        <v>0</v>
      </c>
      <c r="AJ1331" s="26">
        <v>3826147.0297176004</v>
      </c>
      <c r="AK1331" s="26">
        <v>0</v>
      </c>
      <c r="AL1331" s="26">
        <v>6439536.3058563601</v>
      </c>
      <c r="AM1331" s="26">
        <v>5727748.4438836211</v>
      </c>
      <c r="AN1331" s="26">
        <v>1787988.2986000001</v>
      </c>
      <c r="AO1331" s="1">
        <v>183143.0711</v>
      </c>
      <c r="AP1331" s="112">
        <v>349743.96084242</v>
      </c>
      <c r="AQ1331" s="172"/>
    </row>
    <row r="1332" spans="1:43" ht="15" customHeight="1" x14ac:dyDescent="0.25">
      <c r="A1332" s="4">
        <f t="shared" si="427"/>
        <v>1304</v>
      </c>
      <c r="B1332" s="22">
        <f t="shared" si="428"/>
        <v>360</v>
      </c>
      <c r="C1332" s="2" t="s">
        <v>306</v>
      </c>
      <c r="D1332" s="2" t="s">
        <v>1034</v>
      </c>
      <c r="E1332" s="5">
        <v>1971</v>
      </c>
      <c r="F1332" s="5">
        <v>2011</v>
      </c>
      <c r="G1332" s="5" t="s">
        <v>48</v>
      </c>
      <c r="H1332" s="5">
        <v>5</v>
      </c>
      <c r="I1332" s="5">
        <v>4</v>
      </c>
      <c r="J1332" s="26">
        <v>3534.8</v>
      </c>
      <c r="K1332" s="26">
        <v>2496.5</v>
      </c>
      <c r="L1332" s="26">
        <v>818.8</v>
      </c>
      <c r="M1332" s="6">
        <v>129</v>
      </c>
      <c r="N1332" s="24">
        <f t="shared" si="429"/>
        <v>10838098.81182522</v>
      </c>
      <c r="O1332" s="26"/>
      <c r="P1332" s="1">
        <f t="shared" si="431"/>
        <v>7517052.58182522</v>
      </c>
      <c r="Q1332" s="1"/>
      <c r="R1332" s="1">
        <v>665886.13620000007</v>
      </c>
      <c r="S1332" s="1">
        <v>2655160.0937999999</v>
      </c>
      <c r="T1332" s="1"/>
      <c r="U1332" s="1">
        <f t="shared" si="434"/>
        <v>3269.115558720242</v>
      </c>
      <c r="V1332" s="1">
        <f t="shared" si="434"/>
        <v>3269.115558720242</v>
      </c>
      <c r="W1332" s="7">
        <v>2020</v>
      </c>
      <c r="X1332" s="173" t="s">
        <v>1394</v>
      </c>
      <c r="Y1332" s="11">
        <f>+P1332-'[1]Приложение №1'!$P1299</f>
        <v>-2491724.4281747779</v>
      </c>
      <c r="AA1332" s="24">
        <f t="shared" si="430"/>
        <v>10838098.81182522</v>
      </c>
      <c r="AB1332" s="26"/>
      <c r="AC1332" s="26">
        <v>0</v>
      </c>
      <c r="AD1332" s="26">
        <v>0</v>
      </c>
      <c r="AE1332" s="26">
        <v>0</v>
      </c>
      <c r="AF1332" s="26">
        <v>1101213.72829692</v>
      </c>
      <c r="AG1332" s="26"/>
      <c r="AH1332" s="26">
        <v>0</v>
      </c>
      <c r="AI1332" s="26">
        <v>0</v>
      </c>
      <c r="AJ1332" s="26">
        <v>0</v>
      </c>
      <c r="AK1332" s="26">
        <v>0</v>
      </c>
      <c r="AL1332" s="26">
        <v>0</v>
      </c>
      <c r="AM1332" s="26">
        <v>7387688.3326625396</v>
      </c>
      <c r="AN1332" s="26">
        <v>1867251.8873999999</v>
      </c>
      <c r="AO1332" s="1">
        <v>167352.03419999999</v>
      </c>
      <c r="AP1332" s="112">
        <v>314592.82926576003</v>
      </c>
      <c r="AQ1332" s="172"/>
    </row>
    <row r="1333" spans="1:43" ht="15" customHeight="1" x14ac:dyDescent="0.25">
      <c r="A1333" s="4">
        <f t="shared" si="427"/>
        <v>1305</v>
      </c>
      <c r="B1333" s="22">
        <f t="shared" si="428"/>
        <v>361</v>
      </c>
      <c r="C1333" s="2" t="s">
        <v>306</v>
      </c>
      <c r="D1333" s="2" t="s">
        <v>311</v>
      </c>
      <c r="E1333" s="5">
        <v>1974</v>
      </c>
      <c r="F1333" s="5">
        <v>2011</v>
      </c>
      <c r="G1333" s="5" t="s">
        <v>48</v>
      </c>
      <c r="H1333" s="5">
        <v>5</v>
      </c>
      <c r="I1333" s="5">
        <v>4</v>
      </c>
      <c r="J1333" s="26">
        <v>3194.1</v>
      </c>
      <c r="K1333" s="26">
        <v>1853.8</v>
      </c>
      <c r="L1333" s="26">
        <v>1225.3</v>
      </c>
      <c r="M1333" s="6">
        <v>88</v>
      </c>
      <c r="N1333" s="24">
        <f t="shared" si="429"/>
        <v>9392640.5899999999</v>
      </c>
      <c r="O1333" s="26"/>
      <c r="P1333" s="1">
        <f t="shared" si="431"/>
        <v>6451331.5999999996</v>
      </c>
      <c r="Q1333" s="1"/>
      <c r="R1333" s="1">
        <v>527720.56080000009</v>
      </c>
      <c r="S1333" s="1">
        <v>2413588.4291999997</v>
      </c>
      <c r="T1333" s="1"/>
      <c r="U1333" s="1">
        <f t="shared" si="434"/>
        <v>3050.4499983761489</v>
      </c>
      <c r="V1333" s="1">
        <f t="shared" si="434"/>
        <v>3050.4499983761489</v>
      </c>
      <c r="W1333" s="7">
        <v>2020</v>
      </c>
      <c r="X1333" s="173" t="s">
        <v>1394</v>
      </c>
      <c r="Y1333" s="11">
        <f>+P1333-'[1]Приложение №1'!$P1300</f>
        <v>0</v>
      </c>
      <c r="AA1333" s="24">
        <f t="shared" si="430"/>
        <v>9392640.5899999999</v>
      </c>
      <c r="AB1333" s="26">
        <v>0</v>
      </c>
      <c r="AC1333" s="26">
        <v>0</v>
      </c>
      <c r="AD1333" s="26">
        <v>0</v>
      </c>
      <c r="AE1333" s="26">
        <v>0</v>
      </c>
      <c r="AF1333" s="26">
        <v>1022757.2702335803</v>
      </c>
      <c r="AG1333" s="26"/>
      <c r="AH1333" s="26">
        <v>0</v>
      </c>
      <c r="AI1333" s="26">
        <v>0</v>
      </c>
      <c r="AJ1333" s="26">
        <v>0</v>
      </c>
      <c r="AK1333" s="26">
        <v>0</v>
      </c>
      <c r="AL1333" s="26">
        <v>0</v>
      </c>
      <c r="AM1333" s="26">
        <v>6861349.2395128794</v>
      </c>
      <c r="AN1333" s="26">
        <v>1242198.233</v>
      </c>
      <c r="AO1333" s="1">
        <v>93926.405899999998</v>
      </c>
      <c r="AP1333" s="112">
        <v>172409.44135354002</v>
      </c>
      <c r="AQ1333" s="172"/>
    </row>
    <row r="1334" spans="1:43" ht="15" customHeight="1" x14ac:dyDescent="0.25">
      <c r="A1334" s="4">
        <f t="shared" si="427"/>
        <v>1306</v>
      </c>
      <c r="B1334" s="22">
        <f t="shared" si="428"/>
        <v>362</v>
      </c>
      <c r="C1334" s="2" t="s">
        <v>306</v>
      </c>
      <c r="D1334" s="2" t="s">
        <v>1035</v>
      </c>
      <c r="E1334" s="5">
        <v>1967</v>
      </c>
      <c r="F1334" s="5">
        <v>2008</v>
      </c>
      <c r="G1334" s="5" t="s">
        <v>48</v>
      </c>
      <c r="H1334" s="5">
        <v>4</v>
      </c>
      <c r="I1334" s="5">
        <v>4</v>
      </c>
      <c r="J1334" s="26">
        <v>2789.5</v>
      </c>
      <c r="K1334" s="26">
        <v>2469.5</v>
      </c>
      <c r="L1334" s="26">
        <v>73.5</v>
      </c>
      <c r="M1334" s="6">
        <v>116</v>
      </c>
      <c r="N1334" s="24">
        <f t="shared" si="429"/>
        <v>19003273.532024</v>
      </c>
      <c r="O1334" s="26"/>
      <c r="P1334" s="1">
        <f t="shared" si="431"/>
        <v>11834393.672024</v>
      </c>
      <c r="Q1334" s="1"/>
      <c r="R1334" s="1">
        <v>819051.66299999994</v>
      </c>
      <c r="S1334" s="1">
        <v>6349828.1969999997</v>
      </c>
      <c r="T1334" s="1"/>
      <c r="U1334" s="1">
        <f t="shared" si="434"/>
        <v>7472.777637445537</v>
      </c>
      <c r="V1334" s="1">
        <f t="shared" si="434"/>
        <v>7472.777637445537</v>
      </c>
      <c r="W1334" s="7">
        <v>2020</v>
      </c>
      <c r="X1334" s="173" t="s">
        <v>1394</v>
      </c>
      <c r="Y1334" s="11">
        <f>+P1334-'[1]Приложение №1'!$P1301</f>
        <v>-137760.31797599979</v>
      </c>
      <c r="AA1334" s="24">
        <f t="shared" si="430"/>
        <v>19003273.532024</v>
      </c>
      <c r="AB1334" s="26">
        <v>4925306.53</v>
      </c>
      <c r="AC1334" s="26">
        <v>0</v>
      </c>
      <c r="AD1334" s="26">
        <v>0</v>
      </c>
      <c r="AE1334" s="26">
        <v>0</v>
      </c>
      <c r="AF1334" s="26">
        <v>844685.70089904009</v>
      </c>
      <c r="AG1334" s="26"/>
      <c r="AH1334" s="26">
        <v>0</v>
      </c>
      <c r="AI1334" s="26">
        <v>0</v>
      </c>
      <c r="AJ1334" s="26">
        <v>0</v>
      </c>
      <c r="AK1334" s="26">
        <v>0</v>
      </c>
      <c r="AL1334" s="26">
        <v>6067163.0700000003</v>
      </c>
      <c r="AM1334" s="26">
        <v>6238206.8099999996</v>
      </c>
      <c r="AN1334" s="26">
        <v>642911.348</v>
      </c>
      <c r="AO1334" s="1">
        <v>54084.785600000003</v>
      </c>
      <c r="AP1334" s="112">
        <v>230915.28752496</v>
      </c>
      <c r="AQ1334" s="172"/>
    </row>
    <row r="1335" spans="1:43" ht="15" customHeight="1" x14ac:dyDescent="0.25">
      <c r="A1335" s="4">
        <f t="shared" si="427"/>
        <v>1307</v>
      </c>
      <c r="B1335" s="22">
        <f t="shared" si="428"/>
        <v>363</v>
      </c>
      <c r="C1335" s="2" t="s">
        <v>306</v>
      </c>
      <c r="D1335" s="2" t="s">
        <v>1036</v>
      </c>
      <c r="E1335" s="5">
        <v>1975</v>
      </c>
      <c r="F1335" s="5">
        <v>2008</v>
      </c>
      <c r="G1335" s="5" t="s">
        <v>48</v>
      </c>
      <c r="H1335" s="5">
        <v>4</v>
      </c>
      <c r="I1335" s="5">
        <v>4</v>
      </c>
      <c r="J1335" s="26">
        <v>2944.2</v>
      </c>
      <c r="K1335" s="26">
        <v>2714.6</v>
      </c>
      <c r="L1335" s="26">
        <v>0</v>
      </c>
      <c r="M1335" s="6">
        <v>134</v>
      </c>
      <c r="N1335" s="24">
        <f t="shared" si="429"/>
        <v>1335366.03</v>
      </c>
      <c r="O1335" s="26"/>
      <c r="P1335" s="1">
        <f t="shared" si="431"/>
        <v>921170.73</v>
      </c>
      <c r="Q1335" s="1"/>
      <c r="R1335" s="1">
        <v>414195.3</v>
      </c>
      <c r="S1335" s="1">
        <v>0</v>
      </c>
      <c r="T1335" s="1"/>
      <c r="U1335" s="1">
        <f t="shared" si="434"/>
        <v>491.91999926324326</v>
      </c>
      <c r="V1335" s="1">
        <f t="shared" si="434"/>
        <v>491.91999926324326</v>
      </c>
      <c r="W1335" s="7">
        <v>2020</v>
      </c>
      <c r="X1335" s="173" t="s">
        <v>1394</v>
      </c>
      <c r="Y1335" s="11">
        <f>+P1335-'[1]Приложение №1'!$P1302</f>
        <v>0</v>
      </c>
      <c r="AA1335" s="24">
        <f t="shared" si="430"/>
        <v>1335366.03</v>
      </c>
      <c r="AB1335" s="26">
        <v>0</v>
      </c>
      <c r="AC1335" s="26">
        <v>0</v>
      </c>
      <c r="AD1335" s="26">
        <v>0</v>
      </c>
      <c r="AE1335" s="26">
        <v>0</v>
      </c>
      <c r="AF1335" s="26">
        <v>1230349.8408600001</v>
      </c>
      <c r="AG1335" s="26"/>
      <c r="AH1335" s="26">
        <v>0</v>
      </c>
      <c r="AI1335" s="26">
        <v>0</v>
      </c>
      <c r="AJ1335" s="26">
        <v>0</v>
      </c>
      <c r="AK1335" s="26">
        <v>0</v>
      </c>
      <c r="AL1335" s="26">
        <v>0</v>
      </c>
      <c r="AM1335" s="26">
        <v>0</v>
      </c>
      <c r="AN1335" s="21">
        <v>73296.75</v>
      </c>
      <c r="AO1335" s="26">
        <v>4814.18</v>
      </c>
      <c r="AP1335" s="112">
        <v>26905.259140000002</v>
      </c>
      <c r="AQ1335" s="172"/>
    </row>
    <row r="1336" spans="1:43" ht="15" customHeight="1" x14ac:dyDescent="0.25">
      <c r="A1336" s="4">
        <f t="shared" ref="A1336:A1344" si="435">+A1335+1</f>
        <v>1308</v>
      </c>
      <c r="B1336" s="22">
        <f t="shared" ref="B1336:B1344" si="436">+B1335+1</f>
        <v>364</v>
      </c>
      <c r="C1336" s="2" t="s">
        <v>306</v>
      </c>
      <c r="D1336" s="2" t="s">
        <v>1037</v>
      </c>
      <c r="E1336" s="5">
        <v>1988</v>
      </c>
      <c r="F1336" s="5">
        <v>2008</v>
      </c>
      <c r="G1336" s="5" t="s">
        <v>48</v>
      </c>
      <c r="H1336" s="5">
        <v>5</v>
      </c>
      <c r="I1336" s="5">
        <v>3</v>
      </c>
      <c r="J1336" s="26">
        <v>2517.8000000000002</v>
      </c>
      <c r="K1336" s="26">
        <v>2229.9</v>
      </c>
      <c r="L1336" s="26">
        <v>3</v>
      </c>
      <c r="M1336" s="6">
        <v>106</v>
      </c>
      <c r="N1336" s="24">
        <f t="shared" si="429"/>
        <v>7905426.1599999992</v>
      </c>
      <c r="O1336" s="26"/>
      <c r="P1336" s="1">
        <f t="shared" si="431"/>
        <v>4297386.6199999992</v>
      </c>
      <c r="Q1336" s="1"/>
      <c r="R1336" s="1">
        <v>704073.10379999992</v>
      </c>
      <c r="S1336" s="1">
        <v>2903966.4362000003</v>
      </c>
      <c r="T1336" s="1"/>
      <c r="U1336" s="1">
        <f t="shared" si="434"/>
        <v>3540.4300058220247</v>
      </c>
      <c r="V1336" s="1">
        <f t="shared" si="434"/>
        <v>3540.4300058220247</v>
      </c>
      <c r="W1336" s="7">
        <v>2020</v>
      </c>
      <c r="X1336" s="173" t="s">
        <v>1394</v>
      </c>
      <c r="Y1336" s="11">
        <f>+P1336-'[1]Приложение №1'!$P1303</f>
        <v>0</v>
      </c>
      <c r="AA1336" s="24">
        <f t="shared" si="430"/>
        <v>7905426.1599999992</v>
      </c>
      <c r="AB1336" s="26">
        <v>3971780.7973771202</v>
      </c>
      <c r="AC1336" s="26">
        <v>0</v>
      </c>
      <c r="AD1336" s="26">
        <v>1858892.33776638</v>
      </c>
      <c r="AE1336" s="26">
        <v>0</v>
      </c>
      <c r="AF1336" s="26">
        <v>741682.54226178001</v>
      </c>
      <c r="AG1336" s="26"/>
      <c r="AH1336" s="26">
        <v>203948.2371192</v>
      </c>
      <c r="AI1336" s="26">
        <v>0</v>
      </c>
      <c r="AJ1336" s="26">
        <v>0</v>
      </c>
      <c r="AK1336" s="26">
        <v>0</v>
      </c>
      <c r="AL1336" s="26">
        <v>0</v>
      </c>
      <c r="AM1336" s="26">
        <v>0</v>
      </c>
      <c r="AN1336" s="26">
        <v>901883.9415999999</v>
      </c>
      <c r="AO1336" s="1">
        <v>79054.261599999998</v>
      </c>
      <c r="AP1336" s="112">
        <v>148184.04227552001</v>
      </c>
      <c r="AQ1336" s="172"/>
    </row>
    <row r="1337" spans="1:43" ht="15" customHeight="1" x14ac:dyDescent="0.25">
      <c r="A1337" s="4">
        <f t="shared" si="435"/>
        <v>1309</v>
      </c>
      <c r="B1337" s="22">
        <f t="shared" si="436"/>
        <v>365</v>
      </c>
      <c r="C1337" s="2" t="s">
        <v>306</v>
      </c>
      <c r="D1337" s="2" t="s">
        <v>1038</v>
      </c>
      <c r="E1337" s="5">
        <v>1988</v>
      </c>
      <c r="F1337" s="5">
        <v>2008</v>
      </c>
      <c r="G1337" s="5" t="s">
        <v>48</v>
      </c>
      <c r="H1337" s="5">
        <v>5</v>
      </c>
      <c r="I1337" s="5">
        <v>3</v>
      </c>
      <c r="J1337" s="26">
        <v>2499.9</v>
      </c>
      <c r="K1337" s="26">
        <v>2176.3000000000002</v>
      </c>
      <c r="L1337" s="26">
        <v>0</v>
      </c>
      <c r="M1337" s="6">
        <v>97</v>
      </c>
      <c r="N1337" s="24">
        <f t="shared" si="429"/>
        <v>3833934.5223111007</v>
      </c>
      <c r="O1337" s="26"/>
      <c r="P1337" s="1">
        <f t="shared" si="431"/>
        <v>1975026.9823111005</v>
      </c>
      <c r="Q1337" s="1"/>
      <c r="R1337" s="1">
        <v>-3.4000000450760126E-3</v>
      </c>
      <c r="S1337" s="1">
        <v>1858907.5434000001</v>
      </c>
      <c r="T1337" s="1"/>
      <c r="U1337" s="1">
        <f t="shared" si="434"/>
        <v>1761.6755604976797</v>
      </c>
      <c r="V1337" s="1">
        <f t="shared" si="434"/>
        <v>1761.6755604976797</v>
      </c>
      <c r="W1337" s="7">
        <v>2020</v>
      </c>
      <c r="X1337" s="173" t="s">
        <v>1394</v>
      </c>
      <c r="Y1337" s="11">
        <f>+P1337-'[1]Приложение №1'!$P1304</f>
        <v>-2213428.6276888996</v>
      </c>
      <c r="AA1337" s="24">
        <f t="shared" si="430"/>
        <v>3833934.5223111007</v>
      </c>
      <c r="AB1337" s="26"/>
      <c r="AC1337" s="26">
        <v>0</v>
      </c>
      <c r="AD1337" s="26">
        <v>1811772.7596074401</v>
      </c>
      <c r="AE1337" s="26">
        <v>0</v>
      </c>
      <c r="AF1337" s="26">
        <v>722882.22482700006</v>
      </c>
      <c r="AG1337" s="26"/>
      <c r="AH1337" s="26">
        <v>198778.51037268003</v>
      </c>
      <c r="AI1337" s="26">
        <v>0</v>
      </c>
      <c r="AJ1337" s="26">
        <v>0</v>
      </c>
      <c r="AK1337" s="26">
        <v>0</v>
      </c>
      <c r="AL1337" s="26">
        <v>0</v>
      </c>
      <c r="AM1337" s="26">
        <v>0</v>
      </c>
      <c r="AN1337" s="26">
        <v>879022.80610000005</v>
      </c>
      <c r="AO1337" s="1">
        <v>77050.378200000006</v>
      </c>
      <c r="AP1337" s="112">
        <v>144427.84320398001</v>
      </c>
      <c r="AQ1337" s="172"/>
    </row>
    <row r="1338" spans="1:43" ht="15" customHeight="1" x14ac:dyDescent="0.25">
      <c r="A1338" s="4">
        <f t="shared" si="435"/>
        <v>1310</v>
      </c>
      <c r="B1338" s="22">
        <f t="shared" si="436"/>
        <v>366</v>
      </c>
      <c r="C1338" s="2" t="s">
        <v>306</v>
      </c>
      <c r="D1338" s="2" t="s">
        <v>313</v>
      </c>
      <c r="E1338" s="5">
        <v>1977</v>
      </c>
      <c r="F1338" s="5">
        <v>2009</v>
      </c>
      <c r="G1338" s="5" t="s">
        <v>48</v>
      </c>
      <c r="H1338" s="5">
        <v>4</v>
      </c>
      <c r="I1338" s="5">
        <v>4</v>
      </c>
      <c r="J1338" s="26">
        <v>2699.1</v>
      </c>
      <c r="K1338" s="26">
        <v>2437.5</v>
      </c>
      <c r="L1338" s="26">
        <v>0</v>
      </c>
      <c r="M1338" s="6">
        <v>121</v>
      </c>
      <c r="N1338" s="24">
        <f t="shared" si="429"/>
        <v>1199055</v>
      </c>
      <c r="O1338" s="26"/>
      <c r="P1338" s="1">
        <f t="shared" si="431"/>
        <v>827139.79</v>
      </c>
      <c r="Q1338" s="1"/>
      <c r="R1338" s="1">
        <v>196662.375</v>
      </c>
      <c r="S1338" s="1">
        <v>175252.83500000002</v>
      </c>
      <c r="T1338" s="1"/>
      <c r="U1338" s="1">
        <f t="shared" si="434"/>
        <v>491.92</v>
      </c>
      <c r="V1338" s="1">
        <f t="shared" si="434"/>
        <v>491.92</v>
      </c>
      <c r="W1338" s="7">
        <v>2020</v>
      </c>
      <c r="X1338" s="173" t="s">
        <v>1394</v>
      </c>
      <c r="Y1338" s="11">
        <f>+P1338-'[1]Приложение №1'!$P1305</f>
        <v>0</v>
      </c>
      <c r="AA1338" s="24">
        <f t="shared" si="430"/>
        <v>1199055</v>
      </c>
      <c r="AB1338" s="26">
        <v>0</v>
      </c>
      <c r="AC1338" s="26">
        <v>0</v>
      </c>
      <c r="AD1338" s="26">
        <v>0</v>
      </c>
      <c r="AE1338" s="26">
        <v>0</v>
      </c>
      <c r="AF1338" s="26">
        <v>1097401.7268480002</v>
      </c>
      <c r="AG1338" s="26"/>
      <c r="AH1338" s="26">
        <v>0</v>
      </c>
      <c r="AI1338" s="26">
        <v>0</v>
      </c>
      <c r="AJ1338" s="26">
        <v>0</v>
      </c>
      <c r="AK1338" s="26">
        <v>0</v>
      </c>
      <c r="AL1338" s="26">
        <v>0</v>
      </c>
      <c r="AM1338" s="26">
        <v>0</v>
      </c>
      <c r="AN1338" s="21">
        <v>72983.66</v>
      </c>
      <c r="AO1338" s="26">
        <v>4671.66</v>
      </c>
      <c r="AP1338" s="112">
        <v>23997.953152000006</v>
      </c>
      <c r="AQ1338" s="172"/>
    </row>
    <row r="1339" spans="1:43" ht="15" customHeight="1" x14ac:dyDescent="0.25">
      <c r="A1339" s="4">
        <f t="shared" si="435"/>
        <v>1311</v>
      </c>
      <c r="B1339" s="22">
        <f t="shared" si="436"/>
        <v>367</v>
      </c>
      <c r="C1339" s="2" t="s">
        <v>306</v>
      </c>
      <c r="D1339" s="2" t="s">
        <v>314</v>
      </c>
      <c r="E1339" s="5">
        <v>1979</v>
      </c>
      <c r="F1339" s="5">
        <v>2009</v>
      </c>
      <c r="G1339" s="5" t="s">
        <v>60</v>
      </c>
      <c r="H1339" s="5">
        <v>4</v>
      </c>
      <c r="I1339" s="5">
        <v>4</v>
      </c>
      <c r="J1339" s="26">
        <v>4071.8</v>
      </c>
      <c r="K1339" s="26">
        <v>3495</v>
      </c>
      <c r="L1339" s="26">
        <v>0</v>
      </c>
      <c r="M1339" s="6">
        <v>160</v>
      </c>
      <c r="N1339" s="24">
        <f t="shared" si="429"/>
        <v>4761308.4000000004</v>
      </c>
      <c r="O1339" s="26"/>
      <c r="P1339" s="1">
        <f t="shared" si="431"/>
        <v>2673657.1000000006</v>
      </c>
      <c r="Q1339" s="1"/>
      <c r="R1339" s="1">
        <v>490565.88000000006</v>
      </c>
      <c r="S1339" s="1">
        <v>1597085.42</v>
      </c>
      <c r="T1339" s="1"/>
      <c r="U1339" s="1">
        <f t="shared" si="434"/>
        <v>1362.3200000000002</v>
      </c>
      <c r="V1339" s="1">
        <f t="shared" si="434"/>
        <v>1362.3200000000002</v>
      </c>
      <c r="W1339" s="7">
        <v>2020</v>
      </c>
      <c r="X1339" s="173" t="s">
        <v>1394</v>
      </c>
      <c r="Y1339" s="11">
        <f>+P1339-'[1]Приложение №1'!$P1306</f>
        <v>0</v>
      </c>
      <c r="AA1339" s="24">
        <f t="shared" si="430"/>
        <v>4761308.4000000004</v>
      </c>
      <c r="AB1339" s="26">
        <v>0</v>
      </c>
      <c r="AC1339" s="26">
        <v>0</v>
      </c>
      <c r="AD1339" s="26">
        <v>0</v>
      </c>
      <c r="AE1339" s="26">
        <v>2675095.0678494005</v>
      </c>
      <c r="AF1339" s="26">
        <v>1068700.1105654999</v>
      </c>
      <c r="AG1339" s="26"/>
      <c r="AH1339" s="26">
        <v>0</v>
      </c>
      <c r="AI1339" s="26">
        <v>0</v>
      </c>
      <c r="AJ1339" s="26">
        <v>0</v>
      </c>
      <c r="AK1339" s="26">
        <v>0</v>
      </c>
      <c r="AL1339" s="26">
        <v>0</v>
      </c>
      <c r="AM1339" s="26">
        <v>0</v>
      </c>
      <c r="AN1339" s="26">
        <v>888030.91949999996</v>
      </c>
      <c r="AO1339" s="1">
        <v>47613.084000000003</v>
      </c>
      <c r="AP1339" s="112">
        <v>81869.218085100016</v>
      </c>
      <c r="AQ1339" s="172"/>
    </row>
    <row r="1340" spans="1:43" ht="15" customHeight="1" x14ac:dyDescent="0.25">
      <c r="A1340" s="4">
        <f t="shared" si="435"/>
        <v>1312</v>
      </c>
      <c r="B1340" s="22">
        <f t="shared" si="436"/>
        <v>368</v>
      </c>
      <c r="C1340" s="2" t="s">
        <v>306</v>
      </c>
      <c r="D1340" s="2" t="s">
        <v>315</v>
      </c>
      <c r="E1340" s="5">
        <v>1977</v>
      </c>
      <c r="F1340" s="5">
        <v>2011</v>
      </c>
      <c r="G1340" s="5" t="s">
        <v>48</v>
      </c>
      <c r="H1340" s="5">
        <v>5</v>
      </c>
      <c r="I1340" s="5">
        <v>2</v>
      </c>
      <c r="J1340" s="26">
        <v>1732.6</v>
      </c>
      <c r="K1340" s="26">
        <v>1559.6</v>
      </c>
      <c r="L1340" s="26">
        <v>0</v>
      </c>
      <c r="M1340" s="6">
        <v>59</v>
      </c>
      <c r="N1340" s="24">
        <f t="shared" si="429"/>
        <v>767198.43</v>
      </c>
      <c r="O1340" s="26"/>
      <c r="P1340" s="1">
        <f t="shared" si="431"/>
        <v>529233.73</v>
      </c>
      <c r="Q1340" s="1"/>
      <c r="R1340" s="1">
        <v>125831.64719999999</v>
      </c>
      <c r="S1340" s="1">
        <v>112133.05280000002</v>
      </c>
      <c r="T1340" s="1"/>
      <c r="U1340" s="1">
        <f t="shared" si="434"/>
        <v>491.91999871761999</v>
      </c>
      <c r="V1340" s="1">
        <f t="shared" si="434"/>
        <v>491.91999871761999</v>
      </c>
      <c r="W1340" s="7">
        <v>2020</v>
      </c>
      <c r="X1340" s="173" t="s">
        <v>1394</v>
      </c>
      <c r="Y1340" s="11">
        <f>+P1340-'[1]Приложение №1'!$P1307</f>
        <v>0</v>
      </c>
      <c r="AA1340" s="24">
        <f t="shared" si="430"/>
        <v>767198.43</v>
      </c>
      <c r="AB1340" s="26">
        <v>0</v>
      </c>
      <c r="AC1340" s="26">
        <v>0</v>
      </c>
      <c r="AD1340" s="26">
        <v>0</v>
      </c>
      <c r="AE1340" s="26">
        <v>0</v>
      </c>
      <c r="AF1340" s="26">
        <v>666172.72180200007</v>
      </c>
      <c r="AG1340" s="26"/>
      <c r="AH1340" s="26">
        <v>0</v>
      </c>
      <c r="AI1340" s="26">
        <v>0</v>
      </c>
      <c r="AJ1340" s="26">
        <v>0</v>
      </c>
      <c r="AK1340" s="26">
        <v>0</v>
      </c>
      <c r="AL1340" s="26">
        <v>0</v>
      </c>
      <c r="AM1340" s="26">
        <v>0</v>
      </c>
      <c r="AN1340" s="21">
        <v>82437.899999999994</v>
      </c>
      <c r="AO1340" s="26">
        <v>4019.96</v>
      </c>
      <c r="AP1340" s="112">
        <v>14567.848198000002</v>
      </c>
      <c r="AQ1340" s="172"/>
    </row>
    <row r="1341" spans="1:43" ht="15" customHeight="1" x14ac:dyDescent="0.25">
      <c r="A1341" s="4">
        <f t="shared" si="435"/>
        <v>1313</v>
      </c>
      <c r="B1341" s="22">
        <f t="shared" si="436"/>
        <v>369</v>
      </c>
      <c r="C1341" s="2" t="s">
        <v>306</v>
      </c>
      <c r="D1341" s="2" t="s">
        <v>316</v>
      </c>
      <c r="E1341" s="5">
        <v>1973</v>
      </c>
      <c r="F1341" s="5">
        <v>2010</v>
      </c>
      <c r="G1341" s="5" t="s">
        <v>48</v>
      </c>
      <c r="H1341" s="5">
        <v>5</v>
      </c>
      <c r="I1341" s="5">
        <v>4</v>
      </c>
      <c r="J1341" s="26">
        <v>3449.3</v>
      </c>
      <c r="K1341" s="26">
        <v>2945.9</v>
      </c>
      <c r="L1341" s="26">
        <v>171.7</v>
      </c>
      <c r="M1341" s="6">
        <v>147</v>
      </c>
      <c r="N1341" s="24">
        <f t="shared" si="429"/>
        <v>17920574.470533662</v>
      </c>
      <c r="O1341" s="26"/>
      <c r="P1341" s="1">
        <f t="shared" si="431"/>
        <v>12327751.200533662</v>
      </c>
      <c r="Q1341" s="1"/>
      <c r="R1341" s="1">
        <v>2.6000000070780516E-3</v>
      </c>
      <c r="S1341" s="1">
        <v>5592823.2674000012</v>
      </c>
      <c r="T1341" s="1"/>
      <c r="U1341" s="1">
        <f t="shared" si="434"/>
        <v>5748.1955576512901</v>
      </c>
      <c r="V1341" s="1">
        <f t="shared" si="434"/>
        <v>5748.1955576512901</v>
      </c>
      <c r="W1341" s="7">
        <v>2020</v>
      </c>
      <c r="X1341" s="173" t="s">
        <v>1394</v>
      </c>
      <c r="Y1341" s="11">
        <f>+P1341-'[1]Приложение №1'!$P1308</f>
        <v>-2337568.8194663394</v>
      </c>
      <c r="AA1341" s="24">
        <f t="shared" si="430"/>
        <v>17920574.470533662</v>
      </c>
      <c r="AB1341" s="26"/>
      <c r="AC1341" s="26">
        <v>0</v>
      </c>
      <c r="AD1341" s="26">
        <v>0</v>
      </c>
      <c r="AE1341" s="26">
        <v>0</v>
      </c>
      <c r="AF1341" s="26">
        <v>1035545.4729408602</v>
      </c>
      <c r="AG1341" s="26"/>
      <c r="AH1341" s="26">
        <v>0</v>
      </c>
      <c r="AI1341" s="26">
        <v>0</v>
      </c>
      <c r="AJ1341" s="26">
        <v>0</v>
      </c>
      <c r="AK1341" s="26">
        <v>0</v>
      </c>
      <c r="AL1341" s="26">
        <v>6731411.6906387396</v>
      </c>
      <c r="AM1341" s="26">
        <v>6947141.1784660202</v>
      </c>
      <c r="AN1341" s="26">
        <v>2528780.7582</v>
      </c>
      <c r="AO1341" s="1">
        <v>234660.19320000001</v>
      </c>
      <c r="AP1341" s="112">
        <v>443035.17708804004</v>
      </c>
      <c r="AQ1341" s="172"/>
    </row>
    <row r="1342" spans="1:43" ht="15" customHeight="1" x14ac:dyDescent="0.25">
      <c r="A1342" s="4">
        <f t="shared" si="435"/>
        <v>1314</v>
      </c>
      <c r="B1342" s="22">
        <f t="shared" si="436"/>
        <v>370</v>
      </c>
      <c r="C1342" s="2" t="s">
        <v>306</v>
      </c>
      <c r="D1342" s="2" t="s">
        <v>317</v>
      </c>
      <c r="E1342" s="5">
        <v>1970</v>
      </c>
      <c r="F1342" s="5">
        <v>2010</v>
      </c>
      <c r="G1342" s="5" t="s">
        <v>48</v>
      </c>
      <c r="H1342" s="5">
        <v>5</v>
      </c>
      <c r="I1342" s="5">
        <v>4</v>
      </c>
      <c r="J1342" s="26">
        <v>3258</v>
      </c>
      <c r="K1342" s="26">
        <v>3019.8</v>
      </c>
      <c r="L1342" s="26">
        <v>0</v>
      </c>
      <c r="M1342" s="6">
        <v>132</v>
      </c>
      <c r="N1342" s="24">
        <f t="shared" si="429"/>
        <v>13575281.439999999</v>
      </c>
      <c r="O1342" s="26"/>
      <c r="P1342" s="1">
        <f t="shared" si="431"/>
        <v>8729454.7400000002</v>
      </c>
      <c r="Q1342" s="1"/>
      <c r="R1342" s="1">
        <v>243643.50360000003</v>
      </c>
      <c r="S1342" s="1">
        <v>4602183.1963999998</v>
      </c>
      <c r="T1342" s="1"/>
      <c r="U1342" s="1">
        <f t="shared" si="434"/>
        <v>4495.4240148354193</v>
      </c>
      <c r="V1342" s="1">
        <f t="shared" si="434"/>
        <v>4495.4240148354193</v>
      </c>
      <c r="W1342" s="7">
        <v>2020</v>
      </c>
      <c r="X1342" s="173" t="s">
        <v>1394</v>
      </c>
      <c r="Y1342" s="11">
        <f>+P1342-'[1]Приложение №1'!$P1309</f>
        <v>-1637293.2300000004</v>
      </c>
      <c r="AA1342" s="24">
        <f t="shared" si="430"/>
        <v>13575281.439999999</v>
      </c>
      <c r="AB1342" s="26">
        <v>0</v>
      </c>
      <c r="AC1342" s="26">
        <v>0</v>
      </c>
      <c r="AD1342" s="26">
        <v>0</v>
      </c>
      <c r="AE1342" s="26">
        <v>0</v>
      </c>
      <c r="AF1342" s="26">
        <v>0</v>
      </c>
      <c r="AG1342" s="26"/>
      <c r="AH1342" s="26">
        <v>0</v>
      </c>
      <c r="AI1342" s="26">
        <v>0</v>
      </c>
      <c r="AJ1342" s="26">
        <v>0</v>
      </c>
      <c r="AK1342" s="26">
        <v>0</v>
      </c>
      <c r="AL1342" s="26">
        <v>7231455.4199999999</v>
      </c>
      <c r="AM1342" s="26">
        <v>5881945.1900000004</v>
      </c>
      <c r="AN1342" s="26">
        <f>139621.27+118844.77</f>
        <v>258466.03999999998</v>
      </c>
      <c r="AO1342" s="1">
        <f>5000+37028.06</f>
        <v>42028.06</v>
      </c>
      <c r="AP1342" s="112">
        <f>88997.58+72389.15</f>
        <v>161386.72999999998</v>
      </c>
      <c r="AQ1342" s="172"/>
    </row>
    <row r="1343" spans="1:43" ht="15" customHeight="1" x14ac:dyDescent="0.25">
      <c r="A1343" s="4">
        <f t="shared" si="435"/>
        <v>1315</v>
      </c>
      <c r="B1343" s="22">
        <f t="shared" si="436"/>
        <v>371</v>
      </c>
      <c r="C1343" s="2" t="s">
        <v>693</v>
      </c>
      <c r="D1343" s="2" t="s">
        <v>1039</v>
      </c>
      <c r="E1343" s="5">
        <v>1985</v>
      </c>
      <c r="F1343" s="5">
        <v>2010</v>
      </c>
      <c r="G1343" s="5" t="s">
        <v>48</v>
      </c>
      <c r="H1343" s="5">
        <v>5</v>
      </c>
      <c r="I1343" s="5">
        <v>4</v>
      </c>
      <c r="J1343" s="26">
        <v>3767.9</v>
      </c>
      <c r="K1343" s="26">
        <v>2864</v>
      </c>
      <c r="L1343" s="26">
        <v>271</v>
      </c>
      <c r="M1343" s="6">
        <v>99</v>
      </c>
      <c r="N1343" s="24">
        <f t="shared" si="429"/>
        <v>8020991.5499999998</v>
      </c>
      <c r="O1343" s="26"/>
      <c r="P1343" s="1"/>
      <c r="Q1343" s="1"/>
      <c r="R1343" s="1">
        <v>1215577.122</v>
      </c>
      <c r="S1343" s="1">
        <f>N1343-O1343-Q1343-R1343-T1343</f>
        <v>6805414.4279999994</v>
      </c>
      <c r="T1343" s="1"/>
      <c r="U1343" s="1">
        <f t="shared" si="434"/>
        <v>2558.5299999999997</v>
      </c>
      <c r="V1343" s="1">
        <f t="shared" si="434"/>
        <v>2558.5299999999997</v>
      </c>
      <c r="W1343" s="7">
        <v>2020</v>
      </c>
      <c r="X1343" s="173" t="s">
        <v>1394</v>
      </c>
      <c r="Y1343" s="11">
        <f>+P1343-'[1]Приложение №1'!$P1310</f>
        <v>-5480162.6400000006</v>
      </c>
      <c r="Z1343" s="8" t="s">
        <v>1388</v>
      </c>
      <c r="AA1343" s="24">
        <f t="shared" si="430"/>
        <v>8020991.5499999998</v>
      </c>
      <c r="AB1343" s="26">
        <v>0</v>
      </c>
      <c r="AC1343" s="26">
        <v>0</v>
      </c>
      <c r="AD1343" s="26">
        <v>0</v>
      </c>
      <c r="AE1343" s="26">
        <v>0</v>
      </c>
      <c r="AF1343" s="26">
        <v>0</v>
      </c>
      <c r="AG1343" s="26"/>
      <c r="AH1343" s="26">
        <v>0</v>
      </c>
      <c r="AI1343" s="26">
        <v>0</v>
      </c>
      <c r="AJ1343" s="26">
        <v>0</v>
      </c>
      <c r="AK1343" s="26">
        <v>0</v>
      </c>
      <c r="AL1343" s="26">
        <v>0</v>
      </c>
      <c r="AM1343" s="26">
        <v>6985914.6744386991</v>
      </c>
      <c r="AN1343" s="26">
        <v>802099.15500000003</v>
      </c>
      <c r="AO1343" s="1">
        <v>80209.915500000003</v>
      </c>
      <c r="AP1343" s="112">
        <v>152767.80506129999</v>
      </c>
      <c r="AQ1343" s="172"/>
    </row>
    <row r="1344" spans="1:43" ht="15" customHeight="1" x14ac:dyDescent="0.25">
      <c r="A1344" s="4">
        <f t="shared" si="435"/>
        <v>1316</v>
      </c>
      <c r="B1344" s="22">
        <f t="shared" si="436"/>
        <v>372</v>
      </c>
      <c r="C1344" s="2" t="s">
        <v>1040</v>
      </c>
      <c r="D1344" s="2" t="s">
        <v>1041</v>
      </c>
      <c r="E1344" s="5">
        <v>1992</v>
      </c>
      <c r="F1344" s="5">
        <v>2011</v>
      </c>
      <c r="G1344" s="5" t="s">
        <v>63</v>
      </c>
      <c r="H1344" s="5">
        <v>2</v>
      </c>
      <c r="I1344" s="5">
        <v>1</v>
      </c>
      <c r="J1344" s="26">
        <v>640.70000000000005</v>
      </c>
      <c r="K1344" s="26">
        <v>605.6</v>
      </c>
      <c r="L1344" s="26">
        <v>0</v>
      </c>
      <c r="M1344" s="6">
        <v>27</v>
      </c>
      <c r="N1344" s="24">
        <f t="shared" si="429"/>
        <v>2845193.59</v>
      </c>
      <c r="O1344" s="26"/>
      <c r="P1344" s="1">
        <f>N1344-Q1344-R1344-S1344-O1344-T1344</f>
        <v>2267825.6132260025</v>
      </c>
      <c r="Q1344" s="1"/>
      <c r="R1344" s="1">
        <v>169678.05319999999</v>
      </c>
      <c r="S1344" s="1">
        <v>407689.92357399734</v>
      </c>
      <c r="T1344" s="26"/>
      <c r="U1344" s="1">
        <f t="shared" si="434"/>
        <v>4698.140009907529</v>
      </c>
      <c r="V1344" s="1">
        <f t="shared" si="434"/>
        <v>4698.140009907529</v>
      </c>
      <c r="W1344" s="7">
        <v>2020</v>
      </c>
      <c r="X1344" s="173" t="s">
        <v>1394</v>
      </c>
      <c r="Y1344" s="11">
        <f>+P1344-'[1]Приложение №1'!$P1311</f>
        <v>0</v>
      </c>
      <c r="AA1344" s="24">
        <f t="shared" si="430"/>
        <v>2845193.59</v>
      </c>
      <c r="AB1344" s="26">
        <v>2079556.3543440001</v>
      </c>
      <c r="AC1344" s="26">
        <v>0</v>
      </c>
      <c r="AD1344" s="26">
        <v>272159.56160399993</v>
      </c>
      <c r="AE1344" s="26">
        <v>0</v>
      </c>
      <c r="AF1344" s="26">
        <v>0</v>
      </c>
      <c r="AG1344" s="26"/>
      <c r="AH1344" s="26">
        <v>369380.76088199997</v>
      </c>
      <c r="AI1344" s="26">
        <v>0</v>
      </c>
      <c r="AJ1344" s="26">
        <v>0</v>
      </c>
      <c r="AK1344" s="26">
        <v>0</v>
      </c>
      <c r="AL1344" s="26">
        <v>0</v>
      </c>
      <c r="AM1344" s="26">
        <v>0</v>
      </c>
      <c r="AN1344" s="26">
        <v>34592.04</v>
      </c>
      <c r="AO1344" s="1">
        <v>30000</v>
      </c>
      <c r="AP1344" s="112">
        <v>59504.873170000006</v>
      </c>
      <c r="AQ1344" s="172"/>
    </row>
    <row r="1345" spans="1:43" s="64" customFormat="1" x14ac:dyDescent="0.25">
      <c r="A1345" s="54"/>
      <c r="B1345" s="55"/>
      <c r="C1345" s="144"/>
      <c r="D1345" s="60" t="s">
        <v>1391</v>
      </c>
      <c r="E1345" s="61"/>
      <c r="F1345" s="61"/>
      <c r="G1345" s="61"/>
      <c r="H1345" s="61"/>
      <c r="I1345" s="61"/>
      <c r="J1345" s="62">
        <f>SUM(J1346:J1733)</f>
        <v>778983.68000000028</v>
      </c>
      <c r="K1345" s="62">
        <f>SUM(K1346:K1733)</f>
        <v>653436.58000000019</v>
      </c>
      <c r="L1345" s="62">
        <f>SUM(L1346:L1733)</f>
        <v>33559.820000000007</v>
      </c>
      <c r="M1345" s="62">
        <f>SUM(M1346:M1733)</f>
        <v>28507</v>
      </c>
      <c r="N1345" s="62">
        <f>SUM(N1346:N1733)</f>
        <v>4473958706.7479677</v>
      </c>
      <c r="O1345" s="62">
        <f t="shared" ref="O1345:AP1345" si="437">SUM(O1346:O1733)</f>
        <v>0</v>
      </c>
      <c r="P1345" s="62">
        <f t="shared" si="437"/>
        <v>3412301082.8130813</v>
      </c>
      <c r="Q1345" s="62">
        <f t="shared" si="437"/>
        <v>5889162.2111010002</v>
      </c>
      <c r="R1345" s="62">
        <f t="shared" si="437"/>
        <v>209928038.89707643</v>
      </c>
      <c r="S1345" s="62">
        <f t="shared" si="437"/>
        <v>845840422.82671189</v>
      </c>
      <c r="T1345" s="62">
        <f t="shared" si="437"/>
        <v>0</v>
      </c>
      <c r="U1345" s="62"/>
      <c r="V1345" s="62"/>
      <c r="W1345" s="62"/>
      <c r="X1345" s="62">
        <f t="shared" si="437"/>
        <v>0</v>
      </c>
      <c r="Y1345" s="62">
        <f t="shared" si="437"/>
        <v>-85046707.861869276</v>
      </c>
      <c r="Z1345" s="62">
        <f t="shared" si="437"/>
        <v>15208675.773602219</v>
      </c>
      <c r="AA1345" s="62">
        <f t="shared" si="437"/>
        <v>4473958706.7479677</v>
      </c>
      <c r="AB1345" s="62">
        <f t="shared" si="437"/>
        <v>852054044.55770552</v>
      </c>
      <c r="AC1345" s="62">
        <f t="shared" si="437"/>
        <v>275657924.04001206</v>
      </c>
      <c r="AD1345" s="62">
        <f t="shared" si="437"/>
        <v>213461113.07521194</v>
      </c>
      <c r="AE1345" s="62">
        <f t="shared" si="437"/>
        <v>203691176.41694924</v>
      </c>
      <c r="AF1345" s="62">
        <f t="shared" si="437"/>
        <v>37462769.977818787</v>
      </c>
      <c r="AG1345" s="62">
        <f t="shared" si="437"/>
        <v>0</v>
      </c>
      <c r="AH1345" s="62">
        <f t="shared" si="437"/>
        <v>55085232.020745598</v>
      </c>
      <c r="AI1345" s="62">
        <f t="shared" si="437"/>
        <v>9062814.5999999996</v>
      </c>
      <c r="AJ1345" s="62">
        <f t="shared" si="437"/>
        <v>903528854.83139813</v>
      </c>
      <c r="AK1345" s="62">
        <f t="shared" si="437"/>
        <v>102614737.83581826</v>
      </c>
      <c r="AL1345" s="62">
        <f t="shared" si="437"/>
        <v>731590540.33090711</v>
      </c>
      <c r="AM1345" s="62">
        <f t="shared" si="437"/>
        <v>582963707.82871747</v>
      </c>
      <c r="AN1345" s="62">
        <f t="shared" si="437"/>
        <v>380623595.72040278</v>
      </c>
      <c r="AO1345" s="62">
        <f t="shared" si="437"/>
        <v>37943276.735292934</v>
      </c>
      <c r="AP1345" s="62">
        <f t="shared" si="437"/>
        <v>88218918.776989698</v>
      </c>
      <c r="AQ1345" s="172"/>
    </row>
    <row r="1346" spans="1:43" s="85" customFormat="1" ht="15" customHeight="1" x14ac:dyDescent="0.25">
      <c r="A1346" s="4">
        <f>+A1344+1</f>
        <v>1317</v>
      </c>
      <c r="B1346" s="22">
        <f t="shared" ref="B1346:B1407" si="438">B1345+1</f>
        <v>1</v>
      </c>
      <c r="C1346" s="2" t="s">
        <v>68</v>
      </c>
      <c r="D1346" s="2" t="s">
        <v>1042</v>
      </c>
      <c r="E1346" s="5">
        <v>1997</v>
      </c>
      <c r="F1346" s="5">
        <v>2013</v>
      </c>
      <c r="G1346" s="5" t="s">
        <v>48</v>
      </c>
      <c r="H1346" s="5">
        <v>3</v>
      </c>
      <c r="I1346" s="5">
        <v>3</v>
      </c>
      <c r="J1346" s="26">
        <v>2554.6999999999998</v>
      </c>
      <c r="K1346" s="26">
        <v>1158.4000000000001</v>
      </c>
      <c r="L1346" s="26">
        <v>258.5</v>
      </c>
      <c r="M1346" s="6">
        <v>40</v>
      </c>
      <c r="N1346" s="24">
        <f t="shared" ref="N1346:N1409" si="439">AA1346</f>
        <v>50522516.669999994</v>
      </c>
      <c r="O1346" s="26"/>
      <c r="P1346" s="1">
        <f t="shared" ref="P1346:P1409" si="440">N1346-Q1346-R1346-S1346-O1346-T1346</f>
        <v>45135697.86999999</v>
      </c>
      <c r="Q1346" s="1"/>
      <c r="R1346" s="1">
        <v>771434.02380000008</v>
      </c>
      <c r="S1346" s="1">
        <v>4615384.7762000021</v>
      </c>
      <c r="T1346" s="1"/>
      <c r="U1346" s="1">
        <f t="shared" ref="U1346:V1363" si="441">$N1346/($K1346+$L1346)</f>
        <v>35657.08001270378</v>
      </c>
      <c r="V1346" s="1">
        <f t="shared" si="441"/>
        <v>35657.08001270378</v>
      </c>
      <c r="W1346" s="7">
        <v>2021</v>
      </c>
      <c r="X1346" s="173" t="s">
        <v>1394</v>
      </c>
      <c r="Y1346" s="11">
        <f>+P1346-'[1]Приложение №1'!$P1313</f>
        <v>0</v>
      </c>
      <c r="AA1346" s="24">
        <f t="shared" ref="AA1346:AA1409" si="442">SUM(AB1346:AP1346)</f>
        <v>50522516.669999994</v>
      </c>
      <c r="AB1346" s="26">
        <v>5373102.4124122793</v>
      </c>
      <c r="AC1346" s="26">
        <v>2799379.0984185603</v>
      </c>
      <c r="AD1346" s="26">
        <v>1158345.46972326</v>
      </c>
      <c r="AE1346" s="26">
        <v>601928.63075688004</v>
      </c>
      <c r="AF1346" s="26">
        <v>0</v>
      </c>
      <c r="AG1346" s="26"/>
      <c r="AH1346" s="26">
        <v>439165.68767148</v>
      </c>
      <c r="AI1346" s="26">
        <v>0</v>
      </c>
      <c r="AJ1346" s="26">
        <v>12048310.589364</v>
      </c>
      <c r="AK1346" s="26">
        <v>4856893.85457318</v>
      </c>
      <c r="AL1346" s="26">
        <v>13999412.94979164</v>
      </c>
      <c r="AM1346" s="26">
        <v>2997543.6040317602</v>
      </c>
      <c r="AN1346" s="26">
        <v>4775024.6969000008</v>
      </c>
      <c r="AO1346" s="1">
        <v>505225.1667</v>
      </c>
      <c r="AP1346" s="112">
        <v>968184.50965696003</v>
      </c>
      <c r="AQ1346" s="172"/>
    </row>
    <row r="1347" spans="1:43" ht="15" customHeight="1" x14ac:dyDescent="0.25">
      <c r="A1347" s="4">
        <f t="shared" ref="A1347:A1408" si="443">A1346+1</f>
        <v>1318</v>
      </c>
      <c r="B1347" s="22">
        <f t="shared" si="438"/>
        <v>2</v>
      </c>
      <c r="C1347" s="22" t="s">
        <v>697</v>
      </c>
      <c r="D1347" s="22" t="s">
        <v>1043</v>
      </c>
      <c r="E1347" s="5">
        <v>1997</v>
      </c>
      <c r="F1347" s="5">
        <v>2013</v>
      </c>
      <c r="G1347" s="5" t="s">
        <v>48</v>
      </c>
      <c r="H1347" s="5">
        <v>3</v>
      </c>
      <c r="I1347" s="5">
        <v>2</v>
      </c>
      <c r="J1347" s="49">
        <v>1304.7</v>
      </c>
      <c r="K1347" s="49">
        <v>939.3</v>
      </c>
      <c r="L1347" s="49">
        <v>0</v>
      </c>
      <c r="M1347" s="49">
        <v>33</v>
      </c>
      <c r="N1347" s="24">
        <f t="shared" si="439"/>
        <v>10655644.630000001</v>
      </c>
      <c r="O1347" s="1"/>
      <c r="P1347" s="1">
        <f t="shared" si="440"/>
        <v>7612852.580000001</v>
      </c>
      <c r="Q1347" s="1"/>
      <c r="R1347" s="1">
        <v>455227.1986</v>
      </c>
      <c r="S1347" s="1">
        <v>2587564.8514</v>
      </c>
      <c r="T1347" s="1"/>
      <c r="U1347" s="1">
        <f t="shared" si="441"/>
        <v>11344.239997870756</v>
      </c>
      <c r="V1347" s="1">
        <f t="shared" si="441"/>
        <v>11344.239997870756</v>
      </c>
      <c r="W1347" s="7">
        <v>2021</v>
      </c>
      <c r="X1347" s="173" t="s">
        <v>1394</v>
      </c>
      <c r="Y1347" s="11">
        <f>+P1347-'[1]Приложение №1'!$P1314</f>
        <v>0</v>
      </c>
      <c r="AA1347" s="24">
        <f t="shared" si="442"/>
        <v>10655644.630000001</v>
      </c>
      <c r="AB1347" s="26">
        <v>0</v>
      </c>
      <c r="AC1347" s="26">
        <v>0</v>
      </c>
      <c r="AD1347" s="26">
        <v>0</v>
      </c>
      <c r="AE1347" s="26">
        <v>0</v>
      </c>
      <c r="AF1347" s="26">
        <v>0</v>
      </c>
      <c r="AG1347" s="26"/>
      <c r="AH1347" s="26">
        <v>0</v>
      </c>
      <c r="AI1347" s="26">
        <v>0</v>
      </c>
      <c r="AJ1347" s="26">
        <v>0</v>
      </c>
      <c r="AK1347" s="26">
        <v>0</v>
      </c>
      <c r="AL1347" s="26">
        <v>9280576.3130770214</v>
      </c>
      <c r="AM1347" s="26">
        <v>0</v>
      </c>
      <c r="AN1347" s="26">
        <v>1065564.4630000002</v>
      </c>
      <c r="AO1347" s="1">
        <v>106556.44630000001</v>
      </c>
      <c r="AP1347" s="112">
        <v>202947.40762298004</v>
      </c>
      <c r="AQ1347" s="172"/>
    </row>
    <row r="1348" spans="1:43" ht="15" customHeight="1" x14ac:dyDescent="0.25">
      <c r="A1348" s="4">
        <f t="shared" si="443"/>
        <v>1319</v>
      </c>
      <c r="B1348" s="22">
        <f t="shared" si="438"/>
        <v>3</v>
      </c>
      <c r="C1348" s="2" t="s">
        <v>697</v>
      </c>
      <c r="D1348" s="2" t="s">
        <v>698</v>
      </c>
      <c r="E1348" s="5">
        <v>1995</v>
      </c>
      <c r="F1348" s="5">
        <v>2013</v>
      </c>
      <c r="G1348" s="5" t="s">
        <v>48</v>
      </c>
      <c r="H1348" s="5">
        <v>3</v>
      </c>
      <c r="I1348" s="5">
        <v>4</v>
      </c>
      <c r="J1348" s="49">
        <v>2740.5</v>
      </c>
      <c r="K1348" s="49">
        <v>1843.1</v>
      </c>
      <c r="L1348" s="5">
        <v>0</v>
      </c>
      <c r="M1348" s="6">
        <v>67</v>
      </c>
      <c r="N1348" s="24">
        <f t="shared" si="439"/>
        <v>20908568.739999998</v>
      </c>
      <c r="O1348" s="26"/>
      <c r="P1348" s="1">
        <f t="shared" si="440"/>
        <v>14974337.279999999</v>
      </c>
      <c r="Q1348" s="1"/>
      <c r="R1348" s="1">
        <v>171076.54200000002</v>
      </c>
      <c r="S1348" s="1">
        <v>5763154.9179999996</v>
      </c>
      <c r="T1348" s="1"/>
      <c r="U1348" s="1">
        <f t="shared" si="441"/>
        <v>11344.239997829744</v>
      </c>
      <c r="V1348" s="1">
        <f t="shared" si="441"/>
        <v>11344.239997829744</v>
      </c>
      <c r="W1348" s="7">
        <v>2021</v>
      </c>
      <c r="X1348" s="173" t="s">
        <v>1394</v>
      </c>
      <c r="Y1348" s="11">
        <f>+P1348-'[1]Приложение №1'!$P1315</f>
        <v>0</v>
      </c>
      <c r="AA1348" s="24">
        <f t="shared" si="442"/>
        <v>20908568.739999998</v>
      </c>
      <c r="AB1348" s="26">
        <v>0</v>
      </c>
      <c r="AC1348" s="26">
        <v>0</v>
      </c>
      <c r="AD1348" s="26">
        <v>0</v>
      </c>
      <c r="AE1348" s="26">
        <v>0</v>
      </c>
      <c r="AF1348" s="26">
        <v>0</v>
      </c>
      <c r="AG1348" s="26"/>
      <c r="AH1348" s="26">
        <v>0</v>
      </c>
      <c r="AI1348" s="26">
        <v>0</v>
      </c>
      <c r="AJ1348" s="26">
        <v>0</v>
      </c>
      <c r="AK1348" s="26">
        <v>0</v>
      </c>
      <c r="AL1348" s="26">
        <v>18210401.578377958</v>
      </c>
      <c r="AM1348" s="26">
        <v>0</v>
      </c>
      <c r="AN1348" s="26">
        <v>2090856.8739999998</v>
      </c>
      <c r="AO1348" s="1">
        <v>209085.6874</v>
      </c>
      <c r="AP1348" s="112">
        <v>398224.60022203997</v>
      </c>
      <c r="AQ1348" s="172"/>
    </row>
    <row r="1349" spans="1:43" ht="15" customHeight="1" x14ac:dyDescent="0.25">
      <c r="A1349" s="4">
        <f t="shared" si="443"/>
        <v>1320</v>
      </c>
      <c r="B1349" s="22">
        <f t="shared" si="438"/>
        <v>4</v>
      </c>
      <c r="C1349" s="2" t="s">
        <v>74</v>
      </c>
      <c r="D1349" s="2" t="s">
        <v>328</v>
      </c>
      <c r="E1349" s="5">
        <v>1998</v>
      </c>
      <c r="F1349" s="5">
        <v>1998</v>
      </c>
      <c r="G1349" s="5" t="s">
        <v>48</v>
      </c>
      <c r="H1349" s="5">
        <v>5</v>
      </c>
      <c r="I1349" s="5">
        <v>4</v>
      </c>
      <c r="J1349" s="26">
        <v>4979.8</v>
      </c>
      <c r="K1349" s="26">
        <v>4317</v>
      </c>
      <c r="L1349" s="26">
        <v>0</v>
      </c>
      <c r="M1349" s="6">
        <v>170</v>
      </c>
      <c r="N1349" s="24">
        <f t="shared" si="439"/>
        <v>27698101.323736895</v>
      </c>
      <c r="O1349" s="26"/>
      <c r="P1349" s="1">
        <f t="shared" si="440"/>
        <v>15077925.823736895</v>
      </c>
      <c r="Q1349" s="1"/>
      <c r="R1349" s="1">
        <v>749008.13399999996</v>
      </c>
      <c r="S1349" s="1">
        <v>11871167.366</v>
      </c>
      <c r="T1349" s="1"/>
      <c r="U1349" s="1">
        <f t="shared" si="441"/>
        <v>6416.0531210879999</v>
      </c>
      <c r="V1349" s="1">
        <f t="shared" si="441"/>
        <v>6416.0531210879999</v>
      </c>
      <c r="W1349" s="7">
        <v>2021</v>
      </c>
      <c r="X1349" s="173" t="s">
        <v>1394</v>
      </c>
      <c r="Y1349" s="11">
        <f>+P1349-'[1]Приложение №1'!$P1316</f>
        <v>0</v>
      </c>
      <c r="AA1349" s="24">
        <f t="shared" si="442"/>
        <v>27698101.323736895</v>
      </c>
      <c r="AB1349" s="26">
        <v>12131968.210906873</v>
      </c>
      <c r="AC1349" s="26">
        <v>5844352.9357768334</v>
      </c>
      <c r="AD1349" s="26">
        <v>3569164.9191403314</v>
      </c>
      <c r="AE1349" s="26">
        <v>2405162.5578562059</v>
      </c>
      <c r="AF1349" s="26">
        <v>0</v>
      </c>
      <c r="AG1349" s="26"/>
      <c r="AH1349" s="26">
        <v>391844.91901863407</v>
      </c>
      <c r="AI1349" s="26">
        <v>0</v>
      </c>
      <c r="AJ1349" s="26">
        <v>0</v>
      </c>
      <c r="AK1349" s="26">
        <v>0</v>
      </c>
      <c r="AL1349" s="26">
        <v>0</v>
      </c>
      <c r="AM1349" s="26">
        <v>0</v>
      </c>
      <c r="AN1349" s="26">
        <v>2546305.7359043118</v>
      </c>
      <c r="AO1349" s="1">
        <v>276981.01323736901</v>
      </c>
      <c r="AP1349" s="112">
        <v>532321.03189633763</v>
      </c>
      <c r="AQ1349" s="172"/>
    </row>
    <row r="1350" spans="1:43" ht="15" customHeight="1" x14ac:dyDescent="0.25">
      <c r="A1350" s="4">
        <f t="shared" si="443"/>
        <v>1321</v>
      </c>
      <c r="B1350" s="22">
        <f t="shared" si="438"/>
        <v>5</v>
      </c>
      <c r="C1350" s="2" t="s">
        <v>74</v>
      </c>
      <c r="D1350" s="2" t="s">
        <v>701</v>
      </c>
      <c r="E1350" s="5">
        <v>1990</v>
      </c>
      <c r="F1350" s="5">
        <v>1990</v>
      </c>
      <c r="G1350" s="5" t="s">
        <v>48</v>
      </c>
      <c r="H1350" s="5">
        <v>5</v>
      </c>
      <c r="I1350" s="5">
        <v>6</v>
      </c>
      <c r="J1350" s="26">
        <v>5208.7</v>
      </c>
      <c r="K1350" s="26">
        <v>4614</v>
      </c>
      <c r="L1350" s="26">
        <v>0</v>
      </c>
      <c r="M1350" s="6">
        <v>157</v>
      </c>
      <c r="N1350" s="24">
        <f t="shared" si="439"/>
        <v>24135948.530553602</v>
      </c>
      <c r="O1350" s="26"/>
      <c r="P1350" s="1">
        <f t="shared" si="440"/>
        <v>13785920.090553602</v>
      </c>
      <c r="Q1350" s="1"/>
      <c r="R1350" s="1"/>
      <c r="S1350" s="1">
        <v>10350028.439999999</v>
      </c>
      <c r="T1350" s="1"/>
      <c r="U1350" s="1">
        <f t="shared" si="441"/>
        <v>5231.0248224000006</v>
      </c>
      <c r="V1350" s="1">
        <f t="shared" si="441"/>
        <v>5231.0248224000006</v>
      </c>
      <c r="W1350" s="7">
        <v>2021</v>
      </c>
      <c r="X1350" s="173" t="s">
        <v>1394</v>
      </c>
      <c r="Y1350" s="11">
        <f>+P1350-'[1]Приложение №1'!$P1317</f>
        <v>0</v>
      </c>
      <c r="AA1350" s="24">
        <f t="shared" si="442"/>
        <v>24135948.530553602</v>
      </c>
      <c r="AB1350" s="26">
        <v>0</v>
      </c>
      <c r="AC1350" s="26">
        <v>0</v>
      </c>
      <c r="AD1350" s="26">
        <v>0</v>
      </c>
      <c r="AE1350" s="26">
        <v>0</v>
      </c>
      <c r="AF1350" s="26">
        <v>0</v>
      </c>
      <c r="AG1350" s="26"/>
      <c r="AH1350" s="26">
        <v>0</v>
      </c>
      <c r="AI1350" s="26">
        <v>0</v>
      </c>
      <c r="AJ1350" s="26">
        <v>0</v>
      </c>
      <c r="AK1350" s="26">
        <v>7798620.4989638412</v>
      </c>
      <c r="AL1350" s="26">
        <v>9725868.7576821167</v>
      </c>
      <c r="AM1350" s="26">
        <v>3496811.6598338219</v>
      </c>
      <c r="AN1350" s="26">
        <v>2413594.8530553603</v>
      </c>
      <c r="AO1350" s="1">
        <v>241359.48530553601</v>
      </c>
      <c r="AP1350" s="112">
        <v>459693.27571292385</v>
      </c>
      <c r="AQ1350" s="172"/>
    </row>
    <row r="1351" spans="1:43" ht="15" customHeight="1" x14ac:dyDescent="0.25">
      <c r="A1351" s="4">
        <f t="shared" si="443"/>
        <v>1322</v>
      </c>
      <c r="B1351" s="22">
        <f t="shared" si="438"/>
        <v>6</v>
      </c>
      <c r="C1351" s="2" t="s">
        <v>74</v>
      </c>
      <c r="D1351" s="2" t="s">
        <v>1044</v>
      </c>
      <c r="E1351" s="5">
        <v>1996</v>
      </c>
      <c r="F1351" s="5">
        <v>1996</v>
      </c>
      <c r="G1351" s="5" t="s">
        <v>48</v>
      </c>
      <c r="H1351" s="5">
        <v>5</v>
      </c>
      <c r="I1351" s="5">
        <v>4</v>
      </c>
      <c r="J1351" s="26">
        <v>3635.6</v>
      </c>
      <c r="K1351" s="26">
        <v>3085</v>
      </c>
      <c r="L1351" s="26">
        <v>0</v>
      </c>
      <c r="M1351" s="6">
        <v>99</v>
      </c>
      <c r="N1351" s="24">
        <f t="shared" si="439"/>
        <v>19793523.878556482</v>
      </c>
      <c r="O1351" s="26"/>
      <c r="P1351" s="1">
        <f t="shared" si="440"/>
        <v>10774936.568556484</v>
      </c>
      <c r="Q1351" s="1"/>
      <c r="R1351" s="1">
        <v>1441252.75</v>
      </c>
      <c r="S1351" s="1">
        <v>7577334.5599999987</v>
      </c>
      <c r="T1351" s="1"/>
      <c r="U1351" s="1">
        <f t="shared" si="441"/>
        <v>6416.0531210880008</v>
      </c>
      <c r="V1351" s="1">
        <f t="shared" si="441"/>
        <v>6416.0531210880008</v>
      </c>
      <c r="W1351" s="7">
        <v>2021</v>
      </c>
      <c r="X1351" s="173" t="s">
        <v>1394</v>
      </c>
      <c r="Y1351" s="11">
        <f>+P1351-'[1]Приложение №1'!$P1319</f>
        <v>0</v>
      </c>
      <c r="AA1351" s="24">
        <f t="shared" si="442"/>
        <v>19793523.878556482</v>
      </c>
      <c r="AB1351" s="26">
        <v>8669706.261442598</v>
      </c>
      <c r="AC1351" s="26">
        <v>4176471.8107184474</v>
      </c>
      <c r="AD1351" s="26">
        <v>2550584.6132842074</v>
      </c>
      <c r="AE1351" s="26">
        <v>1718769.1663160517</v>
      </c>
      <c r="AF1351" s="26">
        <v>0</v>
      </c>
      <c r="AG1351" s="26"/>
      <c r="AH1351" s="26">
        <v>280018.89626418491</v>
      </c>
      <c r="AI1351" s="26">
        <v>0</v>
      </c>
      <c r="AJ1351" s="26">
        <v>0</v>
      </c>
      <c r="AK1351" s="26">
        <v>0</v>
      </c>
      <c r="AL1351" s="26">
        <v>0</v>
      </c>
      <c r="AM1351" s="26">
        <v>0</v>
      </c>
      <c r="AN1351" s="26">
        <v>1819632.4288313186</v>
      </c>
      <c r="AO1351" s="1">
        <v>197935.23878556484</v>
      </c>
      <c r="AP1351" s="112">
        <v>380405.46291410743</v>
      </c>
      <c r="AQ1351" s="172"/>
    </row>
    <row r="1352" spans="1:43" ht="15" customHeight="1" x14ac:dyDescent="0.25">
      <c r="A1352" s="4">
        <f t="shared" si="443"/>
        <v>1323</v>
      </c>
      <c r="B1352" s="22">
        <f t="shared" si="438"/>
        <v>7</v>
      </c>
      <c r="C1352" s="2" t="s">
        <v>1337</v>
      </c>
      <c r="D1352" s="2" t="s">
        <v>1045</v>
      </c>
      <c r="E1352" s="5">
        <v>1995</v>
      </c>
      <c r="F1352" s="5">
        <v>1995</v>
      </c>
      <c r="G1352" s="5" t="s">
        <v>48</v>
      </c>
      <c r="H1352" s="5">
        <v>5</v>
      </c>
      <c r="I1352" s="5">
        <v>4</v>
      </c>
      <c r="J1352" s="26">
        <v>6656.7</v>
      </c>
      <c r="K1352" s="26">
        <v>11375.8</v>
      </c>
      <c r="L1352" s="26">
        <v>977.59</v>
      </c>
      <c r="M1352" s="6">
        <v>143</v>
      </c>
      <c r="N1352" s="24">
        <f t="shared" si="439"/>
        <v>71082048.47106716</v>
      </c>
      <c r="O1352" s="26"/>
      <c r="P1352" s="1">
        <f t="shared" si="440"/>
        <v>68724484.541067153</v>
      </c>
      <c r="Q1352" s="1"/>
      <c r="R1352" s="1">
        <v>2357563.9300000002</v>
      </c>
      <c r="S1352" s="1"/>
      <c r="T1352" s="1"/>
      <c r="U1352" s="1">
        <f t="shared" si="441"/>
        <v>5754.0520028160017</v>
      </c>
      <c r="V1352" s="1">
        <f t="shared" si="441"/>
        <v>5754.0520028160017</v>
      </c>
      <c r="W1352" s="7">
        <v>2021</v>
      </c>
      <c r="X1352" s="173" t="s">
        <v>1394</v>
      </c>
      <c r="Y1352" s="11">
        <f>+P1352-'[1]Приложение №1'!$P1320</f>
        <v>0</v>
      </c>
      <c r="AA1352" s="24">
        <f t="shared" si="442"/>
        <v>71082048.47106716</v>
      </c>
      <c r="AB1352" s="26">
        <v>34716454.662250377</v>
      </c>
      <c r="AC1352" s="26">
        <v>16724014.619711878</v>
      </c>
      <c r="AD1352" s="26">
        <v>10213408.899805183</v>
      </c>
      <c r="AE1352" s="26">
        <v>0</v>
      </c>
      <c r="AF1352" s="26">
        <v>0</v>
      </c>
      <c r="AG1352" s="26"/>
      <c r="AH1352" s="26">
        <v>1121290.9669111893</v>
      </c>
      <c r="AI1352" s="26">
        <v>0</v>
      </c>
      <c r="AJ1352" s="26">
        <v>0</v>
      </c>
      <c r="AK1352" s="26">
        <v>0</v>
      </c>
      <c r="AL1352" s="26">
        <v>0</v>
      </c>
      <c r="AM1352" s="26">
        <v>0</v>
      </c>
      <c r="AN1352" s="26">
        <v>6223293.0296033351</v>
      </c>
      <c r="AO1352" s="1">
        <v>710820.48471067147</v>
      </c>
      <c r="AP1352" s="112">
        <v>1372765.8080745172</v>
      </c>
      <c r="AQ1352" s="172"/>
    </row>
    <row r="1353" spans="1:43" ht="15" customHeight="1" x14ac:dyDescent="0.25">
      <c r="A1353" s="4">
        <f t="shared" si="443"/>
        <v>1324</v>
      </c>
      <c r="B1353" s="22">
        <f t="shared" si="438"/>
        <v>8</v>
      </c>
      <c r="C1353" s="2" t="s">
        <v>74</v>
      </c>
      <c r="D1353" s="2" t="s">
        <v>1046</v>
      </c>
      <c r="E1353" s="5">
        <v>1996</v>
      </c>
      <c r="F1353" s="5">
        <v>1996</v>
      </c>
      <c r="G1353" s="5" t="s">
        <v>48</v>
      </c>
      <c r="H1353" s="5">
        <v>5</v>
      </c>
      <c r="I1353" s="5">
        <v>3</v>
      </c>
      <c r="J1353" s="26">
        <v>4938</v>
      </c>
      <c r="K1353" s="26">
        <v>8420.2000000000007</v>
      </c>
      <c r="L1353" s="26">
        <v>368.1</v>
      </c>
      <c r="M1353" s="6">
        <v>156</v>
      </c>
      <c r="N1353" s="24">
        <f t="shared" si="439"/>
        <v>50568335.216347866</v>
      </c>
      <c r="O1353" s="26"/>
      <c r="P1353" s="1">
        <f t="shared" si="440"/>
        <v>28844355.756347857</v>
      </c>
      <c r="Q1353" s="1"/>
      <c r="R1353" s="1">
        <v>2815235.8866000003</v>
      </c>
      <c r="S1353" s="1">
        <v>18908743.573400006</v>
      </c>
      <c r="T1353" s="1"/>
      <c r="U1353" s="1">
        <f t="shared" si="441"/>
        <v>5754.0520028160008</v>
      </c>
      <c r="V1353" s="1">
        <f t="shared" si="441"/>
        <v>5754.0520028160008</v>
      </c>
      <c r="W1353" s="7">
        <v>2021</v>
      </c>
      <c r="X1353" s="173" t="s">
        <v>1394</v>
      </c>
      <c r="Y1353" s="11">
        <f>+P1353-'[1]Приложение №1'!$P1321</f>
        <v>0</v>
      </c>
      <c r="AA1353" s="24">
        <f t="shared" si="442"/>
        <v>50568335.216347866</v>
      </c>
      <c r="AB1353" s="26">
        <v>24697562.248763699</v>
      </c>
      <c r="AC1353" s="26">
        <v>11897597.152070316</v>
      </c>
      <c r="AD1353" s="26">
        <v>7265900.4074313128</v>
      </c>
      <c r="AE1353" s="26">
        <v>0</v>
      </c>
      <c r="AF1353" s="26">
        <v>0</v>
      </c>
      <c r="AG1353" s="26"/>
      <c r="AH1353" s="26">
        <v>797695.3212442582</v>
      </c>
      <c r="AI1353" s="26">
        <v>0</v>
      </c>
      <c r="AJ1353" s="26">
        <v>0</v>
      </c>
      <c r="AK1353" s="26">
        <v>0</v>
      </c>
      <c r="AL1353" s="26">
        <v>0</v>
      </c>
      <c r="AM1353" s="26">
        <v>0</v>
      </c>
      <c r="AN1353" s="26">
        <v>4427300.209259402</v>
      </c>
      <c r="AO1353" s="1">
        <v>505683.35216347867</v>
      </c>
      <c r="AP1353" s="112">
        <v>976596.5254153948</v>
      </c>
      <c r="AQ1353" s="172"/>
    </row>
    <row r="1354" spans="1:43" ht="15" customHeight="1" x14ac:dyDescent="0.25">
      <c r="A1354" s="4">
        <f t="shared" si="443"/>
        <v>1325</v>
      </c>
      <c r="B1354" s="22">
        <f t="shared" si="438"/>
        <v>9</v>
      </c>
      <c r="C1354" s="2" t="s">
        <v>74</v>
      </c>
      <c r="D1354" s="2" t="s">
        <v>1047</v>
      </c>
      <c r="E1354" s="5">
        <v>1967</v>
      </c>
      <c r="F1354" s="5">
        <v>2012</v>
      </c>
      <c r="G1354" s="5" t="s">
        <v>48</v>
      </c>
      <c r="H1354" s="5">
        <v>2</v>
      </c>
      <c r="I1354" s="5">
        <v>4</v>
      </c>
      <c r="J1354" s="26">
        <v>920.9</v>
      </c>
      <c r="K1354" s="26">
        <v>693</v>
      </c>
      <c r="L1354" s="26">
        <v>0</v>
      </c>
      <c r="M1354" s="6">
        <v>61</v>
      </c>
      <c r="N1354" s="24">
        <f t="shared" si="439"/>
        <v>1000296.99</v>
      </c>
      <c r="O1354" s="26"/>
      <c r="P1354" s="1">
        <f t="shared" si="440"/>
        <v>449335.46999999991</v>
      </c>
      <c r="Q1354" s="1"/>
      <c r="R1354" s="1">
        <v>332342.516</v>
      </c>
      <c r="S1354" s="1">
        <v>218619.00400000002</v>
      </c>
      <c r="T1354" s="1"/>
      <c r="U1354" s="1">
        <f t="shared" si="441"/>
        <v>1443.43</v>
      </c>
      <c r="V1354" s="1">
        <f t="shared" si="441"/>
        <v>1443.43</v>
      </c>
      <c r="W1354" s="7">
        <v>2021</v>
      </c>
      <c r="X1354" s="173" t="s">
        <v>1394</v>
      </c>
      <c r="Y1354" s="11">
        <f>+P1354-'[1]Приложение №1'!$P1322</f>
        <v>0</v>
      </c>
      <c r="AA1354" s="24">
        <f t="shared" si="442"/>
        <v>1000296.99</v>
      </c>
      <c r="AB1354" s="26">
        <v>0</v>
      </c>
      <c r="AC1354" s="26">
        <v>0</v>
      </c>
      <c r="AD1354" s="26">
        <v>566542.0336653</v>
      </c>
      <c r="AE1354" s="26">
        <v>294400.83441383997</v>
      </c>
      <c r="AF1354" s="26">
        <v>0</v>
      </c>
      <c r="AG1354" s="26"/>
      <c r="AH1354" s="26">
        <v>0</v>
      </c>
      <c r="AI1354" s="26">
        <v>0</v>
      </c>
      <c r="AJ1354" s="26">
        <v>0</v>
      </c>
      <c r="AK1354" s="26">
        <v>0</v>
      </c>
      <c r="AL1354" s="26">
        <v>0</v>
      </c>
      <c r="AM1354" s="26">
        <v>0</v>
      </c>
      <c r="AN1354" s="26">
        <v>110524.07519999999</v>
      </c>
      <c r="AO1354" s="1">
        <v>10002.9699</v>
      </c>
      <c r="AP1354" s="112">
        <v>18827.076820860002</v>
      </c>
      <c r="AQ1354" s="172"/>
    </row>
    <row r="1355" spans="1:43" ht="15" customHeight="1" x14ac:dyDescent="0.25">
      <c r="A1355" s="4">
        <f t="shared" si="443"/>
        <v>1326</v>
      </c>
      <c r="B1355" s="22">
        <f t="shared" si="438"/>
        <v>10</v>
      </c>
      <c r="C1355" s="2" t="s">
        <v>74</v>
      </c>
      <c r="D1355" s="2" t="s">
        <v>702</v>
      </c>
      <c r="E1355" s="5">
        <v>1989</v>
      </c>
      <c r="F1355" s="5">
        <v>2012</v>
      </c>
      <c r="G1355" s="5" t="s">
        <v>48</v>
      </c>
      <c r="H1355" s="5">
        <v>5</v>
      </c>
      <c r="I1355" s="5">
        <v>4</v>
      </c>
      <c r="J1355" s="26">
        <v>5759.5</v>
      </c>
      <c r="K1355" s="26">
        <v>4865.3999999999996</v>
      </c>
      <c r="L1355" s="26">
        <v>0</v>
      </c>
      <c r="M1355" s="6">
        <v>161</v>
      </c>
      <c r="N1355" s="24">
        <f t="shared" si="439"/>
        <v>25451028.17090496</v>
      </c>
      <c r="O1355" s="26"/>
      <c r="P1355" s="1">
        <f t="shared" si="440"/>
        <v>14537065.200904962</v>
      </c>
      <c r="Q1355" s="1"/>
      <c r="R1355" s="1">
        <v>451606.42799999984</v>
      </c>
      <c r="S1355" s="1">
        <v>10462356.541999999</v>
      </c>
      <c r="T1355" s="1"/>
      <c r="U1355" s="1">
        <f t="shared" si="441"/>
        <v>5231.0248224000006</v>
      </c>
      <c r="V1355" s="1">
        <f t="shared" si="441"/>
        <v>5231.0248224000006</v>
      </c>
      <c r="W1355" s="7">
        <v>2021</v>
      </c>
      <c r="X1355" s="173" t="s">
        <v>1394</v>
      </c>
      <c r="Y1355" s="11">
        <f>+P1355-'[1]Приложение №1'!$P1323</f>
        <v>0</v>
      </c>
      <c r="AA1355" s="24">
        <f t="shared" si="442"/>
        <v>25451028.17090496</v>
      </c>
      <c r="AB1355" s="26">
        <v>0</v>
      </c>
      <c r="AC1355" s="26">
        <v>0</v>
      </c>
      <c r="AD1355" s="26">
        <v>0</v>
      </c>
      <c r="AE1355" s="26">
        <v>0</v>
      </c>
      <c r="AF1355" s="26">
        <v>0</v>
      </c>
      <c r="AG1355" s="26"/>
      <c r="AH1355" s="26">
        <v>0</v>
      </c>
      <c r="AI1355" s="26">
        <v>0</v>
      </c>
      <c r="AJ1355" s="26">
        <v>0</v>
      </c>
      <c r="AK1355" s="26">
        <v>8223538.8330426235</v>
      </c>
      <c r="AL1355" s="26">
        <v>10255795.807027867</v>
      </c>
      <c r="AM1355" s="26">
        <v>3687340.1494918675</v>
      </c>
      <c r="AN1355" s="26">
        <v>2545102.8170904964</v>
      </c>
      <c r="AO1355" s="1">
        <v>254510.28170904962</v>
      </c>
      <c r="AP1355" s="112">
        <v>484740.28254305595</v>
      </c>
      <c r="AQ1355" s="172"/>
    </row>
    <row r="1356" spans="1:43" ht="15" customHeight="1" x14ac:dyDescent="0.25">
      <c r="A1356" s="4">
        <f t="shared" si="443"/>
        <v>1327</v>
      </c>
      <c r="B1356" s="22">
        <f t="shared" si="438"/>
        <v>11</v>
      </c>
      <c r="C1356" s="2" t="s">
        <v>1365</v>
      </c>
      <c r="D1356" s="2" t="s">
        <v>1048</v>
      </c>
      <c r="E1356" s="5">
        <v>1991</v>
      </c>
      <c r="F1356" s="5">
        <v>1992</v>
      </c>
      <c r="G1356" s="5" t="s">
        <v>1367</v>
      </c>
      <c r="H1356" s="5">
        <v>5</v>
      </c>
      <c r="I1356" s="5">
        <v>6</v>
      </c>
      <c r="J1356" s="26">
        <v>5213</v>
      </c>
      <c r="K1356" s="26">
        <v>4503.1000000000004</v>
      </c>
      <c r="L1356" s="26">
        <v>0</v>
      </c>
      <c r="M1356" s="6">
        <v>215</v>
      </c>
      <c r="N1356" s="24">
        <f t="shared" si="439"/>
        <v>22984871.147637237</v>
      </c>
      <c r="O1356" s="26"/>
      <c r="P1356" s="1">
        <f t="shared" si="440"/>
        <v>9820657.027637234</v>
      </c>
      <c r="Q1356" s="1"/>
      <c r="R1356" s="1">
        <v>2130038.3761999998</v>
      </c>
      <c r="S1356" s="1">
        <v>11034175.743800001</v>
      </c>
      <c r="T1356" s="1"/>
      <c r="U1356" s="1">
        <f t="shared" si="441"/>
        <v>5104.2328945919999</v>
      </c>
      <c r="V1356" s="1">
        <f t="shared" si="441"/>
        <v>5104.2328945919999</v>
      </c>
      <c r="W1356" s="7">
        <v>2021</v>
      </c>
      <c r="X1356" s="173" t="s">
        <v>1394</v>
      </c>
      <c r="Y1356" s="11">
        <f>+P1356-'[1]Приложение №1'!$P1324</f>
        <v>0</v>
      </c>
      <c r="AA1356" s="24">
        <f t="shared" si="442"/>
        <v>22984871.147637237</v>
      </c>
      <c r="AB1356" s="26">
        <v>8923099.0413838681</v>
      </c>
      <c r="AC1356" s="26">
        <v>3819284.0558351283</v>
      </c>
      <c r="AD1356" s="26">
        <v>3409399.7983082924</v>
      </c>
      <c r="AE1356" s="26">
        <v>3601025.7724938672</v>
      </c>
      <c r="AF1356" s="26">
        <v>0</v>
      </c>
      <c r="AG1356" s="26"/>
      <c r="AH1356" s="26">
        <v>370474.89045708859</v>
      </c>
      <c r="AI1356" s="26">
        <v>0</v>
      </c>
      <c r="AJ1356" s="26">
        <v>0</v>
      </c>
      <c r="AK1356" s="26">
        <v>0</v>
      </c>
      <c r="AL1356" s="26">
        <v>0</v>
      </c>
      <c r="AM1356" s="26">
        <v>0</v>
      </c>
      <c r="AN1356" s="26">
        <v>2191683.422796627</v>
      </c>
      <c r="AO1356" s="1">
        <v>229848.71147637241</v>
      </c>
      <c r="AP1356" s="112">
        <v>440055.45488599484</v>
      </c>
      <c r="AQ1356" s="172"/>
    </row>
    <row r="1357" spans="1:43" ht="15" customHeight="1" x14ac:dyDescent="0.25">
      <c r="A1357" s="4">
        <f t="shared" si="443"/>
        <v>1328</v>
      </c>
      <c r="B1357" s="22">
        <f t="shared" si="438"/>
        <v>12</v>
      </c>
      <c r="C1357" s="2" t="s">
        <v>1365</v>
      </c>
      <c r="D1357" s="2" t="s">
        <v>333</v>
      </c>
      <c r="E1357" s="5">
        <v>1996</v>
      </c>
      <c r="F1357" s="5">
        <v>1996</v>
      </c>
      <c r="G1357" s="5" t="s">
        <v>1367</v>
      </c>
      <c r="H1357" s="5">
        <v>9</v>
      </c>
      <c r="I1357" s="5">
        <v>2</v>
      </c>
      <c r="J1357" s="26">
        <v>5868.8</v>
      </c>
      <c r="K1357" s="26">
        <v>4891.7</v>
      </c>
      <c r="L1357" s="26">
        <v>97.2</v>
      </c>
      <c r="M1357" s="6">
        <v>176</v>
      </c>
      <c r="N1357" s="24">
        <f t="shared" si="439"/>
        <v>26916272.679462254</v>
      </c>
      <c r="O1357" s="26"/>
      <c r="P1357" s="1">
        <f t="shared" si="440"/>
        <v>11535159.699462254</v>
      </c>
      <c r="Q1357" s="1"/>
      <c r="R1357" s="1">
        <v>2701762.4559999998</v>
      </c>
      <c r="S1357" s="1">
        <v>12679350.524</v>
      </c>
      <c r="T1357" s="26"/>
      <c r="U1357" s="1">
        <f t="shared" si="441"/>
        <v>5395.2319508232786</v>
      </c>
      <c r="V1357" s="1">
        <f t="shared" si="441"/>
        <v>5395.2319508232786</v>
      </c>
      <c r="W1357" s="7">
        <v>2021</v>
      </c>
      <c r="X1357" s="173" t="s">
        <v>1394</v>
      </c>
      <c r="Y1357" s="11">
        <f>+P1357-'[1]Приложение №1'!$P1325</f>
        <v>-2249639.0275737233</v>
      </c>
      <c r="AA1357" s="24">
        <f t="shared" si="442"/>
        <v>26916272.679462254</v>
      </c>
      <c r="AB1357" s="26">
        <v>11954408.568709729</v>
      </c>
      <c r="AC1357" s="26">
        <v>4782903.5702124871</v>
      </c>
      <c r="AD1357" s="26">
        <v>3532642.5089277923</v>
      </c>
      <c r="AE1357" s="26">
        <v>2257520.5141524919</v>
      </c>
      <c r="AF1357" s="26">
        <v>0</v>
      </c>
      <c r="AG1357" s="26"/>
      <c r="AH1357" s="26">
        <v>531117.68749178003</v>
      </c>
      <c r="AI1357" s="26">
        <v>0</v>
      </c>
      <c r="AJ1357" s="26"/>
      <c r="AK1357" s="26">
        <v>0</v>
      </c>
      <c r="AL1357" s="26">
        <v>0</v>
      </c>
      <c r="AM1357" s="26">
        <v>0</v>
      </c>
      <c r="AN1357" s="26">
        <v>2917548.1015033424</v>
      </c>
      <c r="AO1357" s="1">
        <v>321479.91337035975</v>
      </c>
      <c r="AP1357" s="112">
        <v>618651.81509427261</v>
      </c>
      <c r="AQ1357" s="172"/>
    </row>
    <row r="1358" spans="1:43" s="81" customFormat="1" ht="15" customHeight="1" x14ac:dyDescent="0.25">
      <c r="A1358" s="4">
        <f t="shared" si="443"/>
        <v>1329</v>
      </c>
      <c r="B1358" s="22">
        <f t="shared" si="438"/>
        <v>13</v>
      </c>
      <c r="C1358" s="2" t="s">
        <v>1366</v>
      </c>
      <c r="D1358" s="2" t="s">
        <v>704</v>
      </c>
      <c r="E1358" s="5">
        <v>1986</v>
      </c>
      <c r="F1358" s="5">
        <v>2013</v>
      </c>
      <c r="G1358" s="5" t="s">
        <v>1367</v>
      </c>
      <c r="H1358" s="5">
        <v>9</v>
      </c>
      <c r="I1358" s="5">
        <v>1</v>
      </c>
      <c r="J1358" s="26">
        <v>3166.9</v>
      </c>
      <c r="K1358" s="26">
        <v>2687.3</v>
      </c>
      <c r="L1358" s="26">
        <v>0</v>
      </c>
      <c r="M1358" s="6">
        <v>93</v>
      </c>
      <c r="N1358" s="24">
        <f t="shared" si="439"/>
        <v>5140715.8106304007</v>
      </c>
      <c r="O1358" s="26"/>
      <c r="P1358" s="1">
        <f t="shared" si="440"/>
        <v>4306575.2806304004</v>
      </c>
      <c r="Q1358" s="1"/>
      <c r="R1358" s="1">
        <v>834140.53</v>
      </c>
      <c r="S1358" s="1"/>
      <c r="T1358" s="26"/>
      <c r="U1358" s="1">
        <f t="shared" si="441"/>
        <v>1912.966848</v>
      </c>
      <c r="V1358" s="1">
        <f t="shared" si="441"/>
        <v>1912.966848</v>
      </c>
      <c r="W1358" s="7">
        <v>2021</v>
      </c>
      <c r="X1358" s="173" t="s">
        <v>1394</v>
      </c>
      <c r="Y1358" s="11">
        <f>+P1358-'[1]Приложение №1'!$P1326</f>
        <v>0</v>
      </c>
      <c r="AA1358" s="24">
        <f t="shared" si="442"/>
        <v>5140715.8106304007</v>
      </c>
      <c r="AB1358" s="26">
        <v>0</v>
      </c>
      <c r="AC1358" s="26">
        <v>0</v>
      </c>
      <c r="AD1358" s="26">
        <v>0</v>
      </c>
      <c r="AE1358" s="26">
        <v>0</v>
      </c>
      <c r="AF1358" s="26">
        <v>0</v>
      </c>
      <c r="AG1358" s="26"/>
      <c r="AH1358" s="26">
        <v>0</v>
      </c>
      <c r="AI1358" s="26">
        <v>0</v>
      </c>
      <c r="AJ1358" s="26">
        <v>0</v>
      </c>
      <c r="AK1358" s="26">
        <v>4477326.9981317902</v>
      </c>
      <c r="AL1358" s="26">
        <v>0</v>
      </c>
      <c r="AM1358" s="26">
        <v>0</v>
      </c>
      <c r="AN1358" s="26">
        <v>514071.58106304007</v>
      </c>
      <c r="AO1358" s="1">
        <v>51407.158106304007</v>
      </c>
      <c r="AP1358" s="112">
        <v>97910.073329266612</v>
      </c>
      <c r="AQ1358" s="172"/>
    </row>
    <row r="1359" spans="1:43" ht="15" customHeight="1" x14ac:dyDescent="0.25">
      <c r="A1359" s="4">
        <f t="shared" si="443"/>
        <v>1330</v>
      </c>
      <c r="B1359" s="22">
        <f t="shared" si="438"/>
        <v>14</v>
      </c>
      <c r="C1359" s="2" t="s">
        <v>1366</v>
      </c>
      <c r="D1359" s="2" t="s">
        <v>342</v>
      </c>
      <c r="E1359" s="5">
        <v>1986</v>
      </c>
      <c r="F1359" s="5">
        <v>2016</v>
      </c>
      <c r="G1359" s="5" t="s">
        <v>1367</v>
      </c>
      <c r="H1359" s="5">
        <v>9</v>
      </c>
      <c r="I1359" s="5">
        <v>1</v>
      </c>
      <c r="J1359" s="26">
        <v>3158.3</v>
      </c>
      <c r="K1359" s="26">
        <v>2677.4</v>
      </c>
      <c r="L1359" s="26">
        <v>0</v>
      </c>
      <c r="M1359" s="6">
        <v>111</v>
      </c>
      <c r="N1359" s="24">
        <f t="shared" si="439"/>
        <v>13982972.132639855</v>
      </c>
      <c r="O1359" s="26"/>
      <c r="P1359" s="1">
        <f t="shared" si="440"/>
        <v>13657715.082639854</v>
      </c>
      <c r="Q1359" s="1"/>
      <c r="R1359" s="1">
        <v>325257.05</v>
      </c>
      <c r="S1359" s="1"/>
      <c r="T1359" s="26"/>
      <c r="U1359" s="1">
        <f t="shared" si="441"/>
        <v>5222.5936104578523</v>
      </c>
      <c r="V1359" s="1">
        <f t="shared" si="441"/>
        <v>5222.5936104578523</v>
      </c>
      <c r="W1359" s="7">
        <v>2021</v>
      </c>
      <c r="X1359" s="173" t="s">
        <v>1394</v>
      </c>
      <c r="Y1359" s="11">
        <f>+P1359-'[1]Приложение №1'!$P1328</f>
        <v>0</v>
      </c>
      <c r="AA1359" s="24">
        <f t="shared" si="442"/>
        <v>13982972.132639855</v>
      </c>
      <c r="AB1359" s="26">
        <v>0</v>
      </c>
      <c r="AC1359" s="26">
        <v>0</v>
      </c>
      <c r="AD1359" s="26">
        <v>0</v>
      </c>
      <c r="AE1359" s="26">
        <v>0</v>
      </c>
      <c r="AF1359" s="26">
        <v>0</v>
      </c>
      <c r="AG1359" s="26"/>
      <c r="AH1359" s="26">
        <v>0</v>
      </c>
      <c r="AI1359" s="26">
        <v>0</v>
      </c>
      <c r="AJ1359" s="26">
        <v>2807713.831463424</v>
      </c>
      <c r="AK1359" s="26">
        <v>0</v>
      </c>
      <c r="AL1359" s="26">
        <v>9402008.4996973816</v>
      </c>
      <c r="AM1359" s="26">
        <v>0</v>
      </c>
      <c r="AN1359" s="26">
        <v>1366418.1816375868</v>
      </c>
      <c r="AO1359" s="1">
        <v>139829.72132639855</v>
      </c>
      <c r="AP1359" s="112">
        <v>267001.89851506357</v>
      </c>
      <c r="AQ1359" s="172"/>
    </row>
    <row r="1360" spans="1:43" ht="15" customHeight="1" x14ac:dyDescent="0.25">
      <c r="A1360" s="4">
        <f t="shared" si="443"/>
        <v>1331</v>
      </c>
      <c r="B1360" s="22">
        <f t="shared" si="438"/>
        <v>15</v>
      </c>
      <c r="C1360" s="2" t="s">
        <v>1366</v>
      </c>
      <c r="D1360" s="2" t="s">
        <v>707</v>
      </c>
      <c r="E1360" s="5">
        <v>1991</v>
      </c>
      <c r="F1360" s="5">
        <v>2008</v>
      </c>
      <c r="G1360" s="5" t="s">
        <v>1367</v>
      </c>
      <c r="H1360" s="5">
        <v>10</v>
      </c>
      <c r="I1360" s="5">
        <v>2</v>
      </c>
      <c r="J1360" s="26">
        <v>6571.4</v>
      </c>
      <c r="K1360" s="26">
        <v>5569.1</v>
      </c>
      <c r="L1360" s="26">
        <v>84.8</v>
      </c>
      <c r="M1360" s="6">
        <v>206</v>
      </c>
      <c r="N1360" s="24">
        <f t="shared" si="439"/>
        <v>29701251.228493359</v>
      </c>
      <c r="O1360" s="26"/>
      <c r="P1360" s="1">
        <f t="shared" si="440"/>
        <v>28445210.718493357</v>
      </c>
      <c r="Q1360" s="1"/>
      <c r="R1360" s="1">
        <v>1256040.51</v>
      </c>
      <c r="S1360" s="1"/>
      <c r="T1360" s="26"/>
      <c r="U1360" s="1">
        <f t="shared" si="441"/>
        <v>5253.2324994240007</v>
      </c>
      <c r="V1360" s="1">
        <f t="shared" si="441"/>
        <v>5253.2324994240007</v>
      </c>
      <c r="W1360" s="7">
        <v>2021</v>
      </c>
      <c r="X1360" s="173" t="s">
        <v>1394</v>
      </c>
      <c r="Y1360" s="11">
        <f>+P1360-'[1]Приложение №1'!$P1329</f>
        <v>0</v>
      </c>
      <c r="AA1360" s="24">
        <f t="shared" si="442"/>
        <v>29701251.228493359</v>
      </c>
      <c r="AB1360" s="26">
        <v>13547882.420298653</v>
      </c>
      <c r="AC1360" s="26">
        <v>5420445.0872185007</v>
      </c>
      <c r="AD1360" s="26">
        <v>4003529.3313609911</v>
      </c>
      <c r="AE1360" s="26">
        <v>2558438.7810873692</v>
      </c>
      <c r="AF1360" s="26">
        <v>0</v>
      </c>
      <c r="AG1360" s="26"/>
      <c r="AH1360" s="26">
        <v>601913.5066467108</v>
      </c>
      <c r="AI1360" s="26">
        <v>0</v>
      </c>
      <c r="AJ1360" s="26">
        <v>0</v>
      </c>
      <c r="AK1360" s="26">
        <v>0</v>
      </c>
      <c r="AL1360" s="26">
        <v>0</v>
      </c>
      <c r="AM1360" s="26">
        <v>0</v>
      </c>
      <c r="AN1360" s="26">
        <v>2700571.1026664008</v>
      </c>
      <c r="AO1360" s="1">
        <v>297012.51228493359</v>
      </c>
      <c r="AP1360" s="112">
        <v>571458.48692979931</v>
      </c>
      <c r="AQ1360" s="172"/>
    </row>
    <row r="1361" spans="1:43" ht="15" customHeight="1" x14ac:dyDescent="0.25">
      <c r="A1361" s="4">
        <f t="shared" si="443"/>
        <v>1332</v>
      </c>
      <c r="B1361" s="22">
        <f t="shared" si="438"/>
        <v>16</v>
      </c>
      <c r="C1361" s="2" t="s">
        <v>1366</v>
      </c>
      <c r="D1361" s="2" t="s">
        <v>352</v>
      </c>
      <c r="E1361" s="5">
        <v>1985</v>
      </c>
      <c r="F1361" s="5">
        <v>2011</v>
      </c>
      <c r="G1361" s="5" t="s">
        <v>1367</v>
      </c>
      <c r="H1361" s="5">
        <v>5</v>
      </c>
      <c r="I1361" s="5">
        <v>12</v>
      </c>
      <c r="J1361" s="26">
        <v>12985.9</v>
      </c>
      <c r="K1361" s="26">
        <v>10525.9</v>
      </c>
      <c r="L1361" s="26">
        <v>233.1</v>
      </c>
      <c r="M1361" s="6">
        <v>439</v>
      </c>
      <c r="N1361" s="24">
        <f t="shared" si="439"/>
        <v>68774286.83345294</v>
      </c>
      <c r="O1361" s="26"/>
      <c r="P1361" s="1">
        <f t="shared" si="440"/>
        <v>63418092.743452936</v>
      </c>
      <c r="Q1361" s="1"/>
      <c r="R1361" s="1">
        <v>5356194.09</v>
      </c>
      <c r="S1361" s="1"/>
      <c r="T1361" s="1"/>
      <c r="U1361" s="1">
        <f t="shared" si="441"/>
        <v>6392.256420992001</v>
      </c>
      <c r="V1361" s="1">
        <f t="shared" si="441"/>
        <v>6392.256420992001</v>
      </c>
      <c r="W1361" s="7">
        <v>2021</v>
      </c>
      <c r="X1361" s="173" t="s">
        <v>1394</v>
      </c>
      <c r="Y1361" s="11">
        <f>+P1361-'[1]Приложение №1'!$P1331</f>
        <v>0</v>
      </c>
      <c r="AA1361" s="24">
        <f t="shared" si="442"/>
        <v>68774286.83345294</v>
      </c>
      <c r="AB1361" s="26">
        <v>0</v>
      </c>
      <c r="AC1361" s="26">
        <v>0</v>
      </c>
      <c r="AD1361" s="26">
        <v>0</v>
      </c>
      <c r="AE1361" s="26">
        <v>8603725.4971600696</v>
      </c>
      <c r="AF1361" s="26">
        <v>0</v>
      </c>
      <c r="AG1361" s="26"/>
      <c r="AH1361" s="26">
        <v>0</v>
      </c>
      <c r="AI1361" s="26">
        <v>0</v>
      </c>
      <c r="AJ1361" s="26">
        <v>35269812.250870951</v>
      </c>
      <c r="AK1361" s="26">
        <v>16117459.310296344</v>
      </c>
      <c r="AL1361" s="26">
        <v>0</v>
      </c>
      <c r="AM1361" s="26">
        <v>0</v>
      </c>
      <c r="AN1361" s="26">
        <v>6783665.3034309298</v>
      </c>
      <c r="AO1361" s="1">
        <v>687742.86833452946</v>
      </c>
      <c r="AP1361" s="112">
        <v>1311881.6033601121</v>
      </c>
      <c r="AQ1361" s="172"/>
    </row>
    <row r="1362" spans="1:43" ht="15" customHeight="1" x14ac:dyDescent="0.25">
      <c r="A1362" s="4">
        <f t="shared" si="443"/>
        <v>1333</v>
      </c>
      <c r="B1362" s="22">
        <f t="shared" si="438"/>
        <v>17</v>
      </c>
      <c r="C1362" s="2" t="s">
        <v>1366</v>
      </c>
      <c r="D1362" s="2" t="s">
        <v>354</v>
      </c>
      <c r="E1362" s="5">
        <v>1992</v>
      </c>
      <c r="F1362" s="5">
        <v>2012</v>
      </c>
      <c r="G1362" s="5" t="s">
        <v>1367</v>
      </c>
      <c r="H1362" s="5">
        <v>9</v>
      </c>
      <c r="I1362" s="5">
        <v>1</v>
      </c>
      <c r="J1362" s="26">
        <v>2917.9</v>
      </c>
      <c r="K1362" s="26">
        <v>2455.6</v>
      </c>
      <c r="L1362" s="26">
        <v>79.7</v>
      </c>
      <c r="M1362" s="6">
        <v>81</v>
      </c>
      <c r="N1362" s="24">
        <f t="shared" si="439"/>
        <v>9840619.7706832699</v>
      </c>
      <c r="O1362" s="26"/>
      <c r="P1362" s="1">
        <f t="shared" si="440"/>
        <v>9840619.7706832699</v>
      </c>
      <c r="Q1362" s="1"/>
      <c r="R1362" s="1">
        <v>0</v>
      </c>
      <c r="S1362" s="1"/>
      <c r="T1362" s="26"/>
      <c r="U1362" s="1">
        <f t="shared" si="441"/>
        <v>3881.441947968</v>
      </c>
      <c r="V1362" s="1">
        <f t="shared" si="441"/>
        <v>3881.441947968</v>
      </c>
      <c r="W1362" s="7">
        <v>2021</v>
      </c>
      <c r="X1362" s="173" t="s">
        <v>1394</v>
      </c>
      <c r="Y1362" s="11">
        <f>+P1362-'[1]Приложение №1'!$P1332</f>
        <v>0</v>
      </c>
      <c r="AA1362" s="24">
        <f t="shared" si="442"/>
        <v>9840619.7706832699</v>
      </c>
      <c r="AB1362" s="26">
        <v>6075089.1066667549</v>
      </c>
      <c r="AC1362" s="26">
        <v>0</v>
      </c>
      <c r="AD1362" s="26">
        <v>0</v>
      </c>
      <c r="AE1362" s="26">
        <v>0</v>
      </c>
      <c r="AF1362" s="26">
        <v>0</v>
      </c>
      <c r="AG1362" s="26"/>
      <c r="AH1362" s="26">
        <v>0</v>
      </c>
      <c r="AI1362" s="26">
        <v>0</v>
      </c>
      <c r="AJ1362" s="26">
        <v>2658697.5711172097</v>
      </c>
      <c r="AK1362" s="26">
        <v>0</v>
      </c>
      <c r="AL1362" s="26">
        <v>0</v>
      </c>
      <c r="AM1362" s="26">
        <v>0</v>
      </c>
      <c r="AN1362" s="26">
        <v>817436.6694571597</v>
      </c>
      <c r="AO1362" s="1">
        <v>98406.197706832696</v>
      </c>
      <c r="AP1362" s="112">
        <v>190990.2257353125</v>
      </c>
      <c r="AQ1362" s="172"/>
    </row>
    <row r="1363" spans="1:43" ht="15" customHeight="1" x14ac:dyDescent="0.25">
      <c r="A1363" s="4">
        <f t="shared" si="443"/>
        <v>1334</v>
      </c>
      <c r="B1363" s="22">
        <f t="shared" si="438"/>
        <v>18</v>
      </c>
      <c r="C1363" s="2" t="s">
        <v>1366</v>
      </c>
      <c r="D1363" s="2" t="s">
        <v>356</v>
      </c>
      <c r="E1363" s="5">
        <v>1992</v>
      </c>
      <c r="F1363" s="5">
        <v>2011</v>
      </c>
      <c r="G1363" s="5" t="s">
        <v>1367</v>
      </c>
      <c r="H1363" s="5">
        <v>9</v>
      </c>
      <c r="I1363" s="5">
        <v>2</v>
      </c>
      <c r="J1363" s="26">
        <v>5884</v>
      </c>
      <c r="K1363" s="26">
        <v>4943.7</v>
      </c>
      <c r="L1363" s="26">
        <v>100.4</v>
      </c>
      <c r="M1363" s="6">
        <v>152</v>
      </c>
      <c r="N1363" s="24">
        <f t="shared" si="439"/>
        <v>18233392.01985063</v>
      </c>
      <c r="O1363" s="26"/>
      <c r="P1363" s="1">
        <f t="shared" si="440"/>
        <v>18233392.01985063</v>
      </c>
      <c r="Q1363" s="1"/>
      <c r="R1363" s="1">
        <v>0</v>
      </c>
      <c r="S1363" s="1"/>
      <c r="T1363" s="26"/>
      <c r="U1363" s="1">
        <f t="shared" si="441"/>
        <v>3614.795904096</v>
      </c>
      <c r="V1363" s="1">
        <f t="shared" si="441"/>
        <v>3614.795904096</v>
      </c>
      <c r="W1363" s="7">
        <v>2021</v>
      </c>
      <c r="X1363" s="173" t="s">
        <v>1394</v>
      </c>
      <c r="Y1363" s="11">
        <f>+P1363-'[1]Приложение №1'!$P1333</f>
        <v>0</v>
      </c>
      <c r="AA1363" s="24">
        <f t="shared" si="442"/>
        <v>18233392.01985063</v>
      </c>
      <c r="AB1363" s="26">
        <v>12086678.879398011</v>
      </c>
      <c r="AC1363" s="26">
        <v>0</v>
      </c>
      <c r="AD1363" s="26">
        <v>3571729.6556921718</v>
      </c>
      <c r="AE1363" s="26">
        <v>0</v>
      </c>
      <c r="AF1363" s="26">
        <v>0</v>
      </c>
      <c r="AG1363" s="26"/>
      <c r="AH1363" s="26">
        <v>536994.27278103132</v>
      </c>
      <c r="AI1363" s="26">
        <v>0</v>
      </c>
      <c r="AJ1363" s="26">
        <v>0</v>
      </c>
      <c r="AK1363" s="26">
        <v>0</v>
      </c>
      <c r="AL1363" s="26">
        <v>0</v>
      </c>
      <c r="AM1363" s="26">
        <v>0</v>
      </c>
      <c r="AN1363" s="26">
        <v>1501494.633607558</v>
      </c>
      <c r="AO1363" s="1">
        <v>182333.92019850636</v>
      </c>
      <c r="AP1363" s="112">
        <v>354160.65817335382</v>
      </c>
      <c r="AQ1363" s="172"/>
    </row>
    <row r="1364" spans="1:43" ht="15" customHeight="1" x14ac:dyDescent="0.25">
      <c r="A1364" s="4">
        <f t="shared" si="443"/>
        <v>1335</v>
      </c>
      <c r="B1364" s="22">
        <f t="shared" si="438"/>
        <v>19</v>
      </c>
      <c r="C1364" s="2" t="s">
        <v>1365</v>
      </c>
      <c r="D1364" s="2" t="s">
        <v>360</v>
      </c>
      <c r="E1364" s="5">
        <v>1997</v>
      </c>
      <c r="F1364" s="5">
        <v>1997</v>
      </c>
      <c r="G1364" s="5" t="s">
        <v>1367</v>
      </c>
      <c r="H1364" s="5">
        <v>9</v>
      </c>
      <c r="I1364" s="5">
        <v>1</v>
      </c>
      <c r="J1364" s="26">
        <v>2892.9</v>
      </c>
      <c r="K1364" s="26">
        <v>2476.5</v>
      </c>
      <c r="L1364" s="26">
        <v>0</v>
      </c>
      <c r="M1364" s="6">
        <v>81</v>
      </c>
      <c r="N1364" s="24">
        <f t="shared" si="439"/>
        <v>15958327.596498143</v>
      </c>
      <c r="O1364" s="26"/>
      <c r="P1364" s="1">
        <f t="shared" si="440"/>
        <v>6842801.8264981462</v>
      </c>
      <c r="Q1364" s="1"/>
      <c r="R1364" s="1">
        <v>1478435.8339999998</v>
      </c>
      <c r="S1364" s="1">
        <v>7637089.9359999979</v>
      </c>
      <c r="T1364" s="26"/>
      <c r="U1364" s="1">
        <f t="shared" ref="U1364:V1388" si="444">$N1364/($K1364+$L1364)</f>
        <v>6443.903733696</v>
      </c>
      <c r="V1364" s="1">
        <f t="shared" si="444"/>
        <v>6443.903733696</v>
      </c>
      <c r="W1364" s="7">
        <v>2021</v>
      </c>
      <c r="X1364" s="173" t="s">
        <v>1394</v>
      </c>
      <c r="Y1364" s="11">
        <f>+P1364-'[1]Приложение №1'!$P1334</f>
        <v>0</v>
      </c>
      <c r="AA1364" s="24">
        <f t="shared" si="442"/>
        <v>15958327.596498143</v>
      </c>
      <c r="AB1364" s="26">
        <v>5934192.4713683669</v>
      </c>
      <c r="AC1364" s="26">
        <v>2374242.9576923214</v>
      </c>
      <c r="AD1364" s="26">
        <v>1753610.8507606245</v>
      </c>
      <c r="AE1364" s="26">
        <v>1120637.726412365</v>
      </c>
      <c r="AF1364" s="26">
        <v>0</v>
      </c>
      <c r="AG1364" s="26"/>
      <c r="AH1364" s="26">
        <v>263647.88892809901</v>
      </c>
      <c r="AI1364" s="26">
        <v>0</v>
      </c>
      <c r="AJ1364" s="26">
        <v>2597035.6702842941</v>
      </c>
      <c r="AK1364" s="26">
        <v>0</v>
      </c>
      <c r="AL1364" s="26">
        <v>0</v>
      </c>
      <c r="AM1364" s="26">
        <v>0</v>
      </c>
      <c r="AN1364" s="26">
        <v>1448276.7490575134</v>
      </c>
      <c r="AO1364" s="1">
        <v>159583.27596498144</v>
      </c>
      <c r="AP1364" s="112">
        <v>307100.00602957892</v>
      </c>
      <c r="AQ1364" s="172"/>
    </row>
    <row r="1365" spans="1:43" ht="15" customHeight="1" x14ac:dyDescent="0.25">
      <c r="A1365" s="4">
        <f t="shared" si="443"/>
        <v>1336</v>
      </c>
      <c r="B1365" s="22">
        <f t="shared" si="438"/>
        <v>20</v>
      </c>
      <c r="C1365" s="2" t="s">
        <v>1365</v>
      </c>
      <c r="D1365" s="2" t="s">
        <v>365</v>
      </c>
      <c r="E1365" s="5">
        <v>1991</v>
      </c>
      <c r="F1365" s="5">
        <v>2011</v>
      </c>
      <c r="G1365" s="5" t="s">
        <v>1367</v>
      </c>
      <c r="H1365" s="5">
        <v>9</v>
      </c>
      <c r="I1365" s="5">
        <v>1</v>
      </c>
      <c r="J1365" s="26">
        <v>2836.8</v>
      </c>
      <c r="K1365" s="26">
        <v>2679.4</v>
      </c>
      <c r="L1365" s="26">
        <v>0</v>
      </c>
      <c r="M1365" s="6">
        <v>61</v>
      </c>
      <c r="N1365" s="24">
        <f t="shared" si="439"/>
        <v>9685484.1454348229</v>
      </c>
      <c r="O1365" s="26"/>
      <c r="P1365" s="1">
        <f t="shared" si="440"/>
        <v>4750358.9054348227</v>
      </c>
      <c r="Q1365" s="1"/>
      <c r="R1365" s="1">
        <v>1567974.1003999999</v>
      </c>
      <c r="S1365" s="1">
        <v>3367151.1396000003</v>
      </c>
      <c r="T1365" s="26"/>
      <c r="U1365" s="1">
        <f t="shared" si="444"/>
        <v>3614.795904096</v>
      </c>
      <c r="V1365" s="1">
        <f t="shared" si="444"/>
        <v>3614.795904096</v>
      </c>
      <c r="W1365" s="7">
        <v>2021</v>
      </c>
      <c r="X1365" s="173" t="s">
        <v>1394</v>
      </c>
      <c r="Y1365" s="11">
        <f>+P1365-'[1]Приложение №1'!$P1335</f>
        <v>0</v>
      </c>
      <c r="AA1365" s="24">
        <f t="shared" si="442"/>
        <v>9685484.1454348229</v>
      </c>
      <c r="AB1365" s="26">
        <v>6420381.7111990321</v>
      </c>
      <c r="AC1365" s="26">
        <v>0</v>
      </c>
      <c r="AD1365" s="26">
        <v>1897284.4391391145</v>
      </c>
      <c r="AE1365" s="26">
        <v>0</v>
      </c>
      <c r="AF1365" s="26">
        <v>0</v>
      </c>
      <c r="AG1365" s="26"/>
      <c r="AH1365" s="26">
        <v>285248.59826123505</v>
      </c>
      <c r="AI1365" s="26">
        <v>0</v>
      </c>
      <c r="AJ1365" s="26">
        <v>0</v>
      </c>
      <c r="AK1365" s="26">
        <v>0</v>
      </c>
      <c r="AL1365" s="26">
        <v>0</v>
      </c>
      <c r="AM1365" s="26">
        <v>0</v>
      </c>
      <c r="AN1365" s="26">
        <v>797586.23367659084</v>
      </c>
      <c r="AO1365" s="1">
        <v>96854.841454348236</v>
      </c>
      <c r="AP1365" s="112">
        <v>188128.32170450315</v>
      </c>
      <c r="AQ1365" s="172"/>
    </row>
    <row r="1366" spans="1:43" s="81" customFormat="1" ht="15" customHeight="1" x14ac:dyDescent="0.25">
      <c r="A1366" s="4">
        <f t="shared" si="443"/>
        <v>1337</v>
      </c>
      <c r="B1366" s="22">
        <f t="shared" si="438"/>
        <v>21</v>
      </c>
      <c r="C1366" s="2" t="s">
        <v>1366</v>
      </c>
      <c r="D1366" s="2" t="s">
        <v>723</v>
      </c>
      <c r="E1366" s="5">
        <v>1991</v>
      </c>
      <c r="F1366" s="5">
        <v>2007</v>
      </c>
      <c r="G1366" s="5" t="s">
        <v>1367</v>
      </c>
      <c r="H1366" s="5">
        <v>9</v>
      </c>
      <c r="I1366" s="5">
        <v>5</v>
      </c>
      <c r="J1366" s="26">
        <v>17171.8</v>
      </c>
      <c r="K1366" s="26">
        <v>14377.5</v>
      </c>
      <c r="L1366" s="26">
        <v>279.60000000000002</v>
      </c>
      <c r="M1366" s="6">
        <v>500</v>
      </c>
      <c r="N1366" s="24">
        <f t="shared" si="439"/>
        <v>41065952.285400696</v>
      </c>
      <c r="O1366" s="26"/>
      <c r="P1366" s="1">
        <f t="shared" si="440"/>
        <v>33129499.985400695</v>
      </c>
      <c r="Q1366" s="1"/>
      <c r="R1366" s="1">
        <v>7936452.2999999998</v>
      </c>
      <c r="S1366" s="1"/>
      <c r="T1366" s="26"/>
      <c r="U1366" s="1">
        <f t="shared" si="444"/>
        <v>2801.7788160960008</v>
      </c>
      <c r="V1366" s="1">
        <f t="shared" si="444"/>
        <v>2801.7788160960008</v>
      </c>
      <c r="W1366" s="7">
        <v>2021</v>
      </c>
      <c r="X1366" s="173" t="s">
        <v>1394</v>
      </c>
      <c r="Y1366" s="11">
        <f>+P1366-'[1]Приложение №1'!$P1336</f>
        <v>0</v>
      </c>
      <c r="AA1366" s="24">
        <f t="shared" si="442"/>
        <v>41065952.285400696</v>
      </c>
      <c r="AB1366" s="26">
        <v>35121361.789660126</v>
      </c>
      <c r="AC1366" s="26">
        <v>0</v>
      </c>
      <c r="AD1366" s="26">
        <v>0</v>
      </c>
      <c r="AE1366" s="26">
        <v>0</v>
      </c>
      <c r="AF1366" s="26">
        <v>0</v>
      </c>
      <c r="AG1366" s="26"/>
      <c r="AH1366" s="26">
        <v>1560393.0841138863</v>
      </c>
      <c r="AI1366" s="26">
        <v>0</v>
      </c>
      <c r="AJ1366" s="26">
        <v>0</v>
      </c>
      <c r="AK1366" s="26">
        <v>0</v>
      </c>
      <c r="AL1366" s="26">
        <v>0</v>
      </c>
      <c r="AM1366" s="26">
        <v>0</v>
      </c>
      <c r="AN1366" s="26">
        <v>3171382.2027939623</v>
      </c>
      <c r="AO1366" s="1">
        <v>410659.52285400691</v>
      </c>
      <c r="AP1366" s="112">
        <v>802155.68597870832</v>
      </c>
      <c r="AQ1366" s="172"/>
    </row>
    <row r="1367" spans="1:43" s="81" customFormat="1" ht="15" customHeight="1" x14ac:dyDescent="0.25">
      <c r="A1367" s="4">
        <f t="shared" si="443"/>
        <v>1338</v>
      </c>
      <c r="B1367" s="22">
        <f t="shared" si="438"/>
        <v>22</v>
      </c>
      <c r="C1367" s="2" t="s">
        <v>1366</v>
      </c>
      <c r="D1367" s="2" t="s">
        <v>724</v>
      </c>
      <c r="E1367" s="5">
        <v>1992</v>
      </c>
      <c r="F1367" s="5">
        <v>2008</v>
      </c>
      <c r="G1367" s="5" t="s">
        <v>1367</v>
      </c>
      <c r="H1367" s="5">
        <v>9</v>
      </c>
      <c r="I1367" s="5">
        <v>5</v>
      </c>
      <c r="J1367" s="26">
        <v>17240</v>
      </c>
      <c r="K1367" s="26">
        <v>14274.3</v>
      </c>
      <c r="L1367" s="26">
        <v>432.6</v>
      </c>
      <c r="M1367" s="6">
        <v>518</v>
      </c>
      <c r="N1367" s="24">
        <f t="shared" si="439"/>
        <v>41205480.870442264</v>
      </c>
      <c r="O1367" s="26"/>
      <c r="P1367" s="1">
        <f t="shared" si="440"/>
        <v>35832588.360442266</v>
      </c>
      <c r="Q1367" s="1"/>
      <c r="R1367" s="1">
        <v>5372892.5099999998</v>
      </c>
      <c r="S1367" s="1">
        <v>0</v>
      </c>
      <c r="T1367" s="26"/>
      <c r="U1367" s="1">
        <f t="shared" si="444"/>
        <v>2801.7788160960004</v>
      </c>
      <c r="V1367" s="1">
        <f t="shared" si="444"/>
        <v>2801.7788160960004</v>
      </c>
      <c r="W1367" s="7">
        <v>2021</v>
      </c>
      <c r="X1367" s="173" t="s">
        <v>1394</v>
      </c>
      <c r="Y1367" s="11">
        <f>+P1367-'[1]Приложение №1'!$P1337</f>
        <v>0</v>
      </c>
      <c r="AA1367" s="24">
        <f t="shared" si="442"/>
        <v>41205480.870442264</v>
      </c>
      <c r="AB1367" s="26">
        <v>35240692.613433242</v>
      </c>
      <c r="AC1367" s="26">
        <v>0</v>
      </c>
      <c r="AD1367" s="26">
        <v>0</v>
      </c>
      <c r="AE1367" s="26">
        <v>0</v>
      </c>
      <c r="AF1367" s="26">
        <v>0</v>
      </c>
      <c r="AG1367" s="26"/>
      <c r="AH1367" s="26">
        <v>1565694.7860596243</v>
      </c>
      <c r="AI1367" s="26">
        <v>0</v>
      </c>
      <c r="AJ1367" s="26">
        <v>0</v>
      </c>
      <c r="AK1367" s="26">
        <v>0</v>
      </c>
      <c r="AL1367" s="26">
        <v>0</v>
      </c>
      <c r="AM1367" s="26">
        <v>0</v>
      </c>
      <c r="AN1367" s="26">
        <v>3182157.5153523218</v>
      </c>
      <c r="AO1367" s="1">
        <v>412054.80870442267</v>
      </c>
      <c r="AP1367" s="112">
        <v>804881.14689265017</v>
      </c>
      <c r="AQ1367" s="172"/>
    </row>
    <row r="1368" spans="1:43" ht="15" customHeight="1" x14ac:dyDescent="0.25">
      <c r="A1368" s="4">
        <f t="shared" si="443"/>
        <v>1339</v>
      </c>
      <c r="B1368" s="22">
        <f t="shared" si="438"/>
        <v>23</v>
      </c>
      <c r="C1368" s="2" t="s">
        <v>1365</v>
      </c>
      <c r="D1368" s="2" t="s">
        <v>369</v>
      </c>
      <c r="E1368" s="5">
        <v>1981</v>
      </c>
      <c r="F1368" s="5">
        <v>2016</v>
      </c>
      <c r="G1368" s="5" t="s">
        <v>48</v>
      </c>
      <c r="H1368" s="5">
        <v>4</v>
      </c>
      <c r="I1368" s="5">
        <v>3</v>
      </c>
      <c r="J1368" s="26">
        <v>3910.2</v>
      </c>
      <c r="K1368" s="26">
        <v>2262.9</v>
      </c>
      <c r="L1368" s="26">
        <v>997.9</v>
      </c>
      <c r="M1368" s="6">
        <v>113</v>
      </c>
      <c r="N1368" s="24">
        <f t="shared" si="439"/>
        <v>33549604.466355495</v>
      </c>
      <c r="O1368" s="26"/>
      <c r="P1368" s="1">
        <f t="shared" si="440"/>
        <v>21540274.746355496</v>
      </c>
      <c r="Q1368" s="1"/>
      <c r="R1368" s="1">
        <v>738791.18160000001</v>
      </c>
      <c r="S1368" s="1">
        <v>11270538.538399998</v>
      </c>
      <c r="T1368" s="1"/>
      <c r="U1368" s="1">
        <f t="shared" si="444"/>
        <v>10288.76486333277</v>
      </c>
      <c r="V1368" s="1">
        <f t="shared" si="444"/>
        <v>10288.76486333277</v>
      </c>
      <c r="W1368" s="7">
        <v>2021</v>
      </c>
      <c r="X1368" s="173" t="s">
        <v>1394</v>
      </c>
      <c r="Y1368" s="11">
        <f>+P1368-'[1]Приложение №1'!$P1338</f>
        <v>-244267.5644492954</v>
      </c>
      <c r="AA1368" s="24">
        <f t="shared" si="442"/>
        <v>33549604.466355495</v>
      </c>
      <c r="AB1368" s="26">
        <v>9163753.0558547936</v>
      </c>
      <c r="AC1368" s="26">
        <v>4716823.2</v>
      </c>
      <c r="AD1368" s="26">
        <v>2695930.7316036122</v>
      </c>
      <c r="AE1368" s="26">
        <v>0</v>
      </c>
      <c r="AF1368" s="26">
        <v>0</v>
      </c>
      <c r="AG1368" s="26"/>
      <c r="AH1368" s="26">
        <v>295975.88879684091</v>
      </c>
      <c r="AI1368" s="26">
        <v>0</v>
      </c>
      <c r="AJ1368" s="26">
        <v>13238455.132672109</v>
      </c>
      <c r="AK1368" s="26">
        <v>0</v>
      </c>
      <c r="AL1368" s="26">
        <v>0</v>
      </c>
      <c r="AM1368" s="26">
        <v>0</v>
      </c>
      <c r="AN1368" s="26">
        <v>2552926.0485136751</v>
      </c>
      <c r="AO1368" s="1">
        <v>295470.26754077495</v>
      </c>
      <c r="AP1368" s="112">
        <v>590270.14137369313</v>
      </c>
      <c r="AQ1368" s="172"/>
    </row>
    <row r="1369" spans="1:43" ht="15" customHeight="1" x14ac:dyDescent="0.25">
      <c r="A1369" s="4">
        <f t="shared" si="443"/>
        <v>1340</v>
      </c>
      <c r="B1369" s="22">
        <f t="shared" si="438"/>
        <v>24</v>
      </c>
      <c r="C1369" s="2" t="s">
        <v>1366</v>
      </c>
      <c r="D1369" s="2" t="s">
        <v>739</v>
      </c>
      <c r="E1369" s="5">
        <v>1994</v>
      </c>
      <c r="F1369" s="5">
        <v>2002</v>
      </c>
      <c r="G1369" s="5" t="s">
        <v>1367</v>
      </c>
      <c r="H1369" s="5">
        <v>10</v>
      </c>
      <c r="I1369" s="5">
        <v>1</v>
      </c>
      <c r="J1369" s="26">
        <v>4860.7</v>
      </c>
      <c r="K1369" s="26">
        <v>4166.3999999999996</v>
      </c>
      <c r="L1369" s="26">
        <v>0</v>
      </c>
      <c r="M1369" s="6">
        <v>162</v>
      </c>
      <c r="N1369" s="24">
        <f t="shared" si="439"/>
        <v>18499713.490156949</v>
      </c>
      <c r="O1369" s="26"/>
      <c r="P1369" s="1">
        <f t="shared" si="440"/>
        <v>17076377.780156948</v>
      </c>
      <c r="Q1369" s="1"/>
      <c r="R1369" s="1">
        <v>1423335.71</v>
      </c>
      <c r="S1369" s="1"/>
      <c r="T1369" s="26"/>
      <c r="U1369" s="1">
        <f t="shared" si="444"/>
        <v>4440.2154114239993</v>
      </c>
      <c r="V1369" s="1">
        <f t="shared" si="444"/>
        <v>4440.2154114239993</v>
      </c>
      <c r="W1369" s="7">
        <v>2021</v>
      </c>
      <c r="X1369" s="173" t="s">
        <v>1394</v>
      </c>
      <c r="Y1369" s="11">
        <f>+P1369-'[1]Приложение №1'!$P1339</f>
        <v>0</v>
      </c>
      <c r="AA1369" s="24">
        <f t="shared" si="442"/>
        <v>18499713.490156949</v>
      </c>
      <c r="AB1369" s="26">
        <v>9983533.0154286958</v>
      </c>
      <c r="AC1369" s="26">
        <v>3994365.3781261006</v>
      </c>
      <c r="AD1369" s="26">
        <v>0</v>
      </c>
      <c r="AE1369" s="26">
        <v>1885332.131364618</v>
      </c>
      <c r="AF1369" s="26">
        <v>0</v>
      </c>
      <c r="AG1369" s="26"/>
      <c r="AH1369" s="26">
        <v>443554.43748436566</v>
      </c>
      <c r="AI1369" s="26">
        <v>0</v>
      </c>
      <c r="AJ1369" s="26">
        <v>0</v>
      </c>
      <c r="AK1369" s="26">
        <v>0</v>
      </c>
      <c r="AL1369" s="26">
        <v>0</v>
      </c>
      <c r="AM1369" s="26">
        <v>0</v>
      </c>
      <c r="AN1369" s="26">
        <v>1651335.0325456157</v>
      </c>
      <c r="AO1369" s="1">
        <v>184997.13490156957</v>
      </c>
      <c r="AP1369" s="112">
        <v>356596.3603059891</v>
      </c>
      <c r="AQ1369" s="172"/>
    </row>
    <row r="1370" spans="1:43" ht="15" customHeight="1" x14ac:dyDescent="0.25">
      <c r="A1370" s="4">
        <f t="shared" si="443"/>
        <v>1341</v>
      </c>
      <c r="B1370" s="22">
        <f t="shared" si="438"/>
        <v>25</v>
      </c>
      <c r="C1370" s="2" t="s">
        <v>1365</v>
      </c>
      <c r="D1370" s="2" t="s">
        <v>374</v>
      </c>
      <c r="E1370" s="5">
        <v>1995</v>
      </c>
      <c r="F1370" s="5">
        <v>1995</v>
      </c>
      <c r="G1370" s="5" t="s">
        <v>1367</v>
      </c>
      <c r="H1370" s="5">
        <v>10</v>
      </c>
      <c r="I1370" s="5">
        <v>1</v>
      </c>
      <c r="J1370" s="26">
        <v>3279.6</v>
      </c>
      <c r="K1370" s="26">
        <v>2805.6</v>
      </c>
      <c r="L1370" s="26">
        <v>0</v>
      </c>
      <c r="M1370" s="6">
        <v>105</v>
      </c>
      <c r="N1370" s="24">
        <f t="shared" si="439"/>
        <v>19818033.247476179</v>
      </c>
      <c r="O1370" s="26"/>
      <c r="P1370" s="1">
        <f t="shared" si="440"/>
        <v>14779851.368522577</v>
      </c>
      <c r="Q1370" s="1"/>
      <c r="R1370" s="1"/>
      <c r="S1370" s="1">
        <v>5038181.8789536012</v>
      </c>
      <c r="T1370" s="26"/>
      <c r="U1370" s="1">
        <f t="shared" si="444"/>
        <v>7063.7415338880028</v>
      </c>
      <c r="V1370" s="1">
        <f t="shared" si="444"/>
        <v>7063.7415338880028</v>
      </c>
      <c r="W1370" s="7">
        <v>2021</v>
      </c>
      <c r="X1370" s="173" t="s">
        <v>1394</v>
      </c>
      <c r="Y1370" s="11">
        <f>+P1370-'[1]Приложение №1'!$P1340</f>
        <v>2395788.0110463966</v>
      </c>
      <c r="AA1370" s="24">
        <f t="shared" si="442"/>
        <v>19818033.247476179</v>
      </c>
      <c r="AB1370" s="26">
        <v>0</v>
      </c>
      <c r="AC1370" s="26">
        <v>0</v>
      </c>
      <c r="AD1370" s="26">
        <v>0</v>
      </c>
      <c r="AE1370" s="26">
        <v>0</v>
      </c>
      <c r="AF1370" s="26">
        <v>0</v>
      </c>
      <c r="AG1370" s="26"/>
      <c r="AH1370" s="26">
        <v>0</v>
      </c>
      <c r="AI1370" s="26">
        <v>0</v>
      </c>
      <c r="AJ1370" s="26">
        <v>0</v>
      </c>
      <c r="AK1370" s="26">
        <v>0</v>
      </c>
      <c r="AL1370" s="26">
        <v>19266518.528552189</v>
      </c>
      <c r="AM1370" s="26">
        <v>0</v>
      </c>
      <c r="AN1370" s="26">
        <v>106194.98</v>
      </c>
      <c r="AO1370" s="26">
        <v>24000</v>
      </c>
      <c r="AP1370" s="112">
        <v>421319.73892399028</v>
      </c>
      <c r="AQ1370" s="172"/>
    </row>
    <row r="1371" spans="1:43" ht="15" customHeight="1" x14ac:dyDescent="0.25">
      <c r="A1371" s="4">
        <f t="shared" si="443"/>
        <v>1342</v>
      </c>
      <c r="B1371" s="22">
        <f t="shared" si="438"/>
        <v>26</v>
      </c>
      <c r="C1371" s="2" t="s">
        <v>1365</v>
      </c>
      <c r="D1371" s="2" t="s">
        <v>740</v>
      </c>
      <c r="E1371" s="5">
        <v>1995</v>
      </c>
      <c r="F1371" s="5">
        <v>2010</v>
      </c>
      <c r="G1371" s="41" t="s">
        <v>60</v>
      </c>
      <c r="H1371" s="5">
        <v>9</v>
      </c>
      <c r="I1371" s="5">
        <v>1</v>
      </c>
      <c r="J1371" s="26">
        <v>2996.5</v>
      </c>
      <c r="K1371" s="26">
        <v>2483</v>
      </c>
      <c r="L1371" s="26">
        <v>76.599999999999994</v>
      </c>
      <c r="M1371" s="6">
        <v>83</v>
      </c>
      <c r="N1371" s="24">
        <f t="shared" si="439"/>
        <v>18080352.83013973</v>
      </c>
      <c r="O1371" s="26"/>
      <c r="P1371" s="1">
        <f t="shared" si="440"/>
        <v>15799115.904139731</v>
      </c>
      <c r="Q1371" s="1"/>
      <c r="R1371" s="1"/>
      <c r="S1371" s="1">
        <v>2281236.926</v>
      </c>
      <c r="T1371" s="26"/>
      <c r="U1371" s="1">
        <f t="shared" si="444"/>
        <v>7063.7415338880028</v>
      </c>
      <c r="V1371" s="1">
        <f t="shared" si="444"/>
        <v>7063.7415338880028</v>
      </c>
      <c r="W1371" s="7">
        <v>2021</v>
      </c>
      <c r="X1371" s="173" t="s">
        <v>1394</v>
      </c>
      <c r="Y1371" s="11">
        <f>+P1371-'[1]Приложение №1'!$P1341</f>
        <v>0</v>
      </c>
      <c r="AA1371" s="24">
        <f t="shared" si="442"/>
        <v>18080352.83013973</v>
      </c>
      <c r="AB1371" s="26">
        <v>0</v>
      </c>
      <c r="AC1371" s="26">
        <v>0</v>
      </c>
      <c r="AD1371" s="26">
        <v>0</v>
      </c>
      <c r="AE1371" s="26">
        <v>0</v>
      </c>
      <c r="AF1371" s="26">
        <v>0</v>
      </c>
      <c r="AG1371" s="26"/>
      <c r="AH1371" s="26">
        <v>0</v>
      </c>
      <c r="AI1371" s="26">
        <v>0</v>
      </c>
      <c r="AJ1371" s="26">
        <v>0</v>
      </c>
      <c r="AK1371" s="26">
        <v>0</v>
      </c>
      <c r="AL1371" s="26">
        <v>17569980.090778742</v>
      </c>
      <c r="AM1371" s="26">
        <v>0</v>
      </c>
      <c r="AN1371" s="26">
        <v>102152.86</v>
      </c>
      <c r="AO1371" s="26">
        <v>24000</v>
      </c>
      <c r="AP1371" s="112">
        <v>384219.87936099025</v>
      </c>
      <c r="AQ1371" s="172"/>
    </row>
    <row r="1372" spans="1:43" ht="15" customHeight="1" x14ac:dyDescent="0.25">
      <c r="A1372" s="4">
        <f t="shared" si="443"/>
        <v>1343</v>
      </c>
      <c r="B1372" s="22">
        <f t="shared" si="438"/>
        <v>27</v>
      </c>
      <c r="C1372" s="2" t="s">
        <v>1366</v>
      </c>
      <c r="D1372" s="2" t="s">
        <v>375</v>
      </c>
      <c r="E1372" s="5">
        <v>1993</v>
      </c>
      <c r="F1372" s="5">
        <v>1993</v>
      </c>
      <c r="G1372" s="5" t="s">
        <v>1367</v>
      </c>
      <c r="H1372" s="5">
        <v>9</v>
      </c>
      <c r="I1372" s="5">
        <v>1</v>
      </c>
      <c r="J1372" s="26">
        <v>2888.5</v>
      </c>
      <c r="K1372" s="26">
        <v>2493.4</v>
      </c>
      <c r="L1372" s="26">
        <v>0</v>
      </c>
      <c r="M1372" s="6">
        <v>69</v>
      </c>
      <c r="N1372" s="24">
        <f t="shared" si="439"/>
        <v>11478959.236332808</v>
      </c>
      <c r="O1372" s="26"/>
      <c r="P1372" s="1">
        <f t="shared" si="440"/>
        <v>10993023.546332808</v>
      </c>
      <c r="Q1372" s="1"/>
      <c r="R1372" s="1">
        <v>485935.69</v>
      </c>
      <c r="S1372" s="1"/>
      <c r="T1372" s="26"/>
      <c r="U1372" s="1">
        <f t="shared" si="444"/>
        <v>4603.7375616960007</v>
      </c>
      <c r="V1372" s="1">
        <f t="shared" si="444"/>
        <v>4603.7375616960007</v>
      </c>
      <c r="W1372" s="7">
        <v>2021</v>
      </c>
      <c r="X1372" s="173" t="s">
        <v>1394</v>
      </c>
      <c r="Y1372" s="11">
        <f>+P1372-'[1]Приложение №1'!$P1342</f>
        <v>0</v>
      </c>
      <c r="AA1372" s="24">
        <f t="shared" si="442"/>
        <v>11478959.236332808</v>
      </c>
      <c r="AB1372" s="26">
        <v>5974688.2730102511</v>
      </c>
      <c r="AC1372" s="26">
        <v>0</v>
      </c>
      <c r="AD1372" s="26">
        <v>0</v>
      </c>
      <c r="AE1372" s="26">
        <v>0</v>
      </c>
      <c r="AF1372" s="26">
        <v>0</v>
      </c>
      <c r="AG1372" s="26"/>
      <c r="AH1372" s="26">
        <v>0</v>
      </c>
      <c r="AI1372" s="26">
        <v>0</v>
      </c>
      <c r="AJ1372" s="26">
        <v>0</v>
      </c>
      <c r="AK1372" s="26">
        <v>4154269.0198868029</v>
      </c>
      <c r="AL1372" s="26">
        <v>0</v>
      </c>
      <c r="AM1372" s="26">
        <v>0</v>
      </c>
      <c r="AN1372" s="26">
        <v>1013712.5696826887</v>
      </c>
      <c r="AO1372" s="1">
        <v>114789.59236332808</v>
      </c>
      <c r="AP1372" s="112">
        <v>221499.78138973733</v>
      </c>
      <c r="AQ1372" s="172"/>
    </row>
    <row r="1373" spans="1:43" ht="15" customHeight="1" x14ac:dyDescent="0.25">
      <c r="A1373" s="4">
        <f t="shared" si="443"/>
        <v>1344</v>
      </c>
      <c r="B1373" s="22">
        <f t="shared" si="438"/>
        <v>28</v>
      </c>
      <c r="C1373" s="2" t="s">
        <v>1366</v>
      </c>
      <c r="D1373" s="2" t="s">
        <v>746</v>
      </c>
      <c r="E1373" s="5">
        <v>1994</v>
      </c>
      <c r="F1373" s="5">
        <v>2005</v>
      </c>
      <c r="G1373" s="5" t="s">
        <v>1367</v>
      </c>
      <c r="H1373" s="5">
        <v>10</v>
      </c>
      <c r="I1373" s="5">
        <v>1</v>
      </c>
      <c r="J1373" s="26">
        <v>3221.8</v>
      </c>
      <c r="K1373" s="26">
        <v>2772.9</v>
      </c>
      <c r="L1373" s="26">
        <v>0</v>
      </c>
      <c r="M1373" s="6">
        <v>100</v>
      </c>
      <c r="N1373" s="24">
        <f t="shared" si="439"/>
        <v>12312273.314337611</v>
      </c>
      <c r="O1373" s="26"/>
      <c r="P1373" s="1">
        <f t="shared" si="440"/>
        <v>11031571.76433761</v>
      </c>
      <c r="Q1373" s="1"/>
      <c r="R1373" s="1">
        <v>1280701.55</v>
      </c>
      <c r="S1373" s="1">
        <v>0</v>
      </c>
      <c r="T1373" s="26"/>
      <c r="U1373" s="1">
        <f t="shared" si="444"/>
        <v>4440.2154114240002</v>
      </c>
      <c r="V1373" s="1">
        <f t="shared" si="444"/>
        <v>4440.2154114240002</v>
      </c>
      <c r="W1373" s="7">
        <v>2021</v>
      </c>
      <c r="X1373" s="173" t="s">
        <v>1394</v>
      </c>
      <c r="Y1373" s="11">
        <f>+P1373-'[1]Приложение №1'!$P1343</f>
        <v>0</v>
      </c>
      <c r="AA1373" s="24">
        <f t="shared" si="442"/>
        <v>12312273.314337611</v>
      </c>
      <c r="AB1373" s="26">
        <v>6644426.5309337154</v>
      </c>
      <c r="AC1373" s="26">
        <v>2658404.3195578591</v>
      </c>
      <c r="AD1373" s="26">
        <v>0</v>
      </c>
      <c r="AE1373" s="26">
        <v>1254761.2968176242</v>
      </c>
      <c r="AF1373" s="26">
        <v>0</v>
      </c>
      <c r="AG1373" s="26"/>
      <c r="AH1373" s="26">
        <v>295202.59689429664</v>
      </c>
      <c r="AI1373" s="26">
        <v>0</v>
      </c>
      <c r="AJ1373" s="26">
        <v>0</v>
      </c>
      <c r="AK1373" s="26">
        <v>0</v>
      </c>
      <c r="AL1373" s="26">
        <v>0</v>
      </c>
      <c r="AM1373" s="26">
        <v>0</v>
      </c>
      <c r="AN1373" s="26">
        <v>1099027.196559557</v>
      </c>
      <c r="AO1373" s="1">
        <v>123122.73314337611</v>
      </c>
      <c r="AP1373" s="112">
        <v>237328.64043118211</v>
      </c>
      <c r="AQ1373" s="172"/>
    </row>
    <row r="1374" spans="1:43" ht="15" customHeight="1" x14ac:dyDescent="0.25">
      <c r="A1374" s="4">
        <f t="shared" si="443"/>
        <v>1345</v>
      </c>
      <c r="B1374" s="22">
        <f t="shared" si="438"/>
        <v>29</v>
      </c>
      <c r="C1374" s="2" t="s">
        <v>1365</v>
      </c>
      <c r="D1374" s="2" t="s">
        <v>1049</v>
      </c>
      <c r="E1374" s="5">
        <v>1982</v>
      </c>
      <c r="F1374" s="5">
        <v>2015</v>
      </c>
      <c r="G1374" s="5" t="s">
        <v>48</v>
      </c>
      <c r="H1374" s="5">
        <v>5</v>
      </c>
      <c r="I1374" s="5">
        <v>2</v>
      </c>
      <c r="J1374" s="26">
        <v>4500</v>
      </c>
      <c r="K1374" s="26">
        <v>3129.6</v>
      </c>
      <c r="L1374" s="26">
        <v>511</v>
      </c>
      <c r="M1374" s="6">
        <v>197</v>
      </c>
      <c r="N1374" s="24">
        <f t="shared" si="439"/>
        <v>7065093.9840000002</v>
      </c>
      <c r="O1374" s="26"/>
      <c r="P1374" s="1">
        <f t="shared" si="440"/>
        <v>4627497.6339999996</v>
      </c>
      <c r="Q1374" s="1"/>
      <c r="R1374" s="1">
        <v>2094933.7111999998</v>
      </c>
      <c r="S1374" s="1">
        <v>342662.63880000031</v>
      </c>
      <c r="T1374" s="1"/>
      <c r="U1374" s="1">
        <f t="shared" si="444"/>
        <v>1940.64</v>
      </c>
      <c r="V1374" s="1">
        <f t="shared" si="444"/>
        <v>1940.64</v>
      </c>
      <c r="W1374" s="7">
        <v>2021</v>
      </c>
      <c r="X1374" s="173" t="s">
        <v>1394</v>
      </c>
      <c r="Y1374" s="11">
        <f>+P1374-'[1]Приложение №1'!$P1344</f>
        <v>0</v>
      </c>
      <c r="AA1374" s="24">
        <f t="shared" si="442"/>
        <v>7065093.9840000002</v>
      </c>
      <c r="AB1374" s="26">
        <v>0</v>
      </c>
      <c r="AC1374" s="26">
        <v>0</v>
      </c>
      <c r="AD1374" s="26">
        <v>0</v>
      </c>
      <c r="AE1374" s="26">
        <v>0</v>
      </c>
      <c r="AF1374" s="26">
        <v>0</v>
      </c>
      <c r="AG1374" s="26"/>
      <c r="AH1374" s="26">
        <v>0</v>
      </c>
      <c r="AI1374" s="26">
        <v>0</v>
      </c>
      <c r="AJ1374" s="26">
        <v>0</v>
      </c>
      <c r="AK1374" s="26">
        <v>6153371.865740736</v>
      </c>
      <c r="AL1374" s="26">
        <v>0</v>
      </c>
      <c r="AM1374" s="26">
        <v>0</v>
      </c>
      <c r="AN1374" s="26">
        <v>706509.39840000006</v>
      </c>
      <c r="AO1374" s="1">
        <v>70650.939840000006</v>
      </c>
      <c r="AP1374" s="112">
        <v>134561.780019264</v>
      </c>
      <c r="AQ1374" s="172"/>
    </row>
    <row r="1375" spans="1:43" ht="15" customHeight="1" x14ac:dyDescent="0.25">
      <c r="A1375" s="4">
        <f t="shared" si="443"/>
        <v>1346</v>
      </c>
      <c r="B1375" s="22">
        <f t="shared" si="438"/>
        <v>30</v>
      </c>
      <c r="C1375" s="2" t="s">
        <v>1365</v>
      </c>
      <c r="D1375" s="2" t="s">
        <v>1050</v>
      </c>
      <c r="E1375" s="5">
        <v>1982</v>
      </c>
      <c r="F1375" s="5">
        <v>2015</v>
      </c>
      <c r="G1375" s="5" t="s">
        <v>48</v>
      </c>
      <c r="H1375" s="5">
        <v>5</v>
      </c>
      <c r="I1375" s="5">
        <v>2</v>
      </c>
      <c r="J1375" s="26">
        <v>4432.1000000000004</v>
      </c>
      <c r="K1375" s="26">
        <v>2918.4</v>
      </c>
      <c r="L1375" s="26">
        <v>866.1</v>
      </c>
      <c r="M1375" s="6">
        <v>169</v>
      </c>
      <c r="N1375" s="24">
        <f t="shared" si="439"/>
        <v>7344352.0800000001</v>
      </c>
      <c r="O1375" s="26"/>
      <c r="P1375" s="1">
        <f t="shared" si="440"/>
        <v>4810406.1999999993</v>
      </c>
      <c r="Q1375" s="1"/>
      <c r="R1375" s="1">
        <v>2353799.2289999998</v>
      </c>
      <c r="S1375" s="1">
        <v>180146.65100000054</v>
      </c>
      <c r="T1375" s="1"/>
      <c r="U1375" s="1">
        <f t="shared" si="444"/>
        <v>1940.64</v>
      </c>
      <c r="V1375" s="1">
        <f t="shared" si="444"/>
        <v>1940.64</v>
      </c>
      <c r="W1375" s="7">
        <v>2021</v>
      </c>
      <c r="X1375" s="173" t="s">
        <v>1394</v>
      </c>
      <c r="Y1375" s="11">
        <f>+P1375-'[1]Приложение №1'!$P1345</f>
        <v>0</v>
      </c>
      <c r="AA1375" s="24">
        <f t="shared" si="442"/>
        <v>7344352.0800000001</v>
      </c>
      <c r="AB1375" s="26">
        <v>0</v>
      </c>
      <c r="AC1375" s="26">
        <v>0</v>
      </c>
      <c r="AD1375" s="26">
        <v>0</v>
      </c>
      <c r="AE1375" s="26">
        <v>0</v>
      </c>
      <c r="AF1375" s="26">
        <v>0</v>
      </c>
      <c r="AG1375" s="26"/>
      <c r="AH1375" s="26">
        <v>0</v>
      </c>
      <c r="AI1375" s="26">
        <v>0</v>
      </c>
      <c r="AJ1375" s="26">
        <v>0</v>
      </c>
      <c r="AK1375" s="26">
        <v>6396592.8214843199</v>
      </c>
      <c r="AL1375" s="26">
        <v>0</v>
      </c>
      <c r="AM1375" s="26">
        <v>0</v>
      </c>
      <c r="AN1375" s="26">
        <v>734435.2080000001</v>
      </c>
      <c r="AO1375" s="1">
        <v>73443.520799999998</v>
      </c>
      <c r="AP1375" s="112">
        <v>139880.52971567999</v>
      </c>
      <c r="AQ1375" s="172"/>
    </row>
    <row r="1376" spans="1:43" s="81" customFormat="1" ht="15" customHeight="1" x14ac:dyDescent="0.25">
      <c r="A1376" s="4">
        <f t="shared" si="443"/>
        <v>1347</v>
      </c>
      <c r="B1376" s="22">
        <f t="shared" si="438"/>
        <v>31</v>
      </c>
      <c r="C1376" s="2" t="s">
        <v>1366</v>
      </c>
      <c r="D1376" s="2" t="s">
        <v>382</v>
      </c>
      <c r="E1376" s="5">
        <v>1984</v>
      </c>
      <c r="F1376" s="5">
        <v>2009</v>
      </c>
      <c r="G1376" s="5" t="s">
        <v>1367</v>
      </c>
      <c r="H1376" s="5">
        <v>5</v>
      </c>
      <c r="I1376" s="5">
        <v>4</v>
      </c>
      <c r="J1376" s="26">
        <v>5761</v>
      </c>
      <c r="K1376" s="26">
        <v>4794.7</v>
      </c>
      <c r="L1376" s="26">
        <v>56.9</v>
      </c>
      <c r="M1376" s="6">
        <v>182</v>
      </c>
      <c r="N1376" s="24">
        <f t="shared" si="439"/>
        <v>20039149.702942152</v>
      </c>
      <c r="O1376" s="26"/>
      <c r="P1376" s="1">
        <f t="shared" si="440"/>
        <v>17838691.752942152</v>
      </c>
      <c r="Q1376" s="1"/>
      <c r="R1376" s="1">
        <v>2200457.9500000002</v>
      </c>
      <c r="S1376" s="1">
        <v>0</v>
      </c>
      <c r="T1376" s="1"/>
      <c r="U1376" s="1">
        <f t="shared" si="444"/>
        <v>4130.4208308479992</v>
      </c>
      <c r="V1376" s="1">
        <f t="shared" si="444"/>
        <v>4130.4208308479992</v>
      </c>
      <c r="W1376" s="7">
        <v>2021</v>
      </c>
      <c r="X1376" s="173" t="s">
        <v>1394</v>
      </c>
      <c r="Y1376" s="11">
        <f>+P1376-'[1]Приложение №1'!$P1346</f>
        <v>0</v>
      </c>
      <c r="AA1376" s="24">
        <f t="shared" si="442"/>
        <v>20039149.702942152</v>
      </c>
      <c r="AB1376" s="26">
        <v>9613667.7642464004</v>
      </c>
      <c r="AC1376" s="26">
        <v>0</v>
      </c>
      <c r="AD1376" s="26">
        <v>3673257.1032116781</v>
      </c>
      <c r="AE1376" s="26">
        <v>3879713.2281830828</v>
      </c>
      <c r="AF1376" s="26">
        <v>0</v>
      </c>
      <c r="AG1376" s="26"/>
      <c r="AH1376" s="26">
        <v>399146.36107161961</v>
      </c>
      <c r="AI1376" s="26">
        <v>0</v>
      </c>
      <c r="AJ1376" s="26">
        <v>0</v>
      </c>
      <c r="AK1376" s="26">
        <v>0</v>
      </c>
      <c r="AL1376" s="26">
        <v>0</v>
      </c>
      <c r="AM1376" s="26">
        <v>0</v>
      </c>
      <c r="AN1376" s="26">
        <v>1888845.6198583895</v>
      </c>
      <c r="AO1376" s="1">
        <v>200391.49702942156</v>
      </c>
      <c r="AP1376" s="112">
        <v>384128.12934156304</v>
      </c>
      <c r="AQ1376" s="172"/>
    </row>
    <row r="1377" spans="1:43" ht="15" customHeight="1" x14ac:dyDescent="0.25">
      <c r="A1377" s="4">
        <f t="shared" si="443"/>
        <v>1348</v>
      </c>
      <c r="B1377" s="22">
        <f t="shared" si="438"/>
        <v>32</v>
      </c>
      <c r="C1377" s="2" t="s">
        <v>1365</v>
      </c>
      <c r="D1377" s="2" t="s">
        <v>386</v>
      </c>
      <c r="E1377" s="5">
        <v>1986</v>
      </c>
      <c r="F1377" s="5">
        <v>2013</v>
      </c>
      <c r="G1377" s="5" t="s">
        <v>1367</v>
      </c>
      <c r="H1377" s="5">
        <v>5</v>
      </c>
      <c r="I1377" s="5">
        <v>3</v>
      </c>
      <c r="J1377" s="26">
        <v>4273.6000000000004</v>
      </c>
      <c r="K1377" s="26">
        <v>3725.8</v>
      </c>
      <c r="L1377" s="26">
        <v>0</v>
      </c>
      <c r="M1377" s="6">
        <v>153</v>
      </c>
      <c r="N1377" s="24">
        <f t="shared" si="439"/>
        <v>12150273.237424361</v>
      </c>
      <c r="O1377" s="26"/>
      <c r="P1377" s="1">
        <f t="shared" si="440"/>
        <v>5082118.7174243601</v>
      </c>
      <c r="Q1377" s="1"/>
      <c r="R1377" s="1"/>
      <c r="S1377" s="1">
        <v>7068154.5200000005</v>
      </c>
      <c r="T1377" s="1"/>
      <c r="U1377" s="1">
        <f t="shared" si="444"/>
        <v>3261.1179444480003</v>
      </c>
      <c r="V1377" s="1">
        <f t="shared" si="444"/>
        <v>3261.1179444480003</v>
      </c>
      <c r="W1377" s="7">
        <v>2021</v>
      </c>
      <c r="X1377" s="173" t="s">
        <v>1394</v>
      </c>
      <c r="Y1377" s="11">
        <f>+P1377-'[1]Приложение №1'!$P1347</f>
        <v>0</v>
      </c>
      <c r="AA1377" s="24">
        <f t="shared" si="442"/>
        <v>12150273.237424361</v>
      </c>
      <c r="AB1377" s="26">
        <v>7382843.4652546057</v>
      </c>
      <c r="AC1377" s="26">
        <v>0</v>
      </c>
      <c r="AD1377" s="26">
        <v>0</v>
      </c>
      <c r="AE1377" s="26">
        <v>2979436.7931330968</v>
      </c>
      <c r="AF1377" s="26">
        <v>0</v>
      </c>
      <c r="AG1377" s="26"/>
      <c r="AH1377" s="26">
        <v>306525.58168040245</v>
      </c>
      <c r="AI1377" s="26">
        <v>0</v>
      </c>
      <c r="AJ1377" s="26">
        <v>0</v>
      </c>
      <c r="AK1377" s="26">
        <v>0</v>
      </c>
      <c r="AL1377" s="26">
        <v>0</v>
      </c>
      <c r="AM1377" s="26">
        <v>0</v>
      </c>
      <c r="AN1377" s="26">
        <v>1126659.4892437549</v>
      </c>
      <c r="AO1377" s="1">
        <v>121502.73237424361</v>
      </c>
      <c r="AP1377" s="112">
        <v>233305.17573825616</v>
      </c>
      <c r="AQ1377" s="172"/>
    </row>
    <row r="1378" spans="1:43" ht="15" customHeight="1" x14ac:dyDescent="0.25">
      <c r="A1378" s="4">
        <f t="shared" si="443"/>
        <v>1349</v>
      </c>
      <c r="B1378" s="22">
        <f t="shared" si="438"/>
        <v>33</v>
      </c>
      <c r="C1378" s="2" t="s">
        <v>1365</v>
      </c>
      <c r="D1378" s="2" t="s">
        <v>388</v>
      </c>
      <c r="E1378" s="5">
        <v>1995</v>
      </c>
      <c r="F1378" s="5">
        <v>2002</v>
      </c>
      <c r="G1378" s="5" t="s">
        <v>1367</v>
      </c>
      <c r="H1378" s="5">
        <v>10</v>
      </c>
      <c r="I1378" s="5">
        <v>1</v>
      </c>
      <c r="J1378" s="26">
        <v>3164.1</v>
      </c>
      <c r="K1378" s="26">
        <v>2676.9</v>
      </c>
      <c r="L1378" s="26">
        <v>0</v>
      </c>
      <c r="M1378" s="6">
        <v>107</v>
      </c>
      <c r="N1378" s="24">
        <f t="shared" si="439"/>
        <v>13763058.555082263</v>
      </c>
      <c r="O1378" s="26"/>
      <c r="P1378" s="1">
        <f t="shared" si="440"/>
        <v>7981211.9150822638</v>
      </c>
      <c r="Q1378" s="1"/>
      <c r="R1378" s="1">
        <v>277062.89480000013</v>
      </c>
      <c r="S1378" s="1">
        <v>5504783.7451999998</v>
      </c>
      <c r="T1378" s="26"/>
      <c r="U1378" s="1">
        <f t="shared" si="444"/>
        <v>5141.4167712960007</v>
      </c>
      <c r="V1378" s="1">
        <f t="shared" si="444"/>
        <v>5141.4167712960007</v>
      </c>
      <c r="W1378" s="7">
        <v>2021</v>
      </c>
      <c r="X1378" s="173" t="s">
        <v>1394</v>
      </c>
      <c r="Y1378" s="11">
        <f>+P1378-'[1]Приложение №1'!$P1348</f>
        <v>0</v>
      </c>
      <c r="AA1378" s="24">
        <f t="shared" si="442"/>
        <v>13763058.555082263</v>
      </c>
      <c r="AB1378" s="26">
        <v>6414391.2079975698</v>
      </c>
      <c r="AC1378" s="26">
        <v>0</v>
      </c>
      <c r="AD1378" s="26">
        <v>0</v>
      </c>
      <c r="AE1378" s="26">
        <v>1211320.4642977021</v>
      </c>
      <c r="AF1378" s="26">
        <v>0</v>
      </c>
      <c r="AG1378" s="26"/>
      <c r="AH1378" s="26">
        <v>0</v>
      </c>
      <c r="AI1378" s="26">
        <v>0</v>
      </c>
      <c r="AJ1378" s="26">
        <v>0</v>
      </c>
      <c r="AK1378" s="26">
        <v>4459999.4943992067</v>
      </c>
      <c r="AL1378" s="26">
        <v>0</v>
      </c>
      <c r="AM1378" s="26">
        <v>0</v>
      </c>
      <c r="AN1378" s="26">
        <v>1275426.7773237173</v>
      </c>
      <c r="AO1378" s="1">
        <v>137630.58555082261</v>
      </c>
      <c r="AP1378" s="112">
        <v>264290.02551324526</v>
      </c>
      <c r="AQ1378" s="172"/>
    </row>
    <row r="1379" spans="1:43" ht="15" customHeight="1" x14ac:dyDescent="0.25">
      <c r="A1379" s="4">
        <f t="shared" si="443"/>
        <v>1350</v>
      </c>
      <c r="B1379" s="22">
        <f t="shared" si="438"/>
        <v>34</v>
      </c>
      <c r="C1379" s="2" t="s">
        <v>1365</v>
      </c>
      <c r="D1379" s="2" t="s">
        <v>83</v>
      </c>
      <c r="E1379" s="5">
        <v>1983</v>
      </c>
      <c r="F1379" s="5">
        <v>2015</v>
      </c>
      <c r="G1379" s="5" t="s">
        <v>1367</v>
      </c>
      <c r="H1379" s="5">
        <v>5</v>
      </c>
      <c r="I1379" s="5">
        <v>4</v>
      </c>
      <c r="J1379" s="26">
        <v>4471.8999999999996</v>
      </c>
      <c r="K1379" s="26">
        <v>3757.6</v>
      </c>
      <c r="L1379" s="26">
        <v>173.5</v>
      </c>
      <c r="M1379" s="6">
        <v>156</v>
      </c>
      <c r="N1379" s="24">
        <f t="shared" si="439"/>
        <v>12482547.809364174</v>
      </c>
      <c r="O1379" s="20"/>
      <c r="P1379" s="1">
        <f t="shared" si="440"/>
        <v>5382673.6393641736</v>
      </c>
      <c r="Q1379" s="1"/>
      <c r="R1379" s="1">
        <v>712138.61219999986</v>
      </c>
      <c r="S1379" s="1">
        <v>6387735.5578000005</v>
      </c>
      <c r="T1379" s="1"/>
      <c r="U1379" s="1">
        <f t="shared" si="444"/>
        <v>3175.3320468480001</v>
      </c>
      <c r="V1379" s="1">
        <f t="shared" si="444"/>
        <v>3175.3320468480001</v>
      </c>
      <c r="W1379" s="7">
        <v>2021</v>
      </c>
      <c r="X1379" s="173" t="s">
        <v>1394</v>
      </c>
      <c r="Y1379" s="11">
        <f>+P1379-'[1]Приложение №1'!$P1349</f>
        <v>0</v>
      </c>
      <c r="AA1379" s="24">
        <f t="shared" si="442"/>
        <v>12482547.809364174</v>
      </c>
      <c r="AB1379" s="26">
        <v>7789654.8248060504</v>
      </c>
      <c r="AC1379" s="26">
        <v>0</v>
      </c>
      <c r="AD1379" s="26">
        <v>0</v>
      </c>
      <c r="AE1379" s="26">
        <v>3143610.4937155819</v>
      </c>
      <c r="AF1379" s="26">
        <v>0</v>
      </c>
      <c r="AG1379" s="26"/>
      <c r="AH1379" s="26">
        <v>0</v>
      </c>
      <c r="AI1379" s="26">
        <v>0</v>
      </c>
      <c r="AJ1379" s="26">
        <v>0</v>
      </c>
      <c r="AK1379" s="26">
        <v>0</v>
      </c>
      <c r="AL1379" s="26">
        <v>0</v>
      </c>
      <c r="AM1379" s="26">
        <v>0</v>
      </c>
      <c r="AN1379" s="26">
        <v>1185368.6438378405</v>
      </c>
      <c r="AO1379" s="1">
        <v>124825.47809364174</v>
      </c>
      <c r="AP1379" s="112">
        <v>239088.3689110596</v>
      </c>
      <c r="AQ1379" s="172"/>
    </row>
    <row r="1380" spans="1:43" ht="15" customHeight="1" x14ac:dyDescent="0.25">
      <c r="A1380" s="4">
        <f t="shared" si="443"/>
        <v>1351</v>
      </c>
      <c r="B1380" s="22">
        <f t="shared" si="438"/>
        <v>35</v>
      </c>
      <c r="C1380" s="2" t="s">
        <v>1365</v>
      </c>
      <c r="D1380" s="2" t="s">
        <v>402</v>
      </c>
      <c r="E1380" s="5">
        <v>1983</v>
      </c>
      <c r="F1380" s="5">
        <v>2015</v>
      </c>
      <c r="G1380" s="5" t="s">
        <v>1367</v>
      </c>
      <c r="H1380" s="5">
        <v>5</v>
      </c>
      <c r="I1380" s="5">
        <v>3</v>
      </c>
      <c r="J1380" s="26">
        <v>5101.8</v>
      </c>
      <c r="K1380" s="26">
        <v>4168</v>
      </c>
      <c r="L1380" s="26">
        <v>159.30000000000001</v>
      </c>
      <c r="M1380" s="6">
        <v>188</v>
      </c>
      <c r="N1380" s="24">
        <f t="shared" si="439"/>
        <v>13740614.36632535</v>
      </c>
      <c r="O1380" s="20"/>
      <c r="P1380" s="1">
        <f t="shared" si="440"/>
        <v>5925171.9963253513</v>
      </c>
      <c r="Q1380" s="1"/>
      <c r="R1380" s="1">
        <v>2096976.2445999999</v>
      </c>
      <c r="S1380" s="1">
        <v>5718466.1253999993</v>
      </c>
      <c r="T1380" s="1"/>
      <c r="U1380" s="1">
        <f t="shared" si="444"/>
        <v>3175.3320468479997</v>
      </c>
      <c r="V1380" s="1">
        <f t="shared" si="444"/>
        <v>3175.3320468479997</v>
      </c>
      <c r="W1380" s="7">
        <v>2021</v>
      </c>
      <c r="X1380" s="173" t="s">
        <v>1394</v>
      </c>
      <c r="Y1380" s="11">
        <f>+P1380-'[1]Приложение №1'!$P1350</f>
        <v>0</v>
      </c>
      <c r="AA1380" s="24">
        <f t="shared" si="442"/>
        <v>13740614.36632535</v>
      </c>
      <c r="AB1380" s="26">
        <v>8574743.2839111742</v>
      </c>
      <c r="AC1380" s="26">
        <v>0</v>
      </c>
      <c r="AD1380" s="26">
        <v>0</v>
      </c>
      <c r="AE1380" s="26">
        <v>3460442.5452050162</v>
      </c>
      <c r="AF1380" s="26">
        <v>0</v>
      </c>
      <c r="AG1380" s="26"/>
      <c r="AH1380" s="26">
        <v>0</v>
      </c>
      <c r="AI1380" s="26">
        <v>0</v>
      </c>
      <c r="AJ1380" s="26">
        <v>0</v>
      </c>
      <c r="AK1380" s="26">
        <v>0</v>
      </c>
      <c r="AL1380" s="26">
        <v>0</v>
      </c>
      <c r="AM1380" s="26">
        <v>0</v>
      </c>
      <c r="AN1380" s="26">
        <v>1304837.2548343944</v>
      </c>
      <c r="AO1380" s="1">
        <v>137406.14366325352</v>
      </c>
      <c r="AP1380" s="112">
        <v>263185.13871151285</v>
      </c>
      <c r="AQ1380" s="172"/>
    </row>
    <row r="1381" spans="1:43" ht="15" customHeight="1" x14ac:dyDescent="0.25">
      <c r="A1381" s="4">
        <f t="shared" si="443"/>
        <v>1352</v>
      </c>
      <c r="B1381" s="22">
        <f t="shared" si="438"/>
        <v>36</v>
      </c>
      <c r="C1381" s="2" t="s">
        <v>1365</v>
      </c>
      <c r="D1381" s="2" t="s">
        <v>1051</v>
      </c>
      <c r="E1381" s="5">
        <v>1982</v>
      </c>
      <c r="F1381" s="5">
        <v>2015</v>
      </c>
      <c r="G1381" s="5" t="s">
        <v>48</v>
      </c>
      <c r="H1381" s="5">
        <v>5</v>
      </c>
      <c r="I1381" s="5">
        <v>2</v>
      </c>
      <c r="J1381" s="26">
        <v>4389.3</v>
      </c>
      <c r="K1381" s="26">
        <v>3138.9</v>
      </c>
      <c r="L1381" s="26">
        <v>552.1</v>
      </c>
      <c r="M1381" s="6">
        <v>201</v>
      </c>
      <c r="N1381" s="24">
        <f t="shared" si="439"/>
        <v>7162902.2400000002</v>
      </c>
      <c r="O1381" s="26"/>
      <c r="P1381" s="1">
        <f t="shared" si="440"/>
        <v>4691560.120000001</v>
      </c>
      <c r="Q1381" s="1"/>
      <c r="R1381" s="1">
        <v>2088136.2820000001</v>
      </c>
      <c r="S1381" s="1">
        <v>383205.83799999999</v>
      </c>
      <c r="T1381" s="1"/>
      <c r="U1381" s="1">
        <f t="shared" si="444"/>
        <v>1940.64</v>
      </c>
      <c r="V1381" s="1">
        <f t="shared" si="444"/>
        <v>1940.64</v>
      </c>
      <c r="W1381" s="7">
        <v>2021</v>
      </c>
      <c r="X1381" s="173" t="s">
        <v>1394</v>
      </c>
      <c r="Y1381" s="11">
        <f>+P1381-'[1]Приложение №1'!$P1351</f>
        <v>0</v>
      </c>
      <c r="AA1381" s="24">
        <f t="shared" si="442"/>
        <v>7162902.2400000002</v>
      </c>
      <c r="AB1381" s="26">
        <v>0</v>
      </c>
      <c r="AC1381" s="26">
        <v>0</v>
      </c>
      <c r="AD1381" s="26">
        <v>0</v>
      </c>
      <c r="AE1381" s="26">
        <v>0</v>
      </c>
      <c r="AF1381" s="26">
        <v>0</v>
      </c>
      <c r="AG1381" s="26"/>
      <c r="AH1381" s="26">
        <v>0</v>
      </c>
      <c r="AI1381" s="26">
        <v>0</v>
      </c>
      <c r="AJ1381" s="26">
        <v>0</v>
      </c>
      <c r="AK1381" s="26">
        <v>6238558.3575369595</v>
      </c>
      <c r="AL1381" s="26">
        <v>0</v>
      </c>
      <c r="AM1381" s="26">
        <v>0</v>
      </c>
      <c r="AN1381" s="26">
        <v>716290.22400000005</v>
      </c>
      <c r="AO1381" s="1">
        <v>71629.022400000002</v>
      </c>
      <c r="AP1381" s="112">
        <v>136424.63606304</v>
      </c>
      <c r="AQ1381" s="172"/>
    </row>
    <row r="1382" spans="1:43" ht="15" customHeight="1" x14ac:dyDescent="0.25">
      <c r="A1382" s="4">
        <f t="shared" si="443"/>
        <v>1353</v>
      </c>
      <c r="B1382" s="22">
        <f t="shared" si="438"/>
        <v>37</v>
      </c>
      <c r="C1382" s="2" t="s">
        <v>1365</v>
      </c>
      <c r="D1382" s="2" t="s">
        <v>1052</v>
      </c>
      <c r="E1382" s="5">
        <v>1982</v>
      </c>
      <c r="F1382" s="5">
        <v>2015</v>
      </c>
      <c r="G1382" s="5" t="s">
        <v>48</v>
      </c>
      <c r="H1382" s="5">
        <v>5</v>
      </c>
      <c r="I1382" s="5">
        <v>2</v>
      </c>
      <c r="J1382" s="26">
        <v>4462.5</v>
      </c>
      <c r="K1382" s="26">
        <v>3471</v>
      </c>
      <c r="L1382" s="26">
        <v>170.1</v>
      </c>
      <c r="M1382" s="6">
        <v>217</v>
      </c>
      <c r="N1382" s="24">
        <f t="shared" si="439"/>
        <v>7066064.3040000005</v>
      </c>
      <c r="O1382" s="26"/>
      <c r="P1382" s="1">
        <f t="shared" si="440"/>
        <v>4628133.1740000006</v>
      </c>
      <c r="Q1382" s="1"/>
      <c r="R1382" s="1">
        <v>1775420.1021999998</v>
      </c>
      <c r="S1382" s="1">
        <v>662511.02780000004</v>
      </c>
      <c r="T1382" s="1"/>
      <c r="U1382" s="1">
        <f t="shared" si="444"/>
        <v>1940.64</v>
      </c>
      <c r="V1382" s="1">
        <f t="shared" si="444"/>
        <v>1940.64</v>
      </c>
      <c r="W1382" s="7">
        <v>2021</v>
      </c>
      <c r="X1382" s="173" t="s">
        <v>1394</v>
      </c>
      <c r="Y1382" s="11">
        <f>+P1382-'[1]Приложение №1'!$P1352</f>
        <v>0</v>
      </c>
      <c r="AA1382" s="24">
        <f t="shared" si="442"/>
        <v>7066064.3040000005</v>
      </c>
      <c r="AB1382" s="26">
        <v>0</v>
      </c>
      <c r="AC1382" s="26">
        <v>0</v>
      </c>
      <c r="AD1382" s="26">
        <v>0</v>
      </c>
      <c r="AE1382" s="26">
        <v>0</v>
      </c>
      <c r="AF1382" s="26">
        <v>0</v>
      </c>
      <c r="AG1382" s="26"/>
      <c r="AH1382" s="26">
        <v>0</v>
      </c>
      <c r="AI1382" s="26">
        <v>0</v>
      </c>
      <c r="AJ1382" s="26">
        <v>0</v>
      </c>
      <c r="AK1382" s="26">
        <v>6154216.9698260156</v>
      </c>
      <c r="AL1382" s="26">
        <v>0</v>
      </c>
      <c r="AM1382" s="26">
        <v>0</v>
      </c>
      <c r="AN1382" s="26">
        <v>706606.43040000007</v>
      </c>
      <c r="AO1382" s="1">
        <v>70660.64304000001</v>
      </c>
      <c r="AP1382" s="112">
        <v>134580.260733984</v>
      </c>
      <c r="AQ1382" s="172"/>
    </row>
    <row r="1383" spans="1:43" ht="15" customHeight="1" x14ac:dyDescent="0.25">
      <c r="A1383" s="4">
        <f t="shared" si="443"/>
        <v>1354</v>
      </c>
      <c r="B1383" s="22">
        <f t="shared" si="438"/>
        <v>38</v>
      </c>
      <c r="C1383" s="2" t="s">
        <v>1365</v>
      </c>
      <c r="D1383" s="2" t="s">
        <v>1053</v>
      </c>
      <c r="E1383" s="5">
        <v>1982</v>
      </c>
      <c r="F1383" s="5">
        <v>2015</v>
      </c>
      <c r="G1383" s="5" t="s">
        <v>48</v>
      </c>
      <c r="H1383" s="5">
        <v>5</v>
      </c>
      <c r="I1383" s="5">
        <v>2</v>
      </c>
      <c r="J1383" s="26">
        <v>4420.2</v>
      </c>
      <c r="K1383" s="26">
        <v>3129.6</v>
      </c>
      <c r="L1383" s="26">
        <v>511</v>
      </c>
      <c r="M1383" s="6">
        <v>210</v>
      </c>
      <c r="N1383" s="24">
        <f t="shared" si="439"/>
        <v>7065093.9840000002</v>
      </c>
      <c r="O1383" s="26"/>
      <c r="P1383" s="1">
        <f t="shared" si="440"/>
        <v>4627497.6339999996</v>
      </c>
      <c r="Q1383" s="1"/>
      <c r="R1383" s="1">
        <v>1869734.6711999997</v>
      </c>
      <c r="S1383" s="1">
        <v>567861.67880000034</v>
      </c>
      <c r="T1383" s="1"/>
      <c r="U1383" s="1">
        <f t="shared" si="444"/>
        <v>1940.64</v>
      </c>
      <c r="V1383" s="1">
        <f t="shared" si="444"/>
        <v>1940.64</v>
      </c>
      <c r="W1383" s="7">
        <v>2021</v>
      </c>
      <c r="X1383" s="173" t="s">
        <v>1394</v>
      </c>
      <c r="Y1383" s="11">
        <f>+P1383-'[1]Приложение №1'!$P1353</f>
        <v>0</v>
      </c>
      <c r="AA1383" s="24">
        <f t="shared" si="442"/>
        <v>7065093.9840000002</v>
      </c>
      <c r="AB1383" s="26">
        <v>0</v>
      </c>
      <c r="AC1383" s="26">
        <v>0</v>
      </c>
      <c r="AD1383" s="26">
        <v>0</v>
      </c>
      <c r="AE1383" s="26">
        <v>0</v>
      </c>
      <c r="AF1383" s="26">
        <v>0</v>
      </c>
      <c r="AG1383" s="26"/>
      <c r="AH1383" s="26">
        <v>0</v>
      </c>
      <c r="AI1383" s="26">
        <v>0</v>
      </c>
      <c r="AJ1383" s="26">
        <v>0</v>
      </c>
      <c r="AK1383" s="26">
        <v>6153371.865740736</v>
      </c>
      <c r="AL1383" s="26">
        <v>0</v>
      </c>
      <c r="AM1383" s="26">
        <v>0</v>
      </c>
      <c r="AN1383" s="26">
        <v>706509.39840000006</v>
      </c>
      <c r="AO1383" s="1">
        <v>70650.939840000006</v>
      </c>
      <c r="AP1383" s="112">
        <v>134561.780019264</v>
      </c>
      <c r="AQ1383" s="172"/>
    </row>
    <row r="1384" spans="1:43" ht="15" customHeight="1" x14ac:dyDescent="0.25">
      <c r="A1384" s="4">
        <f t="shared" si="443"/>
        <v>1355</v>
      </c>
      <c r="B1384" s="22">
        <f t="shared" si="438"/>
        <v>39</v>
      </c>
      <c r="C1384" s="2" t="s">
        <v>1366</v>
      </c>
      <c r="D1384" s="2" t="s">
        <v>1054</v>
      </c>
      <c r="E1384" s="5">
        <v>1987</v>
      </c>
      <c r="F1384" s="5">
        <v>2011</v>
      </c>
      <c r="G1384" s="5" t="s">
        <v>1367</v>
      </c>
      <c r="H1384" s="5">
        <v>9</v>
      </c>
      <c r="I1384" s="5">
        <v>4</v>
      </c>
      <c r="J1384" s="26">
        <v>11656.6</v>
      </c>
      <c r="K1384" s="26">
        <v>8709.6</v>
      </c>
      <c r="L1384" s="26">
        <v>569.6</v>
      </c>
      <c r="M1384" s="6">
        <v>357</v>
      </c>
      <c r="N1384" s="24">
        <f t="shared" si="439"/>
        <v>65545870.44125355</v>
      </c>
      <c r="O1384" s="26"/>
      <c r="P1384" s="1">
        <f t="shared" si="440"/>
        <v>59627859.511253551</v>
      </c>
      <c r="Q1384" s="1"/>
      <c r="R1384" s="1">
        <v>5918010.9299999997</v>
      </c>
      <c r="S1384" s="1"/>
      <c r="T1384" s="26"/>
      <c r="U1384" s="1">
        <f t="shared" si="444"/>
        <v>7063.7415338880019</v>
      </c>
      <c r="V1384" s="1">
        <f t="shared" si="444"/>
        <v>7063.7415338880019</v>
      </c>
      <c r="W1384" s="7">
        <v>2021</v>
      </c>
      <c r="X1384" s="173" t="s">
        <v>1394</v>
      </c>
      <c r="Y1384" s="11">
        <f>+P1384-'[1]Приложение №1'!$P1354</f>
        <v>0</v>
      </c>
      <c r="AA1384" s="24">
        <f t="shared" si="442"/>
        <v>65545870.44125355</v>
      </c>
      <c r="AB1384" s="26">
        <v>0</v>
      </c>
      <c r="AC1384" s="26">
        <v>0</v>
      </c>
      <c r="AD1384" s="26">
        <v>0</v>
      </c>
      <c r="AE1384" s="26">
        <v>0</v>
      </c>
      <c r="AF1384" s="26">
        <v>0</v>
      </c>
      <c r="AG1384" s="26"/>
      <c r="AH1384" s="26">
        <v>0</v>
      </c>
      <c r="AI1384" s="26">
        <v>0</v>
      </c>
      <c r="AJ1384" s="26">
        <v>0</v>
      </c>
      <c r="AK1384" s="26">
        <v>0</v>
      </c>
      <c r="AL1384" s="26">
        <v>57087438.044291541</v>
      </c>
      <c r="AM1384" s="26">
        <v>0</v>
      </c>
      <c r="AN1384" s="26">
        <v>6554587.0441253558</v>
      </c>
      <c r="AO1384" s="1">
        <v>655458.70441253553</v>
      </c>
      <c r="AP1384" s="112">
        <v>1248386.6484241153</v>
      </c>
      <c r="AQ1384" s="172"/>
    </row>
    <row r="1385" spans="1:43" ht="15" customHeight="1" x14ac:dyDescent="0.25">
      <c r="A1385" s="4">
        <f t="shared" si="443"/>
        <v>1356</v>
      </c>
      <c r="B1385" s="22">
        <f t="shared" si="438"/>
        <v>40</v>
      </c>
      <c r="C1385" s="2" t="s">
        <v>1365</v>
      </c>
      <c r="D1385" s="2" t="s">
        <v>399</v>
      </c>
      <c r="E1385" s="5">
        <v>1982</v>
      </c>
      <c r="F1385" s="5">
        <v>2008</v>
      </c>
      <c r="G1385" s="5" t="s">
        <v>1367</v>
      </c>
      <c r="H1385" s="5">
        <v>5</v>
      </c>
      <c r="I1385" s="5">
        <v>7</v>
      </c>
      <c r="J1385" s="26">
        <v>6399.1</v>
      </c>
      <c r="K1385" s="26">
        <v>4910.1000000000004</v>
      </c>
      <c r="L1385" s="26">
        <v>250.5</v>
      </c>
      <c r="M1385" s="6">
        <v>218</v>
      </c>
      <c r="N1385" s="24">
        <f t="shared" si="439"/>
        <v>16411893.353984796</v>
      </c>
      <c r="O1385" s="26"/>
      <c r="P1385" s="1">
        <f t="shared" si="440"/>
        <v>7381410.1939847954</v>
      </c>
      <c r="Q1385" s="1"/>
      <c r="R1385" s="1"/>
      <c r="S1385" s="1">
        <v>9030483.1600000001</v>
      </c>
      <c r="T1385" s="1"/>
      <c r="U1385" s="1">
        <f t="shared" si="444"/>
        <v>3180.2296930560001</v>
      </c>
      <c r="V1385" s="1">
        <f t="shared" si="444"/>
        <v>3180.2296930560001</v>
      </c>
      <c r="W1385" s="7">
        <v>2021</v>
      </c>
      <c r="X1385" s="173" t="s">
        <v>1394</v>
      </c>
      <c r="Y1385" s="11">
        <f>+P1385-'[1]Приложение №1'!$P1355</f>
        <v>0</v>
      </c>
      <c r="AA1385" s="24">
        <f t="shared" si="442"/>
        <v>16411893.353984796</v>
      </c>
      <c r="AB1385" s="26">
        <v>10225965.426698405</v>
      </c>
      <c r="AC1385" s="26">
        <v>0</v>
      </c>
      <c r="AD1385" s="26">
        <v>3907208.0564832622</v>
      </c>
      <c r="AE1385" s="26">
        <v>0</v>
      </c>
      <c r="AF1385" s="26">
        <v>0</v>
      </c>
      <c r="AG1385" s="26"/>
      <c r="AH1385" s="26">
        <v>424568.12411291135</v>
      </c>
      <c r="AI1385" s="26">
        <v>0</v>
      </c>
      <c r="AJ1385" s="26">
        <v>0</v>
      </c>
      <c r="AK1385" s="26">
        <v>0</v>
      </c>
      <c r="AL1385" s="26">
        <v>0</v>
      </c>
      <c r="AM1385" s="26">
        <v>0</v>
      </c>
      <c r="AN1385" s="26">
        <v>1371684.4886090811</v>
      </c>
      <c r="AO1385" s="1">
        <v>164118.93353984796</v>
      </c>
      <c r="AP1385" s="112">
        <v>318348.32454128755</v>
      </c>
      <c r="AQ1385" s="172"/>
    </row>
    <row r="1386" spans="1:43" ht="15" customHeight="1" x14ac:dyDescent="0.25">
      <c r="A1386" s="4">
        <f t="shared" si="443"/>
        <v>1357</v>
      </c>
      <c r="B1386" s="22">
        <f t="shared" si="438"/>
        <v>41</v>
      </c>
      <c r="C1386" s="2" t="s">
        <v>1366</v>
      </c>
      <c r="D1386" s="2" t="s">
        <v>403</v>
      </c>
      <c r="E1386" s="5">
        <v>1989</v>
      </c>
      <c r="F1386" s="5">
        <v>2008</v>
      </c>
      <c r="G1386" s="5" t="s">
        <v>1367</v>
      </c>
      <c r="H1386" s="5">
        <v>9</v>
      </c>
      <c r="I1386" s="5">
        <v>1</v>
      </c>
      <c r="J1386" s="26">
        <v>3177.2</v>
      </c>
      <c r="K1386" s="26">
        <v>2635.9</v>
      </c>
      <c r="L1386" s="26">
        <v>58</v>
      </c>
      <c r="M1386" s="6">
        <v>108</v>
      </c>
      <c r="N1386" s="24">
        <f t="shared" si="439"/>
        <v>3207549.238005341</v>
      </c>
      <c r="O1386" s="26"/>
      <c r="P1386" s="1">
        <f t="shared" si="440"/>
        <v>2569245.3980053412</v>
      </c>
      <c r="Q1386" s="1"/>
      <c r="R1386" s="1">
        <v>638303.84</v>
      </c>
      <c r="S1386" s="1">
        <v>0</v>
      </c>
      <c r="T1386" s="26"/>
      <c r="U1386" s="1">
        <f t="shared" si="444"/>
        <v>1190.671234272</v>
      </c>
      <c r="V1386" s="1">
        <f t="shared" si="444"/>
        <v>1190.671234272</v>
      </c>
      <c r="W1386" s="7">
        <v>2021</v>
      </c>
      <c r="X1386" s="173" t="s">
        <v>1394</v>
      </c>
      <c r="Y1386" s="11">
        <f>+P1386-'[1]Приложение №1'!$P1356</f>
        <v>0</v>
      </c>
      <c r="AA1386" s="24">
        <f t="shared" si="442"/>
        <v>3207549.238005341</v>
      </c>
      <c r="AB1386" s="26">
        <v>0</v>
      </c>
      <c r="AC1386" s="26">
        <v>0</v>
      </c>
      <c r="AD1386" s="26">
        <v>0</v>
      </c>
      <c r="AE1386" s="26">
        <v>0</v>
      </c>
      <c r="AF1386" s="26">
        <v>0</v>
      </c>
      <c r="AG1386" s="26"/>
      <c r="AH1386" s="26">
        <v>0</v>
      </c>
      <c r="AI1386" s="26">
        <v>0</v>
      </c>
      <c r="AJ1386" s="26">
        <v>2825016.915880824</v>
      </c>
      <c r="AK1386" s="26">
        <v>0</v>
      </c>
      <c r="AL1386" s="26">
        <v>0</v>
      </c>
      <c r="AM1386" s="26">
        <v>0</v>
      </c>
      <c r="AN1386" s="26">
        <v>288679.43142048066</v>
      </c>
      <c r="AO1386" s="1">
        <v>32075.492380053412</v>
      </c>
      <c r="AP1386" s="112">
        <v>61777.398323982867</v>
      </c>
      <c r="AQ1386" s="172"/>
    </row>
    <row r="1387" spans="1:43" ht="15" customHeight="1" x14ac:dyDescent="0.25">
      <c r="A1387" s="4">
        <f t="shared" si="443"/>
        <v>1358</v>
      </c>
      <c r="B1387" s="22">
        <f t="shared" si="438"/>
        <v>42</v>
      </c>
      <c r="C1387" s="2" t="s">
        <v>1366</v>
      </c>
      <c r="D1387" s="2" t="s">
        <v>748</v>
      </c>
      <c r="E1387" s="5">
        <v>1985</v>
      </c>
      <c r="F1387" s="5">
        <v>2013</v>
      </c>
      <c r="G1387" s="5" t="s">
        <v>1367</v>
      </c>
      <c r="H1387" s="5">
        <v>9</v>
      </c>
      <c r="I1387" s="5">
        <v>1</v>
      </c>
      <c r="J1387" s="26">
        <v>3125.9</v>
      </c>
      <c r="K1387" s="26">
        <v>2502.6</v>
      </c>
      <c r="L1387" s="26">
        <v>142.80000000000001</v>
      </c>
      <c r="M1387" s="6">
        <v>94</v>
      </c>
      <c r="N1387" s="24">
        <f t="shared" si="439"/>
        <v>18686421.853747316</v>
      </c>
      <c r="O1387" s="26"/>
      <c r="P1387" s="1">
        <f t="shared" si="440"/>
        <v>17006174.343747314</v>
      </c>
      <c r="Q1387" s="1"/>
      <c r="R1387" s="1">
        <v>1680247.51</v>
      </c>
      <c r="S1387" s="1">
        <v>0</v>
      </c>
      <c r="T1387" s="26"/>
      <c r="U1387" s="1">
        <f t="shared" si="444"/>
        <v>7063.741533888</v>
      </c>
      <c r="V1387" s="1">
        <f t="shared" si="444"/>
        <v>7063.741533888</v>
      </c>
      <c r="W1387" s="7">
        <v>2021</v>
      </c>
      <c r="X1387" s="173" t="s">
        <v>1394</v>
      </c>
      <c r="Y1387" s="11">
        <f>+P1387-'[1]Приложение №1'!$P1357</f>
        <v>0</v>
      </c>
      <c r="AA1387" s="24">
        <f t="shared" si="442"/>
        <v>18686421.853747316</v>
      </c>
      <c r="AB1387" s="26">
        <v>0</v>
      </c>
      <c r="AC1387" s="26">
        <v>0</v>
      </c>
      <c r="AD1387" s="26">
        <v>0</v>
      </c>
      <c r="AE1387" s="26">
        <v>0</v>
      </c>
      <c r="AF1387" s="26">
        <v>0</v>
      </c>
      <c r="AG1387" s="26"/>
      <c r="AH1387" s="26">
        <v>0</v>
      </c>
      <c r="AI1387" s="26">
        <v>0</v>
      </c>
      <c r="AJ1387" s="26">
        <v>0</v>
      </c>
      <c r="AK1387" s="26">
        <v>0</v>
      </c>
      <c r="AL1387" s="26">
        <v>16275013.859208642</v>
      </c>
      <c r="AM1387" s="26">
        <v>0</v>
      </c>
      <c r="AN1387" s="26">
        <v>1868642.1853747321</v>
      </c>
      <c r="AO1387" s="1">
        <v>186864.21853747321</v>
      </c>
      <c r="AP1387" s="112">
        <v>355901.59062647144</v>
      </c>
      <c r="AQ1387" s="172"/>
    </row>
    <row r="1388" spans="1:43" ht="15" customHeight="1" x14ac:dyDescent="0.25">
      <c r="A1388" s="4">
        <f t="shared" si="443"/>
        <v>1359</v>
      </c>
      <c r="B1388" s="22">
        <f t="shared" si="438"/>
        <v>43</v>
      </c>
      <c r="C1388" s="2" t="s">
        <v>1366</v>
      </c>
      <c r="D1388" s="2" t="s">
        <v>749</v>
      </c>
      <c r="E1388" s="5">
        <v>1992</v>
      </c>
      <c r="F1388" s="5">
        <v>2013</v>
      </c>
      <c r="G1388" s="5" t="s">
        <v>48</v>
      </c>
      <c r="H1388" s="5">
        <v>4</v>
      </c>
      <c r="I1388" s="5">
        <v>3</v>
      </c>
      <c r="J1388" s="26">
        <v>2055.9</v>
      </c>
      <c r="K1388" s="26">
        <v>1800.4</v>
      </c>
      <c r="L1388" s="26">
        <v>0</v>
      </c>
      <c r="M1388" s="6">
        <v>84</v>
      </c>
      <c r="N1388" s="24">
        <f t="shared" si="439"/>
        <v>17859529.556452148</v>
      </c>
      <c r="O1388" s="26"/>
      <c r="P1388" s="1">
        <f t="shared" si="440"/>
        <v>17235705.816452149</v>
      </c>
      <c r="Q1388" s="1"/>
      <c r="R1388" s="1">
        <v>623823.74</v>
      </c>
      <c r="S1388" s="1"/>
      <c r="T1388" s="1"/>
      <c r="U1388" s="1">
        <f t="shared" si="444"/>
        <v>9919.7564743679995</v>
      </c>
      <c r="V1388" s="1">
        <f t="shared" si="444"/>
        <v>9919.7564743679995</v>
      </c>
      <c r="W1388" s="7">
        <v>2021</v>
      </c>
      <c r="X1388" s="173" t="s">
        <v>1394</v>
      </c>
      <c r="Y1388" s="11">
        <f>+P1388-'[1]Приложение №1'!$P1358</f>
        <v>0</v>
      </c>
      <c r="AA1388" s="24">
        <f t="shared" si="442"/>
        <v>17859529.556452148</v>
      </c>
      <c r="AB1388" s="26">
        <v>0</v>
      </c>
      <c r="AC1388" s="26">
        <v>0</v>
      </c>
      <c r="AD1388" s="26">
        <v>1488516.2196942908</v>
      </c>
      <c r="AE1388" s="26">
        <v>0</v>
      </c>
      <c r="AF1388" s="26">
        <v>0</v>
      </c>
      <c r="AG1388" s="26"/>
      <c r="AH1388" s="26">
        <v>0</v>
      </c>
      <c r="AI1388" s="26">
        <v>0</v>
      </c>
      <c r="AJ1388" s="26">
        <v>7309407.084415745</v>
      </c>
      <c r="AK1388" s="26">
        <v>3043050.7902762243</v>
      </c>
      <c r="AL1388" s="26">
        <v>3795070.245195251</v>
      </c>
      <c r="AM1388" s="26">
        <v>0</v>
      </c>
      <c r="AN1388" s="26">
        <v>1702961.2999418774</v>
      </c>
      <c r="AO1388" s="1">
        <v>178595.29556452148</v>
      </c>
      <c r="AP1388" s="112">
        <v>341928.62136423908</v>
      </c>
      <c r="AQ1388" s="172"/>
    </row>
    <row r="1389" spans="1:43" ht="15" customHeight="1" x14ac:dyDescent="0.25">
      <c r="A1389" s="4">
        <f t="shared" si="443"/>
        <v>1360</v>
      </c>
      <c r="B1389" s="22">
        <f t="shared" si="438"/>
        <v>44</v>
      </c>
      <c r="C1389" s="2" t="s">
        <v>1366</v>
      </c>
      <c r="D1389" s="2" t="s">
        <v>737</v>
      </c>
      <c r="E1389" s="5">
        <v>1994</v>
      </c>
      <c r="F1389" s="5">
        <v>2017</v>
      </c>
      <c r="G1389" s="5" t="s">
        <v>1367</v>
      </c>
      <c r="H1389" s="5">
        <v>10</v>
      </c>
      <c r="I1389" s="5">
        <v>1</v>
      </c>
      <c r="J1389" s="26">
        <v>3224</v>
      </c>
      <c r="K1389" s="26">
        <v>2776.2</v>
      </c>
      <c r="L1389" s="26">
        <v>0</v>
      </c>
      <c r="M1389" s="6">
        <v>96</v>
      </c>
      <c r="N1389" s="24">
        <f t="shared" si="439"/>
        <v>3305541.4805859262</v>
      </c>
      <c r="O1389" s="26"/>
      <c r="P1389" s="1">
        <f t="shared" si="440"/>
        <v>2911272.780585926</v>
      </c>
      <c r="Q1389" s="1"/>
      <c r="R1389" s="1">
        <v>394268.7</v>
      </c>
      <c r="S1389" s="1"/>
      <c r="T1389" s="26"/>
      <c r="U1389" s="1">
        <v>1943.3995389381168</v>
      </c>
      <c r="V1389" s="1">
        <v>1943.3995389381168</v>
      </c>
      <c r="W1389" s="7">
        <v>2021</v>
      </c>
      <c r="X1389" s="173" t="s">
        <v>1394</v>
      </c>
      <c r="Y1389" s="11">
        <f>+P1389-'[1]Приложение №1'!$P1359</f>
        <v>0</v>
      </c>
      <c r="AA1389" s="24">
        <f t="shared" si="442"/>
        <v>3305541.4805859262</v>
      </c>
      <c r="AB1389" s="26">
        <v>0</v>
      </c>
      <c r="AC1389" s="26">
        <v>0</v>
      </c>
      <c r="AD1389" s="26">
        <v>0</v>
      </c>
      <c r="AE1389" s="26">
        <v>0</v>
      </c>
      <c r="AF1389" s="26">
        <v>0</v>
      </c>
      <c r="AG1389" s="26"/>
      <c r="AH1389" s="26">
        <v>0</v>
      </c>
      <c r="AI1389" s="26">
        <v>0</v>
      </c>
      <c r="AJ1389" s="26">
        <v>2911322.6036112485</v>
      </c>
      <c r="AK1389" s="26">
        <v>0</v>
      </c>
      <c r="AL1389" s="26">
        <v>0</v>
      </c>
      <c r="AM1389" s="26">
        <v>0</v>
      </c>
      <c r="AN1389" s="26">
        <v>297498.73325273336</v>
      </c>
      <c r="AO1389" s="1">
        <v>33055.414805859262</v>
      </c>
      <c r="AP1389" s="112">
        <v>63664.728916084932</v>
      </c>
      <c r="AQ1389" s="172"/>
    </row>
    <row r="1390" spans="1:43" ht="15" customHeight="1" x14ac:dyDescent="0.25">
      <c r="A1390" s="4">
        <f t="shared" si="443"/>
        <v>1361</v>
      </c>
      <c r="B1390" s="22">
        <f t="shared" si="438"/>
        <v>45</v>
      </c>
      <c r="C1390" s="2" t="s">
        <v>1365</v>
      </c>
      <c r="D1390" s="2" t="s">
        <v>410</v>
      </c>
      <c r="E1390" s="5">
        <v>1992</v>
      </c>
      <c r="F1390" s="5">
        <v>2001</v>
      </c>
      <c r="G1390" s="5" t="s">
        <v>48</v>
      </c>
      <c r="H1390" s="5">
        <v>3</v>
      </c>
      <c r="I1390" s="5">
        <v>5</v>
      </c>
      <c r="J1390" s="26">
        <v>2965.1</v>
      </c>
      <c r="K1390" s="26">
        <v>2646.6</v>
      </c>
      <c r="L1390" s="26">
        <v>0</v>
      </c>
      <c r="M1390" s="6">
        <v>91</v>
      </c>
      <c r="N1390" s="24">
        <f t="shared" si="439"/>
        <v>25552155.489999998</v>
      </c>
      <c r="O1390" s="26"/>
      <c r="P1390" s="1">
        <f t="shared" si="440"/>
        <v>16747308.559999999</v>
      </c>
      <c r="Q1390" s="1"/>
      <c r="R1390" s="1">
        <v>459190.39319999993</v>
      </c>
      <c r="S1390" s="1">
        <v>8345656.5367999999</v>
      </c>
      <c r="T1390" s="1"/>
      <c r="U1390" s="1">
        <f t="shared" ref="U1390:V1392" si="445">$N1390/($K1390+$L1390)</f>
        <v>9654.710001511372</v>
      </c>
      <c r="V1390" s="1">
        <f t="shared" si="445"/>
        <v>9654.710001511372</v>
      </c>
      <c r="W1390" s="7">
        <v>2021</v>
      </c>
      <c r="X1390" s="173" t="s">
        <v>1394</v>
      </c>
      <c r="Y1390" s="11">
        <f>+P1390-'[1]Приложение №1'!$P1360</f>
        <v>0</v>
      </c>
      <c r="AA1390" s="24">
        <f t="shared" si="442"/>
        <v>25552155.489999998</v>
      </c>
      <c r="AB1390" s="26">
        <v>0</v>
      </c>
      <c r="AC1390" s="26">
        <v>0</v>
      </c>
      <c r="AD1390" s="26">
        <v>0</v>
      </c>
      <c r="AE1390" s="26">
        <v>0</v>
      </c>
      <c r="AF1390" s="26">
        <v>0</v>
      </c>
      <c r="AG1390" s="26"/>
      <c r="AH1390" s="26">
        <v>0</v>
      </c>
      <c r="AI1390" s="26">
        <v>0</v>
      </c>
      <c r="AJ1390" s="26">
        <v>22504805.426262595</v>
      </c>
      <c r="AK1390" s="26">
        <v>0</v>
      </c>
      <c r="AL1390" s="26">
        <v>0</v>
      </c>
      <c r="AM1390" s="26">
        <v>0</v>
      </c>
      <c r="AN1390" s="26">
        <v>2299693.9940999998</v>
      </c>
      <c r="AO1390" s="1">
        <v>255521.55489999999</v>
      </c>
      <c r="AP1390" s="112">
        <v>492134.51473739999</v>
      </c>
      <c r="AQ1390" s="172"/>
    </row>
    <row r="1391" spans="1:43" ht="15" customHeight="1" x14ac:dyDescent="0.25">
      <c r="A1391" s="4">
        <f t="shared" si="443"/>
        <v>1362</v>
      </c>
      <c r="B1391" s="22">
        <f t="shared" si="438"/>
        <v>46</v>
      </c>
      <c r="C1391" s="2" t="s">
        <v>1365</v>
      </c>
      <c r="D1391" s="2" t="s">
        <v>416</v>
      </c>
      <c r="E1391" s="5">
        <v>1991</v>
      </c>
      <c r="F1391" s="5">
        <v>2010</v>
      </c>
      <c r="G1391" s="5" t="s">
        <v>1367</v>
      </c>
      <c r="H1391" s="5">
        <v>5</v>
      </c>
      <c r="I1391" s="5">
        <v>5</v>
      </c>
      <c r="J1391" s="26">
        <v>4721.8999999999996</v>
      </c>
      <c r="K1391" s="26">
        <v>4160.8</v>
      </c>
      <c r="L1391" s="26">
        <v>0</v>
      </c>
      <c r="M1391" s="6">
        <v>161</v>
      </c>
      <c r="N1391" s="24">
        <f t="shared" si="439"/>
        <v>13211921.58052516</v>
      </c>
      <c r="O1391" s="26"/>
      <c r="P1391" s="1">
        <f t="shared" si="440"/>
        <v>5697191.24052516</v>
      </c>
      <c r="Q1391" s="1"/>
      <c r="R1391" s="1"/>
      <c r="S1391" s="1">
        <v>7514730.3399999999</v>
      </c>
      <c r="T1391" s="1"/>
      <c r="U1391" s="1">
        <f t="shared" si="445"/>
        <v>3175.3320468480001</v>
      </c>
      <c r="V1391" s="1">
        <f t="shared" si="445"/>
        <v>3175.3320468480001</v>
      </c>
      <c r="W1391" s="7">
        <v>2021</v>
      </c>
      <c r="X1391" s="173" t="s">
        <v>1394</v>
      </c>
      <c r="Y1391" s="11">
        <f>+P1391-'[1]Приложение №1'!$P1361</f>
        <v>0</v>
      </c>
      <c r="AA1391" s="24">
        <f t="shared" si="442"/>
        <v>13211921.58052516</v>
      </c>
      <c r="AB1391" s="26">
        <v>8244815.9026870374</v>
      </c>
      <c r="AC1391" s="26">
        <v>0</v>
      </c>
      <c r="AD1391" s="26">
        <v>0</v>
      </c>
      <c r="AE1391" s="26">
        <v>3327296.3145816172</v>
      </c>
      <c r="AF1391" s="26">
        <v>0</v>
      </c>
      <c r="AG1391" s="26"/>
      <c r="AH1391" s="26">
        <v>0</v>
      </c>
      <c r="AI1391" s="26">
        <v>0</v>
      </c>
      <c r="AJ1391" s="26">
        <v>0</v>
      </c>
      <c r="AK1391" s="26">
        <v>0</v>
      </c>
      <c r="AL1391" s="26">
        <v>0</v>
      </c>
      <c r="AM1391" s="26">
        <v>0</v>
      </c>
      <c r="AN1391" s="26">
        <v>1254631.4907482606</v>
      </c>
      <c r="AO1391" s="1">
        <v>132119.21580525159</v>
      </c>
      <c r="AP1391" s="112">
        <v>253058.65670299329</v>
      </c>
      <c r="AQ1391" s="172"/>
    </row>
    <row r="1392" spans="1:43" ht="15" customHeight="1" x14ac:dyDescent="0.25">
      <c r="A1392" s="4">
        <f t="shared" si="443"/>
        <v>1363</v>
      </c>
      <c r="B1392" s="22">
        <f t="shared" si="438"/>
        <v>47</v>
      </c>
      <c r="C1392" s="2" t="s">
        <v>1365</v>
      </c>
      <c r="D1392" s="2" t="s">
        <v>759</v>
      </c>
      <c r="E1392" s="5">
        <v>1993</v>
      </c>
      <c r="F1392" s="5">
        <v>1993</v>
      </c>
      <c r="G1392" s="5" t="s">
        <v>1367</v>
      </c>
      <c r="H1392" s="5">
        <v>5</v>
      </c>
      <c r="I1392" s="5">
        <v>3</v>
      </c>
      <c r="J1392" s="26">
        <v>2629.1</v>
      </c>
      <c r="K1392" s="26">
        <v>2330.5</v>
      </c>
      <c r="L1392" s="26">
        <v>0</v>
      </c>
      <c r="M1392" s="6">
        <v>101</v>
      </c>
      <c r="N1392" s="24">
        <f t="shared" si="439"/>
        <v>4008469.3219999997</v>
      </c>
      <c r="O1392" s="26"/>
      <c r="P1392" s="1">
        <f t="shared" si="440"/>
        <v>2448062.162</v>
      </c>
      <c r="Q1392" s="1"/>
      <c r="R1392" s="1">
        <v>404346.41099999996</v>
      </c>
      <c r="S1392" s="1">
        <v>1156060.7489999998</v>
      </c>
      <c r="T1392" s="1"/>
      <c r="U1392" s="1">
        <f t="shared" si="445"/>
        <v>1720.0039999999999</v>
      </c>
      <c r="V1392" s="1">
        <f t="shared" si="445"/>
        <v>1720.0039999999999</v>
      </c>
      <c r="W1392" s="7">
        <v>2021</v>
      </c>
      <c r="X1392" s="173" t="s">
        <v>1394</v>
      </c>
      <c r="Y1392" s="11">
        <f>+P1392-'[1]Приложение №1'!$P1362</f>
        <v>0</v>
      </c>
      <c r="AA1392" s="24">
        <f t="shared" si="442"/>
        <v>4008469.3219999997</v>
      </c>
      <c r="AB1392" s="26">
        <v>0</v>
      </c>
      <c r="AC1392" s="26">
        <v>0</v>
      </c>
      <c r="AD1392" s="26">
        <v>0</v>
      </c>
      <c r="AE1392" s="26">
        <v>0</v>
      </c>
      <c r="AF1392" s="26">
        <v>0</v>
      </c>
      <c r="AG1392" s="26"/>
      <c r="AH1392" s="26">
        <v>0</v>
      </c>
      <c r="AI1392" s="26">
        <v>0</v>
      </c>
      <c r="AJ1392" s="26">
        <v>0</v>
      </c>
      <c r="AK1392" s="26">
        <v>3491192.389873188</v>
      </c>
      <c r="AL1392" s="26">
        <v>0</v>
      </c>
      <c r="AM1392" s="26">
        <v>0</v>
      </c>
      <c r="AN1392" s="26">
        <v>400846.93219999998</v>
      </c>
      <c r="AO1392" s="1">
        <v>40084.693220000001</v>
      </c>
      <c r="AP1392" s="112">
        <v>76345.306706812</v>
      </c>
      <c r="AQ1392" s="172"/>
    </row>
    <row r="1393" spans="1:43" ht="15" customHeight="1" x14ac:dyDescent="0.25">
      <c r="A1393" s="4">
        <f t="shared" si="443"/>
        <v>1364</v>
      </c>
      <c r="B1393" s="22">
        <f t="shared" si="438"/>
        <v>48</v>
      </c>
      <c r="C1393" s="2" t="s">
        <v>1377</v>
      </c>
      <c r="D1393" s="2" t="s">
        <v>418</v>
      </c>
      <c r="E1393" s="5">
        <v>1993</v>
      </c>
      <c r="F1393" s="5" t="s">
        <v>1351</v>
      </c>
      <c r="G1393" s="5" t="s">
        <v>48</v>
      </c>
      <c r="H1393" s="5">
        <v>9</v>
      </c>
      <c r="I1393" s="5">
        <v>3</v>
      </c>
      <c r="J1393" s="26">
        <v>10078.200000000001</v>
      </c>
      <c r="K1393" s="26">
        <v>8650.4</v>
      </c>
      <c r="L1393" s="26">
        <v>0</v>
      </c>
      <c r="M1393" s="6">
        <v>295</v>
      </c>
      <c r="N1393" s="24">
        <f t="shared" si="439"/>
        <v>9780000</v>
      </c>
      <c r="O1393" s="26"/>
      <c r="P1393" s="1">
        <f t="shared" si="440"/>
        <v>4602826.8899999997</v>
      </c>
      <c r="Q1393" s="1">
        <v>0</v>
      </c>
      <c r="R1393" s="1">
        <v>5177173.1100000003</v>
      </c>
      <c r="S1393" s="1">
        <v>0</v>
      </c>
      <c r="T1393" s="1">
        <v>0</v>
      </c>
      <c r="U1393" s="1">
        <v>1130.5835568297421</v>
      </c>
      <c r="V1393" s="1">
        <v>10774080</v>
      </c>
      <c r="W1393" s="7">
        <v>2021</v>
      </c>
      <c r="X1393" s="173" t="s">
        <v>1394</v>
      </c>
      <c r="Y1393" s="11">
        <f>+P1393-'[1]Приложение №1'!$P1363</f>
        <v>0</v>
      </c>
      <c r="Z1393" s="154"/>
      <c r="AA1393" s="24">
        <f t="shared" si="442"/>
        <v>9780000</v>
      </c>
      <c r="AB1393" s="26"/>
      <c r="AC1393" s="26"/>
      <c r="AD1393" s="26"/>
      <c r="AE1393" s="26"/>
      <c r="AF1393" s="26"/>
      <c r="AG1393" s="26"/>
      <c r="AH1393" s="26"/>
      <c r="AI1393" s="26">
        <v>9062814.5999999996</v>
      </c>
      <c r="AM1393" s="26"/>
      <c r="AN1393" s="26">
        <v>489000</v>
      </c>
      <c r="AO1393" s="26">
        <v>30000</v>
      </c>
      <c r="AP1393" s="26">
        <v>198185.4</v>
      </c>
      <c r="AQ1393" s="172"/>
    </row>
    <row r="1394" spans="1:43" ht="15" customHeight="1" x14ac:dyDescent="0.25">
      <c r="A1394" s="4">
        <f t="shared" si="443"/>
        <v>1365</v>
      </c>
      <c r="B1394" s="22">
        <f t="shared" si="438"/>
        <v>49</v>
      </c>
      <c r="C1394" s="2" t="s">
        <v>1365</v>
      </c>
      <c r="D1394" s="2" t="s">
        <v>1056</v>
      </c>
      <c r="E1394" s="5">
        <v>1989</v>
      </c>
      <c r="F1394" s="5">
        <v>2009</v>
      </c>
      <c r="G1394" s="5" t="s">
        <v>1367</v>
      </c>
      <c r="H1394" s="5">
        <v>9</v>
      </c>
      <c r="I1394" s="5">
        <v>1</v>
      </c>
      <c r="J1394" s="26">
        <v>3239.5</v>
      </c>
      <c r="K1394" s="26">
        <v>2723.8</v>
      </c>
      <c r="L1394" s="26">
        <v>63.8</v>
      </c>
      <c r="M1394" s="6">
        <v>112</v>
      </c>
      <c r="N1394" s="24">
        <f t="shared" si="439"/>
        <v>10076605.062258013</v>
      </c>
      <c r="O1394" s="26"/>
      <c r="P1394" s="1">
        <f t="shared" si="440"/>
        <v>4942188.7322580125</v>
      </c>
      <c r="Q1394" s="1"/>
      <c r="R1394" s="1">
        <v>1627742.0659999999</v>
      </c>
      <c r="S1394" s="1">
        <v>3506674.2640000004</v>
      </c>
      <c r="T1394" s="26"/>
      <c r="U1394" s="1">
        <f t="shared" ref="U1394:V1413" si="446">$N1394/($K1394+$L1394)</f>
        <v>3614.7959040960004</v>
      </c>
      <c r="V1394" s="1">
        <f t="shared" si="446"/>
        <v>3614.7959040960004</v>
      </c>
      <c r="W1394" s="7">
        <v>2021</v>
      </c>
      <c r="X1394" s="173" t="s">
        <v>1394</v>
      </c>
      <c r="Y1394" s="11">
        <f>+P1394-'[1]Приложение №1'!$P1364</f>
        <v>0</v>
      </c>
      <c r="AA1394" s="24">
        <f t="shared" si="442"/>
        <v>10076605.062258013</v>
      </c>
      <c r="AB1394" s="26">
        <v>6679650.6897583138</v>
      </c>
      <c r="AC1394" s="26">
        <v>0</v>
      </c>
      <c r="AD1394" s="26">
        <v>1973900.9116011779</v>
      </c>
      <c r="AE1394" s="26">
        <v>0</v>
      </c>
      <c r="AF1394" s="26">
        <v>0</v>
      </c>
      <c r="AG1394" s="26"/>
      <c r="AH1394" s="26">
        <v>296767.5571071952</v>
      </c>
      <c r="AI1394" s="26">
        <v>0</v>
      </c>
      <c r="AJ1394" s="26">
        <v>0</v>
      </c>
      <c r="AK1394" s="26">
        <v>0</v>
      </c>
      <c r="AL1394" s="26">
        <v>0</v>
      </c>
      <c r="AM1394" s="26">
        <v>0</v>
      </c>
      <c r="AN1394" s="26">
        <v>829794.50063330017</v>
      </c>
      <c r="AO1394" s="1">
        <v>100766.05062258012</v>
      </c>
      <c r="AP1394" s="112">
        <v>195725.35253544565</v>
      </c>
      <c r="AQ1394" s="172"/>
    </row>
    <row r="1395" spans="1:43" s="81" customFormat="1" ht="15" customHeight="1" x14ac:dyDescent="0.25">
      <c r="A1395" s="4">
        <f t="shared" si="443"/>
        <v>1366</v>
      </c>
      <c r="B1395" s="22">
        <f t="shared" si="438"/>
        <v>50</v>
      </c>
      <c r="C1395" s="2" t="s">
        <v>1366</v>
      </c>
      <c r="D1395" s="2" t="s">
        <v>420</v>
      </c>
      <c r="E1395" s="5">
        <v>1993</v>
      </c>
      <c r="F1395" s="5">
        <v>2004</v>
      </c>
      <c r="G1395" s="5" t="s">
        <v>1367</v>
      </c>
      <c r="H1395" s="5">
        <v>9</v>
      </c>
      <c r="I1395" s="5">
        <v>1</v>
      </c>
      <c r="J1395" s="26">
        <v>3221.4</v>
      </c>
      <c r="K1395" s="26">
        <v>2811</v>
      </c>
      <c r="L1395" s="26">
        <v>0</v>
      </c>
      <c r="M1395" s="6">
        <v>94</v>
      </c>
      <c r="N1395" s="24">
        <f t="shared" si="439"/>
        <v>53523389.843143299</v>
      </c>
      <c r="O1395" s="26"/>
      <c r="P1395" s="1">
        <f t="shared" si="440"/>
        <v>53523389.843143299</v>
      </c>
      <c r="Q1395" s="1"/>
      <c r="R1395" s="1">
        <v>0</v>
      </c>
      <c r="S1395" s="1">
        <v>0</v>
      </c>
      <c r="T1395" s="26"/>
      <c r="U1395" s="1">
        <f t="shared" si="446"/>
        <v>19040.6936475074</v>
      </c>
      <c r="V1395" s="1">
        <f t="shared" si="446"/>
        <v>19040.6936475074</v>
      </c>
      <c r="W1395" s="7">
        <v>2021</v>
      </c>
      <c r="X1395" s="173" t="s">
        <v>1394</v>
      </c>
      <c r="Y1395" s="11">
        <f>+P1395-'[1]Приложение №1'!$P1365</f>
        <v>0</v>
      </c>
      <c r="AA1395" s="24">
        <f t="shared" si="442"/>
        <v>53523389.843143299</v>
      </c>
      <c r="AB1395" s="26">
        <v>6735721.7997239977</v>
      </c>
      <c r="AC1395" s="26">
        <v>2694931.1342915874</v>
      </c>
      <c r="AD1395" s="26">
        <v>1990470.462946947</v>
      </c>
      <c r="AE1395" s="26">
        <v>1272001.8772239685</v>
      </c>
      <c r="AF1395" s="26">
        <v>0</v>
      </c>
      <c r="AG1395" s="26"/>
      <c r="AH1395" s="26">
        <v>299258.71826242126</v>
      </c>
      <c r="AI1395" s="26">
        <v>0</v>
      </c>
      <c r="AJ1395" s="26">
        <v>0</v>
      </c>
      <c r="AK1395" s="26">
        <v>0</v>
      </c>
      <c r="AL1395" s="26">
        <v>0</v>
      </c>
      <c r="AM1395" s="26">
        <v>0</v>
      </c>
      <c r="AN1395" s="26">
        <v>40099220.361245915</v>
      </c>
      <c r="AO1395" s="1">
        <v>147668.36555880864</v>
      </c>
      <c r="AP1395" s="112">
        <v>284117.12388964539</v>
      </c>
      <c r="AQ1395" s="172"/>
    </row>
    <row r="1396" spans="1:43" ht="15" customHeight="1" x14ac:dyDescent="0.25">
      <c r="A1396" s="4">
        <f t="shared" si="443"/>
        <v>1367</v>
      </c>
      <c r="B1396" s="22">
        <f t="shared" si="438"/>
        <v>51</v>
      </c>
      <c r="C1396" s="2" t="s">
        <v>1366</v>
      </c>
      <c r="D1396" s="2" t="s">
        <v>760</v>
      </c>
      <c r="E1396" s="5">
        <v>1993</v>
      </c>
      <c r="F1396" s="5">
        <v>2007</v>
      </c>
      <c r="G1396" s="5" t="s">
        <v>1367</v>
      </c>
      <c r="H1396" s="5">
        <v>9</v>
      </c>
      <c r="I1396" s="5">
        <v>1</v>
      </c>
      <c r="J1396" s="26">
        <v>2811.5</v>
      </c>
      <c r="K1396" s="26">
        <v>2486.4</v>
      </c>
      <c r="L1396" s="26">
        <v>0</v>
      </c>
      <c r="M1396" s="6">
        <v>94</v>
      </c>
      <c r="N1396" s="24">
        <f t="shared" si="439"/>
        <v>14648835.946255356</v>
      </c>
      <c r="O1396" s="26"/>
      <c r="P1396" s="1">
        <f t="shared" si="440"/>
        <v>13643033.926255357</v>
      </c>
      <c r="Q1396" s="1"/>
      <c r="R1396" s="1">
        <v>1005802.02</v>
      </c>
      <c r="S1396" s="1">
        <v>0</v>
      </c>
      <c r="T1396" s="26"/>
      <c r="U1396" s="1">
        <f t="shared" si="446"/>
        <v>5891.5845987191742</v>
      </c>
      <c r="V1396" s="1">
        <f t="shared" si="446"/>
        <v>5891.5845987191742</v>
      </c>
      <c r="W1396" s="7">
        <v>2021</v>
      </c>
      <c r="X1396" s="173" t="s">
        <v>1394</v>
      </c>
      <c r="Y1396" s="11">
        <f>+P1396-'[1]Приложение №1'!$P1366</f>
        <v>0</v>
      </c>
      <c r="AA1396" s="24">
        <f t="shared" si="442"/>
        <v>14648835.946255356</v>
      </c>
      <c r="AB1396" s="26">
        <v>5957914.8640461573</v>
      </c>
      <c r="AC1396" s="26">
        <v>2383734.1772688017</v>
      </c>
      <c r="AD1396" s="26">
        <v>1760621.0455607576</v>
      </c>
      <c r="AE1396" s="26">
        <v>1125117.5622659819</v>
      </c>
      <c r="AF1396" s="26">
        <v>0</v>
      </c>
      <c r="AG1396" s="26"/>
      <c r="AH1396" s="26">
        <v>264701.84172454086</v>
      </c>
      <c r="AI1396" s="26">
        <v>0</v>
      </c>
      <c r="AJ1396" s="26">
        <v>2607417.5209347345</v>
      </c>
      <c r="AK1396" s="26">
        <v>0</v>
      </c>
      <c r="AL1396" s="26">
        <v>0</v>
      </c>
      <c r="AM1396" s="26">
        <v>0</v>
      </c>
      <c r="AN1396" s="26">
        <v>80780.05</v>
      </c>
      <c r="AO1396" s="1">
        <v>160221.22243461735</v>
      </c>
      <c r="AP1396" s="112">
        <v>308327.66201976384</v>
      </c>
      <c r="AQ1396" s="172"/>
    </row>
    <row r="1397" spans="1:43" ht="15" customHeight="1" x14ac:dyDescent="0.25">
      <c r="A1397" s="4">
        <f t="shared" si="443"/>
        <v>1368</v>
      </c>
      <c r="B1397" s="22">
        <f t="shared" si="438"/>
        <v>52</v>
      </c>
      <c r="C1397" s="2" t="s">
        <v>1365</v>
      </c>
      <c r="D1397" s="2" t="s">
        <v>761</v>
      </c>
      <c r="E1397" s="5">
        <v>1990</v>
      </c>
      <c r="F1397" s="5">
        <v>2017</v>
      </c>
      <c r="G1397" s="5" t="s">
        <v>1367</v>
      </c>
      <c r="H1397" s="5">
        <v>9</v>
      </c>
      <c r="I1397" s="5">
        <v>1</v>
      </c>
      <c r="J1397" s="26">
        <v>3219.5</v>
      </c>
      <c r="K1397" s="26">
        <v>2755.2</v>
      </c>
      <c r="L1397" s="26">
        <v>0</v>
      </c>
      <c r="M1397" s="6">
        <v>102</v>
      </c>
      <c r="N1397" s="24">
        <f t="shared" si="439"/>
        <v>5270606.2596095996</v>
      </c>
      <c r="O1397" s="26"/>
      <c r="P1397" s="1">
        <f t="shared" si="440"/>
        <v>3842401.8296095999</v>
      </c>
      <c r="Q1397" s="1"/>
      <c r="R1397" s="1"/>
      <c r="S1397" s="1">
        <v>1428204.43</v>
      </c>
      <c r="T1397" s="26"/>
      <c r="U1397" s="1">
        <f t="shared" si="446"/>
        <v>1912.966848</v>
      </c>
      <c r="V1397" s="1">
        <f t="shared" si="446"/>
        <v>1912.966848</v>
      </c>
      <c r="W1397" s="7">
        <v>2021</v>
      </c>
      <c r="X1397" s="173" t="s">
        <v>1394</v>
      </c>
      <c r="Y1397" s="11">
        <f>+P1397-'[1]Приложение №1'!$P1367</f>
        <v>0</v>
      </c>
      <c r="AA1397" s="24">
        <f t="shared" si="442"/>
        <v>5270606.2596095996</v>
      </c>
      <c r="AB1397" s="26">
        <v>0</v>
      </c>
      <c r="AC1397" s="26">
        <v>0</v>
      </c>
      <c r="AD1397" s="26">
        <v>0</v>
      </c>
      <c r="AE1397" s="26">
        <v>0</v>
      </c>
      <c r="AF1397" s="26">
        <v>0</v>
      </c>
      <c r="AG1397" s="26"/>
      <c r="AH1397" s="26">
        <v>0</v>
      </c>
      <c r="AI1397" s="26">
        <v>0</v>
      </c>
      <c r="AJ1397" s="26">
        <v>0</v>
      </c>
      <c r="AK1397" s="26">
        <v>4590455.6042320197</v>
      </c>
      <c r="AL1397" s="26">
        <v>0</v>
      </c>
      <c r="AM1397" s="26">
        <v>0</v>
      </c>
      <c r="AN1397" s="26">
        <v>527060.62596095994</v>
      </c>
      <c r="AO1397" s="1">
        <v>52706.062596095995</v>
      </c>
      <c r="AP1397" s="112">
        <v>100383.96682052445</v>
      </c>
      <c r="AQ1397" s="172"/>
    </row>
    <row r="1398" spans="1:43" s="81" customFormat="1" ht="15" customHeight="1" x14ac:dyDescent="0.25">
      <c r="A1398" s="4">
        <f t="shared" si="443"/>
        <v>1369</v>
      </c>
      <c r="B1398" s="22">
        <f t="shared" si="438"/>
        <v>53</v>
      </c>
      <c r="C1398" s="2" t="s">
        <v>1366</v>
      </c>
      <c r="D1398" s="2" t="s">
        <v>762</v>
      </c>
      <c r="E1398" s="5">
        <v>1993</v>
      </c>
      <c r="F1398" s="5">
        <v>2005</v>
      </c>
      <c r="G1398" s="5" t="s">
        <v>1367</v>
      </c>
      <c r="H1398" s="5">
        <v>9</v>
      </c>
      <c r="I1398" s="5">
        <v>2</v>
      </c>
      <c r="J1398" s="26">
        <v>7245.1</v>
      </c>
      <c r="K1398" s="26">
        <v>6129.9</v>
      </c>
      <c r="L1398" s="26">
        <v>63</v>
      </c>
      <c r="M1398" s="6">
        <v>262</v>
      </c>
      <c r="N1398" s="24">
        <f t="shared" si="439"/>
        <v>17351136.030200921</v>
      </c>
      <c r="O1398" s="26"/>
      <c r="P1398" s="1">
        <f t="shared" si="440"/>
        <v>16543155.600200921</v>
      </c>
      <c r="Q1398" s="1"/>
      <c r="R1398" s="1">
        <v>807980.43</v>
      </c>
      <c r="S1398" s="1"/>
      <c r="T1398" s="26"/>
      <c r="U1398" s="1">
        <f t="shared" si="446"/>
        <v>2801.7788160960008</v>
      </c>
      <c r="V1398" s="1">
        <f t="shared" si="446"/>
        <v>2801.7788160960008</v>
      </c>
      <c r="W1398" s="7">
        <v>2021</v>
      </c>
      <c r="X1398" s="173" t="s">
        <v>1394</v>
      </c>
      <c r="Y1398" s="11">
        <f>+P1398-'[1]Приложение №1'!$P1368</f>
        <v>0</v>
      </c>
      <c r="AA1398" s="24">
        <f t="shared" si="442"/>
        <v>17351136.030200921</v>
      </c>
      <c r="AB1398" s="26">
        <v>14839434.910533883</v>
      </c>
      <c r="AC1398" s="26">
        <v>0</v>
      </c>
      <c r="AD1398" s="26">
        <v>0</v>
      </c>
      <c r="AE1398" s="26">
        <v>0</v>
      </c>
      <c r="AF1398" s="26">
        <v>0</v>
      </c>
      <c r="AG1398" s="26"/>
      <c r="AH1398" s="26">
        <v>659295.3811196544</v>
      </c>
      <c r="AI1398" s="26">
        <v>0</v>
      </c>
      <c r="AJ1398" s="26">
        <v>0</v>
      </c>
      <c r="AK1398" s="26">
        <v>0</v>
      </c>
      <c r="AL1398" s="26">
        <v>0</v>
      </c>
      <c r="AM1398" s="26">
        <v>0</v>
      </c>
      <c r="AN1398" s="26">
        <v>1339968.5370013665</v>
      </c>
      <c r="AO1398" s="1">
        <v>173511.36030200921</v>
      </c>
      <c r="AP1398" s="112">
        <v>338925.84124400752</v>
      </c>
      <c r="AQ1398" s="172"/>
    </row>
    <row r="1399" spans="1:43" ht="15" customHeight="1" x14ac:dyDescent="0.25">
      <c r="A1399" s="4">
        <f t="shared" si="443"/>
        <v>1370</v>
      </c>
      <c r="B1399" s="22">
        <f t="shared" si="438"/>
        <v>54</v>
      </c>
      <c r="C1399" s="2" t="s">
        <v>1366</v>
      </c>
      <c r="D1399" s="2" t="s">
        <v>763</v>
      </c>
      <c r="E1399" s="5">
        <v>1995</v>
      </c>
      <c r="F1399" s="5">
        <v>2007</v>
      </c>
      <c r="G1399" s="5" t="s">
        <v>1367</v>
      </c>
      <c r="H1399" s="5">
        <v>9</v>
      </c>
      <c r="I1399" s="5">
        <v>3</v>
      </c>
      <c r="J1399" s="26">
        <v>8715.5</v>
      </c>
      <c r="K1399" s="26">
        <v>7076.8</v>
      </c>
      <c r="L1399" s="26">
        <v>307.5</v>
      </c>
      <c r="M1399" s="6">
        <v>283</v>
      </c>
      <c r="N1399" s="24">
        <f t="shared" si="439"/>
        <v>47583718.340731375</v>
      </c>
      <c r="O1399" s="26"/>
      <c r="P1399" s="1">
        <f t="shared" si="440"/>
        <v>47583718.340731375</v>
      </c>
      <c r="Q1399" s="1"/>
      <c r="R1399" s="1">
        <v>0</v>
      </c>
      <c r="S1399" s="1"/>
      <c r="T1399" s="26"/>
      <c r="U1399" s="1">
        <f t="shared" si="446"/>
        <v>6443.903733696</v>
      </c>
      <c r="V1399" s="1">
        <f t="shared" si="446"/>
        <v>6443.903733696</v>
      </c>
      <c r="W1399" s="7">
        <v>2021</v>
      </c>
      <c r="X1399" s="173" t="s">
        <v>1394</v>
      </c>
      <c r="Y1399" s="11">
        <f>+P1399-'[1]Приложение №1'!$P1369</f>
        <v>0</v>
      </c>
      <c r="AA1399" s="24">
        <f t="shared" si="442"/>
        <v>47583718.340731375</v>
      </c>
      <c r="AB1399" s="26">
        <v>17694269.116222665</v>
      </c>
      <c r="AC1399" s="26">
        <v>7079395.2241015183</v>
      </c>
      <c r="AD1399" s="26">
        <v>5228826.4103661133</v>
      </c>
      <c r="AE1399" s="26">
        <v>3341459.7872589645</v>
      </c>
      <c r="AF1399" s="26">
        <v>0</v>
      </c>
      <c r="AG1399" s="26"/>
      <c r="AH1399" s="26">
        <v>786131.68027933023</v>
      </c>
      <c r="AI1399" s="26">
        <v>0</v>
      </c>
      <c r="AJ1399" s="26">
        <v>7743707.0462670354</v>
      </c>
      <c r="AK1399" s="26">
        <v>0</v>
      </c>
      <c r="AL1399" s="26">
        <v>0</v>
      </c>
      <c r="AM1399" s="26">
        <v>0</v>
      </c>
      <c r="AN1399" s="26">
        <v>4318396.9303716524</v>
      </c>
      <c r="AO1399" s="1">
        <v>475837.18340731377</v>
      </c>
      <c r="AP1399" s="112">
        <v>915694.96245678177</v>
      </c>
      <c r="AQ1399" s="172"/>
    </row>
    <row r="1400" spans="1:43" ht="15" customHeight="1" x14ac:dyDescent="0.25">
      <c r="A1400" s="4">
        <f t="shared" si="443"/>
        <v>1371</v>
      </c>
      <c r="B1400" s="22">
        <f t="shared" si="438"/>
        <v>55</v>
      </c>
      <c r="C1400" s="2" t="s">
        <v>97</v>
      </c>
      <c r="D1400" s="2" t="s">
        <v>1269</v>
      </c>
      <c r="E1400" s="5">
        <v>1996</v>
      </c>
      <c r="F1400" s="5"/>
      <c r="G1400" s="5" t="s">
        <v>63</v>
      </c>
      <c r="H1400" s="5">
        <v>2</v>
      </c>
      <c r="I1400" s="5">
        <v>1</v>
      </c>
      <c r="J1400" s="26">
        <v>352.5</v>
      </c>
      <c r="K1400" s="26">
        <v>275.2</v>
      </c>
      <c r="L1400" s="26">
        <v>0</v>
      </c>
      <c r="M1400" s="6">
        <v>16</v>
      </c>
      <c r="N1400" s="24">
        <f t="shared" si="439"/>
        <v>2295514.75</v>
      </c>
      <c r="O1400" s="20"/>
      <c r="P1400" s="1">
        <f t="shared" si="440"/>
        <v>2014268.6775999998</v>
      </c>
      <c r="Q1400" s="1"/>
      <c r="R1400" s="1">
        <v>68241.272400000002</v>
      </c>
      <c r="S1400" s="1">
        <v>213004.79999999999</v>
      </c>
      <c r="T1400" s="26"/>
      <c r="U1400" s="1">
        <f t="shared" si="446"/>
        <v>8341.2599927325591</v>
      </c>
      <c r="V1400" s="1">
        <f t="shared" si="446"/>
        <v>8341.2599927325591</v>
      </c>
      <c r="W1400" s="7">
        <v>2021</v>
      </c>
      <c r="X1400" s="173" t="s">
        <v>1394</v>
      </c>
      <c r="Y1400" s="11">
        <f>+P1400-'[1]Приложение №1'!$P1370</f>
        <v>0</v>
      </c>
      <c r="AA1400" s="24">
        <f t="shared" si="442"/>
        <v>2295514.75</v>
      </c>
      <c r="AB1400" s="26">
        <v>0</v>
      </c>
      <c r="AC1400" s="26">
        <v>213117.28775231997</v>
      </c>
      <c r="AD1400" s="26">
        <v>82188.514840320015</v>
      </c>
      <c r="AE1400" s="26">
        <v>318212.11004184</v>
      </c>
      <c r="AF1400" s="26">
        <v>0</v>
      </c>
      <c r="AG1400" s="26"/>
      <c r="AH1400" s="26">
        <v>148251.66944952001</v>
      </c>
      <c r="AI1400" s="26">
        <v>0</v>
      </c>
      <c r="AJ1400" s="26">
        <v>0</v>
      </c>
      <c r="AK1400" s="26">
        <v>0</v>
      </c>
      <c r="AL1400" s="26">
        <v>1240032.6982793401</v>
      </c>
      <c r="AM1400" s="26">
        <v>0</v>
      </c>
      <c r="AN1400" s="26">
        <v>226981.96060000002</v>
      </c>
      <c r="AO1400" s="1">
        <v>22955.147499999999</v>
      </c>
      <c r="AP1400" s="112">
        <v>43775.361536659999</v>
      </c>
      <c r="AQ1400" s="172"/>
    </row>
    <row r="1401" spans="1:43" ht="13.5" customHeight="1" x14ac:dyDescent="0.25">
      <c r="A1401" s="4">
        <f t="shared" si="443"/>
        <v>1372</v>
      </c>
      <c r="B1401" s="22">
        <f t="shared" si="438"/>
        <v>56</v>
      </c>
      <c r="C1401" s="2" t="s">
        <v>97</v>
      </c>
      <c r="D1401" s="2" t="s">
        <v>1270</v>
      </c>
      <c r="E1401" s="5">
        <v>1996</v>
      </c>
      <c r="F1401" s="5"/>
      <c r="G1401" s="5" t="s">
        <v>63</v>
      </c>
      <c r="H1401" s="5">
        <v>2</v>
      </c>
      <c r="I1401" s="5">
        <v>1</v>
      </c>
      <c r="J1401" s="26">
        <v>352.6</v>
      </c>
      <c r="K1401" s="26">
        <v>275.39999999999998</v>
      </c>
      <c r="L1401" s="26"/>
      <c r="M1401" s="6">
        <v>19</v>
      </c>
      <c r="N1401" s="24">
        <f t="shared" si="439"/>
        <v>2250422.83</v>
      </c>
      <c r="O1401" s="20"/>
      <c r="P1401" s="1">
        <f t="shared" si="440"/>
        <v>1966169.7651999998</v>
      </c>
      <c r="Q1401" s="1"/>
      <c r="R1401" s="1">
        <v>71093.464799999987</v>
      </c>
      <c r="S1401" s="1">
        <v>213159.59999999998</v>
      </c>
      <c r="T1401" s="26"/>
      <c r="U1401" s="1">
        <f t="shared" si="446"/>
        <v>8171.4699709513443</v>
      </c>
      <c r="V1401" s="1">
        <f t="shared" si="446"/>
        <v>8171.4699709513443</v>
      </c>
      <c r="W1401" s="7">
        <v>2021</v>
      </c>
      <c r="X1401" s="173" t="s">
        <v>1394</v>
      </c>
      <c r="Y1401" s="11">
        <f>+P1401-'[1]Приложение №1'!$P1371</f>
        <v>0</v>
      </c>
      <c r="AA1401" s="24">
        <f t="shared" si="442"/>
        <v>2250422.83</v>
      </c>
      <c r="AB1401" s="26">
        <v>0</v>
      </c>
      <c r="AC1401" s="26">
        <v>0</v>
      </c>
      <c r="AD1401" s="26">
        <v>0</v>
      </c>
      <c r="AE1401" s="26">
        <v>0</v>
      </c>
      <c r="AF1401" s="26">
        <v>0</v>
      </c>
      <c r="AG1401" s="26"/>
      <c r="AH1401" s="26">
        <v>0</v>
      </c>
      <c r="AI1401" s="26">
        <v>0</v>
      </c>
      <c r="AJ1401" s="26">
        <v>727160.44286340009</v>
      </c>
      <c r="AK1401" s="26">
        <v>0</v>
      </c>
      <c r="AL1401" s="26">
        <v>1240933.88309268</v>
      </c>
      <c r="AM1401" s="26">
        <v>0</v>
      </c>
      <c r="AN1401" s="26">
        <v>216786.03889999999</v>
      </c>
      <c r="AO1401" s="1">
        <v>22504.228300000002</v>
      </c>
      <c r="AP1401" s="112">
        <v>43038.236843920007</v>
      </c>
      <c r="AQ1401" s="172"/>
    </row>
    <row r="1402" spans="1:43" ht="15" customHeight="1" x14ac:dyDescent="0.25">
      <c r="A1402" s="4">
        <f t="shared" si="443"/>
        <v>1373</v>
      </c>
      <c r="B1402" s="22">
        <f t="shared" si="438"/>
        <v>57</v>
      </c>
      <c r="C1402" s="2" t="s">
        <v>97</v>
      </c>
      <c r="D1402" s="2" t="s">
        <v>1271</v>
      </c>
      <c r="E1402" s="5">
        <v>1996</v>
      </c>
      <c r="F1402" s="5"/>
      <c r="G1402" s="5" t="s">
        <v>63</v>
      </c>
      <c r="H1402" s="5">
        <v>2</v>
      </c>
      <c r="I1402" s="5">
        <v>1</v>
      </c>
      <c r="J1402" s="26">
        <v>352.5</v>
      </c>
      <c r="K1402" s="26">
        <v>274.89999999999998</v>
      </c>
      <c r="L1402" s="26"/>
      <c r="M1402" s="6">
        <v>19</v>
      </c>
      <c r="N1402" s="24">
        <f t="shared" si="439"/>
        <v>870800.74000000011</v>
      </c>
      <c r="O1402" s="20"/>
      <c r="P1402" s="1">
        <f t="shared" si="440"/>
        <v>585918.41120000009</v>
      </c>
      <c r="Q1402" s="1"/>
      <c r="R1402" s="1">
        <v>72109.728799999997</v>
      </c>
      <c r="S1402" s="1">
        <v>212772.59999999998</v>
      </c>
      <c r="T1402" s="26"/>
      <c r="U1402" s="1">
        <f t="shared" si="446"/>
        <v>3167.7000363768648</v>
      </c>
      <c r="V1402" s="1">
        <f t="shared" si="446"/>
        <v>3167.7000363768648</v>
      </c>
      <c r="W1402" s="7">
        <v>2021</v>
      </c>
      <c r="X1402" s="173" t="s">
        <v>1394</v>
      </c>
      <c r="Y1402" s="11">
        <f>+P1402-'[1]Приложение №1'!$P1372</f>
        <v>0</v>
      </c>
      <c r="AA1402" s="24">
        <f t="shared" si="442"/>
        <v>870800.74000000011</v>
      </c>
      <c r="AB1402" s="26">
        <v>0</v>
      </c>
      <c r="AC1402" s="26">
        <v>212884.96948236</v>
      </c>
      <c r="AD1402" s="26">
        <v>82098.919802340009</v>
      </c>
      <c r="AE1402" s="26">
        <v>317865.22100255999</v>
      </c>
      <c r="AF1402" s="26">
        <v>0</v>
      </c>
      <c r="AG1402" s="26"/>
      <c r="AH1402" s="26">
        <v>148090.06364124001</v>
      </c>
      <c r="AI1402" s="26">
        <v>0</v>
      </c>
      <c r="AJ1402" s="26">
        <v>0</v>
      </c>
      <c r="AK1402" s="26">
        <v>0</v>
      </c>
      <c r="AL1402" s="26">
        <v>0</v>
      </c>
      <c r="AM1402" s="26">
        <v>0</v>
      </c>
      <c r="AN1402" s="26">
        <v>84513.360100000005</v>
      </c>
      <c r="AO1402" s="1">
        <v>8708.0073999999986</v>
      </c>
      <c r="AP1402" s="112">
        <v>16640.198571499997</v>
      </c>
      <c r="AQ1402" s="172"/>
    </row>
    <row r="1403" spans="1:43" ht="15" customHeight="1" x14ac:dyDescent="0.25">
      <c r="A1403" s="4">
        <f t="shared" si="443"/>
        <v>1374</v>
      </c>
      <c r="B1403" s="22">
        <f t="shared" si="438"/>
        <v>58</v>
      </c>
      <c r="C1403" s="2" t="s">
        <v>97</v>
      </c>
      <c r="D1403" s="2" t="s">
        <v>1272</v>
      </c>
      <c r="E1403" s="5">
        <v>1996</v>
      </c>
      <c r="F1403" s="5"/>
      <c r="G1403" s="5" t="s">
        <v>63</v>
      </c>
      <c r="H1403" s="5">
        <v>2</v>
      </c>
      <c r="I1403" s="5">
        <v>1</v>
      </c>
      <c r="J1403" s="26">
        <v>353.3</v>
      </c>
      <c r="K1403" s="26">
        <v>275.8</v>
      </c>
      <c r="L1403" s="26"/>
      <c r="M1403" s="6">
        <v>20</v>
      </c>
      <c r="N1403" s="24">
        <f t="shared" si="439"/>
        <v>2300519.5100000002</v>
      </c>
      <c r="O1403" s="20"/>
      <c r="P1403" s="1">
        <f t="shared" si="440"/>
        <v>2034467.5904000003</v>
      </c>
      <c r="Q1403" s="1"/>
      <c r="R1403" s="1">
        <v>52582.719599999997</v>
      </c>
      <c r="S1403" s="1">
        <v>213469.2</v>
      </c>
      <c r="T1403" s="26"/>
      <c r="U1403" s="1">
        <f t="shared" si="446"/>
        <v>8341.2600072516325</v>
      </c>
      <c r="V1403" s="1">
        <f t="shared" si="446"/>
        <v>8341.2600072516325</v>
      </c>
      <c r="W1403" s="7">
        <v>2021</v>
      </c>
      <c r="X1403" s="173" t="s">
        <v>1394</v>
      </c>
      <c r="Y1403" s="11">
        <f>+P1403-'[1]Приложение №1'!$P1373</f>
        <v>0</v>
      </c>
      <c r="AA1403" s="24">
        <f t="shared" si="442"/>
        <v>2300519.5100000002</v>
      </c>
      <c r="AB1403" s="26">
        <v>0</v>
      </c>
      <c r="AC1403" s="26">
        <v>213581.93300178001</v>
      </c>
      <c r="AD1403" s="26">
        <v>82367.704916279996</v>
      </c>
      <c r="AE1403" s="26">
        <v>318905.87970444001</v>
      </c>
      <c r="AF1403" s="26">
        <v>0</v>
      </c>
      <c r="AG1403" s="26"/>
      <c r="AH1403" s="26">
        <v>148574.90024664</v>
      </c>
      <c r="AI1403" s="26">
        <v>0</v>
      </c>
      <c r="AJ1403" s="26">
        <v>0</v>
      </c>
      <c r="AK1403" s="26">
        <v>0</v>
      </c>
      <c r="AL1403" s="26">
        <v>1242736.2614289003</v>
      </c>
      <c r="AM1403" s="26">
        <v>0</v>
      </c>
      <c r="AN1403" s="26">
        <v>227476.83350000001</v>
      </c>
      <c r="AO1403" s="1">
        <v>23005.195100000004</v>
      </c>
      <c r="AP1403" s="112">
        <v>43870.802101960013</v>
      </c>
      <c r="AQ1403" s="172"/>
    </row>
    <row r="1404" spans="1:43" ht="15" customHeight="1" x14ac:dyDescent="0.25">
      <c r="A1404" s="4">
        <f t="shared" si="443"/>
        <v>1375</v>
      </c>
      <c r="B1404" s="22">
        <f t="shared" si="438"/>
        <v>59</v>
      </c>
      <c r="C1404" s="2" t="s">
        <v>97</v>
      </c>
      <c r="D1404" s="2" t="s">
        <v>1273</v>
      </c>
      <c r="E1404" s="5">
        <v>1996</v>
      </c>
      <c r="F1404" s="5"/>
      <c r="G1404" s="5" t="s">
        <v>63</v>
      </c>
      <c r="H1404" s="5">
        <v>2</v>
      </c>
      <c r="I1404" s="5">
        <v>1</v>
      </c>
      <c r="J1404" s="26">
        <v>352.5</v>
      </c>
      <c r="K1404" s="26">
        <v>274.5</v>
      </c>
      <c r="L1404" s="26"/>
      <c r="M1404" s="6">
        <v>21</v>
      </c>
      <c r="N1404" s="24">
        <f t="shared" si="439"/>
        <v>822926.3</v>
      </c>
      <c r="O1404" s="20"/>
      <c r="P1404" s="1">
        <f t="shared" si="440"/>
        <v>541094.64600000007</v>
      </c>
      <c r="Q1404" s="1"/>
      <c r="R1404" s="1">
        <v>69368.65400000001</v>
      </c>
      <c r="S1404" s="1">
        <v>212463.00000000003</v>
      </c>
      <c r="T1404" s="26"/>
      <c r="U1404" s="1">
        <f t="shared" si="446"/>
        <v>2997.9100182149364</v>
      </c>
      <c r="V1404" s="1">
        <f t="shared" si="446"/>
        <v>2997.9100182149364</v>
      </c>
      <c r="W1404" s="7">
        <v>2021</v>
      </c>
      <c r="X1404" s="173" t="s">
        <v>1394</v>
      </c>
      <c r="Y1404" s="11">
        <f>+P1404-'[1]Приложение №1'!$P1374</f>
        <v>0</v>
      </c>
      <c r="AA1404" s="24">
        <f t="shared" si="442"/>
        <v>822926.3</v>
      </c>
      <c r="AB1404" s="26">
        <v>0</v>
      </c>
      <c r="AC1404" s="26">
        <v>0</v>
      </c>
      <c r="AD1404" s="26">
        <v>0</v>
      </c>
      <c r="AE1404" s="26">
        <v>0</v>
      </c>
      <c r="AF1404" s="26">
        <v>0</v>
      </c>
      <c r="AG1404" s="26"/>
      <c r="AH1404" s="26">
        <v>0</v>
      </c>
      <c r="AI1404" s="26">
        <v>0</v>
      </c>
      <c r="AJ1404" s="26">
        <v>724784.10946200008</v>
      </c>
      <c r="AK1404" s="26">
        <v>0</v>
      </c>
      <c r="AL1404" s="26">
        <v>0</v>
      </c>
      <c r="AM1404" s="26">
        <v>0</v>
      </c>
      <c r="AN1404" s="26">
        <v>74063.366999999998</v>
      </c>
      <c r="AO1404" s="1">
        <v>8229.2630000000008</v>
      </c>
      <c r="AP1404" s="112">
        <v>15849.560538000002</v>
      </c>
      <c r="AQ1404" s="172"/>
    </row>
    <row r="1405" spans="1:43" ht="15" customHeight="1" x14ac:dyDescent="0.25">
      <c r="A1405" s="4">
        <f t="shared" si="443"/>
        <v>1376</v>
      </c>
      <c r="B1405" s="22">
        <f t="shared" si="438"/>
        <v>60</v>
      </c>
      <c r="C1405" s="2" t="s">
        <v>97</v>
      </c>
      <c r="D1405" s="2" t="s">
        <v>1275</v>
      </c>
      <c r="E1405" s="5">
        <v>1996</v>
      </c>
      <c r="F1405" s="5"/>
      <c r="G1405" s="5" t="s">
        <v>63</v>
      </c>
      <c r="H1405" s="5">
        <v>2</v>
      </c>
      <c r="I1405" s="5">
        <v>1</v>
      </c>
      <c r="J1405" s="26">
        <v>313.3</v>
      </c>
      <c r="K1405" s="26">
        <v>274.39999999999998</v>
      </c>
      <c r="L1405" s="26"/>
      <c r="M1405" s="6">
        <v>17</v>
      </c>
      <c r="N1405" s="24">
        <f t="shared" si="439"/>
        <v>2242251.36</v>
      </c>
      <c r="O1405" s="20"/>
      <c r="P1405" s="1">
        <f t="shared" si="440"/>
        <v>1953361.9571999996</v>
      </c>
      <c r="Q1405" s="1"/>
      <c r="R1405" s="1">
        <v>76503.802800000005</v>
      </c>
      <c r="S1405" s="1">
        <v>212385.59999999998</v>
      </c>
      <c r="T1405" s="26"/>
      <c r="U1405" s="1">
        <f t="shared" si="446"/>
        <v>8171.4699708454809</v>
      </c>
      <c r="V1405" s="1">
        <f t="shared" si="446"/>
        <v>8171.4699708454809</v>
      </c>
      <c r="W1405" s="7">
        <v>2021</v>
      </c>
      <c r="X1405" s="173" t="s">
        <v>1394</v>
      </c>
      <c r="Y1405" s="11">
        <f>+P1405-'[1]Приложение №1'!$P1375</f>
        <v>0</v>
      </c>
      <c r="AA1405" s="24">
        <f t="shared" si="442"/>
        <v>2242251.36</v>
      </c>
      <c r="AB1405" s="26">
        <v>0</v>
      </c>
      <c r="AC1405" s="26">
        <v>0</v>
      </c>
      <c r="AD1405" s="26">
        <v>0</v>
      </c>
      <c r="AE1405" s="26">
        <v>0</v>
      </c>
      <c r="AF1405" s="26">
        <v>0</v>
      </c>
      <c r="AG1405" s="26"/>
      <c r="AH1405" s="26">
        <v>0</v>
      </c>
      <c r="AI1405" s="26">
        <v>0</v>
      </c>
      <c r="AJ1405" s="26">
        <v>724520.06360999995</v>
      </c>
      <c r="AK1405" s="26">
        <v>0</v>
      </c>
      <c r="AL1405" s="26">
        <v>1236427.9503164401</v>
      </c>
      <c r="AM1405" s="26">
        <v>0</v>
      </c>
      <c r="AN1405" s="26">
        <v>215998.87099999998</v>
      </c>
      <c r="AO1405" s="1">
        <v>22422.513600000002</v>
      </c>
      <c r="AP1405" s="112">
        <v>42881.961473560004</v>
      </c>
      <c r="AQ1405" s="172"/>
    </row>
    <row r="1406" spans="1:43" ht="15" customHeight="1" x14ac:dyDescent="0.25">
      <c r="A1406" s="4">
        <f t="shared" si="443"/>
        <v>1377</v>
      </c>
      <c r="B1406" s="22">
        <f t="shared" si="438"/>
        <v>61</v>
      </c>
      <c r="C1406" s="2" t="s">
        <v>97</v>
      </c>
      <c r="D1406" s="2" t="s">
        <v>1276</v>
      </c>
      <c r="E1406" s="5">
        <v>1996</v>
      </c>
      <c r="F1406" s="5"/>
      <c r="G1406" s="5" t="s">
        <v>63</v>
      </c>
      <c r="H1406" s="5">
        <v>2</v>
      </c>
      <c r="I1406" s="5">
        <v>1</v>
      </c>
      <c r="J1406" s="26">
        <v>314.60000000000002</v>
      </c>
      <c r="K1406" s="26">
        <v>275.7</v>
      </c>
      <c r="L1406" s="26"/>
      <c r="M1406" s="6">
        <v>24</v>
      </c>
      <c r="N1406" s="24">
        <f t="shared" si="439"/>
        <v>2299685.38</v>
      </c>
      <c r="O1406" s="20"/>
      <c r="P1406" s="1">
        <f t="shared" si="440"/>
        <v>2026186.6816</v>
      </c>
      <c r="Q1406" s="1"/>
      <c r="R1406" s="1">
        <v>60106.898399999998</v>
      </c>
      <c r="S1406" s="1">
        <v>213391.8</v>
      </c>
      <c r="T1406" s="26"/>
      <c r="U1406" s="1">
        <f t="shared" si="446"/>
        <v>8341.2599927457377</v>
      </c>
      <c r="V1406" s="1">
        <f t="shared" si="446"/>
        <v>8341.2599927457377</v>
      </c>
      <c r="W1406" s="7">
        <v>2021</v>
      </c>
      <c r="X1406" s="173" t="s">
        <v>1394</v>
      </c>
      <c r="Y1406" s="11">
        <f>+P1406-'[1]Приложение №1'!$P1376</f>
        <v>0</v>
      </c>
      <c r="AA1406" s="24">
        <f t="shared" si="442"/>
        <v>2299685.38</v>
      </c>
      <c r="AB1406" s="26">
        <v>0</v>
      </c>
      <c r="AC1406" s="26">
        <v>213504.49648164</v>
      </c>
      <c r="AD1406" s="26">
        <v>82337.839903619999</v>
      </c>
      <c r="AE1406" s="26">
        <v>318790.25283000001</v>
      </c>
      <c r="AF1406" s="26">
        <v>0</v>
      </c>
      <c r="AG1406" s="26"/>
      <c r="AH1406" s="26">
        <v>148521.0220536</v>
      </c>
      <c r="AI1406" s="26">
        <v>0</v>
      </c>
      <c r="AJ1406" s="26">
        <v>0</v>
      </c>
      <c r="AK1406" s="26">
        <v>0</v>
      </c>
      <c r="AL1406" s="26">
        <v>1242285.6646674601</v>
      </c>
      <c r="AM1406" s="26">
        <v>0</v>
      </c>
      <c r="AN1406" s="26">
        <v>227394.35499999998</v>
      </c>
      <c r="AO1406" s="1">
        <v>22996.853800000001</v>
      </c>
      <c r="AP1406" s="112">
        <v>43854.895263680002</v>
      </c>
      <c r="AQ1406" s="172"/>
    </row>
    <row r="1407" spans="1:43" ht="15" customHeight="1" x14ac:dyDescent="0.25">
      <c r="A1407" s="4">
        <f t="shared" si="443"/>
        <v>1378</v>
      </c>
      <c r="B1407" s="22">
        <f t="shared" si="438"/>
        <v>62</v>
      </c>
      <c r="C1407" s="2" t="s">
        <v>97</v>
      </c>
      <c r="D1407" s="2" t="s">
        <v>1277</v>
      </c>
      <c r="E1407" s="5">
        <v>1996</v>
      </c>
      <c r="F1407" s="5"/>
      <c r="G1407" s="5" t="s">
        <v>63</v>
      </c>
      <c r="H1407" s="5">
        <v>2</v>
      </c>
      <c r="I1407" s="5">
        <v>1</v>
      </c>
      <c r="J1407" s="26">
        <v>314.39999999999998</v>
      </c>
      <c r="K1407" s="26">
        <v>275.5</v>
      </c>
      <c r="L1407" s="26"/>
      <c r="M1407" s="6">
        <v>15</v>
      </c>
      <c r="N1407" s="24">
        <f t="shared" si="439"/>
        <v>3794020.7200000007</v>
      </c>
      <c r="O1407" s="20"/>
      <c r="P1407" s="1">
        <f t="shared" si="440"/>
        <v>3503900.6640000008</v>
      </c>
      <c r="Q1407" s="1"/>
      <c r="R1407" s="1">
        <v>76883.055999999997</v>
      </c>
      <c r="S1407" s="1">
        <v>213237</v>
      </c>
      <c r="T1407" s="26"/>
      <c r="U1407" s="1">
        <f t="shared" si="446"/>
        <v>13771.400072595283</v>
      </c>
      <c r="V1407" s="1">
        <f t="shared" si="446"/>
        <v>13771.400072595283</v>
      </c>
      <c r="W1407" s="7">
        <v>2021</v>
      </c>
      <c r="X1407" s="173" t="s">
        <v>1394</v>
      </c>
      <c r="Y1407" s="11">
        <f>+P1407-'[1]Приложение №1'!$P1377</f>
        <v>0</v>
      </c>
      <c r="AA1407" s="24">
        <f t="shared" si="442"/>
        <v>3794020.7200000007</v>
      </c>
      <c r="AB1407" s="26">
        <v>596723.10104861995</v>
      </c>
      <c r="AC1407" s="26">
        <v>213349.61473181998</v>
      </c>
      <c r="AD1407" s="26">
        <v>82278.109878300005</v>
      </c>
      <c r="AE1407" s="26">
        <v>318558.99908112001</v>
      </c>
      <c r="AF1407" s="26">
        <v>0</v>
      </c>
      <c r="AG1407" s="26"/>
      <c r="AH1407" s="26">
        <v>148413.28484807999</v>
      </c>
      <c r="AI1407" s="26">
        <v>0</v>
      </c>
      <c r="AJ1407" s="26">
        <v>727424.48871539999</v>
      </c>
      <c r="AK1407" s="26">
        <v>0</v>
      </c>
      <c r="AL1407" s="26">
        <v>1241384.4798541202</v>
      </c>
      <c r="AM1407" s="26">
        <v>0</v>
      </c>
      <c r="AN1407" s="26">
        <v>355168.92670000001</v>
      </c>
      <c r="AO1407" s="1">
        <v>37940.207199999997</v>
      </c>
      <c r="AP1407" s="112">
        <v>72779.507942539989</v>
      </c>
      <c r="AQ1407" s="172"/>
    </row>
    <row r="1408" spans="1:43" ht="15" customHeight="1" x14ac:dyDescent="0.25">
      <c r="A1408" s="4">
        <f t="shared" si="443"/>
        <v>1379</v>
      </c>
      <c r="B1408" s="22">
        <f t="shared" ref="B1408:B1471" si="447">B1407+1</f>
        <v>63</v>
      </c>
      <c r="C1408" s="2" t="s">
        <v>97</v>
      </c>
      <c r="D1408" s="2" t="s">
        <v>1278</v>
      </c>
      <c r="E1408" s="5">
        <v>1996</v>
      </c>
      <c r="F1408" s="5"/>
      <c r="G1408" s="5" t="s">
        <v>63</v>
      </c>
      <c r="H1408" s="5">
        <v>2</v>
      </c>
      <c r="I1408" s="5">
        <v>1</v>
      </c>
      <c r="J1408" s="26">
        <v>313</v>
      </c>
      <c r="K1408" s="26">
        <v>274.10000000000002</v>
      </c>
      <c r="L1408" s="26"/>
      <c r="M1408" s="6">
        <v>18</v>
      </c>
      <c r="N1408" s="24">
        <f t="shared" si="439"/>
        <v>3108066.5000000009</v>
      </c>
      <c r="O1408" s="20"/>
      <c r="P1408" s="1">
        <f t="shared" si="440"/>
        <v>2825134.7808000012</v>
      </c>
      <c r="Q1408" s="1"/>
      <c r="R1408" s="1">
        <v>70778.319200000013</v>
      </c>
      <c r="S1408" s="1">
        <v>212153.40000000002</v>
      </c>
      <c r="T1408" s="26"/>
      <c r="U1408" s="1">
        <f t="shared" si="446"/>
        <v>11339.170010944914</v>
      </c>
      <c r="V1408" s="1">
        <f t="shared" si="446"/>
        <v>11339.170010944914</v>
      </c>
      <c r="W1408" s="7">
        <v>2021</v>
      </c>
      <c r="X1408" s="173" t="s">
        <v>1394</v>
      </c>
      <c r="Y1408" s="11">
        <f>+P1408-'[1]Приложение №1'!$P1378</f>
        <v>0</v>
      </c>
      <c r="AA1408" s="24">
        <f t="shared" si="442"/>
        <v>3108066.5000000009</v>
      </c>
      <c r="AB1408" s="26">
        <v>0</v>
      </c>
      <c r="AC1408" s="26">
        <v>212265.44248308</v>
      </c>
      <c r="AD1408" s="26">
        <v>81859.999701060005</v>
      </c>
      <c r="AE1408" s="26">
        <v>316940.18075916002</v>
      </c>
      <c r="AF1408" s="26">
        <v>0</v>
      </c>
      <c r="AG1408" s="26"/>
      <c r="AH1408" s="26">
        <v>147659.09563860003</v>
      </c>
      <c r="AI1408" s="26">
        <v>0</v>
      </c>
      <c r="AJ1408" s="26">
        <v>723727.95247620007</v>
      </c>
      <c r="AK1408" s="26">
        <v>0</v>
      </c>
      <c r="AL1408" s="26">
        <v>1235076.1774512001</v>
      </c>
      <c r="AM1408" s="26">
        <v>0</v>
      </c>
      <c r="AN1408" s="26">
        <v>300030.13449999999</v>
      </c>
      <c r="AO1408" s="1">
        <v>31080.665000000001</v>
      </c>
      <c r="AP1408" s="112">
        <v>59426.851990700001</v>
      </c>
      <c r="AQ1408" s="172"/>
    </row>
    <row r="1409" spans="1:43" ht="15" customHeight="1" x14ac:dyDescent="0.25">
      <c r="A1409" s="4">
        <f t="shared" ref="A1409:B1472" si="448">A1408+1</f>
        <v>1380</v>
      </c>
      <c r="B1409" s="22">
        <f t="shared" si="447"/>
        <v>64</v>
      </c>
      <c r="C1409" s="2" t="s">
        <v>97</v>
      </c>
      <c r="D1409" s="2" t="s">
        <v>1279</v>
      </c>
      <c r="E1409" s="5">
        <v>1996</v>
      </c>
      <c r="F1409" s="5"/>
      <c r="G1409" s="5" t="s">
        <v>63</v>
      </c>
      <c r="H1409" s="5">
        <v>2</v>
      </c>
      <c r="I1409" s="5">
        <v>1</v>
      </c>
      <c r="J1409" s="26">
        <v>314.39999999999998</v>
      </c>
      <c r="K1409" s="26">
        <v>275.5</v>
      </c>
      <c r="L1409" s="26"/>
      <c r="M1409" s="6">
        <v>19</v>
      </c>
      <c r="N1409" s="24">
        <f t="shared" si="439"/>
        <v>3123941.3499999996</v>
      </c>
      <c r="O1409" s="20"/>
      <c r="P1409" s="1">
        <f t="shared" si="440"/>
        <v>2857472.9039999996</v>
      </c>
      <c r="Q1409" s="1"/>
      <c r="R1409" s="1">
        <v>53231.445999999996</v>
      </c>
      <c r="S1409" s="1">
        <v>213237</v>
      </c>
      <c r="T1409" s="26"/>
      <c r="U1409" s="1">
        <f t="shared" si="446"/>
        <v>11339.17005444646</v>
      </c>
      <c r="V1409" s="1">
        <f t="shared" si="446"/>
        <v>11339.17005444646</v>
      </c>
      <c r="W1409" s="7">
        <v>2021</v>
      </c>
      <c r="X1409" s="173" t="s">
        <v>1394</v>
      </c>
      <c r="Y1409" s="11">
        <f>+P1409-'[1]Приложение №1'!$P1379</f>
        <v>0</v>
      </c>
      <c r="AA1409" s="24">
        <f t="shared" si="442"/>
        <v>3123941.3499999996</v>
      </c>
      <c r="AB1409" s="26">
        <v>0</v>
      </c>
      <c r="AC1409" s="26">
        <v>213349.61473181998</v>
      </c>
      <c r="AD1409" s="26">
        <v>82278.109878300005</v>
      </c>
      <c r="AE1409" s="26">
        <v>318558.99908112001</v>
      </c>
      <c r="AF1409" s="26">
        <v>0</v>
      </c>
      <c r="AG1409" s="26"/>
      <c r="AH1409" s="26">
        <v>148413.28484807999</v>
      </c>
      <c r="AI1409" s="26">
        <v>0</v>
      </c>
      <c r="AJ1409" s="26">
        <v>727424.48871539999</v>
      </c>
      <c r="AK1409" s="26">
        <v>0</v>
      </c>
      <c r="AL1409" s="26">
        <v>1241384.4798541202</v>
      </c>
      <c r="AM1409" s="26">
        <v>0</v>
      </c>
      <c r="AN1409" s="26">
        <v>301562.57709999999</v>
      </c>
      <c r="AO1409" s="1">
        <v>31239.413499999995</v>
      </c>
      <c r="AP1409" s="112">
        <v>59730.38229116</v>
      </c>
      <c r="AQ1409" s="172"/>
    </row>
    <row r="1410" spans="1:43" ht="15" customHeight="1" x14ac:dyDescent="0.25">
      <c r="A1410" s="4">
        <f t="shared" si="448"/>
        <v>1381</v>
      </c>
      <c r="B1410" s="22">
        <f t="shared" si="447"/>
        <v>65</v>
      </c>
      <c r="C1410" s="2" t="s">
        <v>97</v>
      </c>
      <c r="D1410" s="2" t="s">
        <v>1280</v>
      </c>
      <c r="E1410" s="5">
        <v>1996</v>
      </c>
      <c r="F1410" s="5"/>
      <c r="G1410" s="5" t="s">
        <v>63</v>
      </c>
      <c r="H1410" s="5">
        <v>2</v>
      </c>
      <c r="I1410" s="5">
        <v>1</v>
      </c>
      <c r="J1410" s="26">
        <v>314.60000000000002</v>
      </c>
      <c r="K1410" s="26">
        <v>275.7</v>
      </c>
      <c r="L1410" s="26"/>
      <c r="M1410" s="6">
        <v>23</v>
      </c>
      <c r="N1410" s="24">
        <f t="shared" ref="N1410:N1473" si="449">AA1410</f>
        <v>3126209.1700000004</v>
      </c>
      <c r="O1410" s="20"/>
      <c r="P1410" s="1">
        <f t="shared" ref="P1410:P1473" si="450">N1410-Q1410-R1410-S1410-O1410-T1410</f>
        <v>2842797.9116000007</v>
      </c>
      <c r="Q1410" s="1"/>
      <c r="R1410" s="1">
        <v>70019.458400000003</v>
      </c>
      <c r="S1410" s="1">
        <v>213391.8</v>
      </c>
      <c r="T1410" s="26"/>
      <c r="U1410" s="1">
        <f t="shared" si="446"/>
        <v>11339.170003627132</v>
      </c>
      <c r="V1410" s="1">
        <f t="shared" si="446"/>
        <v>11339.170003627132</v>
      </c>
      <c r="W1410" s="7">
        <v>2021</v>
      </c>
      <c r="X1410" s="173" t="s">
        <v>1394</v>
      </c>
      <c r="Y1410" s="11">
        <f>+P1410-'[1]Приложение №1'!$P1380</f>
        <v>0</v>
      </c>
      <c r="AA1410" s="24">
        <f t="shared" ref="AA1410:AA1473" si="451">SUM(AB1410:AP1410)</f>
        <v>3126209.1700000004</v>
      </c>
      <c r="AB1410" s="26">
        <v>0</v>
      </c>
      <c r="AC1410" s="26">
        <v>213504.49648164</v>
      </c>
      <c r="AD1410" s="26">
        <v>82337.839903619999</v>
      </c>
      <c r="AE1410" s="26">
        <v>318790.25283000001</v>
      </c>
      <c r="AF1410" s="26">
        <v>0</v>
      </c>
      <c r="AG1410" s="26"/>
      <c r="AH1410" s="26">
        <v>148521.0220536</v>
      </c>
      <c r="AI1410" s="26">
        <v>0</v>
      </c>
      <c r="AJ1410" s="26">
        <v>727952.56280460011</v>
      </c>
      <c r="AK1410" s="26">
        <v>0</v>
      </c>
      <c r="AL1410" s="26">
        <v>1242285.6646674601</v>
      </c>
      <c r="AM1410" s="26">
        <v>0</v>
      </c>
      <c r="AN1410" s="26">
        <v>301781.49609999999</v>
      </c>
      <c r="AO1410" s="1">
        <v>31262.091700000001</v>
      </c>
      <c r="AP1410" s="112">
        <v>59773.743459079989</v>
      </c>
      <c r="AQ1410" s="172"/>
    </row>
    <row r="1411" spans="1:43" ht="15" customHeight="1" x14ac:dyDescent="0.25">
      <c r="A1411" s="4">
        <f t="shared" si="448"/>
        <v>1382</v>
      </c>
      <c r="B1411" s="22">
        <f t="shared" si="447"/>
        <v>66</v>
      </c>
      <c r="C1411" s="2" t="s">
        <v>97</v>
      </c>
      <c r="D1411" s="2" t="s">
        <v>1281</v>
      </c>
      <c r="E1411" s="5">
        <v>1996</v>
      </c>
      <c r="F1411" s="5"/>
      <c r="G1411" s="5" t="s">
        <v>63</v>
      </c>
      <c r="H1411" s="5">
        <v>2</v>
      </c>
      <c r="I1411" s="5">
        <v>1</v>
      </c>
      <c r="J1411" s="26">
        <v>313.2</v>
      </c>
      <c r="K1411" s="26">
        <v>274.3</v>
      </c>
      <c r="L1411" s="26"/>
      <c r="M1411" s="6">
        <v>17</v>
      </c>
      <c r="N1411" s="24">
        <f t="shared" si="449"/>
        <v>1419107.51</v>
      </c>
      <c r="O1411" s="20"/>
      <c r="P1411" s="1">
        <f t="shared" si="450"/>
        <v>1150762.5183999999</v>
      </c>
      <c r="Q1411" s="1"/>
      <c r="R1411" s="1">
        <v>56036.791600000004</v>
      </c>
      <c r="S1411" s="1">
        <v>212308.2</v>
      </c>
      <c r="T1411" s="26"/>
      <c r="U1411" s="1">
        <f t="shared" si="446"/>
        <v>5173.5600072912866</v>
      </c>
      <c r="V1411" s="1">
        <f t="shared" si="446"/>
        <v>5173.5600072912866</v>
      </c>
      <c r="W1411" s="7">
        <v>2021</v>
      </c>
      <c r="X1411" s="173" t="s">
        <v>1394</v>
      </c>
      <c r="Y1411" s="11">
        <f>+P1411-'[1]Приложение №1'!$P1381</f>
        <v>0</v>
      </c>
      <c r="AA1411" s="24">
        <f t="shared" si="451"/>
        <v>1419107.51</v>
      </c>
      <c r="AB1411" s="26">
        <v>0</v>
      </c>
      <c r="AC1411" s="26">
        <v>0</v>
      </c>
      <c r="AD1411" s="26">
        <v>0</v>
      </c>
      <c r="AE1411" s="26">
        <v>0</v>
      </c>
      <c r="AF1411" s="26">
        <v>0</v>
      </c>
      <c r="AG1411" s="26"/>
      <c r="AH1411" s="26">
        <v>0</v>
      </c>
      <c r="AI1411" s="26">
        <v>0</v>
      </c>
      <c r="AJ1411" s="26">
        <v>0</v>
      </c>
      <c r="AK1411" s="26">
        <v>0</v>
      </c>
      <c r="AL1411" s="26">
        <v>1235977.36226454</v>
      </c>
      <c r="AM1411" s="26">
        <v>0</v>
      </c>
      <c r="AN1411" s="26">
        <v>141910.75100000002</v>
      </c>
      <c r="AO1411" s="1">
        <v>14191.0751</v>
      </c>
      <c r="AP1411" s="112">
        <v>27028.321635460001</v>
      </c>
      <c r="AQ1411" s="172"/>
    </row>
    <row r="1412" spans="1:43" ht="15" customHeight="1" x14ac:dyDescent="0.25">
      <c r="A1412" s="4">
        <f t="shared" si="448"/>
        <v>1383</v>
      </c>
      <c r="B1412" s="22">
        <f t="shared" si="447"/>
        <v>67</v>
      </c>
      <c r="C1412" s="2" t="s">
        <v>97</v>
      </c>
      <c r="D1412" s="2" t="s">
        <v>1282</v>
      </c>
      <c r="E1412" s="5">
        <v>1996</v>
      </c>
      <c r="F1412" s="5"/>
      <c r="G1412" s="5" t="s">
        <v>63</v>
      </c>
      <c r="H1412" s="5">
        <v>2</v>
      </c>
      <c r="I1412" s="5">
        <v>1</v>
      </c>
      <c r="J1412" s="26">
        <v>313.8</v>
      </c>
      <c r="K1412" s="26">
        <v>274.89999999999998</v>
      </c>
      <c r="L1412" s="26"/>
      <c r="M1412" s="6">
        <v>15</v>
      </c>
      <c r="N1412" s="24">
        <f t="shared" si="449"/>
        <v>3117137.84</v>
      </c>
      <c r="O1412" s="20"/>
      <c r="P1412" s="1">
        <f t="shared" si="450"/>
        <v>2839632.7911999999</v>
      </c>
      <c r="Q1412" s="1"/>
      <c r="R1412" s="1">
        <v>64732.448799999998</v>
      </c>
      <c r="S1412" s="1">
        <v>212772.59999999998</v>
      </c>
      <c r="T1412" s="26"/>
      <c r="U1412" s="1">
        <f t="shared" si="446"/>
        <v>11339.170025463805</v>
      </c>
      <c r="V1412" s="1">
        <f t="shared" si="446"/>
        <v>11339.170025463805</v>
      </c>
      <c r="W1412" s="7">
        <v>2021</v>
      </c>
      <c r="X1412" s="173" t="s">
        <v>1394</v>
      </c>
      <c r="Y1412" s="11">
        <f>+P1412-'[1]Приложение №1'!$P1382</f>
        <v>0</v>
      </c>
      <c r="AA1412" s="24">
        <f t="shared" si="451"/>
        <v>3117137.84</v>
      </c>
      <c r="AB1412" s="26">
        <v>0</v>
      </c>
      <c r="AC1412" s="26">
        <v>212884.96948236</v>
      </c>
      <c r="AD1412" s="26">
        <v>82098.919802340009</v>
      </c>
      <c r="AE1412" s="26">
        <v>317865.22100255999</v>
      </c>
      <c r="AF1412" s="26">
        <v>0</v>
      </c>
      <c r="AG1412" s="26"/>
      <c r="AH1412" s="26">
        <v>148090.06364124001</v>
      </c>
      <c r="AI1412" s="26">
        <v>0</v>
      </c>
      <c r="AJ1412" s="26">
        <v>725840.25764039997</v>
      </c>
      <c r="AK1412" s="26">
        <v>0</v>
      </c>
      <c r="AL1412" s="26">
        <v>1238680.9167045599</v>
      </c>
      <c r="AM1412" s="26">
        <v>0</v>
      </c>
      <c r="AN1412" s="26">
        <v>300905.81549999997</v>
      </c>
      <c r="AO1412" s="1">
        <v>31171.378399999998</v>
      </c>
      <c r="AP1412" s="112">
        <v>59600.297826540002</v>
      </c>
      <c r="AQ1412" s="172"/>
    </row>
    <row r="1413" spans="1:43" ht="15" customHeight="1" x14ac:dyDescent="0.25">
      <c r="A1413" s="4">
        <f t="shared" si="448"/>
        <v>1384</v>
      </c>
      <c r="B1413" s="22">
        <f t="shared" si="447"/>
        <v>68</v>
      </c>
      <c r="C1413" s="2" t="s">
        <v>97</v>
      </c>
      <c r="D1413" s="2" t="s">
        <v>1283</v>
      </c>
      <c r="E1413" s="5">
        <v>1996</v>
      </c>
      <c r="F1413" s="5"/>
      <c r="G1413" s="5" t="s">
        <v>63</v>
      </c>
      <c r="H1413" s="5">
        <v>2</v>
      </c>
      <c r="I1413" s="5">
        <v>1</v>
      </c>
      <c r="J1413" s="26">
        <v>314.60000000000002</v>
      </c>
      <c r="K1413" s="26">
        <v>275.7</v>
      </c>
      <c r="L1413" s="26"/>
      <c r="M1413" s="6">
        <v>23</v>
      </c>
      <c r="N1413" s="24">
        <f t="shared" si="449"/>
        <v>3126209.1700000004</v>
      </c>
      <c r="O1413" s="20"/>
      <c r="P1413" s="1">
        <f t="shared" si="450"/>
        <v>2848224.6516000004</v>
      </c>
      <c r="Q1413" s="1"/>
      <c r="R1413" s="1">
        <v>64592.718399999998</v>
      </c>
      <c r="S1413" s="1">
        <v>213391.8</v>
      </c>
      <c r="T1413" s="26"/>
      <c r="U1413" s="1">
        <f t="shared" si="446"/>
        <v>11339.170003627132</v>
      </c>
      <c r="V1413" s="1">
        <f t="shared" si="446"/>
        <v>11339.170003627132</v>
      </c>
      <c r="W1413" s="7">
        <v>2021</v>
      </c>
      <c r="X1413" s="173" t="s">
        <v>1394</v>
      </c>
      <c r="Y1413" s="11">
        <f>+P1413-'[1]Приложение №1'!$P1383</f>
        <v>0</v>
      </c>
      <c r="AA1413" s="24">
        <f t="shared" si="451"/>
        <v>3126209.1700000004</v>
      </c>
      <c r="AB1413" s="26">
        <v>0</v>
      </c>
      <c r="AC1413" s="26">
        <v>213504.49648164</v>
      </c>
      <c r="AD1413" s="26">
        <v>82337.839903619999</v>
      </c>
      <c r="AE1413" s="26">
        <v>318790.25283000001</v>
      </c>
      <c r="AF1413" s="26">
        <v>0</v>
      </c>
      <c r="AG1413" s="26"/>
      <c r="AH1413" s="26">
        <v>148521.0220536</v>
      </c>
      <c r="AI1413" s="26">
        <v>0</v>
      </c>
      <c r="AJ1413" s="26">
        <v>727952.56280460011</v>
      </c>
      <c r="AK1413" s="26">
        <v>0</v>
      </c>
      <c r="AL1413" s="26">
        <v>1242285.6646674601</v>
      </c>
      <c r="AM1413" s="26">
        <v>0</v>
      </c>
      <c r="AN1413" s="26">
        <v>301781.49609999999</v>
      </c>
      <c r="AO1413" s="1">
        <v>31262.091700000001</v>
      </c>
      <c r="AP1413" s="112">
        <v>59773.743459079989</v>
      </c>
      <c r="AQ1413" s="172"/>
    </row>
    <row r="1414" spans="1:43" ht="15" customHeight="1" x14ac:dyDescent="0.25">
      <c r="A1414" s="4">
        <f t="shared" si="448"/>
        <v>1385</v>
      </c>
      <c r="B1414" s="22">
        <f t="shared" si="447"/>
        <v>69</v>
      </c>
      <c r="C1414" s="2" t="s">
        <v>97</v>
      </c>
      <c r="D1414" s="2" t="s">
        <v>1284</v>
      </c>
      <c r="E1414" s="5">
        <v>1996</v>
      </c>
      <c r="F1414" s="5"/>
      <c r="G1414" s="5" t="s">
        <v>63</v>
      </c>
      <c r="H1414" s="5">
        <v>2</v>
      </c>
      <c r="I1414" s="5">
        <v>1</v>
      </c>
      <c r="J1414" s="26">
        <v>312</v>
      </c>
      <c r="K1414" s="26">
        <v>273.10000000000002</v>
      </c>
      <c r="L1414" s="26"/>
      <c r="M1414" s="6">
        <v>21</v>
      </c>
      <c r="N1414" s="24">
        <f t="shared" si="449"/>
        <v>3096727.3299999996</v>
      </c>
      <c r="O1414" s="20"/>
      <c r="P1414" s="1">
        <f t="shared" si="450"/>
        <v>2830696.8127999995</v>
      </c>
      <c r="Q1414" s="1"/>
      <c r="R1414" s="1">
        <v>54651.117200000008</v>
      </c>
      <c r="S1414" s="1">
        <v>211379.40000000002</v>
      </c>
      <c r="T1414" s="26"/>
      <c r="U1414" s="1">
        <f t="shared" ref="U1414:V1432" si="452">$N1414/($K1414+$L1414)</f>
        <v>11339.170010984984</v>
      </c>
      <c r="V1414" s="1">
        <f t="shared" si="452"/>
        <v>11339.170010984984</v>
      </c>
      <c r="W1414" s="7">
        <v>2021</v>
      </c>
      <c r="X1414" s="173" t="s">
        <v>1394</v>
      </c>
      <c r="Y1414" s="11">
        <f>+P1414-'[1]Приложение №1'!$P1384</f>
        <v>0</v>
      </c>
      <c r="AA1414" s="24">
        <f t="shared" si="451"/>
        <v>3096727.3299999996</v>
      </c>
      <c r="AB1414" s="26">
        <v>0</v>
      </c>
      <c r="AC1414" s="26">
        <v>211491.03373398</v>
      </c>
      <c r="AD1414" s="26">
        <v>81561.349574460008</v>
      </c>
      <c r="AE1414" s="26">
        <v>315783.88676687999</v>
      </c>
      <c r="AF1414" s="26">
        <v>0</v>
      </c>
      <c r="AG1414" s="26"/>
      <c r="AH1414" s="26">
        <v>147120.39043044005</v>
      </c>
      <c r="AI1414" s="26">
        <v>0</v>
      </c>
      <c r="AJ1414" s="26">
        <v>721087.57322279993</v>
      </c>
      <c r="AK1414" s="26">
        <v>0</v>
      </c>
      <c r="AL1414" s="26">
        <v>1230570.2446749599</v>
      </c>
      <c r="AM1414" s="26">
        <v>0</v>
      </c>
      <c r="AN1414" s="26">
        <v>298935.53350000002</v>
      </c>
      <c r="AO1414" s="1">
        <v>30967.273300000001</v>
      </c>
      <c r="AP1414" s="112">
        <v>59210.044796480004</v>
      </c>
      <c r="AQ1414" s="172"/>
    </row>
    <row r="1415" spans="1:43" ht="15" customHeight="1" x14ac:dyDescent="0.25">
      <c r="A1415" s="4">
        <f t="shared" si="448"/>
        <v>1386</v>
      </c>
      <c r="B1415" s="22">
        <f t="shared" si="447"/>
        <v>70</v>
      </c>
      <c r="C1415" s="2" t="s">
        <v>97</v>
      </c>
      <c r="D1415" s="2" t="s">
        <v>1285</v>
      </c>
      <c r="E1415" s="5">
        <v>1996</v>
      </c>
      <c r="F1415" s="5"/>
      <c r="G1415" s="5" t="s">
        <v>63</v>
      </c>
      <c r="H1415" s="5">
        <v>2</v>
      </c>
      <c r="I1415" s="5">
        <v>1</v>
      </c>
      <c r="J1415" s="26">
        <v>313.89999999999998</v>
      </c>
      <c r="K1415" s="26">
        <v>275</v>
      </c>
      <c r="L1415" s="26"/>
      <c r="M1415" s="6">
        <v>18</v>
      </c>
      <c r="N1415" s="24">
        <f t="shared" si="449"/>
        <v>3118271.75</v>
      </c>
      <c r="O1415" s="20"/>
      <c r="P1415" s="1">
        <f t="shared" si="450"/>
        <v>2829098.33</v>
      </c>
      <c r="Q1415" s="1"/>
      <c r="R1415" s="1">
        <v>76323.42</v>
      </c>
      <c r="S1415" s="1">
        <v>212850</v>
      </c>
      <c r="T1415" s="26"/>
      <c r="U1415" s="1">
        <f t="shared" si="452"/>
        <v>11339.17</v>
      </c>
      <c r="V1415" s="1">
        <f t="shared" si="452"/>
        <v>11339.17</v>
      </c>
      <c r="W1415" s="7">
        <v>2021</v>
      </c>
      <c r="X1415" s="173" t="s">
        <v>1394</v>
      </c>
      <c r="Y1415" s="11">
        <f>+P1415-'[1]Приложение №1'!$P1385</f>
        <v>0</v>
      </c>
      <c r="AA1415" s="24">
        <f t="shared" si="451"/>
        <v>3118271.75</v>
      </c>
      <c r="AB1415" s="26">
        <v>0</v>
      </c>
      <c r="AC1415" s="26">
        <v>212962.40600250001</v>
      </c>
      <c r="AD1415" s="26">
        <v>82128.784814999992</v>
      </c>
      <c r="AE1415" s="26">
        <v>317980.84787699999</v>
      </c>
      <c r="AF1415" s="26">
        <v>0</v>
      </c>
      <c r="AG1415" s="26"/>
      <c r="AH1415" s="26">
        <v>148143.93224399997</v>
      </c>
      <c r="AI1415" s="26">
        <v>0</v>
      </c>
      <c r="AJ1415" s="26">
        <v>726104.29468500009</v>
      </c>
      <c r="AK1415" s="26">
        <v>0</v>
      </c>
      <c r="AL1415" s="26">
        <v>1239131.5134660001</v>
      </c>
      <c r="AM1415" s="26">
        <v>0</v>
      </c>
      <c r="AN1415" s="26">
        <v>301015.27500000002</v>
      </c>
      <c r="AO1415" s="1">
        <v>31182.717499999999</v>
      </c>
      <c r="AP1415" s="112">
        <v>59621.978410500007</v>
      </c>
      <c r="AQ1415" s="172"/>
    </row>
    <row r="1416" spans="1:43" ht="15" customHeight="1" x14ac:dyDescent="0.25">
      <c r="A1416" s="4">
        <f t="shared" si="448"/>
        <v>1387</v>
      </c>
      <c r="B1416" s="22">
        <f t="shared" si="447"/>
        <v>71</v>
      </c>
      <c r="C1416" s="2" t="s">
        <v>97</v>
      </c>
      <c r="D1416" s="2" t="s">
        <v>1286</v>
      </c>
      <c r="E1416" s="5">
        <v>1996</v>
      </c>
      <c r="F1416" s="5"/>
      <c r="G1416" s="5" t="s">
        <v>63</v>
      </c>
      <c r="H1416" s="5">
        <v>2</v>
      </c>
      <c r="I1416" s="5">
        <v>1</v>
      </c>
      <c r="J1416" s="26">
        <v>314.10000000000002</v>
      </c>
      <c r="K1416" s="26">
        <v>275.2</v>
      </c>
      <c r="L1416" s="26"/>
      <c r="M1416" s="6">
        <v>22</v>
      </c>
      <c r="N1416" s="24">
        <f t="shared" si="449"/>
        <v>2295514.75</v>
      </c>
      <c r="O1416" s="20"/>
      <c r="P1416" s="1">
        <f t="shared" si="450"/>
        <v>2013540.8076000002</v>
      </c>
      <c r="Q1416" s="1"/>
      <c r="R1416" s="1">
        <v>68969.142399999997</v>
      </c>
      <c r="S1416" s="1">
        <v>213004.79999999999</v>
      </c>
      <c r="T1416" s="26"/>
      <c r="U1416" s="1">
        <f t="shared" si="452"/>
        <v>8341.2599927325591</v>
      </c>
      <c r="V1416" s="1">
        <f t="shared" si="452"/>
        <v>8341.2599927325591</v>
      </c>
      <c r="W1416" s="7">
        <v>2021</v>
      </c>
      <c r="X1416" s="173" t="s">
        <v>1394</v>
      </c>
      <c r="Y1416" s="11">
        <f>+P1416-'[1]Приложение №1'!$P1386</f>
        <v>0</v>
      </c>
      <c r="AA1416" s="24">
        <f t="shared" si="451"/>
        <v>2295514.75</v>
      </c>
      <c r="AB1416" s="26">
        <v>0</v>
      </c>
      <c r="AC1416" s="26">
        <v>213117.28775231997</v>
      </c>
      <c r="AD1416" s="26">
        <v>82188.514840320015</v>
      </c>
      <c r="AE1416" s="26">
        <v>318212.11004184</v>
      </c>
      <c r="AF1416" s="26">
        <v>0</v>
      </c>
      <c r="AG1416" s="26"/>
      <c r="AH1416" s="26">
        <v>148251.66944952001</v>
      </c>
      <c r="AI1416" s="26">
        <v>0</v>
      </c>
      <c r="AJ1416" s="26">
        <v>0</v>
      </c>
      <c r="AK1416" s="26">
        <v>0</v>
      </c>
      <c r="AL1416" s="26">
        <v>1240032.6982793401</v>
      </c>
      <c r="AM1416" s="26">
        <v>0</v>
      </c>
      <c r="AN1416" s="26">
        <v>226981.96060000002</v>
      </c>
      <c r="AO1416" s="1">
        <v>22955.147499999999</v>
      </c>
      <c r="AP1416" s="112">
        <v>43775.361536659999</v>
      </c>
      <c r="AQ1416" s="172"/>
    </row>
    <row r="1417" spans="1:43" ht="15" customHeight="1" x14ac:dyDescent="0.25">
      <c r="A1417" s="4">
        <f t="shared" si="448"/>
        <v>1388</v>
      </c>
      <c r="B1417" s="22">
        <f t="shared" si="447"/>
        <v>72</v>
      </c>
      <c r="C1417" s="2" t="s">
        <v>97</v>
      </c>
      <c r="D1417" s="2" t="s">
        <v>1274</v>
      </c>
      <c r="E1417" s="5">
        <v>1996</v>
      </c>
      <c r="F1417" s="5"/>
      <c r="G1417" s="5" t="s">
        <v>63</v>
      </c>
      <c r="H1417" s="5">
        <v>2</v>
      </c>
      <c r="I1417" s="5">
        <v>1</v>
      </c>
      <c r="J1417" s="26">
        <v>313.8</v>
      </c>
      <c r="K1417" s="26">
        <v>274.89999999999998</v>
      </c>
      <c r="L1417" s="26"/>
      <c r="M1417" s="6">
        <v>14</v>
      </c>
      <c r="N1417" s="24">
        <f t="shared" si="449"/>
        <v>2188800.5400000005</v>
      </c>
      <c r="O1417" s="20"/>
      <c r="P1417" s="1">
        <f t="shared" si="450"/>
        <v>1911439.5312000006</v>
      </c>
      <c r="Q1417" s="1"/>
      <c r="R1417" s="1">
        <v>64588.408800000005</v>
      </c>
      <c r="S1417" s="1">
        <v>212772.59999999998</v>
      </c>
      <c r="T1417" s="26"/>
      <c r="U1417" s="1">
        <f t="shared" si="452"/>
        <v>7962.1700254638072</v>
      </c>
      <c r="V1417" s="1">
        <f t="shared" si="452"/>
        <v>7962.1700254638072</v>
      </c>
      <c r="W1417" s="7">
        <v>2021</v>
      </c>
      <c r="X1417" s="173" t="s">
        <v>1394</v>
      </c>
      <c r="Y1417" s="11">
        <f>+P1417-'[1]Приложение №1'!$P1387</f>
        <v>0</v>
      </c>
      <c r="AA1417" s="24">
        <f t="shared" si="451"/>
        <v>2188800.5400000005</v>
      </c>
      <c r="AB1417" s="26">
        <v>0</v>
      </c>
      <c r="AC1417" s="26">
        <v>212884.96948236</v>
      </c>
      <c r="AD1417" s="26">
        <v>82098.919802340009</v>
      </c>
      <c r="AE1417" s="26">
        <v>317865.22100255999</v>
      </c>
      <c r="AF1417" s="26">
        <v>0</v>
      </c>
      <c r="AG1417" s="26"/>
      <c r="AH1417" s="26">
        <v>148090.06364124001</v>
      </c>
      <c r="AI1417" s="26">
        <v>0</v>
      </c>
      <c r="AJ1417" s="26">
        <v>0</v>
      </c>
      <c r="AK1417" s="26">
        <v>0</v>
      </c>
      <c r="AL1417" s="26">
        <v>0</v>
      </c>
      <c r="AM1417" s="26">
        <v>1147917.1978092003</v>
      </c>
      <c r="AN1417" s="26">
        <v>216313.34010000003</v>
      </c>
      <c r="AO1417" s="1">
        <v>21888.005400000002</v>
      </c>
      <c r="AP1417" s="112">
        <v>41742.822762300006</v>
      </c>
      <c r="AQ1417" s="172"/>
    </row>
    <row r="1418" spans="1:43" ht="15" customHeight="1" x14ac:dyDescent="0.25">
      <c r="A1418" s="4">
        <f t="shared" si="448"/>
        <v>1389</v>
      </c>
      <c r="B1418" s="22">
        <f t="shared" si="447"/>
        <v>73</v>
      </c>
      <c r="C1418" s="2" t="s">
        <v>97</v>
      </c>
      <c r="D1418" s="2" t="s">
        <v>1316</v>
      </c>
      <c r="E1418" s="5">
        <v>1996</v>
      </c>
      <c r="F1418" s="5"/>
      <c r="G1418" s="5" t="s">
        <v>63</v>
      </c>
      <c r="H1418" s="5">
        <v>2</v>
      </c>
      <c r="I1418" s="5">
        <v>1</v>
      </c>
      <c r="J1418" s="26">
        <v>352.9</v>
      </c>
      <c r="K1418" s="26">
        <v>314</v>
      </c>
      <c r="L1418" s="26"/>
      <c r="M1418" s="6">
        <v>23</v>
      </c>
      <c r="N1418" s="24">
        <f t="shared" si="449"/>
        <v>1424798.42</v>
      </c>
      <c r="O1418" s="20"/>
      <c r="P1418" s="1">
        <f t="shared" si="450"/>
        <v>1098125.7319999998</v>
      </c>
      <c r="Q1418" s="1"/>
      <c r="R1418" s="1">
        <v>83636.687999999995</v>
      </c>
      <c r="S1418" s="1">
        <v>243036</v>
      </c>
      <c r="T1418" s="26"/>
      <c r="U1418" s="1">
        <f t="shared" si="452"/>
        <v>4537.5745859872613</v>
      </c>
      <c r="V1418" s="1">
        <f t="shared" si="452"/>
        <v>4537.5745859872613</v>
      </c>
      <c r="W1418" s="7">
        <v>2021</v>
      </c>
      <c r="X1418" s="173" t="s">
        <v>1394</v>
      </c>
      <c r="Y1418" s="11">
        <f>+P1418-'[1]Приложение №1'!$P1388</f>
        <v>0</v>
      </c>
      <c r="AA1418" s="24">
        <f t="shared" si="451"/>
        <v>1424798.42</v>
      </c>
      <c r="AB1418" s="26">
        <v>0</v>
      </c>
      <c r="AC1418" s="26">
        <v>0</v>
      </c>
      <c r="AD1418" s="26">
        <v>0</v>
      </c>
      <c r="AE1418" s="26">
        <v>0</v>
      </c>
      <c r="AF1418" s="26">
        <v>0</v>
      </c>
      <c r="AG1418" s="26"/>
      <c r="AH1418" s="26">
        <v>0</v>
      </c>
      <c r="AI1418" s="26">
        <v>0</v>
      </c>
      <c r="AJ1418" s="26">
        <v>0</v>
      </c>
      <c r="AK1418" s="26">
        <v>0</v>
      </c>
      <c r="AL1418" s="26">
        <v>1240933.88309268</v>
      </c>
      <c r="AM1418" s="26">
        <v>0</v>
      </c>
      <c r="AN1418" s="26">
        <v>142479.842</v>
      </c>
      <c r="AO1418" s="1">
        <v>14247.984199999999</v>
      </c>
      <c r="AP1418" s="112">
        <v>27136.710707319999</v>
      </c>
      <c r="AQ1418" s="172"/>
    </row>
    <row r="1419" spans="1:43" ht="15" customHeight="1" x14ac:dyDescent="0.25">
      <c r="A1419" s="4">
        <f t="shared" si="448"/>
        <v>1390</v>
      </c>
      <c r="B1419" s="22">
        <f t="shared" si="447"/>
        <v>74</v>
      </c>
      <c r="C1419" s="2" t="s">
        <v>97</v>
      </c>
      <c r="D1419" s="2" t="s">
        <v>1287</v>
      </c>
      <c r="E1419" s="5">
        <v>1996</v>
      </c>
      <c r="F1419" s="5"/>
      <c r="G1419" s="5" t="s">
        <v>63</v>
      </c>
      <c r="H1419" s="5">
        <v>2</v>
      </c>
      <c r="I1419" s="5">
        <v>1</v>
      </c>
      <c r="J1419" s="26">
        <v>318.5</v>
      </c>
      <c r="K1419" s="26">
        <v>279.60000000000002</v>
      </c>
      <c r="L1419" s="26"/>
      <c r="M1419" s="6">
        <v>27</v>
      </c>
      <c r="N1419" s="24">
        <f t="shared" si="449"/>
        <v>2332216.2999999998</v>
      </c>
      <c r="O1419" s="20"/>
      <c r="P1419" s="1">
        <f t="shared" si="450"/>
        <v>2064248.8447999998</v>
      </c>
      <c r="Q1419" s="1"/>
      <c r="R1419" s="1">
        <v>51557.055200000003</v>
      </c>
      <c r="S1419" s="1">
        <v>216410.40000000005</v>
      </c>
      <c r="T1419" s="26"/>
      <c r="U1419" s="1">
        <f t="shared" si="452"/>
        <v>8341.26001430615</v>
      </c>
      <c r="V1419" s="1">
        <f t="shared" si="452"/>
        <v>8341.26001430615</v>
      </c>
      <c r="W1419" s="7">
        <v>2021</v>
      </c>
      <c r="X1419" s="173" t="s">
        <v>1394</v>
      </c>
      <c r="Y1419" s="11">
        <f>+P1419-'[1]Приложение №1'!$P1389</f>
        <v>0</v>
      </c>
      <c r="AA1419" s="24">
        <f t="shared" si="451"/>
        <v>2332216.2999999998</v>
      </c>
      <c r="AB1419" s="26">
        <v>0</v>
      </c>
      <c r="AC1419" s="26">
        <v>216524.68624836</v>
      </c>
      <c r="AD1419" s="26">
        <v>83502.575397360008</v>
      </c>
      <c r="AE1419" s="26">
        <v>323299.80192468001</v>
      </c>
      <c r="AF1419" s="26">
        <v>0</v>
      </c>
      <c r="AG1419" s="26"/>
      <c r="AH1419" s="26">
        <v>150621.97428348003</v>
      </c>
      <c r="AI1419" s="26">
        <v>0</v>
      </c>
      <c r="AJ1419" s="26">
        <v>0</v>
      </c>
      <c r="AK1419" s="26">
        <v>0</v>
      </c>
      <c r="AL1419" s="26">
        <v>1259858.8077205198</v>
      </c>
      <c r="AM1419" s="26">
        <v>0</v>
      </c>
      <c r="AN1419" s="26">
        <v>230611.033</v>
      </c>
      <c r="AO1419" s="1">
        <v>23322.162999999997</v>
      </c>
      <c r="AP1419" s="112">
        <v>44475.258425600005</v>
      </c>
      <c r="AQ1419" s="172"/>
    </row>
    <row r="1420" spans="1:43" ht="15" customHeight="1" x14ac:dyDescent="0.25">
      <c r="A1420" s="4">
        <f t="shared" si="448"/>
        <v>1391</v>
      </c>
      <c r="B1420" s="22">
        <f t="shared" si="447"/>
        <v>75</v>
      </c>
      <c r="C1420" s="2" t="s">
        <v>97</v>
      </c>
      <c r="D1420" s="2" t="s">
        <v>1288</v>
      </c>
      <c r="E1420" s="5">
        <v>1996</v>
      </c>
      <c r="F1420" s="5"/>
      <c r="G1420" s="5" t="s">
        <v>63</v>
      </c>
      <c r="H1420" s="5">
        <v>2</v>
      </c>
      <c r="I1420" s="5">
        <v>1</v>
      </c>
      <c r="J1420" s="26">
        <v>314.89999999999998</v>
      </c>
      <c r="K1420" s="26">
        <v>276</v>
      </c>
      <c r="L1420" s="26"/>
      <c r="M1420" s="6">
        <v>15</v>
      </c>
      <c r="N1420" s="24">
        <f t="shared" si="449"/>
        <v>3129610.92</v>
      </c>
      <c r="O1420" s="20"/>
      <c r="P1420" s="1">
        <f t="shared" si="450"/>
        <v>2839263.6880000001</v>
      </c>
      <c r="Q1420" s="1"/>
      <c r="R1420" s="1">
        <v>76723.231999999989</v>
      </c>
      <c r="S1420" s="1">
        <v>213624</v>
      </c>
      <c r="T1420" s="26"/>
      <c r="U1420" s="1">
        <f t="shared" si="452"/>
        <v>11339.17</v>
      </c>
      <c r="V1420" s="1">
        <f t="shared" si="452"/>
        <v>11339.17</v>
      </c>
      <c r="W1420" s="7">
        <v>2021</v>
      </c>
      <c r="X1420" s="173" t="s">
        <v>1394</v>
      </c>
      <c r="Y1420" s="11">
        <f>+P1420-'[1]Приложение №1'!$P1390</f>
        <v>0</v>
      </c>
      <c r="AA1420" s="24">
        <f t="shared" si="451"/>
        <v>3129610.92</v>
      </c>
      <c r="AB1420" s="26">
        <v>0</v>
      </c>
      <c r="AC1420" s="26">
        <v>213736.81475159997</v>
      </c>
      <c r="AD1420" s="26">
        <v>82427.434941600004</v>
      </c>
      <c r="AE1420" s="26">
        <v>319137.14186928002</v>
      </c>
      <c r="AF1420" s="26">
        <v>0</v>
      </c>
      <c r="AG1420" s="26"/>
      <c r="AH1420" s="26">
        <v>148682.63745216001</v>
      </c>
      <c r="AI1420" s="26">
        <v>0</v>
      </c>
      <c r="AJ1420" s="26">
        <v>728744.67393839988</v>
      </c>
      <c r="AK1420" s="26">
        <v>0</v>
      </c>
      <c r="AL1420" s="26">
        <v>1243637.44624224</v>
      </c>
      <c r="AM1420" s="26">
        <v>0</v>
      </c>
      <c r="AN1420" s="26">
        <v>302109.87600000005</v>
      </c>
      <c r="AO1420" s="1">
        <v>31296.109199999999</v>
      </c>
      <c r="AP1420" s="112">
        <v>59838.785604720004</v>
      </c>
      <c r="AQ1420" s="172"/>
    </row>
    <row r="1421" spans="1:43" ht="15" customHeight="1" x14ac:dyDescent="0.25">
      <c r="A1421" s="4">
        <f t="shared" si="448"/>
        <v>1392</v>
      </c>
      <c r="B1421" s="22">
        <f t="shared" si="447"/>
        <v>76</v>
      </c>
      <c r="C1421" s="2" t="s">
        <v>97</v>
      </c>
      <c r="D1421" s="2" t="s">
        <v>1289</v>
      </c>
      <c r="E1421" s="5">
        <v>1996</v>
      </c>
      <c r="F1421" s="5"/>
      <c r="G1421" s="5" t="s">
        <v>63</v>
      </c>
      <c r="H1421" s="5">
        <v>2</v>
      </c>
      <c r="I1421" s="5">
        <v>1</v>
      </c>
      <c r="J1421" s="26">
        <v>313.39999999999998</v>
      </c>
      <c r="K1421" s="26">
        <v>274.5</v>
      </c>
      <c r="L1421" s="26"/>
      <c r="M1421" s="6">
        <v>18</v>
      </c>
      <c r="N1421" s="24">
        <f t="shared" si="449"/>
        <v>2289675.88</v>
      </c>
      <c r="O1421" s="20"/>
      <c r="P1421" s="1">
        <f t="shared" si="450"/>
        <v>2011648.0860000001</v>
      </c>
      <c r="Q1421" s="1"/>
      <c r="R1421" s="1">
        <v>65564.793999999994</v>
      </c>
      <c r="S1421" s="1">
        <v>212463.00000000003</v>
      </c>
      <c r="T1421" s="26"/>
      <c r="U1421" s="1">
        <f t="shared" si="452"/>
        <v>8341.2600364298723</v>
      </c>
      <c r="V1421" s="1">
        <f t="shared" si="452"/>
        <v>8341.2600364298723</v>
      </c>
      <c r="W1421" s="7">
        <v>2021</v>
      </c>
      <c r="X1421" s="173" t="s">
        <v>1394</v>
      </c>
      <c r="Y1421" s="11">
        <f>+P1421-'[1]Приложение №1'!$P1391</f>
        <v>0</v>
      </c>
      <c r="AA1421" s="24">
        <f t="shared" si="451"/>
        <v>2289675.88</v>
      </c>
      <c r="AB1421" s="26">
        <v>0</v>
      </c>
      <c r="AC1421" s="26">
        <v>212575.20598271998</v>
      </c>
      <c r="AD1421" s="26">
        <v>81979.459751700007</v>
      </c>
      <c r="AE1421" s="26">
        <v>317402.70508883992</v>
      </c>
      <c r="AF1421" s="26">
        <v>0</v>
      </c>
      <c r="AG1421" s="26"/>
      <c r="AH1421" s="26">
        <v>147874.57963992003</v>
      </c>
      <c r="AI1421" s="26">
        <v>0</v>
      </c>
      <c r="AJ1421" s="26">
        <v>0</v>
      </c>
      <c r="AK1421" s="26">
        <v>0</v>
      </c>
      <c r="AL1421" s="26">
        <v>1236878.54707788</v>
      </c>
      <c r="AM1421" s="26">
        <v>0</v>
      </c>
      <c r="AN1421" s="26">
        <v>226404.6091</v>
      </c>
      <c r="AO1421" s="1">
        <v>22896.7588</v>
      </c>
      <c r="AP1421" s="112">
        <v>43664.014558939998</v>
      </c>
      <c r="AQ1421" s="172"/>
    </row>
    <row r="1422" spans="1:43" ht="15" customHeight="1" x14ac:dyDescent="0.25">
      <c r="A1422" s="4">
        <f t="shared" si="448"/>
        <v>1393</v>
      </c>
      <c r="B1422" s="22">
        <f t="shared" si="447"/>
        <v>77</v>
      </c>
      <c r="C1422" s="2" t="s">
        <v>97</v>
      </c>
      <c r="D1422" s="2" t="s">
        <v>1290</v>
      </c>
      <c r="E1422" s="5">
        <v>1996</v>
      </c>
      <c r="F1422" s="5"/>
      <c r="G1422" s="5" t="s">
        <v>63</v>
      </c>
      <c r="H1422" s="5">
        <v>2</v>
      </c>
      <c r="I1422" s="5">
        <v>1</v>
      </c>
      <c r="J1422" s="26">
        <v>314.39999999999998</v>
      </c>
      <c r="K1422" s="26">
        <v>275.5</v>
      </c>
      <c r="L1422" s="26"/>
      <c r="M1422" s="6">
        <v>25</v>
      </c>
      <c r="N1422" s="24">
        <f t="shared" si="449"/>
        <v>1425315.78</v>
      </c>
      <c r="O1422" s="20"/>
      <c r="P1422" s="1">
        <f t="shared" si="450"/>
        <v>1147117.274</v>
      </c>
      <c r="Q1422" s="1"/>
      <c r="R1422" s="1">
        <v>64961.506000000008</v>
      </c>
      <c r="S1422" s="1">
        <v>213237</v>
      </c>
      <c r="T1422" s="26"/>
      <c r="U1422" s="1">
        <f t="shared" si="452"/>
        <v>5173.5600000000004</v>
      </c>
      <c r="V1422" s="1">
        <f t="shared" si="452"/>
        <v>5173.5600000000004</v>
      </c>
      <c r="W1422" s="7">
        <v>2021</v>
      </c>
      <c r="X1422" s="173" t="s">
        <v>1394</v>
      </c>
      <c r="Y1422" s="11">
        <f>+P1422-'[1]Приложение №1'!$P1392</f>
        <v>0</v>
      </c>
      <c r="AA1422" s="24">
        <f t="shared" si="451"/>
        <v>1425315.78</v>
      </c>
      <c r="AB1422" s="26">
        <v>0</v>
      </c>
      <c r="AC1422" s="26">
        <v>0</v>
      </c>
      <c r="AD1422" s="26">
        <v>0</v>
      </c>
      <c r="AE1422" s="26">
        <v>0</v>
      </c>
      <c r="AF1422" s="26">
        <v>0</v>
      </c>
      <c r="AG1422" s="26"/>
      <c r="AH1422" s="26">
        <v>0</v>
      </c>
      <c r="AI1422" s="26">
        <v>0</v>
      </c>
      <c r="AJ1422" s="26">
        <v>0</v>
      </c>
      <c r="AK1422" s="26">
        <v>0</v>
      </c>
      <c r="AL1422" s="26">
        <v>1241384.4798541202</v>
      </c>
      <c r="AM1422" s="26">
        <v>0</v>
      </c>
      <c r="AN1422" s="26">
        <v>142531.57800000001</v>
      </c>
      <c r="AO1422" s="1">
        <v>14253.157800000001</v>
      </c>
      <c r="AP1422" s="112">
        <v>27146.564345880008</v>
      </c>
      <c r="AQ1422" s="172"/>
    </row>
    <row r="1423" spans="1:43" ht="15" customHeight="1" x14ac:dyDescent="0.25">
      <c r="A1423" s="4">
        <f t="shared" si="448"/>
        <v>1394</v>
      </c>
      <c r="B1423" s="22">
        <f t="shared" si="447"/>
        <v>78</v>
      </c>
      <c r="C1423" s="2" t="s">
        <v>97</v>
      </c>
      <c r="D1423" s="2" t="s">
        <v>1291</v>
      </c>
      <c r="E1423" s="5">
        <v>1996</v>
      </c>
      <c r="F1423" s="5"/>
      <c r="G1423" s="5" t="s">
        <v>63</v>
      </c>
      <c r="H1423" s="5">
        <v>2</v>
      </c>
      <c r="I1423" s="5">
        <v>1</v>
      </c>
      <c r="J1423" s="26">
        <v>314.39999999999998</v>
      </c>
      <c r="K1423" s="26">
        <v>275.5</v>
      </c>
      <c r="L1423" s="26"/>
      <c r="M1423" s="6">
        <v>20</v>
      </c>
      <c r="N1423" s="24">
        <f t="shared" si="449"/>
        <v>872701.35999999987</v>
      </c>
      <c r="O1423" s="20"/>
      <c r="P1423" s="1">
        <f t="shared" si="450"/>
        <v>593265.17399999988</v>
      </c>
      <c r="Q1423" s="1"/>
      <c r="R1423" s="1">
        <v>66199.186000000002</v>
      </c>
      <c r="S1423" s="1">
        <v>213237</v>
      </c>
      <c r="T1423" s="26"/>
      <c r="U1423" s="1">
        <f t="shared" si="452"/>
        <v>3167.7000362976401</v>
      </c>
      <c r="V1423" s="1">
        <f t="shared" si="452"/>
        <v>3167.7000362976401</v>
      </c>
      <c r="W1423" s="7">
        <v>2021</v>
      </c>
      <c r="X1423" s="173" t="s">
        <v>1394</v>
      </c>
      <c r="Y1423" s="11">
        <f>+P1423-'[1]Приложение №1'!$P1393</f>
        <v>0</v>
      </c>
      <c r="AA1423" s="24">
        <f t="shared" si="451"/>
        <v>872701.35999999987</v>
      </c>
      <c r="AB1423" s="26">
        <v>0</v>
      </c>
      <c r="AC1423" s="26">
        <v>213349.61473181998</v>
      </c>
      <c r="AD1423" s="26">
        <v>82278.109878300005</v>
      </c>
      <c r="AE1423" s="26">
        <v>318558.99908112001</v>
      </c>
      <c r="AF1423" s="26">
        <v>0</v>
      </c>
      <c r="AG1423" s="26"/>
      <c r="AH1423" s="26">
        <v>148413.28484807999</v>
      </c>
      <c r="AI1423" s="26">
        <v>0</v>
      </c>
      <c r="AJ1423" s="26">
        <v>0</v>
      </c>
      <c r="AK1423" s="26">
        <v>0</v>
      </c>
      <c r="AL1423" s="26">
        <v>0</v>
      </c>
      <c r="AM1423" s="26">
        <v>0</v>
      </c>
      <c r="AN1423" s="26">
        <v>84697.820200000002</v>
      </c>
      <c r="AO1423" s="1">
        <v>8727.0136000000002</v>
      </c>
      <c r="AP1423" s="112">
        <v>16676.517660680005</v>
      </c>
      <c r="AQ1423" s="172"/>
    </row>
    <row r="1424" spans="1:43" ht="15" customHeight="1" x14ac:dyDescent="0.25">
      <c r="A1424" s="4">
        <f t="shared" si="448"/>
        <v>1395</v>
      </c>
      <c r="B1424" s="22">
        <f t="shared" si="447"/>
        <v>79</v>
      </c>
      <c r="C1424" s="2" t="s">
        <v>97</v>
      </c>
      <c r="D1424" s="2" t="s">
        <v>1292</v>
      </c>
      <c r="E1424" s="5">
        <v>1996</v>
      </c>
      <c r="F1424" s="5"/>
      <c r="G1424" s="5" t="s">
        <v>63</v>
      </c>
      <c r="H1424" s="5">
        <v>2</v>
      </c>
      <c r="I1424" s="5">
        <v>1</v>
      </c>
      <c r="J1424" s="26">
        <v>314.39999999999998</v>
      </c>
      <c r="K1424" s="26">
        <v>275.5</v>
      </c>
      <c r="L1424" s="26"/>
      <c r="M1424" s="6">
        <v>16</v>
      </c>
      <c r="N1424" s="24">
        <f t="shared" si="449"/>
        <v>3123941.3499999996</v>
      </c>
      <c r="O1424" s="20"/>
      <c r="P1424" s="1">
        <f t="shared" si="450"/>
        <v>2850213.8939999994</v>
      </c>
      <c r="Q1424" s="1"/>
      <c r="R1424" s="1">
        <v>60490.456000000006</v>
      </c>
      <c r="S1424" s="1">
        <v>213237</v>
      </c>
      <c r="T1424" s="26"/>
      <c r="U1424" s="1">
        <f t="shared" si="452"/>
        <v>11339.17005444646</v>
      </c>
      <c r="V1424" s="1">
        <f t="shared" si="452"/>
        <v>11339.17005444646</v>
      </c>
      <c r="W1424" s="7">
        <v>2021</v>
      </c>
      <c r="X1424" s="173" t="s">
        <v>1394</v>
      </c>
      <c r="Y1424" s="11">
        <f>+P1424-'[1]Приложение №1'!$P1394</f>
        <v>0</v>
      </c>
      <c r="AA1424" s="24">
        <f t="shared" si="451"/>
        <v>3123941.3499999996</v>
      </c>
      <c r="AB1424" s="26">
        <v>0</v>
      </c>
      <c r="AC1424" s="26">
        <v>213349.61473181998</v>
      </c>
      <c r="AD1424" s="26">
        <v>82278.109878300005</v>
      </c>
      <c r="AE1424" s="26">
        <v>318558.99908112001</v>
      </c>
      <c r="AF1424" s="26">
        <v>0</v>
      </c>
      <c r="AG1424" s="26"/>
      <c r="AH1424" s="26">
        <v>148413.28484807999</v>
      </c>
      <c r="AI1424" s="26">
        <v>0</v>
      </c>
      <c r="AJ1424" s="26">
        <v>727424.48871539999</v>
      </c>
      <c r="AK1424" s="26">
        <v>0</v>
      </c>
      <c r="AL1424" s="26">
        <v>1241384.4798541202</v>
      </c>
      <c r="AM1424" s="26">
        <v>0</v>
      </c>
      <c r="AN1424" s="26">
        <v>301562.57709999999</v>
      </c>
      <c r="AO1424" s="1">
        <v>31239.413499999995</v>
      </c>
      <c r="AP1424" s="112">
        <v>59730.38229116</v>
      </c>
      <c r="AQ1424" s="172"/>
    </row>
    <row r="1425" spans="1:43" ht="15" customHeight="1" x14ac:dyDescent="0.25">
      <c r="A1425" s="4">
        <f t="shared" si="448"/>
        <v>1396</v>
      </c>
      <c r="B1425" s="22">
        <f t="shared" si="447"/>
        <v>80</v>
      </c>
      <c r="C1425" s="2" t="s">
        <v>97</v>
      </c>
      <c r="D1425" s="2" t="s">
        <v>1293</v>
      </c>
      <c r="E1425" s="5">
        <v>1996</v>
      </c>
      <c r="F1425" s="5"/>
      <c r="G1425" s="5" t="s">
        <v>63</v>
      </c>
      <c r="H1425" s="5">
        <v>2</v>
      </c>
      <c r="I1425" s="5">
        <v>1</v>
      </c>
      <c r="J1425" s="26">
        <v>314.3</v>
      </c>
      <c r="K1425" s="26">
        <v>275.39999999999998</v>
      </c>
      <c r="L1425" s="26"/>
      <c r="M1425" s="6">
        <v>17</v>
      </c>
      <c r="N1425" s="24">
        <f t="shared" si="449"/>
        <v>2250422.83</v>
      </c>
      <c r="O1425" s="20"/>
      <c r="P1425" s="1">
        <f t="shared" si="450"/>
        <v>1965893.2152</v>
      </c>
      <c r="Q1425" s="1"/>
      <c r="R1425" s="1">
        <v>71370.014800000004</v>
      </c>
      <c r="S1425" s="1">
        <v>213159.59999999998</v>
      </c>
      <c r="T1425" s="26"/>
      <c r="U1425" s="1">
        <f t="shared" si="452"/>
        <v>8171.4699709513443</v>
      </c>
      <c r="V1425" s="1">
        <f t="shared" si="452"/>
        <v>8171.4699709513443</v>
      </c>
      <c r="W1425" s="7">
        <v>2021</v>
      </c>
      <c r="X1425" s="173" t="s">
        <v>1394</v>
      </c>
      <c r="Y1425" s="11">
        <f>+P1425-'[1]Приложение №1'!$P1395</f>
        <v>0</v>
      </c>
      <c r="AA1425" s="24">
        <f t="shared" si="451"/>
        <v>2250422.83</v>
      </c>
      <c r="AB1425" s="26">
        <v>0</v>
      </c>
      <c r="AC1425" s="26">
        <v>0</v>
      </c>
      <c r="AD1425" s="26">
        <v>0</v>
      </c>
      <c r="AE1425" s="26">
        <v>0</v>
      </c>
      <c r="AF1425" s="26">
        <v>0</v>
      </c>
      <c r="AG1425" s="26"/>
      <c r="AH1425" s="26">
        <v>0</v>
      </c>
      <c r="AI1425" s="26">
        <v>0</v>
      </c>
      <c r="AJ1425" s="26">
        <v>727160.44286340009</v>
      </c>
      <c r="AK1425" s="26">
        <v>0</v>
      </c>
      <c r="AL1425" s="26">
        <v>1240933.88309268</v>
      </c>
      <c r="AM1425" s="26">
        <v>0</v>
      </c>
      <c r="AN1425" s="26">
        <v>216786.03889999999</v>
      </c>
      <c r="AO1425" s="1">
        <v>22504.228300000002</v>
      </c>
      <c r="AP1425" s="112">
        <v>43038.236843920007</v>
      </c>
      <c r="AQ1425" s="172"/>
    </row>
    <row r="1426" spans="1:43" ht="15" customHeight="1" x14ac:dyDescent="0.25">
      <c r="A1426" s="4">
        <f t="shared" si="448"/>
        <v>1397</v>
      </c>
      <c r="B1426" s="22">
        <f t="shared" si="447"/>
        <v>81</v>
      </c>
      <c r="C1426" s="2" t="s">
        <v>97</v>
      </c>
      <c r="D1426" s="2" t="s">
        <v>1294</v>
      </c>
      <c r="E1426" s="5">
        <v>1996</v>
      </c>
      <c r="F1426" s="5"/>
      <c r="G1426" s="5" t="s">
        <v>63</v>
      </c>
      <c r="H1426" s="5">
        <v>2</v>
      </c>
      <c r="I1426" s="5">
        <v>1</v>
      </c>
      <c r="J1426" s="26">
        <v>313.89999999999998</v>
      </c>
      <c r="K1426" s="26">
        <v>275</v>
      </c>
      <c r="L1426" s="26"/>
      <c r="M1426" s="6">
        <v>22</v>
      </c>
      <c r="N1426" s="24">
        <f t="shared" si="449"/>
        <v>2293846.5</v>
      </c>
      <c r="O1426" s="20"/>
      <c r="P1426" s="1">
        <f t="shared" si="450"/>
        <v>2009470.2400000002</v>
      </c>
      <c r="Q1426" s="1"/>
      <c r="R1426" s="1">
        <v>71526.259999999995</v>
      </c>
      <c r="S1426" s="1">
        <v>212850</v>
      </c>
      <c r="T1426" s="26"/>
      <c r="U1426" s="1">
        <f t="shared" si="452"/>
        <v>8341.26</v>
      </c>
      <c r="V1426" s="1">
        <f t="shared" si="452"/>
        <v>8341.26</v>
      </c>
      <c r="W1426" s="7">
        <v>2021</v>
      </c>
      <c r="X1426" s="173" t="s">
        <v>1394</v>
      </c>
      <c r="Y1426" s="11">
        <f>+P1426-'[1]Приложение №1'!$P1396</f>
        <v>0</v>
      </c>
      <c r="AA1426" s="24">
        <f t="shared" si="451"/>
        <v>2293846.5</v>
      </c>
      <c r="AB1426" s="26">
        <v>0</v>
      </c>
      <c r="AC1426" s="26">
        <v>212962.40600250001</v>
      </c>
      <c r="AD1426" s="26">
        <v>82128.784814999992</v>
      </c>
      <c r="AE1426" s="26">
        <v>317980.84787699999</v>
      </c>
      <c r="AF1426" s="26">
        <v>0</v>
      </c>
      <c r="AG1426" s="26"/>
      <c r="AH1426" s="26">
        <v>148143.93224399997</v>
      </c>
      <c r="AI1426" s="26">
        <v>0</v>
      </c>
      <c r="AJ1426" s="26">
        <v>0</v>
      </c>
      <c r="AK1426" s="26">
        <v>0</v>
      </c>
      <c r="AL1426" s="26">
        <v>1239131.5134660001</v>
      </c>
      <c r="AM1426" s="26">
        <v>0</v>
      </c>
      <c r="AN1426" s="26">
        <v>226817.0025</v>
      </c>
      <c r="AO1426" s="1">
        <v>22938.465</v>
      </c>
      <c r="AP1426" s="112">
        <v>43743.548095500002</v>
      </c>
      <c r="AQ1426" s="172"/>
    </row>
    <row r="1427" spans="1:43" ht="15" customHeight="1" x14ac:dyDescent="0.25">
      <c r="A1427" s="4">
        <f t="shared" si="448"/>
        <v>1398</v>
      </c>
      <c r="B1427" s="22">
        <f t="shared" si="447"/>
        <v>82</v>
      </c>
      <c r="C1427" s="2" t="s">
        <v>97</v>
      </c>
      <c r="D1427" s="2" t="s">
        <v>1295</v>
      </c>
      <c r="E1427" s="5">
        <v>1996</v>
      </c>
      <c r="F1427" s="5"/>
      <c r="G1427" s="5" t="s">
        <v>63</v>
      </c>
      <c r="H1427" s="5">
        <v>2</v>
      </c>
      <c r="I1427" s="5">
        <v>1</v>
      </c>
      <c r="J1427" s="26">
        <v>313.60000000000002</v>
      </c>
      <c r="K1427" s="26">
        <v>274.7</v>
      </c>
      <c r="L1427" s="26"/>
      <c r="M1427" s="6">
        <v>21</v>
      </c>
      <c r="N1427" s="24">
        <f t="shared" si="449"/>
        <v>3114870</v>
      </c>
      <c r="O1427" s="20"/>
      <c r="P1427" s="1">
        <f t="shared" si="450"/>
        <v>2830949.5236</v>
      </c>
      <c r="Q1427" s="1"/>
      <c r="R1427" s="1">
        <v>71302.676399999997</v>
      </c>
      <c r="S1427" s="1">
        <v>212617.8</v>
      </c>
      <c r="T1427" s="26"/>
      <c r="U1427" s="1">
        <f t="shared" si="452"/>
        <v>11339.170003640334</v>
      </c>
      <c r="V1427" s="1">
        <f t="shared" si="452"/>
        <v>11339.170003640334</v>
      </c>
      <c r="W1427" s="7">
        <v>2021</v>
      </c>
      <c r="X1427" s="173" t="s">
        <v>1394</v>
      </c>
      <c r="Y1427" s="11">
        <f>+P1427-'[1]Приложение №1'!$P1397</f>
        <v>0</v>
      </c>
      <c r="AA1427" s="24">
        <f t="shared" si="451"/>
        <v>3114870</v>
      </c>
      <c r="AB1427" s="26">
        <v>0</v>
      </c>
      <c r="AC1427" s="26">
        <v>212730.08773254001</v>
      </c>
      <c r="AD1427" s="26">
        <v>82039.189777020001</v>
      </c>
      <c r="AE1427" s="26">
        <v>317633.95883772004</v>
      </c>
      <c r="AF1427" s="26">
        <v>0</v>
      </c>
      <c r="AG1427" s="26"/>
      <c r="AH1427" s="26">
        <v>147982.31684544001</v>
      </c>
      <c r="AI1427" s="26">
        <v>0</v>
      </c>
      <c r="AJ1427" s="26">
        <v>725312.18355119997</v>
      </c>
      <c r="AK1427" s="26">
        <v>0</v>
      </c>
      <c r="AL1427" s="26">
        <v>1237779.73189122</v>
      </c>
      <c r="AM1427" s="26">
        <v>0</v>
      </c>
      <c r="AN1427" s="26">
        <v>300686.89509999997</v>
      </c>
      <c r="AO1427" s="1">
        <v>31148.7</v>
      </c>
      <c r="AP1427" s="112">
        <v>59556.936264860007</v>
      </c>
      <c r="AQ1427" s="172"/>
    </row>
    <row r="1428" spans="1:43" ht="15" customHeight="1" x14ac:dyDescent="0.25">
      <c r="A1428" s="4">
        <f t="shared" si="448"/>
        <v>1399</v>
      </c>
      <c r="B1428" s="22">
        <f t="shared" si="447"/>
        <v>83</v>
      </c>
      <c r="C1428" s="2" t="s">
        <v>97</v>
      </c>
      <c r="D1428" s="2" t="s">
        <v>1296</v>
      </c>
      <c r="E1428" s="5">
        <v>1996</v>
      </c>
      <c r="F1428" s="5"/>
      <c r="G1428" s="5" t="s">
        <v>63</v>
      </c>
      <c r="H1428" s="5">
        <v>2</v>
      </c>
      <c r="I1428" s="5">
        <v>1</v>
      </c>
      <c r="J1428" s="26">
        <v>314.10000000000002</v>
      </c>
      <c r="K1428" s="26">
        <v>275.2</v>
      </c>
      <c r="L1428" s="26"/>
      <c r="M1428" s="6">
        <v>23</v>
      </c>
      <c r="N1428" s="24">
        <f t="shared" si="449"/>
        <v>1452081.7899999998</v>
      </c>
      <c r="O1428" s="20"/>
      <c r="P1428" s="1">
        <f t="shared" si="450"/>
        <v>1172368.3975999998</v>
      </c>
      <c r="Q1428" s="1"/>
      <c r="R1428" s="1">
        <v>66708.592399999994</v>
      </c>
      <c r="S1428" s="1">
        <v>213004.79999999999</v>
      </c>
      <c r="T1428" s="26"/>
      <c r="U1428" s="1">
        <f t="shared" si="452"/>
        <v>5276.459992732558</v>
      </c>
      <c r="V1428" s="1">
        <f t="shared" si="452"/>
        <v>5276.459992732558</v>
      </c>
      <c r="W1428" s="7">
        <v>2021</v>
      </c>
      <c r="X1428" s="173" t="s">
        <v>1394</v>
      </c>
      <c r="Y1428" s="11">
        <f>+P1428-'[1]Приложение №1'!$P1399</f>
        <v>0</v>
      </c>
      <c r="AA1428" s="24">
        <f t="shared" si="451"/>
        <v>1452081.7899999998</v>
      </c>
      <c r="AB1428" s="26">
        <v>0</v>
      </c>
      <c r="AC1428" s="26">
        <v>0</v>
      </c>
      <c r="AD1428" s="26">
        <v>82188.514840320015</v>
      </c>
      <c r="AE1428" s="26">
        <v>318212.11004184</v>
      </c>
      <c r="AF1428" s="26">
        <v>0</v>
      </c>
      <c r="AG1428" s="26"/>
      <c r="AH1428" s="26">
        <v>148251.66944952001</v>
      </c>
      <c r="AI1428" s="26">
        <v>0</v>
      </c>
      <c r="AJ1428" s="26">
        <v>726632.36877419997</v>
      </c>
      <c r="AK1428" s="26">
        <v>0</v>
      </c>
      <c r="AL1428" s="26">
        <v>0</v>
      </c>
      <c r="AM1428" s="26">
        <v>0</v>
      </c>
      <c r="AN1428" s="26">
        <v>134388.41629999998</v>
      </c>
      <c r="AO1428" s="1">
        <v>14520.8179</v>
      </c>
      <c r="AP1428" s="112">
        <v>27887.892694120008</v>
      </c>
      <c r="AQ1428" s="172"/>
    </row>
    <row r="1429" spans="1:43" ht="15" customHeight="1" x14ac:dyDescent="0.25">
      <c r="A1429" s="4">
        <f t="shared" si="448"/>
        <v>1400</v>
      </c>
      <c r="B1429" s="22">
        <f t="shared" si="447"/>
        <v>84</v>
      </c>
      <c r="C1429" s="2" t="s">
        <v>97</v>
      </c>
      <c r="D1429" s="2" t="s">
        <v>1297</v>
      </c>
      <c r="E1429" s="5">
        <v>1996</v>
      </c>
      <c r="F1429" s="5"/>
      <c r="G1429" s="5" t="s">
        <v>63</v>
      </c>
      <c r="H1429" s="5">
        <v>2</v>
      </c>
      <c r="I1429" s="5">
        <v>1</v>
      </c>
      <c r="J1429" s="26">
        <v>313.8</v>
      </c>
      <c r="K1429" s="26">
        <v>274.89999999999998</v>
      </c>
      <c r="L1429" s="26"/>
      <c r="M1429" s="6">
        <v>23</v>
      </c>
      <c r="N1429" s="24">
        <f t="shared" si="449"/>
        <v>3117137.84</v>
      </c>
      <c r="O1429" s="20"/>
      <c r="P1429" s="1">
        <f t="shared" si="450"/>
        <v>2842346.1711999997</v>
      </c>
      <c r="Q1429" s="1"/>
      <c r="R1429" s="1">
        <v>62019.068799999994</v>
      </c>
      <c r="S1429" s="1">
        <v>212772.59999999998</v>
      </c>
      <c r="T1429" s="26"/>
      <c r="U1429" s="1">
        <f t="shared" si="452"/>
        <v>11339.170025463805</v>
      </c>
      <c r="V1429" s="1">
        <f t="shared" si="452"/>
        <v>11339.170025463805</v>
      </c>
      <c r="W1429" s="7">
        <v>2021</v>
      </c>
      <c r="X1429" s="173" t="s">
        <v>1394</v>
      </c>
      <c r="Y1429" s="11">
        <f>+P1429-'[1]Приложение №1'!$P1400</f>
        <v>0</v>
      </c>
      <c r="AA1429" s="24">
        <f t="shared" si="451"/>
        <v>3117137.84</v>
      </c>
      <c r="AB1429" s="26">
        <v>0</v>
      </c>
      <c r="AC1429" s="26">
        <v>212884.96948236</v>
      </c>
      <c r="AD1429" s="26">
        <v>82098.919802340009</v>
      </c>
      <c r="AE1429" s="26">
        <v>317865.22100255999</v>
      </c>
      <c r="AF1429" s="26">
        <v>0</v>
      </c>
      <c r="AG1429" s="26"/>
      <c r="AH1429" s="26">
        <v>148090.06364124001</v>
      </c>
      <c r="AI1429" s="26">
        <v>0</v>
      </c>
      <c r="AJ1429" s="26">
        <v>725840.25764039997</v>
      </c>
      <c r="AK1429" s="26">
        <v>0</v>
      </c>
      <c r="AL1429" s="26">
        <v>1238680.9167045599</v>
      </c>
      <c r="AM1429" s="26">
        <v>0</v>
      </c>
      <c r="AN1429" s="26">
        <v>300905.81549999997</v>
      </c>
      <c r="AO1429" s="1">
        <v>31171.378399999998</v>
      </c>
      <c r="AP1429" s="112">
        <v>59600.297826540002</v>
      </c>
      <c r="AQ1429" s="172"/>
    </row>
    <row r="1430" spans="1:43" ht="15" customHeight="1" x14ac:dyDescent="0.25">
      <c r="A1430" s="4">
        <f t="shared" si="448"/>
        <v>1401</v>
      </c>
      <c r="B1430" s="22">
        <f t="shared" si="447"/>
        <v>85</v>
      </c>
      <c r="C1430" s="2" t="s">
        <v>97</v>
      </c>
      <c r="D1430" s="2" t="s">
        <v>1298</v>
      </c>
      <c r="E1430" s="5">
        <v>1996</v>
      </c>
      <c r="F1430" s="5"/>
      <c r="G1430" s="5" t="s">
        <v>63</v>
      </c>
      <c r="H1430" s="5">
        <v>2</v>
      </c>
      <c r="I1430" s="5">
        <v>1</v>
      </c>
      <c r="J1430" s="26">
        <v>313.2</v>
      </c>
      <c r="K1430" s="26">
        <v>274.3</v>
      </c>
      <c r="L1430" s="26"/>
      <c r="M1430" s="6">
        <v>14</v>
      </c>
      <c r="N1430" s="24">
        <f t="shared" si="449"/>
        <v>3110334.34</v>
      </c>
      <c r="O1430" s="20"/>
      <c r="P1430" s="1">
        <f t="shared" si="450"/>
        <v>2826719.8683999996</v>
      </c>
      <c r="Q1430" s="1"/>
      <c r="R1430" s="1">
        <v>71306.271600000007</v>
      </c>
      <c r="S1430" s="1">
        <v>212308.2</v>
      </c>
      <c r="T1430" s="26"/>
      <c r="U1430" s="1">
        <f t="shared" si="452"/>
        <v>11339.170032810791</v>
      </c>
      <c r="V1430" s="1">
        <f t="shared" si="452"/>
        <v>11339.170032810791</v>
      </c>
      <c r="W1430" s="7">
        <v>2021</v>
      </c>
      <c r="X1430" s="173" t="s">
        <v>1394</v>
      </c>
      <c r="Y1430" s="11">
        <f>+P1430-'[1]Приложение №1'!$P1401</f>
        <v>0</v>
      </c>
      <c r="AA1430" s="24">
        <f t="shared" si="451"/>
        <v>3110334.34</v>
      </c>
      <c r="AB1430" s="26">
        <v>0</v>
      </c>
      <c r="AC1430" s="26">
        <v>212420.32423290002</v>
      </c>
      <c r="AD1430" s="26">
        <v>81919.729726379999</v>
      </c>
      <c r="AE1430" s="26">
        <v>317171.44292400003</v>
      </c>
      <c r="AF1430" s="26">
        <v>0</v>
      </c>
      <c r="AG1430" s="26"/>
      <c r="AH1430" s="26">
        <v>147766.84243439996</v>
      </c>
      <c r="AI1430" s="26">
        <v>0</v>
      </c>
      <c r="AJ1430" s="26">
        <v>724256.02656539984</v>
      </c>
      <c r="AK1430" s="26">
        <v>0</v>
      </c>
      <c r="AL1430" s="26">
        <v>1235977.36226454</v>
      </c>
      <c r="AM1430" s="26">
        <v>0</v>
      </c>
      <c r="AN1430" s="26">
        <v>300249.05489999999</v>
      </c>
      <c r="AO1430" s="1">
        <v>31103.343399999998</v>
      </c>
      <c r="AP1430" s="112">
        <v>59470.213552380003</v>
      </c>
      <c r="AQ1430" s="172"/>
    </row>
    <row r="1431" spans="1:43" ht="15" customHeight="1" x14ac:dyDescent="0.25">
      <c r="A1431" s="4">
        <f t="shared" si="448"/>
        <v>1402</v>
      </c>
      <c r="B1431" s="22">
        <f t="shared" si="447"/>
        <v>86</v>
      </c>
      <c r="C1431" s="2" t="s">
        <v>97</v>
      </c>
      <c r="D1431" s="2" t="s">
        <v>1299</v>
      </c>
      <c r="E1431" s="5">
        <v>1996</v>
      </c>
      <c r="F1431" s="5"/>
      <c r="G1431" s="5" t="s">
        <v>63</v>
      </c>
      <c r="H1431" s="5">
        <v>2</v>
      </c>
      <c r="I1431" s="5">
        <v>1</v>
      </c>
      <c r="J1431" s="26">
        <v>314.3</v>
      </c>
      <c r="K1431" s="26">
        <v>275.39999999999998</v>
      </c>
      <c r="L1431" s="26"/>
      <c r="M1431" s="6">
        <v>16</v>
      </c>
      <c r="N1431" s="24">
        <f t="shared" si="449"/>
        <v>3122807.4099999997</v>
      </c>
      <c r="O1431" s="20"/>
      <c r="P1431" s="1">
        <f t="shared" si="450"/>
        <v>2833704.2851999998</v>
      </c>
      <c r="Q1431" s="1"/>
      <c r="R1431" s="1">
        <v>75943.524799999985</v>
      </c>
      <c r="S1431" s="1">
        <v>213159.59999999998</v>
      </c>
      <c r="T1431" s="26"/>
      <c r="U1431" s="1">
        <f t="shared" si="452"/>
        <v>11339.169970951343</v>
      </c>
      <c r="V1431" s="1">
        <f t="shared" si="452"/>
        <v>11339.169970951343</v>
      </c>
      <c r="W1431" s="7">
        <v>2021</v>
      </c>
      <c r="X1431" s="173" t="s">
        <v>1394</v>
      </c>
      <c r="Y1431" s="11">
        <f>+P1431-'[1]Приложение №1'!$P1402</f>
        <v>0</v>
      </c>
      <c r="AA1431" s="24">
        <f t="shared" si="451"/>
        <v>3122807.4099999997</v>
      </c>
      <c r="AB1431" s="26">
        <v>0</v>
      </c>
      <c r="AC1431" s="26">
        <v>213272.16950214002</v>
      </c>
      <c r="AD1431" s="26">
        <v>82248.244865639994</v>
      </c>
      <c r="AE1431" s="26">
        <v>318443.36379071994</v>
      </c>
      <c r="AF1431" s="26">
        <v>0</v>
      </c>
      <c r="AG1431" s="26"/>
      <c r="AH1431" s="26">
        <v>148359.41624532</v>
      </c>
      <c r="AI1431" s="26">
        <v>0</v>
      </c>
      <c r="AJ1431" s="26">
        <v>727160.44286340009</v>
      </c>
      <c r="AK1431" s="26">
        <v>0</v>
      </c>
      <c r="AL1431" s="26">
        <v>1240933.88309268</v>
      </c>
      <c r="AM1431" s="26">
        <v>0</v>
      </c>
      <c r="AN1431" s="26">
        <v>301453.11440000002</v>
      </c>
      <c r="AO1431" s="1">
        <v>31228.074100000002</v>
      </c>
      <c r="AP1431" s="112">
        <v>59708.701140100013</v>
      </c>
      <c r="AQ1431" s="172"/>
    </row>
    <row r="1432" spans="1:43" ht="15" customHeight="1" x14ac:dyDescent="0.25">
      <c r="A1432" s="4">
        <f t="shared" si="448"/>
        <v>1403</v>
      </c>
      <c r="B1432" s="22">
        <f t="shared" si="447"/>
        <v>87</v>
      </c>
      <c r="C1432" s="2" t="s">
        <v>97</v>
      </c>
      <c r="D1432" s="2" t="s">
        <v>1300</v>
      </c>
      <c r="E1432" s="5">
        <v>1996</v>
      </c>
      <c r="F1432" s="5"/>
      <c r="G1432" s="5" t="s">
        <v>63</v>
      </c>
      <c r="H1432" s="5">
        <v>2</v>
      </c>
      <c r="I1432" s="5">
        <v>1</v>
      </c>
      <c r="J1432" s="26">
        <v>314.5</v>
      </c>
      <c r="K1432" s="26">
        <v>275.60000000000002</v>
      </c>
      <c r="L1432" s="26"/>
      <c r="M1432" s="6">
        <v>22</v>
      </c>
      <c r="N1432" s="24">
        <f t="shared" si="449"/>
        <v>2298851.2599999998</v>
      </c>
      <c r="O1432" s="20"/>
      <c r="P1432" s="1">
        <f t="shared" si="450"/>
        <v>2018568.2127999999</v>
      </c>
      <c r="Q1432" s="1"/>
      <c r="R1432" s="1">
        <v>66968.647200000007</v>
      </c>
      <c r="S1432" s="1">
        <v>213314.40000000002</v>
      </c>
      <c r="T1432" s="26"/>
      <c r="U1432" s="1">
        <f t="shared" si="452"/>
        <v>8341.2600145137858</v>
      </c>
      <c r="V1432" s="1">
        <f t="shared" si="452"/>
        <v>8341.2600145137858</v>
      </c>
      <c r="W1432" s="7">
        <v>2021</v>
      </c>
      <c r="X1432" s="173" t="s">
        <v>1394</v>
      </c>
      <c r="Y1432" s="11">
        <f>+P1432-'[1]Приложение №1'!$P1403</f>
        <v>0</v>
      </c>
      <c r="AA1432" s="24">
        <f t="shared" si="451"/>
        <v>2298851.2599999998</v>
      </c>
      <c r="AB1432" s="26">
        <v>0</v>
      </c>
      <c r="AC1432" s="26">
        <v>213427.05125196002</v>
      </c>
      <c r="AD1432" s="26">
        <v>82307.974890960002</v>
      </c>
      <c r="AE1432" s="26">
        <v>318674.62595556001</v>
      </c>
      <c r="AF1432" s="26">
        <v>0</v>
      </c>
      <c r="AG1432" s="26"/>
      <c r="AH1432" s="26">
        <v>148467.15345084001</v>
      </c>
      <c r="AI1432" s="26">
        <v>0</v>
      </c>
      <c r="AJ1432" s="26">
        <v>0</v>
      </c>
      <c r="AK1432" s="26">
        <v>0</v>
      </c>
      <c r="AL1432" s="26">
        <v>1241835.0766155599</v>
      </c>
      <c r="AM1432" s="26">
        <v>0</v>
      </c>
      <c r="AN1432" s="26">
        <v>227311.87659999999</v>
      </c>
      <c r="AO1432" s="1">
        <v>22988.512599999998</v>
      </c>
      <c r="AP1432" s="112">
        <v>43838.988635119989</v>
      </c>
      <c r="AQ1432" s="172"/>
    </row>
    <row r="1433" spans="1:43" ht="15" customHeight="1" x14ac:dyDescent="0.25">
      <c r="A1433" s="4">
        <f t="shared" si="448"/>
        <v>1404</v>
      </c>
      <c r="B1433" s="22">
        <f t="shared" si="447"/>
        <v>88</v>
      </c>
      <c r="C1433" s="2" t="s">
        <v>97</v>
      </c>
      <c r="D1433" s="2" t="s">
        <v>1301</v>
      </c>
      <c r="E1433" s="5">
        <v>1996</v>
      </c>
      <c r="F1433" s="5"/>
      <c r="G1433" s="5" t="s">
        <v>63</v>
      </c>
      <c r="H1433" s="5">
        <v>2</v>
      </c>
      <c r="I1433" s="5">
        <v>1</v>
      </c>
      <c r="J1433" s="26">
        <v>314.5</v>
      </c>
      <c r="K1433" s="26">
        <v>275.60000000000002</v>
      </c>
      <c r="L1433" s="26"/>
      <c r="M1433" s="6">
        <v>15</v>
      </c>
      <c r="N1433" s="24">
        <f t="shared" si="449"/>
        <v>2252057.1399999997</v>
      </c>
      <c r="O1433" s="20"/>
      <c r="P1433" s="1">
        <f t="shared" si="450"/>
        <v>1976231.4727999996</v>
      </c>
      <c r="Q1433" s="1"/>
      <c r="R1433" s="1">
        <v>62511.267200000002</v>
      </c>
      <c r="S1433" s="1">
        <v>213314.40000000002</v>
      </c>
      <c r="T1433" s="26"/>
      <c r="U1433" s="1">
        <f t="shared" ref="U1433:V1451" si="453">$N1433/($K1433+$L1433)</f>
        <v>8171.4700290275741</v>
      </c>
      <c r="V1433" s="1">
        <f t="shared" si="453"/>
        <v>8171.4700290275741</v>
      </c>
      <c r="W1433" s="7">
        <v>2021</v>
      </c>
      <c r="X1433" s="173" t="s">
        <v>1394</v>
      </c>
      <c r="Y1433" s="11">
        <f>+P1433-'[1]Приложение №1'!$P1404</f>
        <v>0</v>
      </c>
      <c r="AA1433" s="24">
        <f t="shared" si="451"/>
        <v>2252057.1399999997</v>
      </c>
      <c r="AB1433" s="26">
        <v>0</v>
      </c>
      <c r="AC1433" s="26">
        <v>0</v>
      </c>
      <c r="AD1433" s="26">
        <v>0</v>
      </c>
      <c r="AE1433" s="26">
        <v>0</v>
      </c>
      <c r="AF1433" s="26">
        <v>0</v>
      </c>
      <c r="AG1433" s="26"/>
      <c r="AH1433" s="26">
        <v>0</v>
      </c>
      <c r="AI1433" s="26">
        <v>0</v>
      </c>
      <c r="AJ1433" s="26">
        <v>727688.52575999999</v>
      </c>
      <c r="AK1433" s="26">
        <v>0</v>
      </c>
      <c r="AL1433" s="26">
        <v>1241835.0766155599</v>
      </c>
      <c r="AM1433" s="26">
        <v>0</v>
      </c>
      <c r="AN1433" s="26">
        <v>216943.47399999999</v>
      </c>
      <c r="AO1433" s="1">
        <v>22520.571399999997</v>
      </c>
      <c r="AP1433" s="112">
        <v>43069.49222444</v>
      </c>
      <c r="AQ1433" s="172"/>
    </row>
    <row r="1434" spans="1:43" ht="15" customHeight="1" x14ac:dyDescent="0.25">
      <c r="A1434" s="4">
        <f t="shared" si="448"/>
        <v>1405</v>
      </c>
      <c r="B1434" s="22">
        <f t="shared" si="447"/>
        <v>89</v>
      </c>
      <c r="C1434" s="2" t="s">
        <v>97</v>
      </c>
      <c r="D1434" s="2" t="s">
        <v>776</v>
      </c>
      <c r="E1434" s="5">
        <v>1964</v>
      </c>
      <c r="F1434" s="5">
        <v>2013</v>
      </c>
      <c r="G1434" s="5" t="s">
        <v>48</v>
      </c>
      <c r="H1434" s="5">
        <v>5</v>
      </c>
      <c r="I1434" s="5">
        <v>7</v>
      </c>
      <c r="J1434" s="26">
        <v>5522.53</v>
      </c>
      <c r="K1434" s="26">
        <v>5226.03</v>
      </c>
      <c r="L1434" s="26">
        <v>0</v>
      </c>
      <c r="M1434" s="6">
        <v>210</v>
      </c>
      <c r="N1434" s="24">
        <f t="shared" si="449"/>
        <v>31039639.368981633</v>
      </c>
      <c r="O1434" s="26"/>
      <c r="P1434" s="1">
        <f t="shared" si="450"/>
        <v>18516086.076521635</v>
      </c>
      <c r="Q1434" s="1"/>
      <c r="R1434" s="1"/>
      <c r="S1434" s="1">
        <v>12523553.292459998</v>
      </c>
      <c r="T1434" s="1"/>
      <c r="U1434" s="1">
        <f t="shared" si="453"/>
        <v>5939.4300011637197</v>
      </c>
      <c r="V1434" s="1">
        <f t="shared" si="453"/>
        <v>5939.4300011637197</v>
      </c>
      <c r="W1434" s="7">
        <v>2021</v>
      </c>
      <c r="X1434" s="173" t="s">
        <v>1394</v>
      </c>
      <c r="Y1434" s="11">
        <f>+P1434-'[1]Приложение №1'!$P1405</f>
        <v>0</v>
      </c>
      <c r="AA1434" s="24">
        <f t="shared" si="451"/>
        <v>31039639.368981633</v>
      </c>
      <c r="AB1434" s="26">
        <v>13616559.511674002</v>
      </c>
      <c r="AC1434" s="26">
        <v>4892953.0885143364</v>
      </c>
      <c r="AD1434" s="26">
        <v>5159278.8563651238</v>
      </c>
      <c r="AE1434" s="26">
        <v>3303637.3136041779</v>
      </c>
      <c r="AF1434" s="26">
        <v>2454070.4593860004</v>
      </c>
      <c r="AG1434" s="26"/>
      <c r="AH1434" s="26">
        <v>488558.85729000001</v>
      </c>
      <c r="AI1434" s="26">
        <v>0</v>
      </c>
      <c r="AJ1434" s="26">
        <v>0</v>
      </c>
      <c r="AK1434" s="26">
        <v>0</v>
      </c>
      <c r="AL1434" s="26">
        <v>0</v>
      </c>
      <c r="AM1434" s="26">
        <v>0</v>
      </c>
      <c r="AN1434" s="26">
        <v>425297.73</v>
      </c>
      <c r="AO1434" s="26">
        <v>45101.82</v>
      </c>
      <c r="AP1434" s="112">
        <v>654181.73214800004</v>
      </c>
      <c r="AQ1434" s="172"/>
    </row>
    <row r="1435" spans="1:43" ht="15" customHeight="1" x14ac:dyDescent="0.25">
      <c r="A1435" s="4">
        <f t="shared" si="448"/>
        <v>1406</v>
      </c>
      <c r="B1435" s="22">
        <f t="shared" si="447"/>
        <v>90</v>
      </c>
      <c r="C1435" s="2" t="s">
        <v>97</v>
      </c>
      <c r="D1435" s="2" t="s">
        <v>1059</v>
      </c>
      <c r="E1435" s="5">
        <v>1954</v>
      </c>
      <c r="F1435" s="5">
        <v>2005</v>
      </c>
      <c r="G1435" s="5" t="s">
        <v>48</v>
      </c>
      <c r="H1435" s="5">
        <v>3</v>
      </c>
      <c r="I1435" s="5">
        <v>3</v>
      </c>
      <c r="J1435" s="26">
        <v>1780.9</v>
      </c>
      <c r="K1435" s="26">
        <v>1626.2</v>
      </c>
      <c r="L1435" s="26">
        <v>0</v>
      </c>
      <c r="M1435" s="6">
        <v>35</v>
      </c>
      <c r="N1435" s="24">
        <f t="shared" si="449"/>
        <v>16373215.82</v>
      </c>
      <c r="O1435" s="26"/>
      <c r="P1435" s="1">
        <f t="shared" si="450"/>
        <v>10963088.844692513</v>
      </c>
      <c r="Q1435" s="1"/>
      <c r="R1435" s="1">
        <v>820090.46239999996</v>
      </c>
      <c r="S1435" s="1">
        <v>4590036.5129074864</v>
      </c>
      <c r="T1435" s="1"/>
      <c r="U1435" s="1">
        <f t="shared" si="453"/>
        <v>10068.390001229862</v>
      </c>
      <c r="V1435" s="1">
        <f t="shared" si="453"/>
        <v>10068.390001229862</v>
      </c>
      <c r="W1435" s="7">
        <v>2021</v>
      </c>
      <c r="X1435" s="173" t="s">
        <v>1394</v>
      </c>
      <c r="Y1435" s="11">
        <f>+P1435-'[1]Приложение №1'!$P1406</f>
        <v>0</v>
      </c>
      <c r="AA1435" s="24">
        <f t="shared" si="451"/>
        <v>16373215.82</v>
      </c>
      <c r="AB1435" s="26">
        <v>0</v>
      </c>
      <c r="AC1435" s="26">
        <v>0</v>
      </c>
      <c r="AD1435" s="26">
        <v>0</v>
      </c>
      <c r="AE1435" s="26">
        <v>0</v>
      </c>
      <c r="AF1435" s="26">
        <v>0</v>
      </c>
      <c r="AG1435" s="26"/>
      <c r="AH1435" s="26">
        <v>0</v>
      </c>
      <c r="AI1435" s="26">
        <v>0</v>
      </c>
      <c r="AJ1435" s="26">
        <v>15841009.187234094</v>
      </c>
      <c r="AK1435" s="26">
        <v>0</v>
      </c>
      <c r="AL1435" s="26">
        <v>0</v>
      </c>
      <c r="AM1435" s="26">
        <v>0</v>
      </c>
      <c r="AN1435" s="26">
        <v>144246.84530748578</v>
      </c>
      <c r="AO1435" s="26">
        <v>41549</v>
      </c>
      <c r="AP1435" s="112">
        <v>346410.7874584198</v>
      </c>
      <c r="AQ1435" s="172"/>
    </row>
    <row r="1436" spans="1:43" ht="15" customHeight="1" x14ac:dyDescent="0.25">
      <c r="A1436" s="4">
        <f t="shared" si="448"/>
        <v>1407</v>
      </c>
      <c r="B1436" s="22">
        <f t="shared" si="447"/>
        <v>91</v>
      </c>
      <c r="C1436" s="2" t="s">
        <v>97</v>
      </c>
      <c r="D1436" s="2" t="s">
        <v>1060</v>
      </c>
      <c r="E1436" s="5">
        <v>1968</v>
      </c>
      <c r="F1436" s="5">
        <v>2013</v>
      </c>
      <c r="G1436" s="5" t="s">
        <v>48</v>
      </c>
      <c r="H1436" s="5">
        <v>5</v>
      </c>
      <c r="I1436" s="5">
        <v>4</v>
      </c>
      <c r="J1436" s="26">
        <v>2744.29</v>
      </c>
      <c r="K1436" s="26">
        <v>2487.9899999999998</v>
      </c>
      <c r="L1436" s="26">
        <v>0</v>
      </c>
      <c r="M1436" s="6">
        <v>136</v>
      </c>
      <c r="N1436" s="24">
        <f t="shared" si="449"/>
        <v>27107198.400000002</v>
      </c>
      <c r="O1436" s="26"/>
      <c r="P1436" s="1">
        <f t="shared" si="450"/>
        <v>17617996.979020003</v>
      </c>
      <c r="Q1436" s="1"/>
      <c r="R1436" s="1">
        <v>1338546.1809799999</v>
      </c>
      <c r="S1436" s="1">
        <v>8150655.2399999993</v>
      </c>
      <c r="T1436" s="1"/>
      <c r="U1436" s="1">
        <f t="shared" si="453"/>
        <v>10895.21999686494</v>
      </c>
      <c r="V1436" s="1">
        <f t="shared" si="453"/>
        <v>10895.21999686494</v>
      </c>
      <c r="W1436" s="7">
        <v>2021</v>
      </c>
      <c r="X1436" s="173" t="s">
        <v>1394</v>
      </c>
      <c r="Y1436" s="11">
        <f>+P1436-'[1]Приложение №1'!$P1407</f>
        <v>0</v>
      </c>
      <c r="AA1436" s="24">
        <f t="shared" si="451"/>
        <v>27107198.400000002</v>
      </c>
      <c r="AB1436" s="26">
        <v>5940143.1063865805</v>
      </c>
      <c r="AC1436" s="26">
        <v>2116717.1923795803</v>
      </c>
      <c r="AD1436" s="26">
        <v>2211498.4827243001</v>
      </c>
      <c r="AE1436" s="26">
        <v>1384537.88247348</v>
      </c>
      <c r="AF1436" s="26">
        <v>847110.81731472013</v>
      </c>
      <c r="AG1436" s="26"/>
      <c r="AH1436" s="26">
        <v>227939.55009504</v>
      </c>
      <c r="AI1436" s="26">
        <v>0</v>
      </c>
      <c r="AJ1436" s="26">
        <v>10859485.412210401</v>
      </c>
      <c r="AK1436" s="26">
        <v>0</v>
      </c>
      <c r="AL1436" s="26">
        <v>0</v>
      </c>
      <c r="AM1436" s="26">
        <v>0</v>
      </c>
      <c r="AN1436" s="26">
        <v>2732884.5975000001</v>
      </c>
      <c r="AO1436" s="1">
        <v>271071.984</v>
      </c>
      <c r="AP1436" s="112">
        <v>515809.3749159</v>
      </c>
      <c r="AQ1436" s="172"/>
    </row>
    <row r="1437" spans="1:43" ht="15" customHeight="1" x14ac:dyDescent="0.25">
      <c r="A1437" s="4">
        <f t="shared" si="448"/>
        <v>1408</v>
      </c>
      <c r="B1437" s="22">
        <f t="shared" si="447"/>
        <v>92</v>
      </c>
      <c r="C1437" s="2" t="s">
        <v>97</v>
      </c>
      <c r="D1437" s="2" t="s">
        <v>1061</v>
      </c>
      <c r="E1437" s="5">
        <v>1965</v>
      </c>
      <c r="F1437" s="5">
        <v>2005</v>
      </c>
      <c r="G1437" s="5" t="s">
        <v>48</v>
      </c>
      <c r="H1437" s="5">
        <v>4</v>
      </c>
      <c r="I1437" s="5">
        <v>2</v>
      </c>
      <c r="J1437" s="26">
        <v>1948.5</v>
      </c>
      <c r="K1437" s="26">
        <v>1747.8</v>
      </c>
      <c r="L1437" s="26">
        <v>0</v>
      </c>
      <c r="M1437" s="6">
        <v>38</v>
      </c>
      <c r="N1437" s="24">
        <f t="shared" si="449"/>
        <v>10380935.740000002</v>
      </c>
      <c r="O1437" s="26"/>
      <c r="P1437" s="1">
        <f t="shared" si="450"/>
        <v>4666842.1000000024</v>
      </c>
      <c r="Q1437" s="1"/>
      <c r="R1437" s="1">
        <v>960966.24559999991</v>
      </c>
      <c r="S1437" s="1">
        <v>4753127.3943999996</v>
      </c>
      <c r="T1437" s="1"/>
      <c r="U1437" s="1">
        <f t="shared" si="453"/>
        <v>5939.4299919899313</v>
      </c>
      <c r="V1437" s="1">
        <f t="shared" si="453"/>
        <v>5939.4299919899313</v>
      </c>
      <c r="W1437" s="7">
        <v>2021</v>
      </c>
      <c r="X1437" s="173" t="s">
        <v>1394</v>
      </c>
      <c r="Y1437" s="11">
        <f>+P1437-'[1]Приложение №1'!$P1408</f>
        <v>0</v>
      </c>
      <c r="AA1437" s="24">
        <f t="shared" si="451"/>
        <v>10380935.740000002</v>
      </c>
      <c r="AB1437" s="26">
        <v>4172919.5503249806</v>
      </c>
      <c r="AC1437" s="26">
        <v>1486982.7864103799</v>
      </c>
      <c r="AD1437" s="26">
        <v>1553566.1571465</v>
      </c>
      <c r="AE1437" s="26">
        <v>972630.6372728399</v>
      </c>
      <c r="AF1437" s="26">
        <v>595090.92894678004</v>
      </c>
      <c r="AG1437" s="26"/>
      <c r="AH1437" s="26">
        <v>160126.34455524001</v>
      </c>
      <c r="AI1437" s="26">
        <v>0</v>
      </c>
      <c r="AJ1437" s="26">
        <v>0</v>
      </c>
      <c r="AK1437" s="26">
        <v>0</v>
      </c>
      <c r="AL1437" s="26">
        <v>0</v>
      </c>
      <c r="AM1437" s="26">
        <v>0</v>
      </c>
      <c r="AN1437" s="26">
        <v>1140281.4974</v>
      </c>
      <c r="AO1437" s="1">
        <v>103809.35740000001</v>
      </c>
      <c r="AP1437" s="112">
        <v>195528.48054327999</v>
      </c>
      <c r="AQ1437" s="172"/>
    </row>
    <row r="1438" spans="1:43" ht="15" customHeight="1" x14ac:dyDescent="0.25">
      <c r="A1438" s="4">
        <f t="shared" si="448"/>
        <v>1409</v>
      </c>
      <c r="B1438" s="22">
        <f t="shared" si="447"/>
        <v>93</v>
      </c>
      <c r="C1438" s="2" t="s">
        <v>97</v>
      </c>
      <c r="D1438" s="2" t="s">
        <v>1062</v>
      </c>
      <c r="E1438" s="5">
        <v>1963</v>
      </c>
      <c r="F1438" s="5">
        <v>2013</v>
      </c>
      <c r="G1438" s="5" t="s">
        <v>48</v>
      </c>
      <c r="H1438" s="5">
        <v>4</v>
      </c>
      <c r="I1438" s="5">
        <v>3</v>
      </c>
      <c r="J1438" s="26">
        <v>2212.3000000000002</v>
      </c>
      <c r="K1438" s="26">
        <v>2004.7</v>
      </c>
      <c r="L1438" s="26">
        <v>0</v>
      </c>
      <c r="M1438" s="6">
        <v>49</v>
      </c>
      <c r="N1438" s="24">
        <f t="shared" si="449"/>
        <v>11906775.319999998</v>
      </c>
      <c r="O1438" s="26"/>
      <c r="P1438" s="1">
        <f t="shared" si="450"/>
        <v>5352796.87</v>
      </c>
      <c r="Q1438" s="1"/>
      <c r="R1438" s="1">
        <v>1077270.8093999999</v>
      </c>
      <c r="S1438" s="1">
        <v>5476707.6405999986</v>
      </c>
      <c r="T1438" s="1"/>
      <c r="U1438" s="1">
        <f t="shared" si="453"/>
        <v>5939.4299995011716</v>
      </c>
      <c r="V1438" s="1">
        <f t="shared" si="453"/>
        <v>5939.4299995011716</v>
      </c>
      <c r="W1438" s="7">
        <v>2021</v>
      </c>
      <c r="X1438" s="173" t="s">
        <v>1394</v>
      </c>
      <c r="Y1438" s="11">
        <f>+P1438-'[1]Приложение №1'!$P1409</f>
        <v>0</v>
      </c>
      <c r="AA1438" s="24">
        <f t="shared" si="451"/>
        <v>11906775.319999998</v>
      </c>
      <c r="AB1438" s="26">
        <v>4786275.2192018395</v>
      </c>
      <c r="AC1438" s="26">
        <v>1705546.6285494</v>
      </c>
      <c r="AD1438" s="26">
        <v>1781916.7351927198</v>
      </c>
      <c r="AE1438" s="26">
        <v>1115592.5413768801</v>
      </c>
      <c r="AF1438" s="26">
        <v>682560.24163362011</v>
      </c>
      <c r="AG1438" s="26"/>
      <c r="AH1438" s="26">
        <v>183662.48366172001</v>
      </c>
      <c r="AI1438" s="26">
        <v>0</v>
      </c>
      <c r="AJ1438" s="26">
        <v>0</v>
      </c>
      <c r="AK1438" s="26">
        <v>0</v>
      </c>
      <c r="AL1438" s="26">
        <v>0</v>
      </c>
      <c r="AM1438" s="26">
        <v>0</v>
      </c>
      <c r="AN1438" s="26">
        <v>1307885.5255</v>
      </c>
      <c r="AO1438" s="1">
        <v>119067.75319999999</v>
      </c>
      <c r="AP1438" s="112">
        <v>224268.19168382001</v>
      </c>
      <c r="AQ1438" s="172"/>
    </row>
    <row r="1439" spans="1:43" ht="15" customHeight="1" x14ac:dyDescent="0.25">
      <c r="A1439" s="4">
        <f t="shared" si="448"/>
        <v>1410</v>
      </c>
      <c r="B1439" s="22">
        <f t="shared" si="447"/>
        <v>94</v>
      </c>
      <c r="C1439" s="2" t="s">
        <v>97</v>
      </c>
      <c r="D1439" s="2" t="s">
        <v>1302</v>
      </c>
      <c r="E1439" s="5">
        <v>1962</v>
      </c>
      <c r="F1439" s="5"/>
      <c r="G1439" s="5" t="s">
        <v>48</v>
      </c>
      <c r="H1439" s="5">
        <v>4</v>
      </c>
      <c r="I1439" s="5">
        <v>4</v>
      </c>
      <c r="J1439" s="26">
        <v>2667.1</v>
      </c>
      <c r="K1439" s="26">
        <v>1967.6</v>
      </c>
      <c r="L1439" s="26"/>
      <c r="M1439" s="6">
        <v>96</v>
      </c>
      <c r="N1439" s="24">
        <f t="shared" si="449"/>
        <v>992142.62</v>
      </c>
      <c r="O1439" s="26"/>
      <c r="P1439" s="1">
        <f t="shared" si="450"/>
        <v>684406.75</v>
      </c>
      <c r="Q1439" s="1"/>
      <c r="R1439" s="1">
        <v>307735.87</v>
      </c>
      <c r="S1439" s="1">
        <v>0</v>
      </c>
      <c r="T1439" s="1"/>
      <c r="U1439" s="1">
        <f t="shared" si="453"/>
        <v>504.23999796706647</v>
      </c>
      <c r="V1439" s="1">
        <f t="shared" si="453"/>
        <v>504.23999796706647</v>
      </c>
      <c r="W1439" s="7">
        <v>2021</v>
      </c>
      <c r="X1439" s="173" t="s">
        <v>1394</v>
      </c>
      <c r="Y1439" s="11">
        <f>+P1439-'[1]Приложение №1'!$P1410</f>
        <v>0</v>
      </c>
      <c r="AA1439" s="24">
        <f t="shared" si="451"/>
        <v>992142.62</v>
      </c>
      <c r="AB1439" s="26">
        <v>0</v>
      </c>
      <c r="AC1439" s="26">
        <v>0</v>
      </c>
      <c r="AD1439" s="26">
        <v>0</v>
      </c>
      <c r="AE1439" s="26">
        <v>0</v>
      </c>
      <c r="AF1439" s="26">
        <v>669928.42987307999</v>
      </c>
      <c r="AG1439" s="26"/>
      <c r="AH1439" s="26">
        <v>0</v>
      </c>
      <c r="AI1439" s="26">
        <v>0</v>
      </c>
      <c r="AJ1439" s="26">
        <v>0</v>
      </c>
      <c r="AK1439" s="26">
        <v>0</v>
      </c>
      <c r="AL1439" s="26">
        <v>0</v>
      </c>
      <c r="AM1439" s="26">
        <v>0</v>
      </c>
      <c r="AN1439" s="26">
        <v>297642.78599999996</v>
      </c>
      <c r="AO1439" s="1">
        <v>9921.4261999999999</v>
      </c>
      <c r="AP1439" s="112">
        <v>14649.977926920003</v>
      </c>
      <c r="AQ1439" s="172"/>
    </row>
    <row r="1440" spans="1:43" ht="15" customHeight="1" x14ac:dyDescent="0.25">
      <c r="A1440" s="4">
        <f t="shared" si="448"/>
        <v>1411</v>
      </c>
      <c r="B1440" s="22">
        <f t="shared" si="447"/>
        <v>95</v>
      </c>
      <c r="C1440" s="2" t="s">
        <v>97</v>
      </c>
      <c r="D1440" s="2" t="s">
        <v>1063</v>
      </c>
      <c r="E1440" s="5">
        <v>1968</v>
      </c>
      <c r="F1440" s="5">
        <v>2016</v>
      </c>
      <c r="G1440" s="5" t="s">
        <v>63</v>
      </c>
      <c r="H1440" s="5">
        <v>2</v>
      </c>
      <c r="I1440" s="5">
        <v>2</v>
      </c>
      <c r="J1440" s="26">
        <v>573.20000000000005</v>
      </c>
      <c r="K1440" s="26">
        <v>525.4</v>
      </c>
      <c r="L1440" s="26">
        <v>0</v>
      </c>
      <c r="M1440" s="6">
        <v>67</v>
      </c>
      <c r="N1440" s="24">
        <f t="shared" si="449"/>
        <v>4739354.9399999995</v>
      </c>
      <c r="O1440" s="26"/>
      <c r="P1440" s="1">
        <f t="shared" si="450"/>
        <v>4173276.465199999</v>
      </c>
      <c r="Q1440" s="1"/>
      <c r="R1440" s="1">
        <v>159418.87479999999</v>
      </c>
      <c r="S1440" s="1">
        <v>406659.6</v>
      </c>
      <c r="T1440" s="26"/>
      <c r="U1440" s="1">
        <f t="shared" si="453"/>
        <v>9020.4700038066221</v>
      </c>
      <c r="V1440" s="1">
        <f t="shared" si="453"/>
        <v>9020.4700038066221</v>
      </c>
      <c r="W1440" s="7">
        <v>2021</v>
      </c>
      <c r="X1440" s="173" t="s">
        <v>1394</v>
      </c>
      <c r="Y1440" s="11">
        <f>+P1440-'[1]Приложение №1'!$P1411</f>
        <v>0</v>
      </c>
      <c r="AA1440" s="24">
        <f t="shared" si="451"/>
        <v>4739354.9399999995</v>
      </c>
      <c r="AB1440" s="26">
        <v>1137997.5116546398</v>
      </c>
      <c r="AC1440" s="26">
        <v>406874.35677714</v>
      </c>
      <c r="AD1440" s="26">
        <v>156910.77651564003</v>
      </c>
      <c r="AE1440" s="26">
        <v>0</v>
      </c>
      <c r="AF1440" s="26">
        <v>0</v>
      </c>
      <c r="AG1440" s="26"/>
      <c r="AH1440" s="26">
        <v>283035.71828532004</v>
      </c>
      <c r="AI1440" s="26">
        <v>0</v>
      </c>
      <c r="AJ1440" s="26">
        <v>0</v>
      </c>
      <c r="AK1440" s="26">
        <v>0</v>
      </c>
      <c r="AL1440" s="26">
        <v>0</v>
      </c>
      <c r="AM1440" s="26">
        <v>2193945.7896711603</v>
      </c>
      <c r="AN1440" s="26">
        <v>421816.12910000002</v>
      </c>
      <c r="AO1440" s="1">
        <v>47393.549399999996</v>
      </c>
      <c r="AP1440" s="112">
        <v>91381.108596099992</v>
      </c>
      <c r="AQ1440" s="172"/>
    </row>
    <row r="1441" spans="1:43" ht="15" customHeight="1" x14ac:dyDescent="0.25">
      <c r="A1441" s="4">
        <f t="shared" si="448"/>
        <v>1412</v>
      </c>
      <c r="B1441" s="22">
        <f t="shared" si="447"/>
        <v>96</v>
      </c>
      <c r="C1441" s="2" t="s">
        <v>97</v>
      </c>
      <c r="D1441" s="2" t="s">
        <v>1064</v>
      </c>
      <c r="E1441" s="5">
        <v>1962</v>
      </c>
      <c r="F1441" s="5">
        <v>2013</v>
      </c>
      <c r="G1441" s="5" t="s">
        <v>48</v>
      </c>
      <c r="H1441" s="5">
        <v>3</v>
      </c>
      <c r="I1441" s="5">
        <v>4</v>
      </c>
      <c r="J1441" s="26">
        <v>2475.3000000000002</v>
      </c>
      <c r="K1441" s="26">
        <v>2305.3000000000002</v>
      </c>
      <c r="L1441" s="26">
        <v>0</v>
      </c>
      <c r="M1441" s="6">
        <v>67</v>
      </c>
      <c r="N1441" s="24">
        <f t="shared" si="449"/>
        <v>42587143.969999999</v>
      </c>
      <c r="O1441" s="26"/>
      <c r="P1441" s="1">
        <f t="shared" si="450"/>
        <v>33924965.099399999</v>
      </c>
      <c r="Q1441" s="1"/>
      <c r="R1441" s="1">
        <v>1110016.0706</v>
      </c>
      <c r="S1441" s="1">
        <v>7552162.8000000007</v>
      </c>
      <c r="T1441" s="1"/>
      <c r="U1441" s="1">
        <f t="shared" si="453"/>
        <v>18473.579998264868</v>
      </c>
      <c r="V1441" s="1">
        <f t="shared" si="453"/>
        <v>18473.579998264868</v>
      </c>
      <c r="W1441" s="7">
        <v>2021</v>
      </c>
      <c r="X1441" s="173" t="s">
        <v>1394</v>
      </c>
      <c r="Y1441" s="11">
        <f>+P1441-'[1]Приложение №1'!$P1412</f>
        <v>0</v>
      </c>
      <c r="AA1441" s="24">
        <f t="shared" si="451"/>
        <v>42587143.969999999</v>
      </c>
      <c r="AB1441" s="26">
        <v>7066614.7537494609</v>
      </c>
      <c r="AC1441" s="26">
        <v>4299926.4446779201</v>
      </c>
      <c r="AD1441" s="26">
        <v>2026161.64019976</v>
      </c>
      <c r="AE1441" s="26">
        <v>1726716.820332</v>
      </c>
      <c r="AF1441" s="26">
        <v>927837.09472608019</v>
      </c>
      <c r="AG1441" s="26"/>
      <c r="AH1441" s="26">
        <v>721134.15164699999</v>
      </c>
      <c r="AI1441" s="26">
        <v>0</v>
      </c>
      <c r="AJ1441" s="26">
        <v>20442556.221607797</v>
      </c>
      <c r="AK1441" s="26">
        <v>0</v>
      </c>
      <c r="AL1441" s="26">
        <v>0</v>
      </c>
      <c r="AM1441" s="26">
        <v>0</v>
      </c>
      <c r="AN1441" s="26">
        <v>4136597.3545999997</v>
      </c>
      <c r="AO1441" s="1">
        <v>425871.43969999999</v>
      </c>
      <c r="AP1441" s="112">
        <v>813728.04875998001</v>
      </c>
      <c r="AQ1441" s="172"/>
    </row>
    <row r="1442" spans="1:43" ht="15" customHeight="1" x14ac:dyDescent="0.25">
      <c r="A1442" s="4">
        <f t="shared" si="448"/>
        <v>1413</v>
      </c>
      <c r="B1442" s="22">
        <f t="shared" si="447"/>
        <v>97</v>
      </c>
      <c r="C1442" s="2" t="s">
        <v>97</v>
      </c>
      <c r="D1442" s="2" t="s">
        <v>1065</v>
      </c>
      <c r="E1442" s="5">
        <v>1966</v>
      </c>
      <c r="F1442" s="5">
        <v>1966</v>
      </c>
      <c r="G1442" s="5" t="s">
        <v>63</v>
      </c>
      <c r="H1442" s="5">
        <v>2</v>
      </c>
      <c r="I1442" s="5">
        <v>1</v>
      </c>
      <c r="J1442" s="26">
        <v>873.4</v>
      </c>
      <c r="K1442" s="26">
        <v>873.4</v>
      </c>
      <c r="L1442" s="26">
        <v>0</v>
      </c>
      <c r="M1442" s="6">
        <v>51</v>
      </c>
      <c r="N1442" s="24">
        <f t="shared" si="449"/>
        <v>12397065.799999999</v>
      </c>
      <c r="O1442" s="26"/>
      <c r="P1442" s="1">
        <f t="shared" si="450"/>
        <v>11433122.799199998</v>
      </c>
      <c r="Q1442" s="1"/>
      <c r="R1442" s="1">
        <v>287931.4008</v>
      </c>
      <c r="S1442" s="1">
        <v>676011.60000000009</v>
      </c>
      <c r="T1442" s="26"/>
      <c r="U1442" s="1">
        <f t="shared" si="453"/>
        <v>14194.029997710097</v>
      </c>
      <c r="V1442" s="1">
        <f t="shared" si="453"/>
        <v>14194.029997710097</v>
      </c>
      <c r="W1442" s="7">
        <v>2021</v>
      </c>
      <c r="X1442" s="173" t="s">
        <v>1394</v>
      </c>
      <c r="Y1442" s="11">
        <f>+P1442-'[1]Приложение №1'!$P1415</f>
        <v>0</v>
      </c>
      <c r="AA1442" s="24">
        <f t="shared" si="451"/>
        <v>12397065.799999999</v>
      </c>
      <c r="AB1442" s="26">
        <v>1891753.0020916802</v>
      </c>
      <c r="AC1442" s="26">
        <v>676368.60146393999</v>
      </c>
      <c r="AD1442" s="26">
        <v>260841.02057243997</v>
      </c>
      <c r="AE1442" s="26">
        <v>0</v>
      </c>
      <c r="AF1442" s="26">
        <v>0</v>
      </c>
      <c r="AG1442" s="26"/>
      <c r="AH1442" s="26">
        <v>470505.130725</v>
      </c>
      <c r="AI1442" s="26">
        <v>0</v>
      </c>
      <c r="AJ1442" s="26">
        <v>0</v>
      </c>
      <c r="AK1442" s="26">
        <v>0</v>
      </c>
      <c r="AL1442" s="26">
        <v>3935481.6832841998</v>
      </c>
      <c r="AM1442" s="26">
        <v>3647111.2525553997</v>
      </c>
      <c r="AN1442" s="26">
        <v>1153065.8239</v>
      </c>
      <c r="AO1442" s="1">
        <v>123970.658</v>
      </c>
      <c r="AP1442" s="112">
        <v>237968.62740733998</v>
      </c>
      <c r="AQ1442" s="172"/>
    </row>
    <row r="1443" spans="1:43" ht="15" customHeight="1" x14ac:dyDescent="0.25">
      <c r="A1443" s="4">
        <f t="shared" si="448"/>
        <v>1414</v>
      </c>
      <c r="B1443" s="22">
        <f t="shared" si="447"/>
        <v>98</v>
      </c>
      <c r="C1443" s="2" t="s">
        <v>97</v>
      </c>
      <c r="D1443" s="2" t="s">
        <v>1066</v>
      </c>
      <c r="E1443" s="5">
        <v>1973</v>
      </c>
      <c r="F1443" s="5">
        <v>1973</v>
      </c>
      <c r="G1443" s="5" t="s">
        <v>63</v>
      </c>
      <c r="H1443" s="5">
        <v>2</v>
      </c>
      <c r="I1443" s="5">
        <v>2</v>
      </c>
      <c r="J1443" s="26">
        <v>539.5</v>
      </c>
      <c r="K1443" s="26">
        <v>496.3</v>
      </c>
      <c r="L1443" s="26">
        <v>0</v>
      </c>
      <c r="M1443" s="6">
        <v>35</v>
      </c>
      <c r="N1443" s="24">
        <f t="shared" si="449"/>
        <v>2379495.46</v>
      </c>
      <c r="O1443" s="26"/>
      <c r="P1443" s="1">
        <f t="shared" si="450"/>
        <v>1863667.7944000002</v>
      </c>
      <c r="Q1443" s="1"/>
      <c r="R1443" s="1">
        <v>131691.4656</v>
      </c>
      <c r="S1443" s="1">
        <v>384136.2</v>
      </c>
      <c r="T1443" s="26"/>
      <c r="U1443" s="1">
        <f t="shared" si="453"/>
        <v>4794.4699979850893</v>
      </c>
      <c r="V1443" s="1">
        <f t="shared" si="453"/>
        <v>4794.4699979850893</v>
      </c>
      <c r="W1443" s="7">
        <v>2021</v>
      </c>
      <c r="X1443" s="173" t="s">
        <v>1394</v>
      </c>
      <c r="Y1443" s="11">
        <f>+P1443-'[1]Приложение №1'!$P1416</f>
        <v>0</v>
      </c>
      <c r="AA1443" s="24">
        <f t="shared" si="451"/>
        <v>2379495.46</v>
      </c>
      <c r="AB1443" s="26">
        <v>0</v>
      </c>
      <c r="AC1443" s="26">
        <v>0</v>
      </c>
      <c r="AD1443" s="26">
        <v>0</v>
      </c>
      <c r="AE1443" s="26">
        <v>0</v>
      </c>
      <c r="AF1443" s="26">
        <v>0</v>
      </c>
      <c r="AG1443" s="26"/>
      <c r="AH1443" s="26">
        <v>0</v>
      </c>
      <c r="AI1443" s="26">
        <v>0</v>
      </c>
      <c r="AJ1443" s="26">
        <v>0</v>
      </c>
      <c r="AK1443" s="26">
        <v>0</v>
      </c>
      <c r="AL1443" s="26">
        <v>0</v>
      </c>
      <c r="AM1443" s="26">
        <v>2072431.0888688401</v>
      </c>
      <c r="AN1443" s="26">
        <v>237949.546</v>
      </c>
      <c r="AO1443" s="1">
        <v>23794.954600000001</v>
      </c>
      <c r="AP1443" s="112">
        <v>45319.870531160006</v>
      </c>
      <c r="AQ1443" s="172"/>
    </row>
    <row r="1444" spans="1:43" ht="15" customHeight="1" x14ac:dyDescent="0.25">
      <c r="A1444" s="4">
        <f t="shared" si="448"/>
        <v>1415</v>
      </c>
      <c r="B1444" s="22">
        <f t="shared" si="447"/>
        <v>99</v>
      </c>
      <c r="C1444" s="2" t="s">
        <v>97</v>
      </c>
      <c r="D1444" s="2" t="s">
        <v>1067</v>
      </c>
      <c r="E1444" s="5">
        <v>1974</v>
      </c>
      <c r="F1444" s="5">
        <v>1974</v>
      </c>
      <c r="G1444" s="5" t="s">
        <v>63</v>
      </c>
      <c r="H1444" s="5">
        <v>2</v>
      </c>
      <c r="I1444" s="5">
        <v>2</v>
      </c>
      <c r="J1444" s="26">
        <v>541.9</v>
      </c>
      <c r="K1444" s="26">
        <v>500.3</v>
      </c>
      <c r="L1444" s="26">
        <v>0</v>
      </c>
      <c r="M1444" s="6">
        <v>24</v>
      </c>
      <c r="N1444" s="24">
        <f t="shared" si="449"/>
        <v>2398673.34</v>
      </c>
      <c r="O1444" s="26"/>
      <c r="P1444" s="1">
        <f t="shared" si="450"/>
        <v>1837589.4264</v>
      </c>
      <c r="Q1444" s="1"/>
      <c r="R1444" s="1">
        <v>173851.71359999999</v>
      </c>
      <c r="S1444" s="1">
        <v>387232.2</v>
      </c>
      <c r="T1444" s="26"/>
      <c r="U1444" s="1">
        <f t="shared" si="453"/>
        <v>4794.4699980011992</v>
      </c>
      <c r="V1444" s="1">
        <f t="shared" si="453"/>
        <v>4794.4699980011992</v>
      </c>
      <c r="W1444" s="7">
        <v>2021</v>
      </c>
      <c r="X1444" s="173" t="s">
        <v>1394</v>
      </c>
      <c r="Y1444" s="11">
        <f>+P1444-'[1]Приложение №1'!$P1417</f>
        <v>0</v>
      </c>
      <c r="AA1444" s="24">
        <f t="shared" si="451"/>
        <v>2398673.34</v>
      </c>
      <c r="AB1444" s="26">
        <v>0</v>
      </c>
      <c r="AC1444" s="26">
        <v>0</v>
      </c>
      <c r="AD1444" s="26">
        <v>0</v>
      </c>
      <c r="AE1444" s="26">
        <v>0</v>
      </c>
      <c r="AF1444" s="26">
        <v>0</v>
      </c>
      <c r="AG1444" s="26"/>
      <c r="AH1444" s="26">
        <v>0</v>
      </c>
      <c r="AI1444" s="26">
        <v>0</v>
      </c>
      <c r="AJ1444" s="26">
        <v>0</v>
      </c>
      <c r="AK1444" s="26">
        <v>0</v>
      </c>
      <c r="AL1444" s="26">
        <v>0</v>
      </c>
      <c r="AM1444" s="26">
        <v>2089134.1401663602</v>
      </c>
      <c r="AN1444" s="26">
        <v>239867.334</v>
      </c>
      <c r="AO1444" s="1">
        <v>23986.733399999997</v>
      </c>
      <c r="AP1444" s="112">
        <v>45685.132433640007</v>
      </c>
      <c r="AQ1444" s="172"/>
    </row>
    <row r="1445" spans="1:43" ht="15" customHeight="1" x14ac:dyDescent="0.25">
      <c r="A1445" s="4">
        <f t="shared" si="448"/>
        <v>1416</v>
      </c>
      <c r="B1445" s="22">
        <f t="shared" si="447"/>
        <v>100</v>
      </c>
      <c r="C1445" s="2" t="s">
        <v>97</v>
      </c>
      <c r="D1445" s="2" t="s">
        <v>1068</v>
      </c>
      <c r="E1445" s="5">
        <v>1972</v>
      </c>
      <c r="F1445" s="5">
        <v>2014</v>
      </c>
      <c r="G1445" s="5" t="s">
        <v>63</v>
      </c>
      <c r="H1445" s="5">
        <v>2</v>
      </c>
      <c r="I1445" s="5">
        <v>2</v>
      </c>
      <c r="J1445" s="26">
        <v>539.1</v>
      </c>
      <c r="K1445" s="26">
        <v>492.3</v>
      </c>
      <c r="L1445" s="26">
        <v>0</v>
      </c>
      <c r="M1445" s="6">
        <v>39</v>
      </c>
      <c r="N1445" s="24">
        <f t="shared" si="449"/>
        <v>4686948.9400000013</v>
      </c>
      <c r="O1445" s="26"/>
      <c r="P1445" s="1">
        <f t="shared" si="450"/>
        <v>4168000.4524000008</v>
      </c>
      <c r="Q1445" s="1"/>
      <c r="R1445" s="1">
        <v>137908.28759999998</v>
      </c>
      <c r="S1445" s="1">
        <v>381040.20000000007</v>
      </c>
      <c r="T1445" s="26"/>
      <c r="U1445" s="1">
        <f t="shared" si="453"/>
        <v>9520.5137924030096</v>
      </c>
      <c r="V1445" s="1">
        <f t="shared" si="453"/>
        <v>9520.5137924030096</v>
      </c>
      <c r="W1445" s="7">
        <v>2021</v>
      </c>
      <c r="X1445" s="173" t="s">
        <v>1394</v>
      </c>
      <c r="Y1445" s="11">
        <f>+P1445-'[1]Приложение №1'!$P1419</f>
        <v>0</v>
      </c>
      <c r="AA1445" s="24">
        <f t="shared" si="451"/>
        <v>4686948.9400000013</v>
      </c>
      <c r="AB1445" s="26">
        <v>1066304.1041725802</v>
      </c>
      <c r="AC1445" s="26">
        <v>381241.43153669999</v>
      </c>
      <c r="AD1445" s="26">
        <v>0</v>
      </c>
      <c r="AE1445" s="26">
        <v>569243.53324104007</v>
      </c>
      <c r="AF1445" s="26">
        <v>0</v>
      </c>
      <c r="AG1445" s="26"/>
      <c r="AH1445" s="26">
        <v>265204.57781328005</v>
      </c>
      <c r="AI1445" s="26">
        <v>0</v>
      </c>
      <c r="AJ1445" s="26">
        <v>0</v>
      </c>
      <c r="AK1445" s="26">
        <v>0</v>
      </c>
      <c r="AL1445" s="26">
        <v>0</v>
      </c>
      <c r="AM1445" s="26">
        <v>1828056.72525924</v>
      </c>
      <c r="AN1445" s="26">
        <v>440150.60120000003</v>
      </c>
      <c r="AO1445" s="1">
        <v>46869.489399999999</v>
      </c>
      <c r="AP1445" s="112">
        <v>89878.477377159987</v>
      </c>
      <c r="AQ1445" s="172"/>
    </row>
    <row r="1446" spans="1:43" ht="15" customHeight="1" x14ac:dyDescent="0.25">
      <c r="A1446" s="4">
        <f t="shared" si="448"/>
        <v>1417</v>
      </c>
      <c r="B1446" s="22">
        <f t="shared" si="447"/>
        <v>101</v>
      </c>
      <c r="C1446" s="2" t="s">
        <v>97</v>
      </c>
      <c r="D1446" s="2" t="s">
        <v>1069</v>
      </c>
      <c r="E1446" s="5">
        <v>1977</v>
      </c>
      <c r="F1446" s="5">
        <v>1977</v>
      </c>
      <c r="G1446" s="5" t="s">
        <v>63</v>
      </c>
      <c r="H1446" s="5">
        <v>2</v>
      </c>
      <c r="I1446" s="5">
        <v>2</v>
      </c>
      <c r="J1446" s="26">
        <v>551.4</v>
      </c>
      <c r="K1446" s="26">
        <v>485</v>
      </c>
      <c r="L1446" s="26">
        <v>0</v>
      </c>
      <c r="M1446" s="6">
        <v>22</v>
      </c>
      <c r="N1446" s="24">
        <f t="shared" si="449"/>
        <v>2325317.9500000002</v>
      </c>
      <c r="O1446" s="26"/>
      <c r="P1446" s="1">
        <f t="shared" si="450"/>
        <v>1801386.2000000002</v>
      </c>
      <c r="Q1446" s="1"/>
      <c r="R1446" s="1">
        <v>148541.75</v>
      </c>
      <c r="S1446" s="1">
        <v>375390</v>
      </c>
      <c r="T1446" s="26"/>
      <c r="U1446" s="1">
        <f t="shared" si="453"/>
        <v>4794.47</v>
      </c>
      <c r="V1446" s="1">
        <f t="shared" si="453"/>
        <v>4794.47</v>
      </c>
      <c r="W1446" s="7">
        <v>2021</v>
      </c>
      <c r="X1446" s="173" t="s">
        <v>1394</v>
      </c>
      <c r="Y1446" s="11">
        <f>+P1446-'[1]Приложение №1'!$P1420</f>
        <v>0</v>
      </c>
      <c r="AA1446" s="24">
        <f t="shared" si="451"/>
        <v>2325317.9500000002</v>
      </c>
      <c r="AB1446" s="26">
        <v>0</v>
      </c>
      <c r="AC1446" s="26">
        <v>0</v>
      </c>
      <c r="AD1446" s="26">
        <v>0</v>
      </c>
      <c r="AE1446" s="26">
        <v>0</v>
      </c>
      <c r="AF1446" s="26">
        <v>0</v>
      </c>
      <c r="AG1446" s="26"/>
      <c r="AH1446" s="26">
        <v>0</v>
      </c>
      <c r="AI1446" s="26">
        <v>0</v>
      </c>
      <c r="AJ1446" s="26">
        <v>0</v>
      </c>
      <c r="AK1446" s="26">
        <v>0</v>
      </c>
      <c r="AL1446" s="26">
        <v>0</v>
      </c>
      <c r="AM1446" s="26">
        <v>2025244.9698243001</v>
      </c>
      <c r="AN1446" s="26">
        <v>232531.79500000004</v>
      </c>
      <c r="AO1446" s="1">
        <v>23253.179500000002</v>
      </c>
      <c r="AP1446" s="112">
        <v>44288.005675700006</v>
      </c>
      <c r="AQ1446" s="172"/>
    </row>
    <row r="1447" spans="1:43" ht="15" customHeight="1" x14ac:dyDescent="0.25">
      <c r="A1447" s="4">
        <f t="shared" si="448"/>
        <v>1418</v>
      </c>
      <c r="B1447" s="22">
        <f t="shared" si="447"/>
        <v>102</v>
      </c>
      <c r="C1447" s="2" t="s">
        <v>97</v>
      </c>
      <c r="D1447" s="2" t="s">
        <v>1070</v>
      </c>
      <c r="E1447" s="5">
        <v>1967</v>
      </c>
      <c r="F1447" s="5">
        <v>1967</v>
      </c>
      <c r="G1447" s="5" t="s">
        <v>63</v>
      </c>
      <c r="H1447" s="5">
        <v>2</v>
      </c>
      <c r="I1447" s="5">
        <v>1</v>
      </c>
      <c r="J1447" s="26">
        <v>939</v>
      </c>
      <c r="K1447" s="26">
        <v>732.9</v>
      </c>
      <c r="L1447" s="26">
        <v>0</v>
      </c>
      <c r="M1447" s="6">
        <v>48</v>
      </c>
      <c r="N1447" s="24">
        <f t="shared" si="449"/>
        <v>12599972.830000002</v>
      </c>
      <c r="O1447" s="26"/>
      <c r="P1447" s="1">
        <f t="shared" si="450"/>
        <v>11846274.035200002</v>
      </c>
      <c r="Q1447" s="1"/>
      <c r="R1447" s="1">
        <v>186434.1948</v>
      </c>
      <c r="S1447" s="1">
        <v>567264.6</v>
      </c>
      <c r="T1447" s="26"/>
      <c r="U1447" s="1">
        <f t="shared" si="453"/>
        <v>17191.940005457775</v>
      </c>
      <c r="V1447" s="1">
        <f t="shared" si="453"/>
        <v>17191.940005457775</v>
      </c>
      <c r="W1447" s="7">
        <v>2021</v>
      </c>
      <c r="X1447" s="173" t="s">
        <v>1394</v>
      </c>
      <c r="Y1447" s="11">
        <f>+P1447-'[1]Приложение №1'!$P1421</f>
        <v>0</v>
      </c>
      <c r="AA1447" s="24">
        <f t="shared" si="451"/>
        <v>12599972.830000002</v>
      </c>
      <c r="AB1447" s="26">
        <v>1587435.0571006201</v>
      </c>
      <c r="AC1447" s="26">
        <v>567564.17657016008</v>
      </c>
      <c r="AD1447" s="26">
        <v>218880.67778514</v>
      </c>
      <c r="AE1447" s="26">
        <v>0</v>
      </c>
      <c r="AF1447" s="26">
        <v>0</v>
      </c>
      <c r="AG1447" s="26"/>
      <c r="AH1447" s="26">
        <v>394817.04897851998</v>
      </c>
      <c r="AI1447" s="26">
        <v>0</v>
      </c>
      <c r="AJ1447" s="26">
        <v>1935133.9556976003</v>
      </c>
      <c r="AK1447" s="26">
        <v>0</v>
      </c>
      <c r="AL1447" s="26">
        <v>3302398.12822248</v>
      </c>
      <c r="AM1447" s="26">
        <v>3060416.5713752406</v>
      </c>
      <c r="AN1447" s="26">
        <v>1165322.3601000002</v>
      </c>
      <c r="AO1447" s="1">
        <v>125999.7283</v>
      </c>
      <c r="AP1447" s="112">
        <v>242005.12587024004</v>
      </c>
      <c r="AQ1447" s="172"/>
    </row>
    <row r="1448" spans="1:43" ht="15" customHeight="1" x14ac:dyDescent="0.25">
      <c r="A1448" s="4">
        <f t="shared" si="448"/>
        <v>1419</v>
      </c>
      <c r="B1448" s="22">
        <f t="shared" si="447"/>
        <v>103</v>
      </c>
      <c r="C1448" s="2" t="s">
        <v>97</v>
      </c>
      <c r="D1448" s="2" t="s">
        <v>1071</v>
      </c>
      <c r="E1448" s="5">
        <v>1971</v>
      </c>
      <c r="F1448" s="5">
        <v>1971</v>
      </c>
      <c r="G1448" s="5" t="s">
        <v>63</v>
      </c>
      <c r="H1448" s="5">
        <v>2</v>
      </c>
      <c r="I1448" s="5">
        <v>2</v>
      </c>
      <c r="J1448" s="26">
        <v>531.79999999999995</v>
      </c>
      <c r="K1448" s="26">
        <v>493.4</v>
      </c>
      <c r="L1448" s="26">
        <v>0</v>
      </c>
      <c r="M1448" s="6">
        <v>31</v>
      </c>
      <c r="N1448" s="24">
        <f t="shared" si="449"/>
        <v>5128596.9600000009</v>
      </c>
      <c r="O1448" s="26"/>
      <c r="P1448" s="1">
        <f t="shared" si="450"/>
        <v>4601168.8292000014</v>
      </c>
      <c r="Q1448" s="1"/>
      <c r="R1448" s="1">
        <v>145536.53080000001</v>
      </c>
      <c r="S1448" s="1">
        <v>381891.6</v>
      </c>
      <c r="T1448" s="26"/>
      <c r="U1448" s="1">
        <f t="shared" si="453"/>
        <v>10394.400000000001</v>
      </c>
      <c r="V1448" s="1">
        <f t="shared" si="453"/>
        <v>10394.400000000001</v>
      </c>
      <c r="W1448" s="7">
        <v>2021</v>
      </c>
      <c r="X1448" s="173" t="s">
        <v>1394</v>
      </c>
      <c r="Y1448" s="11">
        <f>+P1448-'[1]Приложение №1'!$P1422</f>
        <v>0</v>
      </c>
      <c r="AA1448" s="24">
        <f t="shared" si="451"/>
        <v>5128596.9600000009</v>
      </c>
      <c r="AB1448" s="26">
        <v>1068686.66195928</v>
      </c>
      <c r="AC1448" s="26">
        <v>382093.27680593997</v>
      </c>
      <c r="AD1448" s="26">
        <v>147353.97246444001</v>
      </c>
      <c r="AE1448" s="26">
        <v>570515.4541077601</v>
      </c>
      <c r="AF1448" s="26">
        <v>0</v>
      </c>
      <c r="AG1448" s="26"/>
      <c r="AH1448" s="26">
        <v>265797.15162420005</v>
      </c>
      <c r="AI1448" s="26">
        <v>0</v>
      </c>
      <c r="AJ1448" s="26">
        <v>0</v>
      </c>
      <c r="AK1448" s="26">
        <v>0</v>
      </c>
      <c r="AL1448" s="26">
        <v>0</v>
      </c>
      <c r="AM1448" s="26">
        <v>2060321.3792910001</v>
      </c>
      <c r="AN1448" s="26">
        <v>484251.6237</v>
      </c>
      <c r="AO1448" s="1">
        <v>51285.969600000004</v>
      </c>
      <c r="AP1448" s="112">
        <v>98291.470447379979</v>
      </c>
      <c r="AQ1448" s="172"/>
    </row>
    <row r="1449" spans="1:43" ht="15" customHeight="1" x14ac:dyDescent="0.25">
      <c r="A1449" s="4">
        <f t="shared" si="448"/>
        <v>1420</v>
      </c>
      <c r="B1449" s="22">
        <f t="shared" si="447"/>
        <v>104</v>
      </c>
      <c r="C1449" s="2" t="s">
        <v>97</v>
      </c>
      <c r="D1449" s="2" t="s">
        <v>1312</v>
      </c>
      <c r="E1449" s="5">
        <v>1993</v>
      </c>
      <c r="F1449" s="5">
        <v>1993</v>
      </c>
      <c r="G1449" s="5" t="s">
        <v>48</v>
      </c>
      <c r="H1449" s="5">
        <v>3</v>
      </c>
      <c r="I1449" s="5">
        <v>2</v>
      </c>
      <c r="J1449" s="26">
        <v>1461.3</v>
      </c>
      <c r="K1449" s="26">
        <v>1320.6</v>
      </c>
      <c r="L1449" s="26">
        <v>0</v>
      </c>
      <c r="M1449" s="6">
        <v>67</v>
      </c>
      <c r="N1449" s="24">
        <f t="shared" si="449"/>
        <v>10345989.789999999</v>
      </c>
      <c r="O1449" s="26"/>
      <c r="P1449" s="1">
        <f t="shared" si="450"/>
        <v>7029966.5135726547</v>
      </c>
      <c r="Q1449" s="1"/>
      <c r="R1449" s="1">
        <v>229126.74119999999</v>
      </c>
      <c r="S1449" s="1">
        <v>3086896.5352273444</v>
      </c>
      <c r="T1449" s="1"/>
      <c r="U1449" s="26">
        <f t="shared" si="453"/>
        <v>7834.3100030289261</v>
      </c>
      <c r="V1449" s="26">
        <f t="shared" si="453"/>
        <v>7834.3100030289261</v>
      </c>
      <c r="W1449" s="7">
        <v>2021</v>
      </c>
      <c r="X1449" s="173" t="s">
        <v>1394</v>
      </c>
      <c r="Y1449" s="11">
        <f>+P1449-'[1]Приложение №1'!$P1423</f>
        <v>0</v>
      </c>
      <c r="AA1449" s="24">
        <f t="shared" si="451"/>
        <v>10345989.789999999</v>
      </c>
      <c r="AB1449" s="26">
        <v>0</v>
      </c>
      <c r="AC1449" s="26">
        <v>0</v>
      </c>
      <c r="AD1449" s="26">
        <v>0</v>
      </c>
      <c r="AE1449" s="26">
        <v>0</v>
      </c>
      <c r="AF1449" s="26">
        <v>0</v>
      </c>
      <c r="AG1449" s="26"/>
      <c r="AH1449" s="26">
        <v>0</v>
      </c>
      <c r="AI1449" s="26">
        <v>0</v>
      </c>
      <c r="AJ1449" s="26">
        <v>0</v>
      </c>
      <c r="AK1449" s="26">
        <v>0</v>
      </c>
      <c r="AL1449" s="26">
        <v>0</v>
      </c>
      <c r="AM1449" s="26">
        <v>9010881.1915596593</v>
      </c>
      <c r="AN1449" s="26">
        <v>1034598.9789999999</v>
      </c>
      <c r="AO1449" s="1">
        <v>103459.8979</v>
      </c>
      <c r="AP1449" s="112">
        <v>197049.72154033999</v>
      </c>
      <c r="AQ1449" s="172"/>
    </row>
    <row r="1450" spans="1:43" ht="15" customHeight="1" x14ac:dyDescent="0.25">
      <c r="A1450" s="4">
        <f t="shared" si="448"/>
        <v>1421</v>
      </c>
      <c r="B1450" s="22">
        <f t="shared" si="447"/>
        <v>105</v>
      </c>
      <c r="C1450" s="2" t="s">
        <v>97</v>
      </c>
      <c r="D1450" s="2" t="s">
        <v>1313</v>
      </c>
      <c r="E1450" s="5">
        <v>1993</v>
      </c>
      <c r="F1450" s="5">
        <v>1993</v>
      </c>
      <c r="G1450" s="5" t="s">
        <v>48</v>
      </c>
      <c r="H1450" s="5">
        <v>3</v>
      </c>
      <c r="I1450" s="5">
        <v>2</v>
      </c>
      <c r="J1450" s="26">
        <v>1431.7</v>
      </c>
      <c r="K1450" s="26">
        <v>1289.0999999999999</v>
      </c>
      <c r="L1450" s="26">
        <v>0</v>
      </c>
      <c r="M1450" s="6">
        <v>67</v>
      </c>
      <c r="N1450" s="24">
        <f t="shared" si="449"/>
        <v>10099209.02</v>
      </c>
      <c r="O1450" s="26"/>
      <c r="P1450" s="1">
        <f t="shared" si="450"/>
        <v>6862282.1638263334</v>
      </c>
      <c r="Q1450" s="1"/>
      <c r="R1450" s="1">
        <v>223661.42819999999</v>
      </c>
      <c r="S1450" s="1">
        <v>3013265.4279736653</v>
      </c>
      <c r="T1450" s="1"/>
      <c r="U1450" s="26">
        <f t="shared" si="453"/>
        <v>7834.3099992242651</v>
      </c>
      <c r="V1450" s="26">
        <f t="shared" si="453"/>
        <v>7834.3099992242651</v>
      </c>
      <c r="W1450" s="7">
        <v>2021</v>
      </c>
      <c r="X1450" s="173" t="s">
        <v>1394</v>
      </c>
      <c r="Y1450" s="11">
        <f>+P1450-'[1]Приложение №1'!$P1424</f>
        <v>0</v>
      </c>
      <c r="AA1450" s="24">
        <f t="shared" si="451"/>
        <v>10099209.02</v>
      </c>
      <c r="AB1450" s="26">
        <v>0</v>
      </c>
      <c r="AC1450" s="26">
        <v>0</v>
      </c>
      <c r="AD1450" s="26">
        <v>0</v>
      </c>
      <c r="AE1450" s="26">
        <v>0</v>
      </c>
      <c r="AF1450" s="26">
        <v>0</v>
      </c>
      <c r="AG1450" s="26"/>
      <c r="AH1450" s="26">
        <v>0</v>
      </c>
      <c r="AI1450" s="26">
        <v>0</v>
      </c>
      <c r="AJ1450" s="26">
        <v>0</v>
      </c>
      <c r="AK1450" s="26">
        <v>0</v>
      </c>
      <c r="AL1450" s="26">
        <v>0</v>
      </c>
      <c r="AM1450" s="26">
        <v>8795946.4928050786</v>
      </c>
      <c r="AN1450" s="26">
        <v>1009920.902</v>
      </c>
      <c r="AO1450" s="1">
        <v>100992.09019999999</v>
      </c>
      <c r="AP1450" s="112">
        <v>192349.53499492002</v>
      </c>
      <c r="AQ1450" s="172"/>
    </row>
    <row r="1451" spans="1:43" x14ac:dyDescent="0.25">
      <c r="A1451" s="4">
        <f t="shared" si="448"/>
        <v>1422</v>
      </c>
      <c r="B1451" s="22">
        <f t="shared" si="447"/>
        <v>106</v>
      </c>
      <c r="C1451" s="2" t="s">
        <v>97</v>
      </c>
      <c r="D1451" s="2" t="s">
        <v>126</v>
      </c>
      <c r="E1451" s="5">
        <v>1972</v>
      </c>
      <c r="F1451" s="5">
        <v>2013</v>
      </c>
      <c r="G1451" s="5" t="s">
        <v>48</v>
      </c>
      <c r="H1451" s="5">
        <v>5</v>
      </c>
      <c r="I1451" s="5">
        <v>2</v>
      </c>
      <c r="J1451" s="26">
        <v>3245.1</v>
      </c>
      <c r="K1451" s="26">
        <v>2546.0500000000002</v>
      </c>
      <c r="L1451" s="26">
        <v>0</v>
      </c>
      <c r="M1451" s="6">
        <v>190</v>
      </c>
      <c r="N1451" s="24">
        <f t="shared" si="449"/>
        <v>6826036.4299999997</v>
      </c>
      <c r="O1451" s="20"/>
      <c r="P1451" s="1">
        <f t="shared" si="450"/>
        <v>5735308.6101756385</v>
      </c>
      <c r="Q1451" s="1"/>
      <c r="R1451" s="1"/>
      <c r="S1451" s="1">
        <v>1090727.8198243612</v>
      </c>
      <c r="T1451" s="1"/>
      <c r="U1451" s="1">
        <f t="shared" si="453"/>
        <v>2681.0299994108518</v>
      </c>
      <c r="V1451" s="1">
        <f t="shared" si="453"/>
        <v>2681.0299994108518</v>
      </c>
      <c r="W1451" s="7">
        <v>2021</v>
      </c>
      <c r="X1451" s="173" t="s">
        <v>1394</v>
      </c>
      <c r="Y1451" s="11">
        <f>+P1451-'[1]Приложение №1'!$P1426</f>
        <v>0</v>
      </c>
      <c r="AA1451" s="24">
        <f t="shared" si="451"/>
        <v>6826036.4299999997</v>
      </c>
      <c r="AB1451" s="26">
        <v>6078762.9178621797</v>
      </c>
      <c r="AC1451" s="26">
        <v>0</v>
      </c>
      <c r="AD1451" s="26">
        <v>0</v>
      </c>
      <c r="AE1451" s="26">
        <v>0</v>
      </c>
      <c r="AF1451" s="26">
        <v>0</v>
      </c>
      <c r="AG1451" s="26"/>
      <c r="AH1451" s="26">
        <v>0</v>
      </c>
      <c r="AI1451" s="26">
        <v>0</v>
      </c>
      <c r="AJ1451" s="26">
        <v>0</v>
      </c>
      <c r="AK1451" s="26">
        <v>0</v>
      </c>
      <c r="AL1451" s="26">
        <v>0</v>
      </c>
      <c r="AM1451" s="26">
        <v>0</v>
      </c>
      <c r="AN1451" s="26">
        <v>546082.91440000001</v>
      </c>
      <c r="AO1451" s="1">
        <v>68260.364300000001</v>
      </c>
      <c r="AP1451" s="112">
        <v>132930.23343781999</v>
      </c>
      <c r="AQ1451" s="172"/>
    </row>
    <row r="1452" spans="1:43" ht="15" customHeight="1" x14ac:dyDescent="0.25">
      <c r="A1452" s="4">
        <f t="shared" si="448"/>
        <v>1423</v>
      </c>
      <c r="B1452" s="22">
        <f t="shared" si="447"/>
        <v>107</v>
      </c>
      <c r="C1452" s="2" t="s">
        <v>97</v>
      </c>
      <c r="D1452" s="2" t="s">
        <v>137</v>
      </c>
      <c r="E1452" s="5">
        <v>1974</v>
      </c>
      <c r="F1452" s="5">
        <v>2017</v>
      </c>
      <c r="G1452" s="5" t="s">
        <v>60</v>
      </c>
      <c r="H1452" s="5">
        <v>4</v>
      </c>
      <c r="I1452" s="5">
        <v>4</v>
      </c>
      <c r="J1452" s="26">
        <v>3937.2</v>
      </c>
      <c r="K1452" s="26">
        <v>3446.8</v>
      </c>
      <c r="L1452" s="26">
        <v>0</v>
      </c>
      <c r="M1452" s="6">
        <v>127</v>
      </c>
      <c r="N1452" s="24">
        <f t="shared" si="449"/>
        <v>6461750.4299999997</v>
      </c>
      <c r="O1452" s="20"/>
      <c r="P1452" s="1">
        <f t="shared" si="450"/>
        <v>1429607.62</v>
      </c>
      <c r="Q1452" s="1"/>
      <c r="R1452" s="1"/>
      <c r="S1452" s="1">
        <v>5032142.8099999996</v>
      </c>
      <c r="T1452" s="1"/>
      <c r="U1452" s="1">
        <f t="shared" ref="U1452:V1468" si="454">$N1452/($K1452+$L1452)</f>
        <v>1874.7100005802481</v>
      </c>
      <c r="V1452" s="1">
        <f t="shared" si="454"/>
        <v>1874.7100005802481</v>
      </c>
      <c r="W1452" s="7">
        <v>2021</v>
      </c>
      <c r="X1452" s="173" t="s">
        <v>1394</v>
      </c>
      <c r="Y1452" s="11">
        <f>+P1452-'[1]Приложение №1'!$P1427</f>
        <v>0</v>
      </c>
      <c r="AA1452" s="24">
        <f t="shared" si="451"/>
        <v>6461750.4299999997</v>
      </c>
      <c r="AB1452" s="26">
        <v>5754356.7634261791</v>
      </c>
      <c r="AC1452" s="26">
        <v>0</v>
      </c>
      <c r="AD1452" s="26">
        <v>0</v>
      </c>
      <c r="AE1452" s="26">
        <v>0</v>
      </c>
      <c r="AF1452" s="26">
        <v>0</v>
      </c>
      <c r="AG1452" s="26"/>
      <c r="AH1452" s="26">
        <v>0</v>
      </c>
      <c r="AI1452" s="26">
        <v>0</v>
      </c>
      <c r="AJ1452" s="26">
        <v>0</v>
      </c>
      <c r="AK1452" s="26">
        <v>0</v>
      </c>
      <c r="AL1452" s="26">
        <v>0</v>
      </c>
      <c r="AM1452" s="26">
        <v>0</v>
      </c>
      <c r="AN1452" s="26">
        <v>516940.0344</v>
      </c>
      <c r="AO1452" s="1">
        <v>64617.504300000001</v>
      </c>
      <c r="AP1452" s="112">
        <v>125836.12787381999</v>
      </c>
      <c r="AQ1452" s="172"/>
    </row>
    <row r="1453" spans="1:43" ht="15" customHeight="1" x14ac:dyDescent="0.25">
      <c r="A1453" s="4">
        <f t="shared" si="448"/>
        <v>1424</v>
      </c>
      <c r="B1453" s="22">
        <f t="shared" si="447"/>
        <v>108</v>
      </c>
      <c r="C1453" s="2" t="s">
        <v>97</v>
      </c>
      <c r="D1453" s="2" t="s">
        <v>1073</v>
      </c>
      <c r="E1453" s="5">
        <v>1968</v>
      </c>
      <c r="F1453" s="5">
        <v>1968</v>
      </c>
      <c r="G1453" s="5" t="s">
        <v>63</v>
      </c>
      <c r="H1453" s="5">
        <v>2</v>
      </c>
      <c r="I1453" s="5">
        <v>2</v>
      </c>
      <c r="J1453" s="26">
        <v>554.9</v>
      </c>
      <c r="K1453" s="26">
        <v>525.70000000000005</v>
      </c>
      <c r="L1453" s="26">
        <v>0</v>
      </c>
      <c r="M1453" s="6">
        <v>25</v>
      </c>
      <c r="N1453" s="24">
        <f t="shared" si="449"/>
        <v>4462270.169999999</v>
      </c>
      <c r="O1453" s="26"/>
      <c r="P1453" s="1">
        <f t="shared" si="450"/>
        <v>3896347.1815999988</v>
      </c>
      <c r="Q1453" s="1"/>
      <c r="R1453" s="1">
        <v>159031.18840000001</v>
      </c>
      <c r="S1453" s="1">
        <v>406891.80000000005</v>
      </c>
      <c r="T1453" s="26"/>
      <c r="U1453" s="1">
        <f t="shared" si="454"/>
        <v>8488.2445691458979</v>
      </c>
      <c r="V1453" s="1">
        <f t="shared" si="454"/>
        <v>8488.2445691458979</v>
      </c>
      <c r="W1453" s="7">
        <v>2021</v>
      </c>
      <c r="X1453" s="173" t="s">
        <v>1394</v>
      </c>
      <c r="Y1453" s="11">
        <f>+P1453-'[1]Приложение №1'!$P1428</f>
        <v>0</v>
      </c>
      <c r="AA1453" s="24">
        <f t="shared" si="451"/>
        <v>4462270.169999999</v>
      </c>
      <c r="AB1453" s="26">
        <v>1138647.3017610598</v>
      </c>
      <c r="AC1453" s="26">
        <v>407106.68375663995</v>
      </c>
      <c r="AD1453" s="26">
        <v>157000.37155361997</v>
      </c>
      <c r="AE1453" s="26">
        <v>0</v>
      </c>
      <c r="AF1453" s="26">
        <v>0</v>
      </c>
      <c r="AG1453" s="26"/>
      <c r="AH1453" s="26">
        <v>283197.32409360004</v>
      </c>
      <c r="AI1453" s="26">
        <v>0</v>
      </c>
      <c r="AJ1453" s="26">
        <v>0</v>
      </c>
      <c r="AK1453" s="26">
        <v>0</v>
      </c>
      <c r="AL1453" s="26">
        <v>0</v>
      </c>
      <c r="AM1453" s="26">
        <v>1951513.50541938</v>
      </c>
      <c r="AN1453" s="26">
        <v>394077.89280000003</v>
      </c>
      <c r="AO1453" s="1">
        <v>44622.701699999998</v>
      </c>
      <c r="AP1453" s="112">
        <v>86104.388915699994</v>
      </c>
      <c r="AQ1453" s="172"/>
    </row>
    <row r="1454" spans="1:43" ht="15" customHeight="1" x14ac:dyDescent="0.25">
      <c r="A1454" s="4">
        <f t="shared" si="448"/>
        <v>1425</v>
      </c>
      <c r="B1454" s="22">
        <f t="shared" si="447"/>
        <v>109</v>
      </c>
      <c r="C1454" s="2" t="s">
        <v>97</v>
      </c>
      <c r="D1454" s="2" t="s">
        <v>1074</v>
      </c>
      <c r="E1454" s="5">
        <v>1967</v>
      </c>
      <c r="F1454" s="5">
        <v>1967</v>
      </c>
      <c r="G1454" s="5" t="s">
        <v>63</v>
      </c>
      <c r="H1454" s="5">
        <v>2</v>
      </c>
      <c r="I1454" s="5">
        <v>2</v>
      </c>
      <c r="J1454" s="26">
        <v>602.9</v>
      </c>
      <c r="K1454" s="26">
        <v>554</v>
      </c>
      <c r="L1454" s="26">
        <v>0</v>
      </c>
      <c r="M1454" s="6">
        <v>40</v>
      </c>
      <c r="N1454" s="24">
        <f t="shared" si="449"/>
        <v>4703328.72</v>
      </c>
      <c r="O1454" s="26"/>
      <c r="P1454" s="1">
        <f t="shared" si="450"/>
        <v>4104933.432</v>
      </c>
      <c r="Q1454" s="1"/>
      <c r="R1454" s="1">
        <v>169599.288</v>
      </c>
      <c r="S1454" s="1">
        <v>428796.00000000006</v>
      </c>
      <c r="T1454" s="26"/>
      <c r="U1454" s="1">
        <f t="shared" si="454"/>
        <v>8489.7630324909751</v>
      </c>
      <c r="V1454" s="1">
        <f t="shared" si="454"/>
        <v>8489.7630324909751</v>
      </c>
      <c r="W1454" s="7">
        <v>2021</v>
      </c>
      <c r="X1454" s="173" t="s">
        <v>1394</v>
      </c>
      <c r="Y1454" s="11">
        <f>+P1454-'[1]Приложение №1'!$P1429</f>
        <v>0</v>
      </c>
      <c r="AA1454" s="24">
        <f t="shared" si="451"/>
        <v>4703328.72</v>
      </c>
      <c r="AB1454" s="26">
        <v>1199944.08535092</v>
      </c>
      <c r="AC1454" s="26">
        <v>429022.44700139994</v>
      </c>
      <c r="AD1454" s="26">
        <v>165452.1701364</v>
      </c>
      <c r="AE1454" s="26">
        <v>0</v>
      </c>
      <c r="AF1454" s="26">
        <v>0</v>
      </c>
      <c r="AG1454" s="26"/>
      <c r="AH1454" s="26">
        <v>298442.68532064004</v>
      </c>
      <c r="AI1454" s="26">
        <v>0</v>
      </c>
      <c r="AJ1454" s="26">
        <v>0</v>
      </c>
      <c r="AK1454" s="26">
        <v>0</v>
      </c>
      <c r="AL1454" s="26">
        <v>0</v>
      </c>
      <c r="AM1454" s="26">
        <v>2057301.97338288</v>
      </c>
      <c r="AN1454" s="26">
        <v>415376.4044</v>
      </c>
      <c r="AO1454" s="1">
        <v>47033.287200000006</v>
      </c>
      <c r="AP1454" s="112">
        <v>90755.667207760009</v>
      </c>
      <c r="AQ1454" s="172"/>
    </row>
    <row r="1455" spans="1:43" ht="15" customHeight="1" x14ac:dyDescent="0.25">
      <c r="A1455" s="4">
        <f t="shared" si="448"/>
        <v>1426</v>
      </c>
      <c r="B1455" s="22">
        <f t="shared" si="447"/>
        <v>110</v>
      </c>
      <c r="C1455" s="2" t="s">
        <v>97</v>
      </c>
      <c r="D1455" s="2" t="s">
        <v>1075</v>
      </c>
      <c r="E1455" s="5">
        <v>1973</v>
      </c>
      <c r="F1455" s="5">
        <v>1973</v>
      </c>
      <c r="G1455" s="5" t="s">
        <v>63</v>
      </c>
      <c r="H1455" s="5">
        <v>2</v>
      </c>
      <c r="I1455" s="5">
        <v>2</v>
      </c>
      <c r="J1455" s="26">
        <v>548.70000000000005</v>
      </c>
      <c r="K1455" s="26">
        <v>502.5</v>
      </c>
      <c r="L1455" s="26">
        <v>0</v>
      </c>
      <c r="M1455" s="6">
        <v>39</v>
      </c>
      <c r="N1455" s="24">
        <f t="shared" si="449"/>
        <v>2409221.1799999997</v>
      </c>
      <c r="O1455" s="26"/>
      <c r="P1455" s="1">
        <f t="shared" si="450"/>
        <v>1861966.3699999996</v>
      </c>
      <c r="Q1455" s="1"/>
      <c r="R1455" s="1">
        <v>158319.81</v>
      </c>
      <c r="S1455" s="1">
        <v>388935</v>
      </c>
      <c r="T1455" s="26"/>
      <c r="U1455" s="1">
        <f t="shared" si="454"/>
        <v>4794.4700099502479</v>
      </c>
      <c r="V1455" s="1">
        <f t="shared" si="454"/>
        <v>4794.4700099502479</v>
      </c>
      <c r="W1455" s="7">
        <v>2021</v>
      </c>
      <c r="X1455" s="173" t="s">
        <v>1394</v>
      </c>
      <c r="Y1455" s="11">
        <f>+P1455-'[1]Приложение №1'!$P1430</f>
        <v>0</v>
      </c>
      <c r="AA1455" s="24">
        <f t="shared" si="451"/>
        <v>2409221.1799999997</v>
      </c>
      <c r="AB1455" s="26">
        <v>0</v>
      </c>
      <c r="AC1455" s="26">
        <v>0</v>
      </c>
      <c r="AD1455" s="26">
        <v>0</v>
      </c>
      <c r="AE1455" s="26">
        <v>0</v>
      </c>
      <c r="AF1455" s="26">
        <v>0</v>
      </c>
      <c r="AG1455" s="26"/>
      <c r="AH1455" s="26">
        <v>0</v>
      </c>
      <c r="AI1455" s="26">
        <v>0</v>
      </c>
      <c r="AJ1455" s="26">
        <v>0</v>
      </c>
      <c r="AK1455" s="26">
        <v>0</v>
      </c>
      <c r="AL1455" s="26">
        <v>0</v>
      </c>
      <c r="AM1455" s="26">
        <v>2098320.82360572</v>
      </c>
      <c r="AN1455" s="26">
        <v>240922.11800000002</v>
      </c>
      <c r="AO1455" s="1">
        <v>24092.211800000001</v>
      </c>
      <c r="AP1455" s="112">
        <v>45886.026594279996</v>
      </c>
      <c r="AQ1455" s="172"/>
    </row>
    <row r="1456" spans="1:43" ht="15" customHeight="1" x14ac:dyDescent="0.25">
      <c r="A1456" s="4">
        <f t="shared" si="448"/>
        <v>1427</v>
      </c>
      <c r="B1456" s="22">
        <f t="shared" si="447"/>
        <v>111</v>
      </c>
      <c r="C1456" s="2" t="s">
        <v>97</v>
      </c>
      <c r="D1456" s="2" t="s">
        <v>1076</v>
      </c>
      <c r="E1456" s="5">
        <v>1973</v>
      </c>
      <c r="F1456" s="5">
        <v>1973</v>
      </c>
      <c r="G1456" s="5" t="s">
        <v>63</v>
      </c>
      <c r="H1456" s="5">
        <v>2</v>
      </c>
      <c r="I1456" s="5">
        <v>2</v>
      </c>
      <c r="J1456" s="26">
        <v>550.29999999999995</v>
      </c>
      <c r="K1456" s="26">
        <v>503.7</v>
      </c>
      <c r="L1456" s="26">
        <v>0</v>
      </c>
      <c r="M1456" s="6">
        <v>34</v>
      </c>
      <c r="N1456" s="24">
        <f t="shared" si="449"/>
        <v>4746596.8000000007</v>
      </c>
      <c r="O1456" s="26"/>
      <c r="P1456" s="1">
        <f t="shared" si="450"/>
        <v>4230673.9056000011</v>
      </c>
      <c r="Q1456" s="1"/>
      <c r="R1456" s="1">
        <v>126059.0944</v>
      </c>
      <c r="S1456" s="1">
        <v>389863.80000000005</v>
      </c>
      <c r="T1456" s="26"/>
      <c r="U1456" s="1">
        <f t="shared" si="454"/>
        <v>9423.4599960293835</v>
      </c>
      <c r="V1456" s="1">
        <f t="shared" si="454"/>
        <v>9423.4599960293835</v>
      </c>
      <c r="W1456" s="7">
        <v>2021</v>
      </c>
      <c r="X1456" s="173" t="s">
        <v>1394</v>
      </c>
      <c r="Y1456" s="11">
        <f>+P1456-'[1]Приложение №1'!$P1431</f>
        <v>0</v>
      </c>
      <c r="AA1456" s="24">
        <f t="shared" si="451"/>
        <v>4746596.8000000007</v>
      </c>
      <c r="AB1456" s="26">
        <v>1090996.0925954999</v>
      </c>
      <c r="AC1456" s="26">
        <v>390069.69127643993</v>
      </c>
      <c r="AD1456" s="26">
        <v>150430.06876842002</v>
      </c>
      <c r="AE1456" s="26">
        <v>0</v>
      </c>
      <c r="AF1456" s="26">
        <v>137063.08923804</v>
      </c>
      <c r="AG1456" s="26"/>
      <c r="AH1456" s="26">
        <v>271345.80951408</v>
      </c>
      <c r="AI1456" s="26">
        <v>0</v>
      </c>
      <c r="AJ1456" s="26">
        <v>0</v>
      </c>
      <c r="AK1456" s="26">
        <v>0</v>
      </c>
      <c r="AL1456" s="26">
        <v>0</v>
      </c>
      <c r="AM1456" s="26">
        <v>2103331.7355111605</v>
      </c>
      <c r="AN1456" s="26">
        <v>465290.15460000001</v>
      </c>
      <c r="AO1456" s="1">
        <v>47465.968000000001</v>
      </c>
      <c r="AP1456" s="112">
        <v>90604.190496359995</v>
      </c>
      <c r="AQ1456" s="172"/>
    </row>
    <row r="1457" spans="1:43" ht="15" customHeight="1" x14ac:dyDescent="0.25">
      <c r="A1457" s="4">
        <f t="shared" si="448"/>
        <v>1428</v>
      </c>
      <c r="B1457" s="22">
        <f t="shared" si="447"/>
        <v>112</v>
      </c>
      <c r="C1457" s="2" t="s">
        <v>97</v>
      </c>
      <c r="D1457" s="2" t="s">
        <v>1077</v>
      </c>
      <c r="E1457" s="5">
        <v>1972</v>
      </c>
      <c r="F1457" s="5">
        <v>1972</v>
      </c>
      <c r="G1457" s="5" t="s">
        <v>63</v>
      </c>
      <c r="H1457" s="5">
        <v>2</v>
      </c>
      <c r="I1457" s="5">
        <v>2</v>
      </c>
      <c r="J1457" s="26">
        <v>469</v>
      </c>
      <c r="K1457" s="26">
        <v>422.6</v>
      </c>
      <c r="L1457" s="26">
        <v>0</v>
      </c>
      <c r="M1457" s="6">
        <v>33</v>
      </c>
      <c r="N1457" s="24">
        <f t="shared" si="449"/>
        <v>3436295.8299999996</v>
      </c>
      <c r="O1457" s="26"/>
      <c r="P1457" s="1">
        <f t="shared" si="450"/>
        <v>2962955.9687999999</v>
      </c>
      <c r="Q1457" s="1"/>
      <c r="R1457" s="1">
        <v>146247.46119999999</v>
      </c>
      <c r="S1457" s="1">
        <v>327092.40000000002</v>
      </c>
      <c r="T1457" s="26"/>
      <c r="U1457" s="1">
        <f t="shared" si="454"/>
        <v>8131.3199952673913</v>
      </c>
      <c r="V1457" s="1">
        <f t="shared" si="454"/>
        <v>8131.3199952673913</v>
      </c>
      <c r="W1457" s="7">
        <v>2021</v>
      </c>
      <c r="X1457" s="173" t="s">
        <v>1394</v>
      </c>
      <c r="Y1457" s="11">
        <f>+P1457-'[1]Приложение №1'!$P1432</f>
        <v>0</v>
      </c>
      <c r="AA1457" s="24">
        <f t="shared" si="451"/>
        <v>3436295.8299999996</v>
      </c>
      <c r="AB1457" s="26">
        <v>915336.41057039995</v>
      </c>
      <c r="AC1457" s="26">
        <v>0</v>
      </c>
      <c r="AD1457" s="26">
        <v>126209.54350116001</v>
      </c>
      <c r="AE1457" s="26">
        <v>0</v>
      </c>
      <c r="AF1457" s="26">
        <v>0</v>
      </c>
      <c r="AG1457" s="26"/>
      <c r="AH1457" s="26">
        <v>227656.81905035998</v>
      </c>
      <c r="AI1457" s="26">
        <v>0</v>
      </c>
      <c r="AJ1457" s="26">
        <v>0</v>
      </c>
      <c r="AK1457" s="26">
        <v>0</v>
      </c>
      <c r="AL1457" s="26">
        <v>0</v>
      </c>
      <c r="AM1457" s="26">
        <v>1764677.3678410798</v>
      </c>
      <c r="AN1457" s="26">
        <v>301707.91670000006</v>
      </c>
      <c r="AO1457" s="1">
        <v>34362.958299999998</v>
      </c>
      <c r="AP1457" s="112">
        <v>66344.814037000004</v>
      </c>
      <c r="AQ1457" s="172"/>
    </row>
    <row r="1458" spans="1:43" ht="15" customHeight="1" x14ac:dyDescent="0.25">
      <c r="A1458" s="4">
        <f t="shared" si="448"/>
        <v>1429</v>
      </c>
      <c r="B1458" s="22">
        <f t="shared" si="447"/>
        <v>113</v>
      </c>
      <c r="C1458" s="2" t="s">
        <v>97</v>
      </c>
      <c r="D1458" s="2" t="s">
        <v>1078</v>
      </c>
      <c r="E1458" s="5">
        <v>1973</v>
      </c>
      <c r="F1458" s="5">
        <v>1973</v>
      </c>
      <c r="G1458" s="5" t="s">
        <v>63</v>
      </c>
      <c r="H1458" s="5">
        <v>2</v>
      </c>
      <c r="I1458" s="5">
        <v>2</v>
      </c>
      <c r="J1458" s="26">
        <v>537.1</v>
      </c>
      <c r="K1458" s="26">
        <v>496.9</v>
      </c>
      <c r="L1458" s="26">
        <v>0</v>
      </c>
      <c r="M1458" s="6">
        <v>27</v>
      </c>
      <c r="N1458" s="24">
        <f t="shared" si="449"/>
        <v>2382372.14</v>
      </c>
      <c r="O1458" s="26"/>
      <c r="P1458" s="1">
        <f t="shared" si="450"/>
        <v>1853753.9772000001</v>
      </c>
      <c r="Q1458" s="1"/>
      <c r="R1458" s="1">
        <v>144017.56279999999</v>
      </c>
      <c r="S1458" s="1">
        <v>384600.6</v>
      </c>
      <c r="T1458" s="26"/>
      <c r="U1458" s="1">
        <f t="shared" si="454"/>
        <v>4794.469993962568</v>
      </c>
      <c r="V1458" s="1">
        <f t="shared" si="454"/>
        <v>4794.469993962568</v>
      </c>
      <c r="W1458" s="7">
        <v>2021</v>
      </c>
      <c r="X1458" s="173" t="s">
        <v>1394</v>
      </c>
      <c r="Y1458" s="11">
        <f>+P1458-'[1]Приложение №1'!$P1433</f>
        <v>0</v>
      </c>
      <c r="AA1458" s="24">
        <f t="shared" si="451"/>
        <v>2382372.14</v>
      </c>
      <c r="AB1458" s="26">
        <v>0</v>
      </c>
      <c r="AC1458" s="26">
        <v>0</v>
      </c>
      <c r="AD1458" s="26">
        <v>0</v>
      </c>
      <c r="AE1458" s="26">
        <v>0</v>
      </c>
      <c r="AF1458" s="26">
        <v>0</v>
      </c>
      <c r="AG1458" s="26"/>
      <c r="AH1458" s="26">
        <v>0</v>
      </c>
      <c r="AI1458" s="26">
        <v>0</v>
      </c>
      <c r="AJ1458" s="26">
        <v>0</v>
      </c>
      <c r="AK1458" s="26">
        <v>0</v>
      </c>
      <c r="AL1458" s="26">
        <v>0</v>
      </c>
      <c r="AM1458" s="26">
        <v>2074936.5448215599</v>
      </c>
      <c r="AN1458" s="26">
        <v>238237.21400000004</v>
      </c>
      <c r="AO1458" s="1">
        <v>23823.721400000002</v>
      </c>
      <c r="AP1458" s="112">
        <v>45374.65977844</v>
      </c>
      <c r="AQ1458" s="172"/>
    </row>
    <row r="1459" spans="1:43" ht="15" customHeight="1" x14ac:dyDescent="0.25">
      <c r="A1459" s="4">
        <f t="shared" si="448"/>
        <v>1430</v>
      </c>
      <c r="B1459" s="22">
        <f t="shared" si="447"/>
        <v>114</v>
      </c>
      <c r="C1459" s="2" t="s">
        <v>97</v>
      </c>
      <c r="D1459" s="2" t="s">
        <v>1079</v>
      </c>
      <c r="E1459" s="5">
        <v>1995</v>
      </c>
      <c r="F1459" s="5">
        <v>2013</v>
      </c>
      <c r="G1459" s="5" t="s">
        <v>48</v>
      </c>
      <c r="H1459" s="5">
        <v>5</v>
      </c>
      <c r="I1459" s="5">
        <v>2</v>
      </c>
      <c r="J1459" s="26">
        <v>2090</v>
      </c>
      <c r="K1459" s="26">
        <v>1893.8</v>
      </c>
      <c r="L1459" s="26">
        <v>0</v>
      </c>
      <c r="M1459" s="6">
        <v>98</v>
      </c>
      <c r="N1459" s="24">
        <f t="shared" si="449"/>
        <v>954929.71</v>
      </c>
      <c r="O1459" s="26"/>
      <c r="P1459" s="1">
        <f t="shared" si="450"/>
        <v>658736.28</v>
      </c>
      <c r="Q1459" s="1"/>
      <c r="R1459" s="1">
        <v>296193.43</v>
      </c>
      <c r="S1459" s="1">
        <v>0</v>
      </c>
      <c r="T1459" s="1"/>
      <c r="U1459" s="1">
        <f t="shared" si="454"/>
        <v>504.23999894392227</v>
      </c>
      <c r="V1459" s="1">
        <f t="shared" si="454"/>
        <v>504.23999894392227</v>
      </c>
      <c r="W1459" s="7">
        <v>2021</v>
      </c>
      <c r="X1459" s="173" t="s">
        <v>1394</v>
      </c>
      <c r="Y1459" s="11">
        <f>+P1459-'[1]Приложение №1'!$P1434</f>
        <v>0</v>
      </c>
      <c r="AA1459" s="24">
        <f t="shared" si="451"/>
        <v>954929.71</v>
      </c>
      <c r="AB1459" s="26">
        <v>0</v>
      </c>
      <c r="AC1459" s="26">
        <v>0</v>
      </c>
      <c r="AD1459" s="26">
        <v>0</v>
      </c>
      <c r="AE1459" s="26">
        <v>0</v>
      </c>
      <c r="AF1459" s="26">
        <v>844877.02072199993</v>
      </c>
      <c r="AG1459" s="26"/>
      <c r="AH1459" s="26">
        <v>0</v>
      </c>
      <c r="AI1459" s="26">
        <v>0</v>
      </c>
      <c r="AJ1459" s="26">
        <v>0</v>
      </c>
      <c r="AK1459" s="26">
        <v>0</v>
      </c>
      <c r="AL1459" s="26">
        <v>0</v>
      </c>
      <c r="AM1459" s="26">
        <v>0</v>
      </c>
      <c r="AN1459" s="26">
        <v>87397.79</v>
      </c>
      <c r="AO1459" s="26">
        <v>4179.1499999999996</v>
      </c>
      <c r="AP1459" s="112">
        <v>18475.749277999999</v>
      </c>
      <c r="AQ1459" s="172"/>
    </row>
    <row r="1460" spans="1:43" ht="15" customHeight="1" x14ac:dyDescent="0.25">
      <c r="A1460" s="4">
        <f t="shared" si="448"/>
        <v>1431</v>
      </c>
      <c r="B1460" s="22">
        <f t="shared" si="447"/>
        <v>115</v>
      </c>
      <c r="C1460" s="2" t="s">
        <v>97</v>
      </c>
      <c r="D1460" s="2" t="s">
        <v>1080</v>
      </c>
      <c r="E1460" s="5">
        <v>1990</v>
      </c>
      <c r="F1460" s="5">
        <v>1990</v>
      </c>
      <c r="G1460" s="5" t="s">
        <v>63</v>
      </c>
      <c r="H1460" s="5">
        <v>2</v>
      </c>
      <c r="I1460" s="5">
        <v>2</v>
      </c>
      <c r="J1460" s="26">
        <v>1160.5999999999999</v>
      </c>
      <c r="K1460" s="26">
        <v>993</v>
      </c>
      <c r="L1460" s="26">
        <v>0</v>
      </c>
      <c r="M1460" s="6">
        <v>39</v>
      </c>
      <c r="N1460" s="24">
        <f t="shared" si="449"/>
        <v>400169.07</v>
      </c>
      <c r="O1460" s="26"/>
      <c r="P1460" s="1">
        <f t="shared" si="450"/>
        <v>15390.47000000003</v>
      </c>
      <c r="Q1460" s="1"/>
      <c r="R1460" s="1">
        <v>295232.516</v>
      </c>
      <c r="S1460" s="1">
        <v>89546.083999999973</v>
      </c>
      <c r="T1460" s="26"/>
      <c r="U1460" s="1">
        <f t="shared" si="454"/>
        <v>402.99</v>
      </c>
      <c r="V1460" s="1">
        <f t="shared" si="454"/>
        <v>402.99</v>
      </c>
      <c r="W1460" s="7">
        <v>2021</v>
      </c>
      <c r="X1460" s="173" t="s">
        <v>1394</v>
      </c>
      <c r="Y1460" s="11">
        <f>+P1460-'[1]Приложение №1'!$P1435</f>
        <v>0</v>
      </c>
      <c r="AA1460" s="24">
        <f t="shared" si="451"/>
        <v>400169.07</v>
      </c>
      <c r="AB1460" s="26">
        <v>0</v>
      </c>
      <c r="AC1460" s="26">
        <v>0</v>
      </c>
      <c r="AD1460" s="26">
        <v>0</v>
      </c>
      <c r="AE1460" s="26">
        <v>0</v>
      </c>
      <c r="AF1460" s="26">
        <v>349003.70580600004</v>
      </c>
      <c r="AG1460" s="26"/>
      <c r="AH1460" s="26">
        <v>0</v>
      </c>
      <c r="AI1460" s="26">
        <v>0</v>
      </c>
      <c r="AJ1460" s="26">
        <v>0</v>
      </c>
      <c r="AK1460" s="26">
        <v>0</v>
      </c>
      <c r="AL1460" s="26">
        <v>0</v>
      </c>
      <c r="AM1460" s="26">
        <v>0</v>
      </c>
      <c r="AN1460" s="26">
        <v>39340.75</v>
      </c>
      <c r="AO1460" s="1">
        <v>4192.6099999999997</v>
      </c>
      <c r="AP1460" s="112">
        <v>7632.004194000001</v>
      </c>
      <c r="AQ1460" s="172"/>
    </row>
    <row r="1461" spans="1:43" ht="15" customHeight="1" x14ac:dyDescent="0.25">
      <c r="A1461" s="4">
        <f t="shared" si="448"/>
        <v>1432</v>
      </c>
      <c r="B1461" s="22">
        <f t="shared" si="447"/>
        <v>116</v>
      </c>
      <c r="C1461" s="2" t="s">
        <v>97</v>
      </c>
      <c r="D1461" s="2" t="s">
        <v>469</v>
      </c>
      <c r="E1461" s="5">
        <v>1974</v>
      </c>
      <c r="F1461" s="5">
        <v>2013</v>
      </c>
      <c r="G1461" s="5" t="s">
        <v>60</v>
      </c>
      <c r="H1461" s="5">
        <v>4</v>
      </c>
      <c r="I1461" s="5">
        <v>4</v>
      </c>
      <c r="J1461" s="26">
        <v>3890.5</v>
      </c>
      <c r="K1461" s="26">
        <v>3404</v>
      </c>
      <c r="L1461" s="26">
        <v>0</v>
      </c>
      <c r="M1461" s="6">
        <v>175</v>
      </c>
      <c r="N1461" s="24">
        <f t="shared" si="449"/>
        <v>6381512.8399999999</v>
      </c>
      <c r="O1461" s="20"/>
      <c r="P1461" s="1">
        <f t="shared" si="450"/>
        <v>4923239.2420000006</v>
      </c>
      <c r="Q1461" s="1"/>
      <c r="R1461" s="1"/>
      <c r="S1461" s="1">
        <v>1458273.5979999993</v>
      </c>
      <c r="T1461" s="1"/>
      <c r="U1461" s="1">
        <f t="shared" si="454"/>
        <v>1874.71</v>
      </c>
      <c r="V1461" s="1">
        <f t="shared" si="454"/>
        <v>1874.71</v>
      </c>
      <c r="W1461" s="7">
        <v>2021</v>
      </c>
      <c r="X1461" s="173" t="s">
        <v>1394</v>
      </c>
      <c r="Y1461" s="11">
        <f>+P1461-'[1]Приложение №1'!$P1436</f>
        <v>0</v>
      </c>
      <c r="AA1461" s="24">
        <f t="shared" si="451"/>
        <v>6381512.8399999999</v>
      </c>
      <c r="AB1461" s="26">
        <v>5682903.1033538394</v>
      </c>
      <c r="AC1461" s="26">
        <v>0</v>
      </c>
      <c r="AD1461" s="26">
        <v>0</v>
      </c>
      <c r="AE1461" s="26">
        <v>0</v>
      </c>
      <c r="AF1461" s="26">
        <v>0</v>
      </c>
      <c r="AG1461" s="26"/>
      <c r="AH1461" s="26">
        <v>0</v>
      </c>
      <c r="AI1461" s="26">
        <v>0</v>
      </c>
      <c r="AJ1461" s="26">
        <v>0</v>
      </c>
      <c r="AK1461" s="26">
        <v>0</v>
      </c>
      <c r="AL1461" s="26">
        <v>0</v>
      </c>
      <c r="AM1461" s="26">
        <v>0</v>
      </c>
      <c r="AN1461" s="26">
        <v>510521.02720000001</v>
      </c>
      <c r="AO1461" s="1">
        <v>63815.128400000001</v>
      </c>
      <c r="AP1461" s="112">
        <v>124273.58104615999</v>
      </c>
      <c r="AQ1461" s="172"/>
    </row>
    <row r="1462" spans="1:43" ht="15" customHeight="1" x14ac:dyDescent="0.25">
      <c r="A1462" s="4">
        <f t="shared" si="448"/>
        <v>1433</v>
      </c>
      <c r="B1462" s="22">
        <f t="shared" si="447"/>
        <v>117</v>
      </c>
      <c r="C1462" s="2" t="s">
        <v>97</v>
      </c>
      <c r="D1462" s="2" t="s">
        <v>1082</v>
      </c>
      <c r="E1462" s="5">
        <v>1970</v>
      </c>
      <c r="F1462" s="5">
        <v>2013</v>
      </c>
      <c r="G1462" s="5" t="s">
        <v>63</v>
      </c>
      <c r="H1462" s="5">
        <v>2</v>
      </c>
      <c r="I1462" s="5">
        <v>2</v>
      </c>
      <c r="J1462" s="26">
        <v>548.29999999999995</v>
      </c>
      <c r="K1462" s="26">
        <v>506.7</v>
      </c>
      <c r="L1462" s="26">
        <v>0</v>
      </c>
      <c r="M1462" s="6">
        <v>47</v>
      </c>
      <c r="N1462" s="24">
        <f t="shared" si="449"/>
        <v>2429357.9500000002</v>
      </c>
      <c r="O1462" s="26"/>
      <c r="P1462" s="1">
        <f t="shared" si="450"/>
        <v>1857811.4996</v>
      </c>
      <c r="Q1462" s="1"/>
      <c r="R1462" s="1">
        <v>179360.65040000001</v>
      </c>
      <c r="S1462" s="1">
        <v>392185.80000000005</v>
      </c>
      <c r="T1462" s="26"/>
      <c r="U1462" s="1">
        <f t="shared" si="454"/>
        <v>4794.4700019735546</v>
      </c>
      <c r="V1462" s="1">
        <f t="shared" si="454"/>
        <v>4794.4700019735546</v>
      </c>
      <c r="W1462" s="7">
        <v>2021</v>
      </c>
      <c r="X1462" s="173" t="s">
        <v>1394</v>
      </c>
      <c r="Y1462" s="11">
        <f>+P1462-'[1]Приложение №1'!$P1437</f>
        <v>0</v>
      </c>
      <c r="AA1462" s="24">
        <f t="shared" si="451"/>
        <v>2429357.9500000002</v>
      </c>
      <c r="AB1462" s="26">
        <v>0</v>
      </c>
      <c r="AC1462" s="26">
        <v>0</v>
      </c>
      <c r="AD1462" s="26">
        <v>0</v>
      </c>
      <c r="AE1462" s="26">
        <v>0</v>
      </c>
      <c r="AF1462" s="26">
        <v>0</v>
      </c>
      <c r="AG1462" s="26"/>
      <c r="AH1462" s="26">
        <v>0</v>
      </c>
      <c r="AI1462" s="26">
        <v>0</v>
      </c>
      <c r="AJ1462" s="26">
        <v>0</v>
      </c>
      <c r="AK1462" s="26">
        <v>0</v>
      </c>
      <c r="AL1462" s="26">
        <v>0</v>
      </c>
      <c r="AM1462" s="26">
        <v>2115859.0239843004</v>
      </c>
      <c r="AN1462" s="26">
        <v>242935.79500000004</v>
      </c>
      <c r="AO1462" s="1">
        <v>24293.579500000003</v>
      </c>
      <c r="AP1462" s="112">
        <v>46269.551515700005</v>
      </c>
      <c r="AQ1462" s="172"/>
    </row>
    <row r="1463" spans="1:43" ht="15" customHeight="1" x14ac:dyDescent="0.25">
      <c r="A1463" s="4">
        <f t="shared" si="448"/>
        <v>1434</v>
      </c>
      <c r="B1463" s="22">
        <f t="shared" si="447"/>
        <v>118</v>
      </c>
      <c r="C1463" s="2" t="s">
        <v>97</v>
      </c>
      <c r="D1463" s="2" t="s">
        <v>1083</v>
      </c>
      <c r="E1463" s="5">
        <v>1995</v>
      </c>
      <c r="F1463" s="5">
        <v>1995</v>
      </c>
      <c r="G1463" s="5" t="s">
        <v>48</v>
      </c>
      <c r="H1463" s="5">
        <v>5</v>
      </c>
      <c r="I1463" s="5">
        <v>2</v>
      </c>
      <c r="J1463" s="26">
        <v>3032.7</v>
      </c>
      <c r="K1463" s="26">
        <v>2689.8</v>
      </c>
      <c r="L1463" s="26">
        <v>0</v>
      </c>
      <c r="M1463" s="6">
        <v>131</v>
      </c>
      <c r="N1463" s="24">
        <f t="shared" si="449"/>
        <v>1356304.75</v>
      </c>
      <c r="O1463" s="26"/>
      <c r="P1463" s="1">
        <f t="shared" si="450"/>
        <v>935615.62</v>
      </c>
      <c r="Q1463" s="1"/>
      <c r="R1463" s="1">
        <v>420689.13</v>
      </c>
      <c r="S1463" s="1">
        <v>0</v>
      </c>
      <c r="T1463" s="1"/>
      <c r="U1463" s="1">
        <f t="shared" si="454"/>
        <v>504.23999925645023</v>
      </c>
      <c r="V1463" s="1">
        <f t="shared" si="454"/>
        <v>504.23999925645023</v>
      </c>
      <c r="W1463" s="7">
        <v>2021</v>
      </c>
      <c r="X1463" s="173" t="s">
        <v>1394</v>
      </c>
      <c r="Y1463" s="11">
        <f>+P1463-'[1]Приложение №1'!$P1440</f>
        <v>0</v>
      </c>
      <c r="AA1463" s="24">
        <f t="shared" si="451"/>
        <v>1356304.75</v>
      </c>
      <c r="AB1463" s="26">
        <v>0</v>
      </c>
      <c r="AC1463" s="26">
        <v>0</v>
      </c>
      <c r="AD1463" s="26">
        <v>0</v>
      </c>
      <c r="AE1463" s="26">
        <v>0</v>
      </c>
      <c r="AF1463" s="26">
        <v>1233556.6347719999</v>
      </c>
      <c r="AG1463" s="26"/>
      <c r="AH1463" s="26">
        <v>0</v>
      </c>
      <c r="AI1463" s="26">
        <v>0</v>
      </c>
      <c r="AJ1463" s="26">
        <v>0</v>
      </c>
      <c r="AK1463" s="26">
        <v>0</v>
      </c>
      <c r="AL1463" s="26">
        <v>0</v>
      </c>
      <c r="AM1463" s="26">
        <v>0</v>
      </c>
      <c r="AN1463" s="26">
        <v>91274.52</v>
      </c>
      <c r="AO1463" s="26">
        <v>4498.21</v>
      </c>
      <c r="AP1463" s="112">
        <v>26975.385228000003</v>
      </c>
      <c r="AQ1463" s="172"/>
    </row>
    <row r="1464" spans="1:43" ht="15" customHeight="1" x14ac:dyDescent="0.25">
      <c r="A1464" s="4">
        <f t="shared" si="448"/>
        <v>1435</v>
      </c>
      <c r="B1464" s="22">
        <f t="shared" si="447"/>
        <v>119</v>
      </c>
      <c r="C1464" s="2" t="s">
        <v>97</v>
      </c>
      <c r="D1464" s="2" t="s">
        <v>1084</v>
      </c>
      <c r="E1464" s="5">
        <v>1970</v>
      </c>
      <c r="F1464" s="5">
        <v>2013</v>
      </c>
      <c r="G1464" s="5" t="s">
        <v>48</v>
      </c>
      <c r="H1464" s="5">
        <v>5</v>
      </c>
      <c r="I1464" s="5">
        <v>4</v>
      </c>
      <c r="J1464" s="26">
        <v>2706.6</v>
      </c>
      <c r="K1464" s="26">
        <v>2490.1999999999998</v>
      </c>
      <c r="L1464" s="26">
        <v>0</v>
      </c>
      <c r="M1464" s="6">
        <v>142</v>
      </c>
      <c r="N1464" s="24">
        <f t="shared" si="449"/>
        <v>25875618.41</v>
      </c>
      <c r="O1464" s="26"/>
      <c r="P1464" s="1">
        <f t="shared" si="450"/>
        <v>16320070.7896</v>
      </c>
      <c r="Q1464" s="1"/>
      <c r="R1464" s="1">
        <v>1397652.4203999999</v>
      </c>
      <c r="S1464" s="1">
        <v>8157895.1999999993</v>
      </c>
      <c r="T1464" s="1"/>
      <c r="U1464" s="1">
        <f t="shared" si="454"/>
        <v>10390.980005622039</v>
      </c>
      <c r="V1464" s="1">
        <f t="shared" si="454"/>
        <v>10390.980005622039</v>
      </c>
      <c r="W1464" s="7">
        <v>2021</v>
      </c>
      <c r="X1464" s="173" t="s">
        <v>1394</v>
      </c>
      <c r="Y1464" s="11">
        <f>+P1464-'[1]Приложение №1'!$P1441</f>
        <v>0</v>
      </c>
      <c r="AA1464" s="24">
        <f t="shared" si="451"/>
        <v>25875618.41</v>
      </c>
      <c r="AB1464" s="26">
        <v>5945419.54417866</v>
      </c>
      <c r="AC1464" s="26">
        <v>2118597.4078747798</v>
      </c>
      <c r="AD1464" s="26">
        <v>2213462.8846331402</v>
      </c>
      <c r="AE1464" s="26">
        <v>1385767.7235401999</v>
      </c>
      <c r="AF1464" s="26">
        <v>0</v>
      </c>
      <c r="AG1464" s="26"/>
      <c r="AH1464" s="26">
        <v>228142.02967667999</v>
      </c>
      <c r="AI1464" s="26">
        <v>0</v>
      </c>
      <c r="AJ1464" s="26">
        <v>10869131.540912401</v>
      </c>
      <c r="AK1464" s="26">
        <v>0</v>
      </c>
      <c r="AL1464" s="26">
        <v>0</v>
      </c>
      <c r="AM1464" s="26">
        <v>0</v>
      </c>
      <c r="AN1464" s="26">
        <v>2358614.5958000002</v>
      </c>
      <c r="AO1464" s="1">
        <v>258756.18410000001</v>
      </c>
      <c r="AP1464" s="112">
        <v>497726.49928414001</v>
      </c>
      <c r="AQ1464" s="172"/>
    </row>
    <row r="1465" spans="1:43" ht="15" customHeight="1" x14ac:dyDescent="0.25">
      <c r="A1465" s="4">
        <f t="shared" si="448"/>
        <v>1436</v>
      </c>
      <c r="B1465" s="22">
        <f t="shared" si="447"/>
        <v>120</v>
      </c>
      <c r="C1465" s="2" t="s">
        <v>97</v>
      </c>
      <c r="D1465" s="2" t="s">
        <v>1303</v>
      </c>
      <c r="E1465" s="5">
        <v>1996</v>
      </c>
      <c r="F1465" s="5"/>
      <c r="G1465" s="5" t="s">
        <v>60</v>
      </c>
      <c r="H1465" s="5">
        <v>5</v>
      </c>
      <c r="I1465" s="5">
        <v>2</v>
      </c>
      <c r="J1465" s="26">
        <v>3019</v>
      </c>
      <c r="K1465" s="26">
        <v>2733.3</v>
      </c>
      <c r="L1465" s="26"/>
      <c r="M1465" s="6">
        <v>97</v>
      </c>
      <c r="N1465" s="24">
        <f t="shared" si="449"/>
        <v>42710518.469999999</v>
      </c>
      <c r="O1465" s="26"/>
      <c r="P1465" s="1">
        <f t="shared" si="450"/>
        <v>32927911.943399999</v>
      </c>
      <c r="Q1465" s="1"/>
      <c r="R1465" s="1">
        <v>828315.72659999994</v>
      </c>
      <c r="S1465" s="1">
        <v>8954290.8000000007</v>
      </c>
      <c r="T1465" s="1"/>
      <c r="U1465" s="1">
        <f t="shared" si="454"/>
        <v>15625.990001097573</v>
      </c>
      <c r="V1465" s="1">
        <f t="shared" si="454"/>
        <v>15625.990001097573</v>
      </c>
      <c r="W1465" s="7">
        <v>2021</v>
      </c>
      <c r="X1465" s="173" t="s">
        <v>1394</v>
      </c>
      <c r="Y1465" s="11">
        <f>+P1465-'[1]Приложение №1'!$P1442</f>
        <v>0</v>
      </c>
      <c r="AA1465" s="24">
        <f t="shared" si="451"/>
        <v>42710518.469999999</v>
      </c>
      <c r="AB1465" s="26">
        <v>4563184.2077858401</v>
      </c>
      <c r="AC1465" s="26">
        <v>2639014.1793056997</v>
      </c>
      <c r="AD1465" s="26">
        <v>2789633.3844447597</v>
      </c>
      <c r="AE1465" s="26">
        <v>2127119.1704859594</v>
      </c>
      <c r="AF1465" s="26">
        <v>849740.56339409994</v>
      </c>
      <c r="AG1465" s="26"/>
      <c r="AH1465" s="26">
        <v>226743.42160260002</v>
      </c>
      <c r="AI1465" s="26">
        <v>0</v>
      </c>
      <c r="AJ1465" s="26">
        <v>8123162.6588364001</v>
      </c>
      <c r="AK1465" s="26">
        <v>0</v>
      </c>
      <c r="AL1465" s="26">
        <v>15771166.374696182</v>
      </c>
      <c r="AM1465" s="26">
        <v>0</v>
      </c>
      <c r="AN1465" s="26">
        <v>4382571.3064000001</v>
      </c>
      <c r="AO1465" s="1">
        <v>427105.18469999998</v>
      </c>
      <c r="AP1465" s="112">
        <v>811078.01834846009</v>
      </c>
      <c r="AQ1465" s="172"/>
    </row>
    <row r="1466" spans="1:43" ht="15" customHeight="1" x14ac:dyDescent="0.25">
      <c r="A1466" s="4">
        <f t="shared" si="448"/>
        <v>1437</v>
      </c>
      <c r="B1466" s="22">
        <f t="shared" si="447"/>
        <v>121</v>
      </c>
      <c r="C1466" s="2" t="s">
        <v>97</v>
      </c>
      <c r="D1466" s="2" t="s">
        <v>479</v>
      </c>
      <c r="E1466" s="5">
        <v>1973</v>
      </c>
      <c r="F1466" s="5">
        <v>2013</v>
      </c>
      <c r="G1466" s="5" t="s">
        <v>48</v>
      </c>
      <c r="H1466" s="5">
        <v>4</v>
      </c>
      <c r="I1466" s="5">
        <v>4</v>
      </c>
      <c r="J1466" s="26">
        <v>2253.3000000000002</v>
      </c>
      <c r="K1466" s="26">
        <v>2039.7</v>
      </c>
      <c r="L1466" s="26">
        <v>0</v>
      </c>
      <c r="M1466" s="6">
        <v>97</v>
      </c>
      <c r="N1466" s="24">
        <f t="shared" si="449"/>
        <v>2591098.3785358593</v>
      </c>
      <c r="O1466" s="20"/>
      <c r="P1466" s="1">
        <f t="shared" si="450"/>
        <v>1418619.7931358591</v>
      </c>
      <c r="Q1466" s="1"/>
      <c r="R1466" s="1"/>
      <c r="S1466" s="1">
        <v>1172478.5854000002</v>
      </c>
      <c r="T1466" s="1"/>
      <c r="U1466" s="1">
        <f t="shared" si="454"/>
        <v>1270.3330776760599</v>
      </c>
      <c r="V1466" s="1">
        <f t="shared" si="454"/>
        <v>1270.3330776760599</v>
      </c>
      <c r="W1466" s="7">
        <v>2021</v>
      </c>
      <c r="X1466" s="173" t="s">
        <v>1394</v>
      </c>
      <c r="Y1466" s="11">
        <f>+P1466-'[1]Приложение №1'!$P1444</f>
        <v>-2491516.7414641418</v>
      </c>
      <c r="AA1466" s="24">
        <f t="shared" si="451"/>
        <v>2591098.3785358593</v>
      </c>
      <c r="AB1466" s="26"/>
      <c r="AC1466" s="26">
        <v>1735323.7184030998</v>
      </c>
      <c r="AD1466" s="26">
        <v>0</v>
      </c>
      <c r="AE1466" s="26">
        <v>0</v>
      </c>
      <c r="AF1466" s="26">
        <v>0</v>
      </c>
      <c r="AG1466" s="26"/>
      <c r="AH1466" s="26">
        <v>0</v>
      </c>
      <c r="AI1466" s="26">
        <v>0</v>
      </c>
      <c r="AJ1466" s="26">
        <v>0</v>
      </c>
      <c r="AK1466" s="26">
        <v>0</v>
      </c>
      <c r="AL1466" s="26">
        <v>0</v>
      </c>
      <c r="AM1466" s="26">
        <v>0</v>
      </c>
      <c r="AN1466" s="26">
        <v>636723.76619999995</v>
      </c>
      <c r="AO1466" s="1">
        <v>74609.3704</v>
      </c>
      <c r="AP1466" s="112">
        <v>144441.52353275998</v>
      </c>
      <c r="AQ1466" s="172"/>
    </row>
    <row r="1467" spans="1:43" ht="15" customHeight="1" x14ac:dyDescent="0.25">
      <c r="A1467" s="4">
        <f t="shared" si="448"/>
        <v>1438</v>
      </c>
      <c r="B1467" s="22">
        <f t="shared" si="447"/>
        <v>122</v>
      </c>
      <c r="C1467" s="2" t="s">
        <v>97</v>
      </c>
      <c r="D1467" s="2" t="s">
        <v>827</v>
      </c>
      <c r="E1467" s="5">
        <v>1965</v>
      </c>
      <c r="F1467" s="5">
        <v>2005</v>
      </c>
      <c r="G1467" s="5" t="s">
        <v>63</v>
      </c>
      <c r="H1467" s="5">
        <v>2</v>
      </c>
      <c r="I1467" s="5">
        <v>2</v>
      </c>
      <c r="J1467" s="26">
        <v>550.70000000000005</v>
      </c>
      <c r="K1467" s="26">
        <v>518.70000000000005</v>
      </c>
      <c r="L1467" s="26">
        <v>0</v>
      </c>
      <c r="M1467" s="6">
        <v>60</v>
      </c>
      <c r="N1467" s="24">
        <f t="shared" si="449"/>
        <v>5170417.16</v>
      </c>
      <c r="O1467" s="26"/>
      <c r="P1467" s="1">
        <f t="shared" si="450"/>
        <v>5118132.1986000007</v>
      </c>
      <c r="Q1467" s="1"/>
      <c r="R1467" s="1"/>
      <c r="S1467" s="1">
        <v>52284.961399999796</v>
      </c>
      <c r="T1467" s="26"/>
      <c r="U1467" s="1">
        <f t="shared" si="454"/>
        <v>9968.0299980721029</v>
      </c>
      <c r="V1467" s="1">
        <f t="shared" si="454"/>
        <v>9968.0299980721029</v>
      </c>
      <c r="W1467" s="7">
        <v>2021</v>
      </c>
      <c r="X1467" s="173" t="s">
        <v>1394</v>
      </c>
      <c r="Y1467" s="11">
        <f>+P1467-'[1]Приложение №1'!$P1446</f>
        <v>0</v>
      </c>
      <c r="AA1467" s="24">
        <f t="shared" si="451"/>
        <v>5170417.16</v>
      </c>
      <c r="AB1467" s="26">
        <v>0</v>
      </c>
      <c r="AC1467" s="26">
        <v>0</v>
      </c>
      <c r="AD1467" s="26">
        <v>0</v>
      </c>
      <c r="AE1467" s="26">
        <v>0</v>
      </c>
      <c r="AF1467" s="26">
        <v>0</v>
      </c>
      <c r="AG1467" s="26"/>
      <c r="AH1467" s="26">
        <v>0</v>
      </c>
      <c r="AI1467" s="26">
        <v>0</v>
      </c>
      <c r="AJ1467" s="26">
        <v>0</v>
      </c>
      <c r="AK1467" s="26">
        <v>0</v>
      </c>
      <c r="AL1467" s="26">
        <v>2337227.3292937796</v>
      </c>
      <c r="AM1467" s="26">
        <v>2165968.1778768599</v>
      </c>
      <c r="AN1467" s="26">
        <v>517041.71599999996</v>
      </c>
      <c r="AO1467" s="1">
        <v>51704.171600000001</v>
      </c>
      <c r="AP1467" s="112">
        <v>98475.765229360011</v>
      </c>
      <c r="AQ1467" s="172"/>
    </row>
    <row r="1468" spans="1:43" ht="15" customHeight="1" x14ac:dyDescent="0.25">
      <c r="A1468" s="4">
        <f t="shared" si="448"/>
        <v>1439</v>
      </c>
      <c r="B1468" s="22">
        <f t="shared" si="447"/>
        <v>123</v>
      </c>
      <c r="C1468" s="2" t="s">
        <v>97</v>
      </c>
      <c r="D1468" s="2" t="s">
        <v>1085</v>
      </c>
      <c r="E1468" s="5">
        <v>1972</v>
      </c>
      <c r="F1468" s="5">
        <v>1972</v>
      </c>
      <c r="G1468" s="5" t="s">
        <v>63</v>
      </c>
      <c r="H1468" s="5">
        <v>2</v>
      </c>
      <c r="I1468" s="5">
        <v>1</v>
      </c>
      <c r="J1468" s="26">
        <v>412.4</v>
      </c>
      <c r="K1468" s="26">
        <v>372</v>
      </c>
      <c r="L1468" s="26">
        <v>0</v>
      </c>
      <c r="M1468" s="6">
        <v>26</v>
      </c>
      <c r="N1468" s="24">
        <f t="shared" si="449"/>
        <v>4016629.0800000005</v>
      </c>
      <c r="O1468" s="26"/>
      <c r="P1468" s="1">
        <f t="shared" si="450"/>
        <v>3635674.0560000003</v>
      </c>
      <c r="Q1468" s="1"/>
      <c r="R1468" s="1">
        <v>93027.024000000005</v>
      </c>
      <c r="S1468" s="1">
        <v>287928</v>
      </c>
      <c r="T1468" s="26"/>
      <c r="U1468" s="1">
        <f t="shared" si="454"/>
        <v>10797.390000000001</v>
      </c>
      <c r="V1468" s="1">
        <f t="shared" si="454"/>
        <v>10797.390000000001</v>
      </c>
      <c r="W1468" s="7">
        <v>2021</v>
      </c>
      <c r="X1468" s="173" t="s">
        <v>1394</v>
      </c>
      <c r="Y1468" s="11">
        <f>+P1468-'[1]Приложение №1'!$P1447</f>
        <v>0</v>
      </c>
      <c r="AA1468" s="24">
        <f t="shared" si="451"/>
        <v>4016629.0800000005</v>
      </c>
      <c r="AB1468" s="26">
        <v>805738.62770855997</v>
      </c>
      <c r="AC1468" s="26">
        <v>288080.0546652</v>
      </c>
      <c r="AD1468" s="26">
        <v>111097.84709519999</v>
      </c>
      <c r="AE1468" s="26">
        <v>430141.36512816005</v>
      </c>
      <c r="AF1468" s="26">
        <v>101225.86847351999</v>
      </c>
      <c r="AG1468" s="26"/>
      <c r="AH1468" s="26">
        <v>200398.33743552002</v>
      </c>
      <c r="AI1468" s="26">
        <v>0</v>
      </c>
      <c r="AJ1468" s="26">
        <v>0</v>
      </c>
      <c r="AK1468" s="26">
        <v>0</v>
      </c>
      <c r="AL1468" s="26">
        <v>0</v>
      </c>
      <c r="AM1468" s="26">
        <v>1553383.7706693599</v>
      </c>
      <c r="AN1468" s="26">
        <v>410076.24600000004</v>
      </c>
      <c r="AO1468" s="1">
        <v>40166.290800000002</v>
      </c>
      <c r="AP1468" s="112">
        <v>76320.672024480009</v>
      </c>
      <c r="AQ1468" s="172"/>
    </row>
    <row r="1469" spans="1:43" ht="15" customHeight="1" x14ac:dyDescent="0.25">
      <c r="A1469" s="4">
        <f t="shared" si="448"/>
        <v>1440</v>
      </c>
      <c r="B1469" s="22">
        <f t="shared" si="447"/>
        <v>124</v>
      </c>
      <c r="C1469" s="2" t="s">
        <v>97</v>
      </c>
      <c r="D1469" s="2" t="s">
        <v>1086</v>
      </c>
      <c r="E1469" s="5">
        <v>1970</v>
      </c>
      <c r="F1469" s="5">
        <v>1970</v>
      </c>
      <c r="G1469" s="5" t="s">
        <v>63</v>
      </c>
      <c r="H1469" s="5">
        <v>2</v>
      </c>
      <c r="I1469" s="5">
        <v>2</v>
      </c>
      <c r="J1469" s="26">
        <v>429.2</v>
      </c>
      <c r="K1469" s="26">
        <v>386.5</v>
      </c>
      <c r="L1469" s="26">
        <v>0</v>
      </c>
      <c r="M1469" s="6">
        <v>24</v>
      </c>
      <c r="N1469" s="24">
        <f t="shared" si="449"/>
        <v>4173191.26</v>
      </c>
      <c r="O1469" s="26"/>
      <c r="P1469" s="1">
        <f t="shared" si="450"/>
        <v>3799631.5219999999</v>
      </c>
      <c r="Q1469" s="1"/>
      <c r="R1469" s="1">
        <v>74408.738000000012</v>
      </c>
      <c r="S1469" s="1">
        <v>299151</v>
      </c>
      <c r="T1469" s="26"/>
      <c r="U1469" s="1">
        <f t="shared" ref="U1469:V1488" si="455">$N1469/($K1469+$L1469)</f>
        <v>10797.390064683052</v>
      </c>
      <c r="V1469" s="1">
        <f t="shared" si="455"/>
        <v>10797.390064683052</v>
      </c>
      <c r="W1469" s="7">
        <v>2021</v>
      </c>
      <c r="X1469" s="173" t="s">
        <v>1394</v>
      </c>
      <c r="Y1469" s="11">
        <f>+P1469-'[1]Приложение №1'!$P1448</f>
        <v>0</v>
      </c>
      <c r="AA1469" s="24">
        <f t="shared" si="451"/>
        <v>4173191.26</v>
      </c>
      <c r="AB1469" s="26">
        <v>837145.11092939996</v>
      </c>
      <c r="AC1469" s="26">
        <v>299308.98588191997</v>
      </c>
      <c r="AD1469" s="26">
        <v>115428.2739309</v>
      </c>
      <c r="AE1469" s="26">
        <v>446907.63222419994</v>
      </c>
      <c r="AF1469" s="26">
        <v>105171.50381976001</v>
      </c>
      <c r="AG1469" s="26"/>
      <c r="AH1469" s="26">
        <v>208209.56295384001</v>
      </c>
      <c r="AI1469" s="26">
        <v>0</v>
      </c>
      <c r="AJ1469" s="26">
        <v>0</v>
      </c>
      <c r="AK1469" s="26">
        <v>0</v>
      </c>
      <c r="AL1469" s="26">
        <v>0</v>
      </c>
      <c r="AM1469" s="26">
        <v>1613932.3359776398</v>
      </c>
      <c r="AN1469" s="26">
        <v>426060.40430000005</v>
      </c>
      <c r="AO1469" s="1">
        <v>41731.912599999996</v>
      </c>
      <c r="AP1469" s="112">
        <v>79295.53738234</v>
      </c>
      <c r="AQ1469" s="172"/>
    </row>
    <row r="1470" spans="1:43" ht="15" customHeight="1" x14ac:dyDescent="0.25">
      <c r="A1470" s="4">
        <f t="shared" si="448"/>
        <v>1441</v>
      </c>
      <c r="B1470" s="22">
        <f t="shared" si="447"/>
        <v>125</v>
      </c>
      <c r="C1470" s="2" t="s">
        <v>97</v>
      </c>
      <c r="D1470" s="2" t="s">
        <v>1087</v>
      </c>
      <c r="E1470" s="5">
        <v>1968</v>
      </c>
      <c r="F1470" s="5">
        <v>1968</v>
      </c>
      <c r="G1470" s="5" t="s">
        <v>63</v>
      </c>
      <c r="H1470" s="5">
        <v>2</v>
      </c>
      <c r="I1470" s="5">
        <v>2</v>
      </c>
      <c r="J1470" s="26">
        <v>421.8</v>
      </c>
      <c r="K1470" s="26">
        <v>377.5</v>
      </c>
      <c r="L1470" s="26">
        <v>0</v>
      </c>
      <c r="M1470" s="6">
        <v>20</v>
      </c>
      <c r="N1470" s="24">
        <f t="shared" si="449"/>
        <v>4076014.7499999995</v>
      </c>
      <c r="O1470" s="26"/>
      <c r="P1470" s="1">
        <f t="shared" si="450"/>
        <v>3673790.7999999993</v>
      </c>
      <c r="Q1470" s="1"/>
      <c r="R1470" s="1">
        <v>110038.95000000001</v>
      </c>
      <c r="S1470" s="1">
        <v>292185</v>
      </c>
      <c r="T1470" s="26"/>
      <c r="U1470" s="1">
        <f t="shared" si="455"/>
        <v>10797.390066225164</v>
      </c>
      <c r="V1470" s="1">
        <f t="shared" si="455"/>
        <v>10797.390066225164</v>
      </c>
      <c r="W1470" s="7">
        <v>2021</v>
      </c>
      <c r="X1470" s="173" t="s">
        <v>1394</v>
      </c>
      <c r="Y1470" s="11">
        <f>+P1470-'[1]Приложение №1'!$P1449</f>
        <v>0</v>
      </c>
      <c r="AA1470" s="24">
        <f t="shared" si="451"/>
        <v>4076014.7499999995</v>
      </c>
      <c r="AB1470" s="26">
        <v>817651.43445257994</v>
      </c>
      <c r="AC1470" s="26">
        <v>292339.30714002001</v>
      </c>
      <c r="AD1470" s="26">
        <v>112740.42279149999</v>
      </c>
      <c r="AE1470" s="26">
        <v>436500.98629368003</v>
      </c>
      <c r="AF1470" s="26">
        <v>102722.49087282001</v>
      </c>
      <c r="AG1470" s="26"/>
      <c r="AH1470" s="26">
        <v>203361.21608040002</v>
      </c>
      <c r="AI1470" s="26">
        <v>0</v>
      </c>
      <c r="AJ1470" s="26">
        <v>0</v>
      </c>
      <c r="AK1470" s="26">
        <v>0</v>
      </c>
      <c r="AL1470" s="26">
        <v>0</v>
      </c>
      <c r="AM1470" s="26">
        <v>1576350.4705582198</v>
      </c>
      <c r="AN1470" s="26">
        <v>416139.20480000007</v>
      </c>
      <c r="AO1470" s="1">
        <v>40760.147499999999</v>
      </c>
      <c r="AP1470" s="112">
        <v>77449.069510779998</v>
      </c>
      <c r="AQ1470" s="172"/>
    </row>
    <row r="1471" spans="1:43" ht="15" customHeight="1" x14ac:dyDescent="0.25">
      <c r="A1471" s="4">
        <f t="shared" si="448"/>
        <v>1442</v>
      </c>
      <c r="B1471" s="22">
        <f t="shared" si="447"/>
        <v>126</v>
      </c>
      <c r="C1471" s="2" t="s">
        <v>97</v>
      </c>
      <c r="D1471" s="2" t="s">
        <v>828</v>
      </c>
      <c r="E1471" s="5">
        <v>1962</v>
      </c>
      <c r="F1471" s="5">
        <v>1962</v>
      </c>
      <c r="G1471" s="5" t="s">
        <v>63</v>
      </c>
      <c r="H1471" s="5">
        <v>2</v>
      </c>
      <c r="I1471" s="5">
        <v>2</v>
      </c>
      <c r="J1471" s="26">
        <v>575.70000000000005</v>
      </c>
      <c r="K1471" s="26">
        <v>527.79999999999995</v>
      </c>
      <c r="L1471" s="26">
        <v>0</v>
      </c>
      <c r="M1471" s="6">
        <v>38</v>
      </c>
      <c r="N1471" s="24">
        <f t="shared" si="449"/>
        <v>6843423.1399999997</v>
      </c>
      <c r="O1471" s="26"/>
      <c r="P1471" s="1">
        <f t="shared" si="450"/>
        <v>6790220.8983999994</v>
      </c>
      <c r="Q1471" s="1"/>
      <c r="R1471" s="1"/>
      <c r="S1471" s="1">
        <v>53202.241599999892</v>
      </c>
      <c r="T1471" s="26"/>
      <c r="U1471" s="1">
        <f t="shared" si="455"/>
        <v>12965.940015157257</v>
      </c>
      <c r="V1471" s="1">
        <f t="shared" si="455"/>
        <v>12965.940015157257</v>
      </c>
      <c r="W1471" s="7">
        <v>2021</v>
      </c>
      <c r="X1471" s="173" t="s">
        <v>1394</v>
      </c>
      <c r="Y1471" s="11">
        <f>+P1471-'[1]Приложение №1'!$P1450</f>
        <v>0</v>
      </c>
      <c r="AA1471" s="24">
        <f t="shared" si="451"/>
        <v>6843423.1399999997</v>
      </c>
      <c r="AB1471" s="26">
        <v>0</v>
      </c>
      <c r="AC1471" s="26">
        <v>0</v>
      </c>
      <c r="AD1471" s="26">
        <v>0</v>
      </c>
      <c r="AE1471" s="26">
        <v>0</v>
      </c>
      <c r="AF1471" s="26">
        <v>0</v>
      </c>
      <c r="AG1471" s="26"/>
      <c r="AH1471" s="26">
        <v>0</v>
      </c>
      <c r="AI1471" s="26">
        <v>0</v>
      </c>
      <c r="AJ1471" s="26">
        <v>1393592.1717059999</v>
      </c>
      <c r="AK1471" s="26">
        <v>0</v>
      </c>
      <c r="AL1471" s="26">
        <v>2378231.3210413805</v>
      </c>
      <c r="AM1471" s="26">
        <v>2203967.62219158</v>
      </c>
      <c r="AN1471" s="26">
        <v>668519.34499999997</v>
      </c>
      <c r="AO1471" s="1">
        <v>68434.231400000004</v>
      </c>
      <c r="AP1471" s="112">
        <v>130678.44866104003</v>
      </c>
      <c r="AQ1471" s="172"/>
    </row>
    <row r="1472" spans="1:43" ht="15" customHeight="1" x14ac:dyDescent="0.25">
      <c r="A1472" s="4">
        <f t="shared" si="448"/>
        <v>1443</v>
      </c>
      <c r="B1472" s="22">
        <f t="shared" si="448"/>
        <v>127</v>
      </c>
      <c r="C1472" s="2" t="s">
        <v>97</v>
      </c>
      <c r="D1472" s="2" t="s">
        <v>829</v>
      </c>
      <c r="E1472" s="5">
        <v>1965</v>
      </c>
      <c r="F1472" s="5">
        <v>1965</v>
      </c>
      <c r="G1472" s="5" t="s">
        <v>63</v>
      </c>
      <c r="H1472" s="5">
        <v>2</v>
      </c>
      <c r="I1472" s="5">
        <v>2</v>
      </c>
      <c r="J1472" s="26">
        <v>568.79999999999995</v>
      </c>
      <c r="K1472" s="26">
        <v>521.79999999999995</v>
      </c>
      <c r="L1472" s="26">
        <v>0</v>
      </c>
      <c r="M1472" s="6">
        <v>38</v>
      </c>
      <c r="N1472" s="24">
        <f t="shared" si="449"/>
        <v>5201318.0599999996</v>
      </c>
      <c r="O1472" s="26"/>
      <c r="P1472" s="1">
        <f t="shared" si="450"/>
        <v>5148720.6204000004</v>
      </c>
      <c r="Q1472" s="1"/>
      <c r="R1472" s="1"/>
      <c r="S1472" s="1">
        <v>52597.439599999634</v>
      </c>
      <c r="T1472" s="26"/>
      <c r="U1472" s="1">
        <f t="shared" si="455"/>
        <v>9968.0300114986585</v>
      </c>
      <c r="V1472" s="1">
        <f t="shared" si="455"/>
        <v>9968.0300114986585</v>
      </c>
      <c r="W1472" s="7">
        <v>2021</v>
      </c>
      <c r="X1472" s="173" t="s">
        <v>1394</v>
      </c>
      <c r="Y1472" s="11">
        <f>+P1472-'[1]Приложение №1'!$P1451</f>
        <v>0</v>
      </c>
      <c r="AA1472" s="24">
        <f t="shared" si="451"/>
        <v>5201318.0599999996</v>
      </c>
      <c r="AB1472" s="26">
        <v>0</v>
      </c>
      <c r="AC1472" s="26">
        <v>0</v>
      </c>
      <c r="AD1472" s="26">
        <v>0</v>
      </c>
      <c r="AE1472" s="26">
        <v>0</v>
      </c>
      <c r="AF1472" s="26">
        <v>0</v>
      </c>
      <c r="AG1472" s="26"/>
      <c r="AH1472" s="26">
        <v>0</v>
      </c>
      <c r="AI1472" s="26">
        <v>0</v>
      </c>
      <c r="AJ1472" s="26">
        <v>0</v>
      </c>
      <c r="AK1472" s="26">
        <v>0</v>
      </c>
      <c r="AL1472" s="26">
        <v>2351195.72438394</v>
      </c>
      <c r="AM1472" s="26">
        <v>2178913.0452453005</v>
      </c>
      <c r="AN1472" s="26">
        <v>520131.80599999998</v>
      </c>
      <c r="AO1472" s="1">
        <v>52013.180600000007</v>
      </c>
      <c r="AP1472" s="112">
        <v>99064.303770760031</v>
      </c>
      <c r="AQ1472" s="172"/>
    </row>
    <row r="1473" spans="1:43" ht="15" customHeight="1" x14ac:dyDescent="0.25">
      <c r="A1473" s="4">
        <f t="shared" ref="A1473:B1475" si="456">A1472+1</f>
        <v>1444</v>
      </c>
      <c r="B1473" s="22">
        <f t="shared" si="456"/>
        <v>128</v>
      </c>
      <c r="C1473" s="2" t="s">
        <v>97</v>
      </c>
      <c r="D1473" s="2" t="s">
        <v>146</v>
      </c>
      <c r="E1473" s="5">
        <v>1972</v>
      </c>
      <c r="F1473" s="5">
        <v>2013</v>
      </c>
      <c r="G1473" s="5" t="s">
        <v>48</v>
      </c>
      <c r="H1473" s="5">
        <v>4</v>
      </c>
      <c r="I1473" s="5">
        <v>4</v>
      </c>
      <c r="J1473" s="26">
        <v>3047.8</v>
      </c>
      <c r="K1473" s="26">
        <v>2797.2</v>
      </c>
      <c r="L1473" s="26">
        <v>0</v>
      </c>
      <c r="M1473" s="6">
        <v>107</v>
      </c>
      <c r="N1473" s="24">
        <f t="shared" si="449"/>
        <v>13862335.789999999</v>
      </c>
      <c r="O1473" s="26"/>
      <c r="P1473" s="1">
        <f t="shared" si="450"/>
        <v>10220487.799999999</v>
      </c>
      <c r="Q1473" s="1"/>
      <c r="R1473" s="1"/>
      <c r="S1473" s="1">
        <v>3641847.99</v>
      </c>
      <c r="T1473" s="1"/>
      <c r="U1473" s="1">
        <f t="shared" si="455"/>
        <v>4955.790000715001</v>
      </c>
      <c r="V1473" s="1">
        <f t="shared" si="455"/>
        <v>4955.790000715001</v>
      </c>
      <c r="W1473" s="7">
        <v>2021</v>
      </c>
      <c r="X1473" s="173" t="s">
        <v>1394</v>
      </c>
      <c r="Y1473" s="11">
        <f>+P1473-'[1]Приложение №1'!$P1452</f>
        <v>0</v>
      </c>
      <c r="AA1473" s="24">
        <f t="shared" si="451"/>
        <v>13862335.789999999</v>
      </c>
      <c r="AB1473" s="26">
        <v>0</v>
      </c>
      <c r="AC1473" s="26">
        <v>0</v>
      </c>
      <c r="AD1473" s="26">
        <v>0</v>
      </c>
      <c r="AE1473" s="26">
        <v>0</v>
      </c>
      <c r="AF1473" s="26">
        <v>0</v>
      </c>
      <c r="AG1473" s="26"/>
      <c r="AH1473" s="26">
        <v>0</v>
      </c>
      <c r="AI1473" s="26">
        <v>0</v>
      </c>
      <c r="AJ1473" s="26">
        <v>12209113.6236846</v>
      </c>
      <c r="AK1473" s="26">
        <v>0</v>
      </c>
      <c r="AL1473" s="26">
        <v>0</v>
      </c>
      <c r="AM1473" s="26">
        <v>0</v>
      </c>
      <c r="AN1473" s="26">
        <v>1247610.2211</v>
      </c>
      <c r="AO1473" s="1">
        <v>138623.3579</v>
      </c>
      <c r="AP1473" s="112">
        <v>266988.58731539996</v>
      </c>
      <c r="AQ1473" s="172"/>
    </row>
    <row r="1474" spans="1:43" ht="15" customHeight="1" x14ac:dyDescent="0.25">
      <c r="A1474" s="4">
        <f t="shared" si="456"/>
        <v>1445</v>
      </c>
      <c r="B1474" s="22">
        <f t="shared" si="456"/>
        <v>129</v>
      </c>
      <c r="C1474" s="2" t="s">
        <v>97</v>
      </c>
      <c r="D1474" s="2" t="s">
        <v>147</v>
      </c>
      <c r="E1474" s="5">
        <v>1974</v>
      </c>
      <c r="F1474" s="5">
        <v>2013</v>
      </c>
      <c r="G1474" s="5" t="s">
        <v>48</v>
      </c>
      <c r="H1474" s="5">
        <v>4</v>
      </c>
      <c r="I1474" s="5">
        <v>4</v>
      </c>
      <c r="J1474" s="26">
        <v>2989.2</v>
      </c>
      <c r="K1474" s="26">
        <v>2769.8</v>
      </c>
      <c r="L1474" s="26">
        <v>0</v>
      </c>
      <c r="M1474" s="6">
        <v>90</v>
      </c>
      <c r="N1474" s="24">
        <f t="shared" ref="N1474:N1537" si="457">AA1474</f>
        <v>13726547.140000001</v>
      </c>
      <c r="O1474" s="26"/>
      <c r="P1474" s="1">
        <f t="shared" ref="P1474:P1496" si="458">N1474-Q1474-R1474-S1474-O1474-T1474</f>
        <v>10120372.9</v>
      </c>
      <c r="Q1474" s="1"/>
      <c r="R1474" s="1">
        <v>480565.83960000006</v>
      </c>
      <c r="S1474" s="1">
        <v>3125608.4004000002</v>
      </c>
      <c r="T1474" s="1"/>
      <c r="U1474" s="1">
        <f t="shared" si="455"/>
        <v>4955.7899992779257</v>
      </c>
      <c r="V1474" s="1">
        <f t="shared" si="455"/>
        <v>4955.7899992779257</v>
      </c>
      <c r="W1474" s="7">
        <v>2021</v>
      </c>
      <c r="X1474" s="173" t="s">
        <v>1394</v>
      </c>
      <c r="Y1474" s="11">
        <f>+P1474-'[1]Приложение №1'!$P1453</f>
        <v>0</v>
      </c>
      <c r="AA1474" s="24">
        <f t="shared" ref="AA1474:AA1537" si="459">SUM(AB1474:AP1474)</f>
        <v>13726547.140000001</v>
      </c>
      <c r="AB1474" s="26">
        <v>0</v>
      </c>
      <c r="AC1474" s="26">
        <v>0</v>
      </c>
      <c r="AD1474" s="26">
        <v>0</v>
      </c>
      <c r="AE1474" s="26">
        <v>0</v>
      </c>
      <c r="AF1474" s="26">
        <v>0</v>
      </c>
      <c r="AG1474" s="26"/>
      <c r="AH1474" s="26">
        <v>0</v>
      </c>
      <c r="AI1474" s="26">
        <v>0</v>
      </c>
      <c r="AJ1474" s="26">
        <v>12089519.128083602</v>
      </c>
      <c r="AK1474" s="26">
        <v>0</v>
      </c>
      <c r="AL1474" s="26">
        <v>0</v>
      </c>
      <c r="AM1474" s="26">
        <v>0</v>
      </c>
      <c r="AN1474" s="26">
        <v>1235389.2426</v>
      </c>
      <c r="AO1474" s="1">
        <v>137265.47140000001</v>
      </c>
      <c r="AP1474" s="112">
        <v>264373.29791640001</v>
      </c>
      <c r="AQ1474" s="172"/>
    </row>
    <row r="1475" spans="1:43" ht="15" customHeight="1" x14ac:dyDescent="0.25">
      <c r="A1475" s="4">
        <f t="shared" si="456"/>
        <v>1446</v>
      </c>
      <c r="B1475" s="22">
        <f t="shared" si="456"/>
        <v>130</v>
      </c>
      <c r="C1475" s="2" t="s">
        <v>97</v>
      </c>
      <c r="D1475" s="2" t="s">
        <v>1304</v>
      </c>
      <c r="E1475" s="5">
        <v>1974</v>
      </c>
      <c r="F1475" s="5"/>
      <c r="G1475" s="5" t="s">
        <v>60</v>
      </c>
      <c r="H1475" s="5">
        <v>4</v>
      </c>
      <c r="I1475" s="5">
        <v>6</v>
      </c>
      <c r="J1475" s="26">
        <v>6570.35</v>
      </c>
      <c r="K1475" s="26">
        <v>4923.8</v>
      </c>
      <c r="L1475" s="26"/>
      <c r="M1475" s="6">
        <v>214</v>
      </c>
      <c r="N1475" s="24">
        <f t="shared" si="457"/>
        <v>44319419.229999997</v>
      </c>
      <c r="O1475" s="26"/>
      <c r="P1475" s="1">
        <f t="shared" si="458"/>
        <v>26531151.182400003</v>
      </c>
      <c r="Q1475" s="1"/>
      <c r="R1475" s="1">
        <v>1657899.2475999999</v>
      </c>
      <c r="S1475" s="1">
        <v>16130368.799999999</v>
      </c>
      <c r="T1475" s="1"/>
      <c r="U1475" s="1">
        <f t="shared" si="455"/>
        <v>9001.0600004061889</v>
      </c>
      <c r="V1475" s="1">
        <f t="shared" si="455"/>
        <v>9001.0600004061889</v>
      </c>
      <c r="W1475" s="7">
        <v>2021</v>
      </c>
      <c r="X1475" s="173" t="s">
        <v>1394</v>
      </c>
      <c r="Y1475" s="11">
        <f>+P1475-'[1]Приложение №1'!$P1454</f>
        <v>0</v>
      </c>
      <c r="AA1475" s="24">
        <f t="shared" si="459"/>
        <v>44319419.229999997</v>
      </c>
      <c r="AB1475" s="26">
        <v>8220175.7656745994</v>
      </c>
      <c r="AC1475" s="26">
        <v>4753952.3697544206</v>
      </c>
      <c r="AD1475" s="26">
        <v>5025279.6416487005</v>
      </c>
      <c r="AE1475" s="26">
        <v>3831818.4508245601</v>
      </c>
      <c r="AF1475" s="26">
        <v>1530733.0332218397</v>
      </c>
      <c r="AG1475" s="26"/>
      <c r="AH1475" s="26">
        <v>408458.36874360003</v>
      </c>
      <c r="AI1475" s="26">
        <v>0</v>
      </c>
      <c r="AJ1475" s="26">
        <v>14633164.4085522</v>
      </c>
      <c r="AK1475" s="26">
        <v>0</v>
      </c>
      <c r="AL1475" s="26">
        <v>0</v>
      </c>
      <c r="AM1475" s="26">
        <v>0</v>
      </c>
      <c r="AN1475" s="26">
        <v>4632834.4404999996</v>
      </c>
      <c r="AO1475" s="1">
        <v>443194.1923</v>
      </c>
      <c r="AP1475" s="112">
        <v>839808.55878008006</v>
      </c>
      <c r="AQ1475" s="172"/>
    </row>
    <row r="1476" spans="1:43" ht="15" customHeight="1" x14ac:dyDescent="0.25">
      <c r="A1476" s="4">
        <f t="shared" ref="A1476:A1529" si="460">A1475+1</f>
        <v>1447</v>
      </c>
      <c r="B1476" s="22">
        <f t="shared" ref="B1476:B1528" si="461">B1475+1</f>
        <v>131</v>
      </c>
      <c r="C1476" s="2" t="s">
        <v>97</v>
      </c>
      <c r="D1476" s="2" t="s">
        <v>1089</v>
      </c>
      <c r="E1476" s="5">
        <v>1973</v>
      </c>
      <c r="F1476" s="5">
        <v>2013</v>
      </c>
      <c r="G1476" s="5" t="s">
        <v>60</v>
      </c>
      <c r="H1476" s="5">
        <v>4</v>
      </c>
      <c r="I1476" s="5">
        <v>4</v>
      </c>
      <c r="J1476" s="26">
        <v>3935.6</v>
      </c>
      <c r="K1476" s="26">
        <v>3447.4</v>
      </c>
      <c r="L1476" s="26">
        <v>0</v>
      </c>
      <c r="M1476" s="6">
        <v>162</v>
      </c>
      <c r="N1476" s="24">
        <f t="shared" si="457"/>
        <v>11632734.189999999</v>
      </c>
      <c r="O1476" s="26"/>
      <c r="P1476" s="1">
        <f t="shared" si="458"/>
        <v>7904297.4499999993</v>
      </c>
      <c r="Q1476" s="1"/>
      <c r="R1476" s="1">
        <v>1640236.5648000001</v>
      </c>
      <c r="S1476" s="1">
        <v>2088200.1752000002</v>
      </c>
      <c r="T1476" s="1"/>
      <c r="U1476" s="1">
        <f t="shared" si="455"/>
        <v>3374.35</v>
      </c>
      <c r="V1476" s="1">
        <f t="shared" si="455"/>
        <v>3374.35</v>
      </c>
      <c r="W1476" s="7">
        <v>2021</v>
      </c>
      <c r="X1476" s="173" t="s">
        <v>1394</v>
      </c>
      <c r="Y1476" s="11">
        <f>+P1476-'[1]Приложение №1'!$P1455</f>
        <v>0</v>
      </c>
      <c r="AA1476" s="24">
        <f t="shared" si="459"/>
        <v>11632734.189999999</v>
      </c>
      <c r="AB1476" s="26">
        <v>0</v>
      </c>
      <c r="AC1476" s="26">
        <v>0</v>
      </c>
      <c r="AD1476" s="26">
        <v>0</v>
      </c>
      <c r="AE1476" s="26">
        <v>0</v>
      </c>
      <c r="AF1476" s="26">
        <v>0</v>
      </c>
      <c r="AG1476" s="26"/>
      <c r="AH1476" s="26">
        <v>0</v>
      </c>
      <c r="AI1476" s="26">
        <v>0</v>
      </c>
      <c r="AJ1476" s="26">
        <v>10245414.310500599</v>
      </c>
      <c r="AK1476" s="26">
        <v>0</v>
      </c>
      <c r="AL1476" s="26">
        <v>0</v>
      </c>
      <c r="AM1476" s="26">
        <v>0</v>
      </c>
      <c r="AN1476" s="26">
        <v>1046946.0770999999</v>
      </c>
      <c r="AO1476" s="1">
        <v>116327.3419</v>
      </c>
      <c r="AP1476" s="112">
        <v>224046.46049940001</v>
      </c>
      <c r="AQ1476" s="172"/>
    </row>
    <row r="1477" spans="1:43" ht="15" customHeight="1" x14ac:dyDescent="0.25">
      <c r="A1477" s="4">
        <f t="shared" si="460"/>
        <v>1448</v>
      </c>
      <c r="B1477" s="22">
        <f t="shared" si="461"/>
        <v>132</v>
      </c>
      <c r="C1477" s="2" t="s">
        <v>97</v>
      </c>
      <c r="D1477" s="2" t="s">
        <v>1090</v>
      </c>
      <c r="E1477" s="5">
        <v>1973</v>
      </c>
      <c r="F1477" s="5">
        <v>2013</v>
      </c>
      <c r="G1477" s="5" t="s">
        <v>60</v>
      </c>
      <c r="H1477" s="5">
        <v>4</v>
      </c>
      <c r="I1477" s="5">
        <v>4</v>
      </c>
      <c r="J1477" s="26">
        <v>4032.8</v>
      </c>
      <c r="K1477" s="26">
        <v>3457.7</v>
      </c>
      <c r="L1477" s="26">
        <v>0</v>
      </c>
      <c r="M1477" s="6">
        <v>156</v>
      </c>
      <c r="N1477" s="24">
        <f t="shared" si="457"/>
        <v>11667490</v>
      </c>
      <c r="O1477" s="26"/>
      <c r="P1477" s="1">
        <f t="shared" si="458"/>
        <v>7927913.5899999999</v>
      </c>
      <c r="Q1477" s="1"/>
      <c r="R1477" s="1">
        <v>1634943.0053999999</v>
      </c>
      <c r="S1477" s="1">
        <v>2104633.4046</v>
      </c>
      <c r="T1477" s="1"/>
      <c r="U1477" s="1">
        <f t="shared" si="455"/>
        <v>3374.3500014460483</v>
      </c>
      <c r="V1477" s="1">
        <f t="shared" si="455"/>
        <v>3374.3500014460483</v>
      </c>
      <c r="W1477" s="7">
        <v>2021</v>
      </c>
      <c r="X1477" s="173" t="s">
        <v>1394</v>
      </c>
      <c r="Y1477" s="11">
        <f>+P1477-'[1]Приложение №1'!$P1456</f>
        <v>0</v>
      </c>
      <c r="AA1477" s="24">
        <f t="shared" si="459"/>
        <v>11667490</v>
      </c>
      <c r="AB1477" s="26">
        <v>0</v>
      </c>
      <c r="AC1477" s="26">
        <v>0</v>
      </c>
      <c r="AD1477" s="26">
        <v>0</v>
      </c>
      <c r="AE1477" s="26">
        <v>0</v>
      </c>
      <c r="AF1477" s="26">
        <v>0</v>
      </c>
      <c r="AG1477" s="26"/>
      <c r="AH1477" s="26">
        <v>0</v>
      </c>
      <c r="AI1477" s="26">
        <v>0</v>
      </c>
      <c r="AJ1477" s="26">
        <v>10276025.1426</v>
      </c>
      <c r="AK1477" s="26">
        <v>0</v>
      </c>
      <c r="AL1477" s="26">
        <v>0</v>
      </c>
      <c r="AM1477" s="26">
        <v>0</v>
      </c>
      <c r="AN1477" s="26">
        <v>1050074.0999999999</v>
      </c>
      <c r="AO1477" s="1">
        <v>116674.90000000001</v>
      </c>
      <c r="AP1477" s="112">
        <v>224715.85740000001</v>
      </c>
      <c r="AQ1477" s="172"/>
    </row>
    <row r="1478" spans="1:43" ht="15" customHeight="1" x14ac:dyDescent="0.25">
      <c r="A1478" s="4">
        <f t="shared" si="460"/>
        <v>1449</v>
      </c>
      <c r="B1478" s="22">
        <f t="shared" si="461"/>
        <v>133</v>
      </c>
      <c r="C1478" s="2" t="s">
        <v>97</v>
      </c>
      <c r="D1478" s="2" t="s">
        <v>1092</v>
      </c>
      <c r="E1478" s="5">
        <v>1970</v>
      </c>
      <c r="F1478" s="5">
        <v>1970</v>
      </c>
      <c r="G1478" s="5" t="s">
        <v>63</v>
      </c>
      <c r="H1478" s="5">
        <v>2</v>
      </c>
      <c r="I1478" s="5">
        <v>2</v>
      </c>
      <c r="J1478" s="26">
        <v>563.20000000000005</v>
      </c>
      <c r="K1478" s="26">
        <v>525.4</v>
      </c>
      <c r="L1478" s="26">
        <v>0</v>
      </c>
      <c r="M1478" s="6">
        <v>27</v>
      </c>
      <c r="N1478" s="24">
        <f t="shared" si="457"/>
        <v>2942203.2199999993</v>
      </c>
      <c r="O1478" s="26"/>
      <c r="P1478" s="1">
        <f t="shared" si="458"/>
        <v>2402970.1051999992</v>
      </c>
      <c r="Q1478" s="1"/>
      <c r="R1478" s="1">
        <v>132573.5148</v>
      </c>
      <c r="S1478" s="1">
        <v>406659.6</v>
      </c>
      <c r="T1478" s="26"/>
      <c r="U1478" s="1">
        <f t="shared" si="455"/>
        <v>5599.9299961933757</v>
      </c>
      <c r="V1478" s="1">
        <f t="shared" si="455"/>
        <v>5599.9299961933757</v>
      </c>
      <c r="W1478" s="7">
        <v>2021</v>
      </c>
      <c r="X1478" s="173" t="s">
        <v>1394</v>
      </c>
      <c r="Y1478" s="11">
        <f>+P1478-'[1]Приложение №1'!$P1457</f>
        <v>0</v>
      </c>
      <c r="AA1478" s="24">
        <f t="shared" si="459"/>
        <v>2942203.2199999993</v>
      </c>
      <c r="AB1478" s="26">
        <v>1137997.5116546398</v>
      </c>
      <c r="AC1478" s="26">
        <v>406874.35677714</v>
      </c>
      <c r="AD1478" s="26">
        <v>156910.77651564003</v>
      </c>
      <c r="AE1478" s="26">
        <v>607516.86186071998</v>
      </c>
      <c r="AF1478" s="26">
        <v>0</v>
      </c>
      <c r="AG1478" s="26"/>
      <c r="AH1478" s="26">
        <v>283035.71828532004</v>
      </c>
      <c r="AI1478" s="26">
        <v>0</v>
      </c>
      <c r="AJ1478" s="26">
        <v>0</v>
      </c>
      <c r="AK1478" s="26">
        <v>0</v>
      </c>
      <c r="AL1478" s="26">
        <v>0</v>
      </c>
      <c r="AM1478" s="26">
        <v>0</v>
      </c>
      <c r="AN1478" s="26">
        <v>263756.84169999999</v>
      </c>
      <c r="AO1478" s="1">
        <v>29422.032199999998</v>
      </c>
      <c r="AP1478" s="112">
        <v>56689.121006540001</v>
      </c>
      <c r="AQ1478" s="172"/>
    </row>
    <row r="1479" spans="1:43" ht="15" customHeight="1" x14ac:dyDescent="0.25">
      <c r="A1479" s="4">
        <f t="shared" si="460"/>
        <v>1450</v>
      </c>
      <c r="B1479" s="22">
        <f t="shared" si="461"/>
        <v>134</v>
      </c>
      <c r="C1479" s="2" t="s">
        <v>97</v>
      </c>
      <c r="D1479" s="2" t="s">
        <v>1093</v>
      </c>
      <c r="E1479" s="5">
        <v>1994</v>
      </c>
      <c r="F1479" s="5">
        <v>2012</v>
      </c>
      <c r="G1479" s="5" t="s">
        <v>48</v>
      </c>
      <c r="H1479" s="5">
        <v>6</v>
      </c>
      <c r="I1479" s="5">
        <v>2</v>
      </c>
      <c r="J1479" s="26">
        <v>3053.6</v>
      </c>
      <c r="K1479" s="26">
        <v>2680.5</v>
      </c>
      <c r="L1479" s="26">
        <v>0</v>
      </c>
      <c r="M1479" s="6">
        <v>97</v>
      </c>
      <c r="N1479" s="24">
        <f t="shared" si="457"/>
        <v>1351615.32</v>
      </c>
      <c r="O1479" s="26"/>
      <c r="P1479" s="1">
        <f t="shared" si="458"/>
        <v>932380.72000000009</v>
      </c>
      <c r="Q1479" s="1"/>
      <c r="R1479" s="1">
        <v>419234.6</v>
      </c>
      <c r="S1479" s="1">
        <v>0</v>
      </c>
      <c r="T1479" s="1"/>
      <c r="U1479" s="1">
        <f t="shared" si="455"/>
        <v>504.24</v>
      </c>
      <c r="V1479" s="1">
        <f t="shared" si="455"/>
        <v>504.24</v>
      </c>
      <c r="W1479" s="7">
        <v>2021</v>
      </c>
      <c r="X1479" s="173" t="s">
        <v>1394</v>
      </c>
      <c r="Y1479" s="11">
        <f>+P1479-'[1]Приложение №1'!$P1458</f>
        <v>0</v>
      </c>
      <c r="AA1479" s="24">
        <f t="shared" si="459"/>
        <v>1351615.32</v>
      </c>
      <c r="AB1479" s="26">
        <v>0</v>
      </c>
      <c r="AC1479" s="26">
        <v>0</v>
      </c>
      <c r="AD1479" s="26">
        <v>0</v>
      </c>
      <c r="AE1479" s="26">
        <v>0</v>
      </c>
      <c r="AF1479" s="26">
        <v>1186609.2294419999</v>
      </c>
      <c r="AG1479" s="26"/>
      <c r="AH1479" s="26">
        <v>0</v>
      </c>
      <c r="AI1479" s="26">
        <v>0</v>
      </c>
      <c r="AJ1479" s="26">
        <v>0</v>
      </c>
      <c r="AK1479" s="26">
        <v>0</v>
      </c>
      <c r="AL1479" s="26">
        <v>0</v>
      </c>
      <c r="AM1479" s="26">
        <v>0</v>
      </c>
      <c r="AN1479" s="26">
        <v>134663.29999999999</v>
      </c>
      <c r="AO1479" s="26">
        <v>4394.05</v>
      </c>
      <c r="AP1479" s="112">
        <v>25948.740558000001</v>
      </c>
      <c r="AQ1479" s="172"/>
    </row>
    <row r="1480" spans="1:43" ht="15" customHeight="1" x14ac:dyDescent="0.25">
      <c r="A1480" s="4">
        <f t="shared" si="460"/>
        <v>1451</v>
      </c>
      <c r="B1480" s="22">
        <f t="shared" si="461"/>
        <v>135</v>
      </c>
      <c r="C1480" s="2" t="s">
        <v>97</v>
      </c>
      <c r="D1480" s="2" t="s">
        <v>1094</v>
      </c>
      <c r="E1480" s="5">
        <v>1994</v>
      </c>
      <c r="F1480" s="5">
        <v>2013</v>
      </c>
      <c r="G1480" s="5" t="s">
        <v>48</v>
      </c>
      <c r="H1480" s="5">
        <v>5</v>
      </c>
      <c r="I1480" s="5">
        <v>2</v>
      </c>
      <c r="J1480" s="26">
        <v>2375.9</v>
      </c>
      <c r="K1480" s="26">
        <v>2217.9</v>
      </c>
      <c r="L1480" s="26">
        <v>0</v>
      </c>
      <c r="M1480" s="6">
        <v>105</v>
      </c>
      <c r="N1480" s="24">
        <f t="shared" si="457"/>
        <v>1118353.8999999999</v>
      </c>
      <c r="O1480" s="26"/>
      <c r="P1480" s="1">
        <f t="shared" si="458"/>
        <v>771470.7</v>
      </c>
      <c r="Q1480" s="1"/>
      <c r="R1480" s="1">
        <v>346883.2</v>
      </c>
      <c r="S1480" s="1">
        <v>0</v>
      </c>
      <c r="T1480" s="1"/>
      <c r="U1480" s="1">
        <f t="shared" si="455"/>
        <v>504.24000180350777</v>
      </c>
      <c r="V1480" s="1">
        <f t="shared" si="455"/>
        <v>504.24000180350777</v>
      </c>
      <c r="W1480" s="7">
        <v>2021</v>
      </c>
      <c r="X1480" s="173" t="s">
        <v>1394</v>
      </c>
      <c r="Y1480" s="11">
        <f>+P1480-'[1]Приложение №1'!$P1459</f>
        <v>0</v>
      </c>
      <c r="AA1480" s="24">
        <f t="shared" si="459"/>
        <v>1118353.8999999999</v>
      </c>
      <c r="AB1480" s="26">
        <v>0</v>
      </c>
      <c r="AC1480" s="26">
        <v>0</v>
      </c>
      <c r="AD1480" s="26">
        <v>0</v>
      </c>
      <c r="AE1480" s="26">
        <v>0</v>
      </c>
      <c r="AF1480" s="26">
        <v>1001443.0977179999</v>
      </c>
      <c r="AG1480" s="26"/>
      <c r="AH1480" s="26">
        <v>0</v>
      </c>
      <c r="AI1480" s="26">
        <v>0</v>
      </c>
      <c r="AJ1480" s="26">
        <v>0</v>
      </c>
      <c r="AK1480" s="26">
        <v>0</v>
      </c>
      <c r="AL1480" s="26">
        <v>0</v>
      </c>
      <c r="AM1480" s="26">
        <v>0</v>
      </c>
      <c r="AN1480" s="26">
        <v>90391.22</v>
      </c>
      <c r="AO1480" s="26">
        <v>4620.05</v>
      </c>
      <c r="AP1480" s="112">
        <v>21899.532281999996</v>
      </c>
      <c r="AQ1480" s="172"/>
    </row>
    <row r="1481" spans="1:43" ht="15" customHeight="1" x14ac:dyDescent="0.25">
      <c r="A1481" s="4">
        <f t="shared" si="460"/>
        <v>1452</v>
      </c>
      <c r="B1481" s="22">
        <f t="shared" si="461"/>
        <v>136</v>
      </c>
      <c r="C1481" s="2" t="s">
        <v>97</v>
      </c>
      <c r="D1481" s="2" t="s">
        <v>1095</v>
      </c>
      <c r="E1481" s="5">
        <v>1964</v>
      </c>
      <c r="F1481" s="5">
        <v>1978</v>
      </c>
      <c r="G1481" s="5" t="s">
        <v>48</v>
      </c>
      <c r="H1481" s="5">
        <v>4</v>
      </c>
      <c r="I1481" s="5">
        <v>4</v>
      </c>
      <c r="J1481" s="26">
        <v>2691.4</v>
      </c>
      <c r="K1481" s="26">
        <v>2495.4</v>
      </c>
      <c r="L1481" s="26">
        <v>0</v>
      </c>
      <c r="M1481" s="6">
        <v>136</v>
      </c>
      <c r="N1481" s="24">
        <f t="shared" si="457"/>
        <v>27187931.989999998</v>
      </c>
      <c r="O1481" s="26"/>
      <c r="P1481" s="1">
        <f t="shared" si="458"/>
        <v>17899814.769200001</v>
      </c>
      <c r="Q1481" s="1"/>
      <c r="R1481" s="1">
        <v>1113186.8208000001</v>
      </c>
      <c r="S1481" s="1">
        <v>8174930.3999999994</v>
      </c>
      <c r="T1481" s="1"/>
      <c r="U1481" s="1">
        <f t="shared" si="455"/>
        <v>10895.220000801473</v>
      </c>
      <c r="V1481" s="1">
        <f t="shared" si="455"/>
        <v>10895.220000801473</v>
      </c>
      <c r="W1481" s="7">
        <v>2021</v>
      </c>
      <c r="X1481" s="173" t="s">
        <v>1394</v>
      </c>
      <c r="Y1481" s="11">
        <f>+P1481-'[1]Приложение №1'!$P1460</f>
        <v>0</v>
      </c>
      <c r="AA1481" s="24">
        <f t="shared" si="459"/>
        <v>27187931.989999998</v>
      </c>
      <c r="AB1481" s="26">
        <v>5957834.6788287591</v>
      </c>
      <c r="AC1481" s="26">
        <v>2123021.4274273203</v>
      </c>
      <c r="AD1481" s="26">
        <v>2218085.0113825197</v>
      </c>
      <c r="AE1481" s="26">
        <v>1388661.4588106403</v>
      </c>
      <c r="AF1481" s="26">
        <v>849633.77513700002</v>
      </c>
      <c r="AG1481" s="26"/>
      <c r="AH1481" s="26">
        <v>228618.42683567997</v>
      </c>
      <c r="AI1481" s="26">
        <v>0</v>
      </c>
      <c r="AJ1481" s="26">
        <v>10891828.3075938</v>
      </c>
      <c r="AK1481" s="26">
        <v>0</v>
      </c>
      <c r="AL1481" s="26">
        <v>0</v>
      </c>
      <c r="AM1481" s="26">
        <v>0</v>
      </c>
      <c r="AN1481" s="26">
        <v>2741023.9698999999</v>
      </c>
      <c r="AO1481" s="1">
        <v>271879.3199</v>
      </c>
      <c r="AP1481" s="112">
        <v>517345.61418428004</v>
      </c>
      <c r="AQ1481" s="172"/>
    </row>
    <row r="1482" spans="1:43" ht="15" customHeight="1" x14ac:dyDescent="0.25">
      <c r="A1482" s="4">
        <f t="shared" si="460"/>
        <v>1453</v>
      </c>
      <c r="B1482" s="22">
        <f t="shared" si="461"/>
        <v>137</v>
      </c>
      <c r="C1482" s="2" t="s">
        <v>97</v>
      </c>
      <c r="D1482" s="2" t="s">
        <v>1096</v>
      </c>
      <c r="E1482" s="5">
        <v>1964</v>
      </c>
      <c r="F1482" s="5">
        <v>2013</v>
      </c>
      <c r="G1482" s="5" t="s">
        <v>48</v>
      </c>
      <c r="H1482" s="5">
        <v>4</v>
      </c>
      <c r="I1482" s="5">
        <v>2</v>
      </c>
      <c r="J1482" s="26">
        <v>1305.4000000000001</v>
      </c>
      <c r="K1482" s="26">
        <v>1211.8</v>
      </c>
      <c r="L1482" s="26">
        <v>0</v>
      </c>
      <c r="M1482" s="6">
        <v>58</v>
      </c>
      <c r="N1482" s="24">
        <f t="shared" si="457"/>
        <v>12125695.48759958</v>
      </c>
      <c r="O1482" s="26"/>
      <c r="P1482" s="1">
        <f t="shared" si="458"/>
        <v>7866617.2639995795</v>
      </c>
      <c r="Q1482" s="1"/>
      <c r="R1482" s="1">
        <v>515013.37360000005</v>
      </c>
      <c r="S1482" s="1">
        <v>3744064.8499999996</v>
      </c>
      <c r="T1482" s="1"/>
      <c r="U1482" s="1">
        <f t="shared" si="455"/>
        <v>10006.350460141592</v>
      </c>
      <c r="V1482" s="1">
        <f t="shared" si="455"/>
        <v>10006.350460141592</v>
      </c>
      <c r="W1482" s="7">
        <v>2021</v>
      </c>
      <c r="X1482" s="173" t="s">
        <v>1394</v>
      </c>
      <c r="Y1482" s="11">
        <f>+P1482-'[1]Приложение №1'!$P1461</f>
        <v>-823156.90240042098</v>
      </c>
      <c r="AA1482" s="24">
        <f t="shared" si="459"/>
        <v>12125695.48759958</v>
      </c>
      <c r="AB1482" s="26">
        <v>2893205.1202508998</v>
      </c>
      <c r="AC1482" s="26">
        <v>1030967.92465086</v>
      </c>
      <c r="AD1482" s="26"/>
      <c r="AE1482" s="26">
        <v>674352.78890196001</v>
      </c>
      <c r="AF1482" s="26">
        <v>412593.65314902004</v>
      </c>
      <c r="AG1482" s="26"/>
      <c r="AH1482" s="26">
        <v>111020.19812099998</v>
      </c>
      <c r="AI1482" s="26">
        <v>0</v>
      </c>
      <c r="AJ1482" s="26">
        <v>5289219.1770767998</v>
      </c>
      <c r="AK1482" s="26">
        <v>0</v>
      </c>
      <c r="AL1482" s="26">
        <v>0</v>
      </c>
      <c r="AM1482" s="26">
        <v>0</v>
      </c>
      <c r="AN1482" s="26">
        <v>1331078.3206</v>
      </c>
      <c r="AO1482" s="1">
        <v>132028.27580000003</v>
      </c>
      <c r="AP1482" s="112">
        <v>251230.02904904005</v>
      </c>
      <c r="AQ1482" s="172"/>
    </row>
    <row r="1483" spans="1:43" ht="15" customHeight="1" x14ac:dyDescent="0.25">
      <c r="A1483" s="4">
        <f t="shared" si="460"/>
        <v>1454</v>
      </c>
      <c r="B1483" s="22">
        <f t="shared" si="461"/>
        <v>138</v>
      </c>
      <c r="C1483" s="2" t="s">
        <v>97</v>
      </c>
      <c r="D1483" s="2" t="s">
        <v>1097</v>
      </c>
      <c r="E1483" s="5">
        <v>1964</v>
      </c>
      <c r="F1483" s="5">
        <v>2013</v>
      </c>
      <c r="G1483" s="5" t="s">
        <v>48</v>
      </c>
      <c r="H1483" s="5">
        <v>4</v>
      </c>
      <c r="I1483" s="5">
        <v>2</v>
      </c>
      <c r="J1483" s="26">
        <v>1348</v>
      </c>
      <c r="K1483" s="26">
        <v>1248.7</v>
      </c>
      <c r="L1483" s="26">
        <v>0</v>
      </c>
      <c r="M1483" s="6">
        <v>74</v>
      </c>
      <c r="N1483" s="24">
        <f t="shared" si="457"/>
        <v>13604861.210000001</v>
      </c>
      <c r="O1483" s="26"/>
      <c r="P1483" s="1">
        <f t="shared" si="458"/>
        <v>8942163.8425999992</v>
      </c>
      <c r="Q1483" s="1"/>
      <c r="R1483" s="1">
        <v>571956.16740000003</v>
      </c>
      <c r="S1483" s="1">
        <v>4090741.2</v>
      </c>
      <c r="T1483" s="1"/>
      <c r="U1483" s="1">
        <f t="shared" si="455"/>
        <v>10895.219996796668</v>
      </c>
      <c r="V1483" s="1">
        <f t="shared" si="455"/>
        <v>10895.219996796668</v>
      </c>
      <c r="W1483" s="7">
        <v>2021</v>
      </c>
      <c r="X1483" s="173" t="s">
        <v>1394</v>
      </c>
      <c r="Y1483" s="11">
        <f>+P1483-'[1]Приложение №1'!$P1462</f>
        <v>0</v>
      </c>
      <c r="AA1483" s="24">
        <f t="shared" si="459"/>
        <v>13604861.210000001</v>
      </c>
      <c r="AB1483" s="26">
        <v>2981304.8663361603</v>
      </c>
      <c r="AC1483" s="26">
        <v>1062361.4877094799</v>
      </c>
      <c r="AD1483" s="26">
        <v>1109931.3752150398</v>
      </c>
      <c r="AE1483" s="26">
        <v>694887.21792840003</v>
      </c>
      <c r="AF1483" s="26">
        <v>425157.36756066006</v>
      </c>
      <c r="AG1483" s="26"/>
      <c r="AH1483" s="26">
        <v>114400.82936267999</v>
      </c>
      <c r="AI1483" s="26">
        <v>0</v>
      </c>
      <c r="AJ1483" s="26">
        <v>5450278.9118777998</v>
      </c>
      <c r="AK1483" s="26">
        <v>0</v>
      </c>
      <c r="AL1483" s="26">
        <v>0</v>
      </c>
      <c r="AM1483" s="26">
        <v>0</v>
      </c>
      <c r="AN1483" s="26">
        <v>1371610.4151999999</v>
      </c>
      <c r="AO1483" s="1">
        <v>136048.6121</v>
      </c>
      <c r="AP1483" s="112">
        <v>258880.12670978002</v>
      </c>
      <c r="AQ1483" s="172"/>
    </row>
    <row r="1484" spans="1:43" ht="15" customHeight="1" x14ac:dyDescent="0.25">
      <c r="A1484" s="4">
        <f t="shared" si="460"/>
        <v>1455</v>
      </c>
      <c r="B1484" s="22">
        <f t="shared" si="461"/>
        <v>139</v>
      </c>
      <c r="C1484" s="2" t="s">
        <v>97</v>
      </c>
      <c r="D1484" s="2" t="s">
        <v>1099</v>
      </c>
      <c r="E1484" s="5">
        <v>1961</v>
      </c>
      <c r="F1484" s="5">
        <v>2013</v>
      </c>
      <c r="G1484" s="5" t="s">
        <v>48</v>
      </c>
      <c r="H1484" s="5">
        <v>4</v>
      </c>
      <c r="I1484" s="5">
        <v>3</v>
      </c>
      <c r="J1484" s="26">
        <v>2500.4</v>
      </c>
      <c r="K1484" s="26">
        <v>2200.1999999999998</v>
      </c>
      <c r="L1484" s="26">
        <v>0</v>
      </c>
      <c r="M1484" s="6">
        <v>94</v>
      </c>
      <c r="N1484" s="24">
        <f t="shared" si="457"/>
        <v>13067933.899999999</v>
      </c>
      <c r="O1484" s="26"/>
      <c r="P1484" s="1">
        <f t="shared" si="458"/>
        <v>5874806.0499999989</v>
      </c>
      <c r="Q1484" s="1"/>
      <c r="R1484" s="1">
        <v>1337238.8104000001</v>
      </c>
      <c r="S1484" s="1">
        <v>5855889.0395999998</v>
      </c>
      <c r="T1484" s="1"/>
      <c r="U1484" s="1">
        <f t="shared" si="455"/>
        <v>5939.4300063630581</v>
      </c>
      <c r="V1484" s="1">
        <f t="shared" si="455"/>
        <v>5939.4300063630581</v>
      </c>
      <c r="W1484" s="7">
        <v>2021</v>
      </c>
      <c r="X1484" s="173" t="s">
        <v>1394</v>
      </c>
      <c r="Y1484" s="11">
        <f>+P1484-'[1]Приложение №1'!$P1463</f>
        <v>0</v>
      </c>
      <c r="AA1484" s="24">
        <f t="shared" si="459"/>
        <v>13067933.899999999</v>
      </c>
      <c r="AB1484" s="26">
        <v>5253036.7368624602</v>
      </c>
      <c r="AC1484" s="26">
        <v>1871872.94908698</v>
      </c>
      <c r="AD1484" s="26">
        <v>1955690.7227369398</v>
      </c>
      <c r="AE1484" s="26">
        <v>1224386.0518469999</v>
      </c>
      <c r="AF1484" s="26">
        <v>749124.08010090003</v>
      </c>
      <c r="AG1484" s="26"/>
      <c r="AH1484" s="26">
        <v>201573.40567307998</v>
      </c>
      <c r="AI1484" s="26">
        <v>0</v>
      </c>
      <c r="AJ1484" s="26">
        <v>0</v>
      </c>
      <c r="AK1484" s="26">
        <v>0</v>
      </c>
      <c r="AL1484" s="26">
        <v>0</v>
      </c>
      <c r="AM1484" s="26">
        <v>0</v>
      </c>
      <c r="AN1484" s="26">
        <v>1435431.6034000001</v>
      </c>
      <c r="AO1484" s="1">
        <v>130679.33899999999</v>
      </c>
      <c r="AP1484" s="112">
        <v>246139.01129264</v>
      </c>
      <c r="AQ1484" s="172"/>
    </row>
    <row r="1485" spans="1:43" ht="15" customHeight="1" x14ac:dyDescent="0.25">
      <c r="A1485" s="4">
        <f t="shared" si="460"/>
        <v>1456</v>
      </c>
      <c r="B1485" s="22">
        <f t="shared" si="461"/>
        <v>140</v>
      </c>
      <c r="C1485" s="2" t="s">
        <v>97</v>
      </c>
      <c r="D1485" s="2" t="s">
        <v>1100</v>
      </c>
      <c r="E1485" s="5">
        <v>1963</v>
      </c>
      <c r="F1485" s="5">
        <v>2005</v>
      </c>
      <c r="G1485" s="5" t="s">
        <v>48</v>
      </c>
      <c r="H1485" s="5">
        <v>4</v>
      </c>
      <c r="I1485" s="5">
        <v>2</v>
      </c>
      <c r="J1485" s="26">
        <v>1240.4000000000001</v>
      </c>
      <c r="K1485" s="26">
        <v>1129.4000000000001</v>
      </c>
      <c r="L1485" s="26">
        <v>0</v>
      </c>
      <c r="M1485" s="6">
        <v>70</v>
      </c>
      <c r="N1485" s="24">
        <f t="shared" si="457"/>
        <v>6371609.4744707597</v>
      </c>
      <c r="O1485" s="26"/>
      <c r="P1485" s="1">
        <f t="shared" si="458"/>
        <v>3783775.0356707592</v>
      </c>
      <c r="Q1485" s="1"/>
      <c r="R1485" s="1">
        <v>330917.27880000003</v>
      </c>
      <c r="S1485" s="1">
        <v>2256917.16</v>
      </c>
      <c r="T1485" s="1"/>
      <c r="U1485" s="1">
        <f t="shared" si="455"/>
        <v>5641.5879887292003</v>
      </c>
      <c r="V1485" s="1">
        <f t="shared" si="455"/>
        <v>5641.5879887292003</v>
      </c>
      <c r="W1485" s="7">
        <v>2021</v>
      </c>
      <c r="X1485" s="173" t="s">
        <v>1394</v>
      </c>
      <c r="Y1485" s="11">
        <f>+P1485-'[1]Приложение №1'!$P1464</f>
        <v>-4245700.6755292416</v>
      </c>
      <c r="AA1485" s="24">
        <f t="shared" si="459"/>
        <v>6371609.4744707597</v>
      </c>
      <c r="AB1485" s="26">
        <v>2696472.9036772796</v>
      </c>
      <c r="AC1485" s="26">
        <v>960864.14913719997</v>
      </c>
      <c r="AD1485" s="26"/>
      <c r="AE1485" s="26">
        <v>628498.13628335996</v>
      </c>
      <c r="AF1485" s="26">
        <v>384538.10584644001</v>
      </c>
      <c r="AG1485" s="26"/>
      <c r="AH1485" s="26">
        <v>103471.04618424</v>
      </c>
      <c r="AI1485" s="26">
        <v>0</v>
      </c>
      <c r="AJ1485" s="26"/>
      <c r="AK1485" s="26">
        <v>0</v>
      </c>
      <c r="AL1485" s="26">
        <v>0</v>
      </c>
      <c r="AM1485" s="26">
        <v>0</v>
      </c>
      <c r="AN1485" s="26">
        <v>1240567.6336999999</v>
      </c>
      <c r="AO1485" s="1">
        <v>123050.61470000001</v>
      </c>
      <c r="AP1485" s="112">
        <v>234146.88494223999</v>
      </c>
      <c r="AQ1485" s="172"/>
    </row>
    <row r="1486" spans="1:43" ht="15" customHeight="1" x14ac:dyDescent="0.25">
      <c r="A1486" s="4">
        <f t="shared" si="460"/>
        <v>1457</v>
      </c>
      <c r="B1486" s="22">
        <f t="shared" si="461"/>
        <v>141</v>
      </c>
      <c r="C1486" s="2" t="s">
        <v>97</v>
      </c>
      <c r="D1486" s="2" t="s">
        <v>1101</v>
      </c>
      <c r="E1486" s="5">
        <v>1965</v>
      </c>
      <c r="F1486" s="5">
        <v>2005</v>
      </c>
      <c r="G1486" s="5" t="s">
        <v>48</v>
      </c>
      <c r="H1486" s="5">
        <v>4</v>
      </c>
      <c r="I1486" s="5">
        <v>4</v>
      </c>
      <c r="J1486" s="26">
        <v>2661.8</v>
      </c>
      <c r="K1486" s="26">
        <v>2431.3000000000002</v>
      </c>
      <c r="L1486" s="26">
        <v>0</v>
      </c>
      <c r="M1486" s="6">
        <v>111</v>
      </c>
      <c r="N1486" s="24">
        <f t="shared" si="457"/>
        <v>26489548.390000001</v>
      </c>
      <c r="O1486" s="26"/>
      <c r="P1486" s="1">
        <f t="shared" si="458"/>
        <v>17349241.6274</v>
      </c>
      <c r="Q1486" s="1"/>
      <c r="R1486" s="1">
        <v>1175367.9626000002</v>
      </c>
      <c r="S1486" s="1">
        <v>7964938.8000000007</v>
      </c>
      <c r="T1486" s="1"/>
      <c r="U1486" s="1">
        <f t="shared" si="455"/>
        <v>10895.22000164521</v>
      </c>
      <c r="V1486" s="1">
        <f t="shared" si="455"/>
        <v>10895.22000164521</v>
      </c>
      <c r="W1486" s="7">
        <v>2021</v>
      </c>
      <c r="X1486" s="173" t="s">
        <v>1394</v>
      </c>
      <c r="Y1486" s="11">
        <f>+P1486-'[1]Приложение №1'!$P1465</f>
        <v>0</v>
      </c>
      <c r="AA1486" s="24">
        <f t="shared" si="459"/>
        <v>26489548.390000001</v>
      </c>
      <c r="AB1486" s="26">
        <v>5804794.2058142396</v>
      </c>
      <c r="AC1486" s="26">
        <v>2068486.8169081199</v>
      </c>
      <c r="AD1486" s="26">
        <v>2161108.4722953597</v>
      </c>
      <c r="AE1486" s="26">
        <v>1352990.5470060001</v>
      </c>
      <c r="AF1486" s="26">
        <v>827809.00358814001</v>
      </c>
      <c r="AG1486" s="26"/>
      <c r="AH1486" s="26">
        <v>222745.84764851996</v>
      </c>
      <c r="AI1486" s="26">
        <v>0</v>
      </c>
      <c r="AJ1486" s="26">
        <v>10612047.031450199</v>
      </c>
      <c r="AK1486" s="26">
        <v>0</v>
      </c>
      <c r="AL1486" s="26">
        <v>0</v>
      </c>
      <c r="AM1486" s="26">
        <v>0</v>
      </c>
      <c r="AN1486" s="26">
        <v>2670614.5608000001</v>
      </c>
      <c r="AO1486" s="1">
        <v>264895.48389999999</v>
      </c>
      <c r="AP1486" s="112">
        <v>504056.42058942007</v>
      </c>
      <c r="AQ1486" s="172"/>
    </row>
    <row r="1487" spans="1:43" ht="15" customHeight="1" x14ac:dyDescent="0.25">
      <c r="A1487" s="4">
        <f t="shared" si="460"/>
        <v>1458</v>
      </c>
      <c r="B1487" s="22">
        <f t="shared" si="461"/>
        <v>142</v>
      </c>
      <c r="C1487" s="2" t="s">
        <v>97</v>
      </c>
      <c r="D1487" s="2" t="s">
        <v>1305</v>
      </c>
      <c r="E1487" s="5">
        <v>1964</v>
      </c>
      <c r="F1487" s="5"/>
      <c r="G1487" s="5" t="s">
        <v>48</v>
      </c>
      <c r="H1487" s="5">
        <v>4</v>
      </c>
      <c r="I1487" s="5">
        <v>4</v>
      </c>
      <c r="J1487" s="26">
        <v>2703.8</v>
      </c>
      <c r="K1487" s="26">
        <v>2510.1999999999998</v>
      </c>
      <c r="L1487" s="26"/>
      <c r="M1487" s="6">
        <v>99</v>
      </c>
      <c r="N1487" s="24">
        <f t="shared" si="457"/>
        <v>3957581.3299999991</v>
      </c>
      <c r="O1487" s="26"/>
      <c r="P1487" s="1">
        <f t="shared" si="458"/>
        <v>1385886.2399999993</v>
      </c>
      <c r="Q1487" s="1"/>
      <c r="R1487" s="1">
        <v>817790.84039999999</v>
      </c>
      <c r="S1487" s="1">
        <v>1753904.2495999997</v>
      </c>
      <c r="T1487" s="1"/>
      <c r="U1487" s="1">
        <f t="shared" si="455"/>
        <v>1576.6000039837461</v>
      </c>
      <c r="V1487" s="1">
        <f t="shared" si="455"/>
        <v>1576.6000039837461</v>
      </c>
      <c r="W1487" s="7">
        <v>2021</v>
      </c>
      <c r="X1487" s="173" t="s">
        <v>1394</v>
      </c>
      <c r="Y1487" s="11">
        <f>+P1487-'[1]Приложение №1'!$P1466</f>
        <v>0</v>
      </c>
      <c r="AA1487" s="24">
        <f t="shared" si="459"/>
        <v>3957581.3299999991</v>
      </c>
      <c r="AB1487" s="26">
        <v>0</v>
      </c>
      <c r="AC1487" s="26">
        <v>2135612.8877911796</v>
      </c>
      <c r="AD1487" s="26">
        <v>0</v>
      </c>
      <c r="AE1487" s="26">
        <v>0</v>
      </c>
      <c r="AF1487" s="26">
        <v>854672.87767050008</v>
      </c>
      <c r="AG1487" s="26"/>
      <c r="AH1487" s="26">
        <v>229974.34857347998</v>
      </c>
      <c r="AI1487" s="26">
        <v>0</v>
      </c>
      <c r="AJ1487" s="26">
        <v>0</v>
      </c>
      <c r="AK1487" s="26">
        <v>0</v>
      </c>
      <c r="AL1487" s="26">
        <v>0</v>
      </c>
      <c r="AM1487" s="26">
        <v>0</v>
      </c>
      <c r="AN1487" s="26">
        <v>627324.83609999996</v>
      </c>
      <c r="AO1487" s="1">
        <v>39575.813300000002</v>
      </c>
      <c r="AP1487" s="112">
        <v>70420.566564840003</v>
      </c>
      <c r="AQ1487" s="172"/>
    </row>
    <row r="1488" spans="1:43" ht="15" customHeight="1" x14ac:dyDescent="0.25">
      <c r="A1488" s="4">
        <f t="shared" si="460"/>
        <v>1459</v>
      </c>
      <c r="B1488" s="22">
        <f t="shared" si="461"/>
        <v>143</v>
      </c>
      <c r="C1488" s="2" t="s">
        <v>97</v>
      </c>
      <c r="D1488" s="2" t="s">
        <v>1306</v>
      </c>
      <c r="E1488" s="5">
        <v>1968</v>
      </c>
      <c r="F1488" s="5"/>
      <c r="G1488" s="5" t="s">
        <v>48</v>
      </c>
      <c r="H1488" s="5">
        <v>4</v>
      </c>
      <c r="I1488" s="5">
        <v>4</v>
      </c>
      <c r="J1488" s="26">
        <v>2626.1</v>
      </c>
      <c r="K1488" s="26">
        <v>2390.4</v>
      </c>
      <c r="L1488" s="26"/>
      <c r="M1488" s="6">
        <v>112</v>
      </c>
      <c r="N1488" s="24">
        <f t="shared" si="457"/>
        <v>9423028.5099999998</v>
      </c>
      <c r="O1488" s="26"/>
      <c r="P1488" s="1">
        <f t="shared" si="458"/>
        <v>4226836.66</v>
      </c>
      <c r="Q1488" s="1"/>
      <c r="R1488" s="1">
        <v>794343.77079999994</v>
      </c>
      <c r="S1488" s="1">
        <v>4401848.0791999996</v>
      </c>
      <c r="T1488" s="1"/>
      <c r="U1488" s="1">
        <f t="shared" si="455"/>
        <v>3942.0299991633196</v>
      </c>
      <c r="V1488" s="1">
        <f t="shared" si="455"/>
        <v>3942.0299991633196</v>
      </c>
      <c r="W1488" s="7">
        <v>2021</v>
      </c>
      <c r="X1488" s="173" t="s">
        <v>1394</v>
      </c>
      <c r="Y1488" s="11">
        <f>+P1488-'[1]Приложение №1'!$P1467</f>
        <v>0</v>
      </c>
      <c r="AA1488" s="24">
        <f t="shared" si="459"/>
        <v>9423028.5099999998</v>
      </c>
      <c r="AB1488" s="26">
        <v>5707144.352041861</v>
      </c>
      <c r="AC1488" s="26">
        <v>0</v>
      </c>
      <c r="AD1488" s="26">
        <v>0</v>
      </c>
      <c r="AE1488" s="26">
        <v>1330230.16388724</v>
      </c>
      <c r="AF1488" s="26">
        <v>813883.37596019998</v>
      </c>
      <c r="AG1488" s="26"/>
      <c r="AH1488" s="26">
        <v>218998.75262747999</v>
      </c>
      <c r="AI1488" s="26">
        <v>0</v>
      </c>
      <c r="AJ1488" s="26">
        <v>0</v>
      </c>
      <c r="AK1488" s="26">
        <v>0</v>
      </c>
      <c r="AL1488" s="26">
        <v>0</v>
      </c>
      <c r="AM1488" s="26">
        <v>0</v>
      </c>
      <c r="AN1488" s="26">
        <v>1082061.4125999999</v>
      </c>
      <c r="AO1488" s="1">
        <v>94230.285100000023</v>
      </c>
      <c r="AP1488" s="112">
        <v>176480.16778322007</v>
      </c>
      <c r="AQ1488" s="172"/>
    </row>
    <row r="1489" spans="1:43" ht="15" customHeight="1" x14ac:dyDescent="0.25">
      <c r="A1489" s="4">
        <f t="shared" si="460"/>
        <v>1460</v>
      </c>
      <c r="B1489" s="22">
        <f t="shared" si="461"/>
        <v>144</v>
      </c>
      <c r="C1489" s="2" t="s">
        <v>97</v>
      </c>
      <c r="D1489" s="2" t="s">
        <v>1307</v>
      </c>
      <c r="E1489" s="5">
        <v>1964</v>
      </c>
      <c r="F1489" s="5"/>
      <c r="G1489" s="5" t="s">
        <v>48</v>
      </c>
      <c r="H1489" s="5">
        <v>4</v>
      </c>
      <c r="I1489" s="5">
        <v>2</v>
      </c>
      <c r="J1489" s="26">
        <v>1355.5</v>
      </c>
      <c r="K1489" s="26">
        <v>1255.9000000000001</v>
      </c>
      <c r="L1489" s="26"/>
      <c r="M1489" s="6">
        <v>62</v>
      </c>
      <c r="N1489" s="24">
        <f t="shared" si="457"/>
        <v>5347157.53</v>
      </c>
      <c r="O1489" s="26"/>
      <c r="P1489" s="1">
        <f t="shared" si="458"/>
        <v>2251771.9500000011</v>
      </c>
      <c r="Q1489" s="1"/>
      <c r="R1489" s="1">
        <v>414182.46179999999</v>
      </c>
      <c r="S1489" s="1">
        <v>2681203.1181999994</v>
      </c>
      <c r="T1489" s="1"/>
      <c r="U1489" s="1">
        <f t="shared" ref="U1489:V1497" si="462">$N1489/($K1489+$L1489)</f>
        <v>4257.6300103511421</v>
      </c>
      <c r="V1489" s="1">
        <f t="shared" si="462"/>
        <v>4257.6300103511421</v>
      </c>
      <c r="W1489" s="7">
        <v>2021</v>
      </c>
      <c r="X1489" s="173" t="s">
        <v>1394</v>
      </c>
      <c r="Y1489" s="11">
        <f>+P1489-'[1]Приложение №1'!$P1468</f>
        <v>0</v>
      </c>
      <c r="AA1489" s="24">
        <f t="shared" si="459"/>
        <v>5347157.53</v>
      </c>
      <c r="AB1489" s="26">
        <v>2998495.06373508</v>
      </c>
      <c r="AC1489" s="26">
        <v>1068487.0639632</v>
      </c>
      <c r="AD1489" s="26">
        <v>0</v>
      </c>
      <c r="AE1489" s="26">
        <v>0</v>
      </c>
      <c r="AF1489" s="26">
        <v>427608.82485467999</v>
      </c>
      <c r="AG1489" s="26"/>
      <c r="AH1489" s="26">
        <v>115060.46800164001</v>
      </c>
      <c r="AI1489" s="26">
        <v>0</v>
      </c>
      <c r="AJ1489" s="26">
        <v>0</v>
      </c>
      <c r="AK1489" s="26">
        <v>0</v>
      </c>
      <c r="AL1489" s="26">
        <v>0</v>
      </c>
      <c r="AM1489" s="26">
        <v>0</v>
      </c>
      <c r="AN1489" s="26">
        <v>583230.79370000004</v>
      </c>
      <c r="AO1489" s="1">
        <v>53471.575300000004</v>
      </c>
      <c r="AP1489" s="112">
        <v>100803.74044540001</v>
      </c>
      <c r="AQ1489" s="172"/>
    </row>
    <row r="1490" spans="1:43" ht="15" customHeight="1" x14ac:dyDescent="0.25">
      <c r="A1490" s="4">
        <f t="shared" si="460"/>
        <v>1461</v>
      </c>
      <c r="B1490" s="22">
        <f t="shared" si="461"/>
        <v>145</v>
      </c>
      <c r="C1490" s="2" t="s">
        <v>97</v>
      </c>
      <c r="D1490" s="2" t="s">
        <v>1102</v>
      </c>
      <c r="E1490" s="5">
        <v>1972</v>
      </c>
      <c r="F1490" s="5">
        <v>1972</v>
      </c>
      <c r="G1490" s="5" t="s">
        <v>63</v>
      </c>
      <c r="H1490" s="5">
        <v>1</v>
      </c>
      <c r="I1490" s="5">
        <v>1</v>
      </c>
      <c r="J1490" s="26">
        <v>147.19999999999999</v>
      </c>
      <c r="K1490" s="26">
        <v>144.4</v>
      </c>
      <c r="L1490" s="26">
        <v>0</v>
      </c>
      <c r="M1490" s="6">
        <v>17</v>
      </c>
      <c r="N1490" s="24">
        <f t="shared" si="457"/>
        <v>1876642.61</v>
      </c>
      <c r="O1490" s="26"/>
      <c r="P1490" s="1">
        <f t="shared" si="458"/>
        <v>1711978.8372</v>
      </c>
      <c r="Q1490" s="1"/>
      <c r="R1490" s="1">
        <v>52898.1728</v>
      </c>
      <c r="S1490" s="1">
        <v>111765.6</v>
      </c>
      <c r="T1490" s="26"/>
      <c r="U1490" s="1">
        <f t="shared" si="462"/>
        <v>12996.139958448754</v>
      </c>
      <c r="V1490" s="1">
        <f t="shared" si="462"/>
        <v>12996.139958448754</v>
      </c>
      <c r="W1490" s="7">
        <v>2021</v>
      </c>
      <c r="X1490" s="173" t="s">
        <v>1394</v>
      </c>
      <c r="Y1490" s="11">
        <f>+P1490-'[1]Приложение №1'!$P1469</f>
        <v>0</v>
      </c>
      <c r="AA1490" s="24">
        <f t="shared" si="459"/>
        <v>1876642.61</v>
      </c>
      <c r="AB1490" s="26">
        <v>256273.47954390003</v>
      </c>
      <c r="AC1490" s="26">
        <v>151394.30194181998</v>
      </c>
      <c r="AD1490" s="26">
        <v>41296.44068172</v>
      </c>
      <c r="AE1490" s="26">
        <v>0</v>
      </c>
      <c r="AF1490" s="26">
        <v>0</v>
      </c>
      <c r="AG1490" s="26"/>
      <c r="AH1490" s="26">
        <v>115266.86041751999</v>
      </c>
      <c r="AI1490" s="26">
        <v>0</v>
      </c>
      <c r="AJ1490" s="26">
        <v>0</v>
      </c>
      <c r="AK1490" s="26">
        <v>0</v>
      </c>
      <c r="AL1490" s="26">
        <v>0</v>
      </c>
      <c r="AM1490" s="26">
        <v>1086456.4214099401</v>
      </c>
      <c r="AN1490" s="26">
        <v>171091.48740000001</v>
      </c>
      <c r="AO1490" s="1">
        <v>18766.426100000001</v>
      </c>
      <c r="AP1490" s="112">
        <v>36097.1925051</v>
      </c>
      <c r="AQ1490" s="172"/>
    </row>
    <row r="1491" spans="1:43" ht="15" customHeight="1" x14ac:dyDescent="0.25">
      <c r="A1491" s="4">
        <f t="shared" si="460"/>
        <v>1462</v>
      </c>
      <c r="B1491" s="22">
        <f t="shared" si="461"/>
        <v>146</v>
      </c>
      <c r="C1491" s="2" t="s">
        <v>97</v>
      </c>
      <c r="D1491" s="2" t="s">
        <v>1103</v>
      </c>
      <c r="E1491" s="5">
        <v>1968</v>
      </c>
      <c r="F1491" s="5">
        <v>2013</v>
      </c>
      <c r="G1491" s="5" t="s">
        <v>48</v>
      </c>
      <c r="H1491" s="5">
        <v>4</v>
      </c>
      <c r="I1491" s="5">
        <v>4</v>
      </c>
      <c r="J1491" s="26">
        <v>2683.3</v>
      </c>
      <c r="K1491" s="26">
        <v>2427.5</v>
      </c>
      <c r="L1491" s="26">
        <v>0</v>
      </c>
      <c r="M1491" s="6">
        <v>116</v>
      </c>
      <c r="N1491" s="24">
        <f t="shared" si="457"/>
        <v>26448146.579999998</v>
      </c>
      <c r="O1491" s="26"/>
      <c r="P1491" s="1">
        <f t="shared" si="458"/>
        <v>17431219.305</v>
      </c>
      <c r="Q1491" s="1"/>
      <c r="R1491" s="1">
        <v>1064437.2750000001</v>
      </c>
      <c r="S1491" s="1">
        <v>7952490</v>
      </c>
      <c r="T1491" s="1"/>
      <c r="U1491" s="1">
        <f t="shared" si="462"/>
        <v>10895.220012358393</v>
      </c>
      <c r="V1491" s="1">
        <f t="shared" si="462"/>
        <v>10895.220012358393</v>
      </c>
      <c r="W1491" s="7">
        <v>2021</v>
      </c>
      <c r="X1491" s="173" t="s">
        <v>1394</v>
      </c>
      <c r="Y1491" s="11">
        <f>+P1491-'[1]Приложение №1'!$P1472</f>
        <v>0</v>
      </c>
      <c r="AA1491" s="24">
        <f t="shared" si="459"/>
        <v>26448146.579999998</v>
      </c>
      <c r="AB1491" s="26">
        <v>5795721.6070735799</v>
      </c>
      <c r="AC1491" s="26">
        <v>2065253.8792078202</v>
      </c>
      <c r="AD1491" s="26">
        <v>2157730.7733307197</v>
      </c>
      <c r="AE1491" s="26">
        <v>1350875.8939846801</v>
      </c>
      <c r="AF1491" s="26">
        <v>826515.18096840009</v>
      </c>
      <c r="AG1491" s="26"/>
      <c r="AH1491" s="26">
        <v>222397.71089423998</v>
      </c>
      <c r="AI1491" s="26">
        <v>0</v>
      </c>
      <c r="AJ1491" s="26">
        <v>10595460.935770201</v>
      </c>
      <c r="AK1491" s="26">
        <v>0</v>
      </c>
      <c r="AL1491" s="26">
        <v>0</v>
      </c>
      <c r="AM1491" s="26">
        <v>0</v>
      </c>
      <c r="AN1491" s="26">
        <v>2666440.5268000001</v>
      </c>
      <c r="AO1491" s="1">
        <v>264481.46580000001</v>
      </c>
      <c r="AP1491" s="112">
        <v>503268.60617036006</v>
      </c>
      <c r="AQ1491" s="172"/>
    </row>
    <row r="1492" spans="1:43" ht="15" customHeight="1" x14ac:dyDescent="0.25">
      <c r="A1492" s="4">
        <f t="shared" si="460"/>
        <v>1463</v>
      </c>
      <c r="B1492" s="22">
        <f t="shared" si="461"/>
        <v>147</v>
      </c>
      <c r="C1492" s="2" t="s">
        <v>97</v>
      </c>
      <c r="D1492" s="2" t="s">
        <v>1104</v>
      </c>
      <c r="E1492" s="5">
        <v>1970</v>
      </c>
      <c r="F1492" s="5">
        <v>2013</v>
      </c>
      <c r="G1492" s="5" t="s">
        <v>48</v>
      </c>
      <c r="H1492" s="5">
        <v>4</v>
      </c>
      <c r="I1492" s="5">
        <v>4</v>
      </c>
      <c r="J1492" s="26">
        <v>2722.8</v>
      </c>
      <c r="K1492" s="26">
        <v>2467</v>
      </c>
      <c r="L1492" s="26">
        <v>0</v>
      </c>
      <c r="M1492" s="6">
        <v>146</v>
      </c>
      <c r="N1492" s="24">
        <f t="shared" si="457"/>
        <v>26878507.739999998</v>
      </c>
      <c r="O1492" s="26"/>
      <c r="P1492" s="1">
        <f t="shared" si="458"/>
        <v>17664925.835999999</v>
      </c>
      <c r="Q1492" s="1"/>
      <c r="R1492" s="1">
        <v>1131689.9039999999</v>
      </c>
      <c r="S1492" s="1">
        <v>8081892.0000000009</v>
      </c>
      <c r="T1492" s="1"/>
      <c r="U1492" s="1">
        <f t="shared" si="462"/>
        <v>10895.22</v>
      </c>
      <c r="V1492" s="1">
        <f t="shared" si="462"/>
        <v>10895.22</v>
      </c>
      <c r="W1492" s="7">
        <v>2021</v>
      </c>
      <c r="X1492" s="173" t="s">
        <v>1394</v>
      </c>
      <c r="Y1492" s="11">
        <f>+P1492-'[1]Приложение №1'!$P1473</f>
        <v>0</v>
      </c>
      <c r="AA1492" s="24">
        <f t="shared" si="459"/>
        <v>26878507.739999998</v>
      </c>
      <c r="AB1492" s="26">
        <v>5890028.91603126</v>
      </c>
      <c r="AC1492" s="26">
        <v>2098859.4476879397</v>
      </c>
      <c r="AD1492" s="26">
        <v>2192841.1151652602</v>
      </c>
      <c r="AE1492" s="26">
        <v>1372857.1864383598</v>
      </c>
      <c r="AF1492" s="26">
        <v>839964.14065872005</v>
      </c>
      <c r="AG1492" s="26"/>
      <c r="AH1492" s="26">
        <v>226016.53592027997</v>
      </c>
      <c r="AI1492" s="26">
        <v>0</v>
      </c>
      <c r="AJ1492" s="26">
        <v>10767869.049508201</v>
      </c>
      <c r="AK1492" s="26">
        <v>0</v>
      </c>
      <c r="AL1492" s="26">
        <v>0</v>
      </c>
      <c r="AM1492" s="26">
        <v>0</v>
      </c>
      <c r="AN1492" s="26">
        <v>2709828.5368999997</v>
      </c>
      <c r="AO1492" s="1">
        <v>268785.07740000001</v>
      </c>
      <c r="AP1492" s="112">
        <v>511457.73428998003</v>
      </c>
      <c r="AQ1492" s="172"/>
    </row>
    <row r="1493" spans="1:43" x14ac:dyDescent="0.25">
      <c r="A1493" s="4">
        <f t="shared" si="460"/>
        <v>1464</v>
      </c>
      <c r="B1493" s="22">
        <f t="shared" si="461"/>
        <v>148</v>
      </c>
      <c r="C1493" s="2" t="s">
        <v>97</v>
      </c>
      <c r="D1493" s="2" t="s">
        <v>499</v>
      </c>
      <c r="E1493" s="5">
        <v>1973</v>
      </c>
      <c r="F1493" s="5">
        <v>2013</v>
      </c>
      <c r="G1493" s="5" t="s">
        <v>60</v>
      </c>
      <c r="H1493" s="5">
        <v>4</v>
      </c>
      <c r="I1493" s="5">
        <v>4</v>
      </c>
      <c r="J1493" s="26">
        <v>4678.76</v>
      </c>
      <c r="K1493" s="26">
        <v>3447.5</v>
      </c>
      <c r="L1493" s="26">
        <v>0</v>
      </c>
      <c r="M1493" s="6">
        <v>168</v>
      </c>
      <c r="N1493" s="24">
        <f t="shared" si="457"/>
        <v>8982461.25</v>
      </c>
      <c r="O1493" s="20"/>
      <c r="P1493" s="1">
        <f t="shared" si="458"/>
        <v>1957686.9100000001</v>
      </c>
      <c r="Q1493" s="1"/>
      <c r="R1493" s="1"/>
      <c r="S1493" s="1">
        <v>7024774.3399999999</v>
      </c>
      <c r="T1493" s="1"/>
      <c r="U1493" s="1">
        <f t="shared" si="462"/>
        <v>2605.5</v>
      </c>
      <c r="V1493" s="1">
        <f t="shared" si="462"/>
        <v>2605.5</v>
      </c>
      <c r="W1493" s="7">
        <v>2021</v>
      </c>
      <c r="X1493" s="173" t="s">
        <v>1394</v>
      </c>
      <c r="Y1493" s="11">
        <f>+P1493-'[1]Приложение №1'!$P1475</f>
        <v>-7024774.3399999999</v>
      </c>
      <c r="AA1493" s="24">
        <f t="shared" si="459"/>
        <v>8982461.25</v>
      </c>
      <c r="AB1493" s="26">
        <v>0</v>
      </c>
      <c r="AC1493" s="26">
        <v>0</v>
      </c>
      <c r="AD1493" s="26">
        <v>0</v>
      </c>
      <c r="AE1493" s="26">
        <v>0</v>
      </c>
      <c r="AF1493" s="26">
        <v>0</v>
      </c>
      <c r="AG1493" s="26"/>
      <c r="AH1493" s="26">
        <v>0</v>
      </c>
      <c r="AI1493" s="26">
        <v>0</v>
      </c>
      <c r="AJ1493" s="26">
        <v>0</v>
      </c>
      <c r="AK1493" s="26">
        <v>0</v>
      </c>
      <c r="AL1493" s="26">
        <v>0</v>
      </c>
      <c r="AM1493" s="26">
        <v>7823310.5555325001</v>
      </c>
      <c r="AN1493" s="26">
        <v>898246.125</v>
      </c>
      <c r="AO1493" s="1">
        <v>89824.612500000003</v>
      </c>
      <c r="AP1493" s="112">
        <v>171079.95696750001</v>
      </c>
      <c r="AQ1493" s="172"/>
    </row>
    <row r="1494" spans="1:43" ht="15" customHeight="1" x14ac:dyDescent="0.25">
      <c r="A1494" s="4">
        <f t="shared" si="460"/>
        <v>1465</v>
      </c>
      <c r="B1494" s="22">
        <f t="shared" si="461"/>
        <v>149</v>
      </c>
      <c r="C1494" s="2" t="s">
        <v>97</v>
      </c>
      <c r="D1494" s="2" t="s">
        <v>1308</v>
      </c>
      <c r="E1494" s="5">
        <v>1993</v>
      </c>
      <c r="F1494" s="5"/>
      <c r="G1494" s="5" t="s">
        <v>48</v>
      </c>
      <c r="H1494" s="5">
        <v>4</v>
      </c>
      <c r="I1494" s="5">
        <v>3</v>
      </c>
      <c r="J1494" s="26">
        <v>1602.8</v>
      </c>
      <c r="K1494" s="26">
        <v>1494.6</v>
      </c>
      <c r="L1494" s="26"/>
      <c r="M1494" s="6">
        <v>82</v>
      </c>
      <c r="N1494" s="24">
        <f t="shared" si="457"/>
        <v>753637.1</v>
      </c>
      <c r="O1494" s="26"/>
      <c r="P1494" s="1">
        <f t="shared" si="458"/>
        <v>519879.20999999996</v>
      </c>
      <c r="Q1494" s="1"/>
      <c r="R1494" s="1">
        <v>233757.88999999998</v>
      </c>
      <c r="S1494" s="1">
        <v>0</v>
      </c>
      <c r="T1494" s="1"/>
      <c r="U1494" s="1">
        <f t="shared" si="462"/>
        <v>504.23999732369867</v>
      </c>
      <c r="V1494" s="1">
        <f t="shared" si="462"/>
        <v>504.23999732369867</v>
      </c>
      <c r="W1494" s="7">
        <v>2021</v>
      </c>
      <c r="X1494" s="173" t="s">
        <v>1394</v>
      </c>
      <c r="Y1494" s="11">
        <f>+P1494-'[1]Приложение №1'!$P1476</f>
        <v>0</v>
      </c>
      <c r="AA1494" s="24">
        <f t="shared" si="459"/>
        <v>753637.1</v>
      </c>
      <c r="AB1494" s="26">
        <v>0</v>
      </c>
      <c r="AC1494" s="26">
        <v>0</v>
      </c>
      <c r="AD1494" s="26">
        <v>0</v>
      </c>
      <c r="AE1494" s="26">
        <v>0</v>
      </c>
      <c r="AF1494" s="26">
        <v>508881.39358139999</v>
      </c>
      <c r="AG1494" s="26"/>
      <c r="AH1494" s="26">
        <v>0</v>
      </c>
      <c r="AI1494" s="26">
        <v>0</v>
      </c>
      <c r="AJ1494" s="26">
        <v>0</v>
      </c>
      <c r="AK1494" s="26">
        <v>0</v>
      </c>
      <c r="AL1494" s="26">
        <v>0</v>
      </c>
      <c r="AM1494" s="26">
        <v>0</v>
      </c>
      <c r="AN1494" s="26">
        <v>226091.12999999998</v>
      </c>
      <c r="AO1494" s="1">
        <v>7536.3710000000001</v>
      </c>
      <c r="AP1494" s="112">
        <v>11128.2054186</v>
      </c>
      <c r="AQ1494" s="172"/>
    </row>
    <row r="1495" spans="1:43" ht="15" customHeight="1" x14ac:dyDescent="0.25">
      <c r="A1495" s="4">
        <f t="shared" si="460"/>
        <v>1466</v>
      </c>
      <c r="B1495" s="22">
        <f t="shared" si="461"/>
        <v>150</v>
      </c>
      <c r="C1495" s="2" t="s">
        <v>97</v>
      </c>
      <c r="D1495" s="2" t="s">
        <v>1309</v>
      </c>
      <c r="E1495" s="5">
        <v>1967</v>
      </c>
      <c r="F1495" s="5"/>
      <c r="G1495" s="5" t="s">
        <v>48</v>
      </c>
      <c r="H1495" s="5">
        <v>4</v>
      </c>
      <c r="I1495" s="5">
        <v>4</v>
      </c>
      <c r="J1495" s="26">
        <v>2726.94</v>
      </c>
      <c r="K1495" s="26">
        <v>2374.94</v>
      </c>
      <c r="L1495" s="26"/>
      <c r="M1495" s="6">
        <v>122</v>
      </c>
      <c r="N1495" s="24">
        <f t="shared" si="457"/>
        <v>1197539.7499999998</v>
      </c>
      <c r="O1495" s="26"/>
      <c r="P1495" s="1">
        <f t="shared" si="458"/>
        <v>826095.23999999976</v>
      </c>
      <c r="Q1495" s="1"/>
      <c r="R1495" s="1">
        <v>371444.51</v>
      </c>
      <c r="S1495" s="1">
        <v>0</v>
      </c>
      <c r="T1495" s="1"/>
      <c r="U1495" s="1">
        <f t="shared" si="462"/>
        <v>504.24000185267829</v>
      </c>
      <c r="V1495" s="1">
        <f t="shared" si="462"/>
        <v>504.24000185267829</v>
      </c>
      <c r="W1495" s="7">
        <v>2021</v>
      </c>
      <c r="X1495" s="173" t="s">
        <v>1394</v>
      </c>
      <c r="Y1495" s="11">
        <f>+P1495-'[1]Приложение №1'!$P1477</f>
        <v>0</v>
      </c>
      <c r="AA1495" s="24">
        <f t="shared" si="459"/>
        <v>1197539.7499999998</v>
      </c>
      <c r="AB1495" s="26">
        <v>0</v>
      </c>
      <c r="AC1495" s="26">
        <v>0</v>
      </c>
      <c r="AD1495" s="26">
        <v>0</v>
      </c>
      <c r="AE1495" s="26">
        <v>0</v>
      </c>
      <c r="AF1495" s="26">
        <v>808619.55555149994</v>
      </c>
      <c r="AG1495" s="26"/>
      <c r="AH1495" s="26">
        <v>0</v>
      </c>
      <c r="AI1495" s="26">
        <v>0</v>
      </c>
      <c r="AJ1495" s="26">
        <v>0</v>
      </c>
      <c r="AK1495" s="26">
        <v>0</v>
      </c>
      <c r="AL1495" s="26">
        <v>0</v>
      </c>
      <c r="AM1495" s="26">
        <v>0</v>
      </c>
      <c r="AN1495" s="26">
        <v>359261.92499999999</v>
      </c>
      <c r="AO1495" s="1">
        <v>11975.397500000001</v>
      </c>
      <c r="AP1495" s="112">
        <v>17682.8719485</v>
      </c>
      <c r="AQ1495" s="172"/>
    </row>
    <row r="1496" spans="1:43" ht="15" customHeight="1" x14ac:dyDescent="0.25">
      <c r="A1496" s="4">
        <f t="shared" si="460"/>
        <v>1467</v>
      </c>
      <c r="B1496" s="22">
        <f t="shared" si="461"/>
        <v>151</v>
      </c>
      <c r="C1496" s="2" t="s">
        <v>97</v>
      </c>
      <c r="D1496" s="2" t="s">
        <v>1310</v>
      </c>
      <c r="E1496" s="5">
        <v>1969</v>
      </c>
      <c r="F1496" s="5"/>
      <c r="G1496" s="5" t="s">
        <v>48</v>
      </c>
      <c r="H1496" s="5">
        <v>4</v>
      </c>
      <c r="I1496" s="5">
        <v>4</v>
      </c>
      <c r="J1496" s="26">
        <v>2585.8000000000002</v>
      </c>
      <c r="K1496" s="26">
        <v>2369.4</v>
      </c>
      <c r="L1496" s="26"/>
      <c r="M1496" s="6">
        <v>127</v>
      </c>
      <c r="N1496" s="24">
        <f t="shared" si="457"/>
        <v>1194746.26</v>
      </c>
      <c r="O1496" s="26"/>
      <c r="P1496" s="1">
        <f t="shared" si="458"/>
        <v>824168.21</v>
      </c>
      <c r="Q1496" s="1"/>
      <c r="R1496" s="1">
        <v>370578.05</v>
      </c>
      <c r="S1496" s="1">
        <v>0</v>
      </c>
      <c r="T1496" s="1"/>
      <c r="U1496" s="1">
        <f t="shared" si="462"/>
        <v>504.24000168819111</v>
      </c>
      <c r="V1496" s="1">
        <f t="shared" si="462"/>
        <v>504.24000168819111</v>
      </c>
      <c r="W1496" s="7">
        <v>2021</v>
      </c>
      <c r="X1496" s="173" t="s">
        <v>1394</v>
      </c>
      <c r="Y1496" s="11">
        <f>+P1496-'[1]Приложение №1'!$P1478</f>
        <v>0</v>
      </c>
      <c r="AA1496" s="24">
        <f t="shared" si="459"/>
        <v>1194746.26</v>
      </c>
      <c r="AB1496" s="26">
        <v>0</v>
      </c>
      <c r="AC1496" s="26">
        <v>0</v>
      </c>
      <c r="AD1496" s="26">
        <v>0</v>
      </c>
      <c r="AE1496" s="26">
        <v>0</v>
      </c>
      <c r="AF1496" s="26">
        <v>806733.29612484004</v>
      </c>
      <c r="AG1496" s="26"/>
      <c r="AH1496" s="26">
        <v>0</v>
      </c>
      <c r="AI1496" s="26">
        <v>0</v>
      </c>
      <c r="AJ1496" s="26">
        <v>0</v>
      </c>
      <c r="AK1496" s="26">
        <v>0</v>
      </c>
      <c r="AL1496" s="26">
        <v>0</v>
      </c>
      <c r="AM1496" s="26">
        <v>0</v>
      </c>
      <c r="AN1496" s="26">
        <v>358423.87799999997</v>
      </c>
      <c r="AO1496" s="1">
        <v>11947.462600000001</v>
      </c>
      <c r="AP1496" s="112">
        <v>17641.62327516</v>
      </c>
      <c r="AQ1496" s="172"/>
    </row>
    <row r="1497" spans="1:43" ht="15" customHeight="1" x14ac:dyDescent="0.25">
      <c r="A1497" s="4">
        <f t="shared" si="460"/>
        <v>1468</v>
      </c>
      <c r="B1497" s="22">
        <f t="shared" si="461"/>
        <v>152</v>
      </c>
      <c r="C1497" s="2" t="s">
        <v>97</v>
      </c>
      <c r="D1497" s="2" t="s">
        <v>1334</v>
      </c>
      <c r="E1497" s="5">
        <v>1989</v>
      </c>
      <c r="F1497" s="5">
        <v>2012</v>
      </c>
      <c r="G1497" s="5" t="s">
        <v>48</v>
      </c>
      <c r="H1497" s="5">
        <v>9</v>
      </c>
      <c r="I1497" s="5">
        <v>1</v>
      </c>
      <c r="J1497" s="26">
        <v>5704.32</v>
      </c>
      <c r="K1497" s="26">
        <v>3820.15</v>
      </c>
      <c r="L1497" s="26"/>
      <c r="M1497" s="6">
        <v>280</v>
      </c>
      <c r="N1497" s="24">
        <f t="shared" si="457"/>
        <v>4018667.23</v>
      </c>
      <c r="O1497" s="26"/>
      <c r="P1497" s="1">
        <v>0</v>
      </c>
      <c r="Q1497" s="1"/>
      <c r="R1497" s="1">
        <v>2001492.6424</v>
      </c>
      <c r="S1497" s="1">
        <f>N1497-O1497-Q1497-R1497-T1497</f>
        <v>2017174.5876</v>
      </c>
      <c r="T1497" s="1"/>
      <c r="U1497" s="1">
        <f t="shared" si="462"/>
        <v>1051.9658207138464</v>
      </c>
      <c r="V1497" s="1">
        <f t="shared" si="462"/>
        <v>1051.9658207138464</v>
      </c>
      <c r="W1497" s="7">
        <v>2021</v>
      </c>
      <c r="X1497" s="173" t="s">
        <v>1394</v>
      </c>
      <c r="Y1497" s="11">
        <f>+P1497-'[1]Приложение №1'!$P1479</f>
        <v>0</v>
      </c>
      <c r="AA1497" s="24">
        <f t="shared" si="459"/>
        <v>4018667.23</v>
      </c>
      <c r="AB1497" s="26">
        <v>0</v>
      </c>
      <c r="AC1497" s="26">
        <v>0</v>
      </c>
      <c r="AD1497" s="26">
        <v>0</v>
      </c>
      <c r="AE1497" s="26">
        <v>0</v>
      </c>
      <c r="AF1497" s="26">
        <v>0</v>
      </c>
      <c r="AG1497" s="26"/>
      <c r="AH1497" s="26">
        <v>0</v>
      </c>
      <c r="AI1497" s="26">
        <v>0</v>
      </c>
      <c r="AJ1497" s="26">
        <v>3789709.0289940001</v>
      </c>
      <c r="AK1497" s="26">
        <v>0</v>
      </c>
      <c r="AL1497" s="26">
        <v>0</v>
      </c>
      <c r="AM1497" s="26">
        <v>0</v>
      </c>
      <c r="AN1497" s="26">
        <v>122084.94</v>
      </c>
      <c r="AO1497" s="26">
        <v>24000</v>
      </c>
      <c r="AP1497" s="112">
        <v>82873.261006000001</v>
      </c>
      <c r="AQ1497" s="172"/>
    </row>
    <row r="1498" spans="1:43" ht="15" customHeight="1" x14ac:dyDescent="0.25">
      <c r="A1498" s="4">
        <f t="shared" si="460"/>
        <v>1469</v>
      </c>
      <c r="B1498" s="22">
        <f t="shared" si="461"/>
        <v>153</v>
      </c>
      <c r="C1498" s="2" t="s">
        <v>97</v>
      </c>
      <c r="D1498" s="2" t="s">
        <v>1105</v>
      </c>
      <c r="E1498" s="5">
        <v>1974</v>
      </c>
      <c r="F1498" s="5">
        <v>1974</v>
      </c>
      <c r="G1498" s="5" t="s">
        <v>63</v>
      </c>
      <c r="H1498" s="5">
        <v>2</v>
      </c>
      <c r="I1498" s="5">
        <v>2</v>
      </c>
      <c r="J1498" s="26">
        <v>557.20000000000005</v>
      </c>
      <c r="K1498" s="26">
        <v>513.20000000000005</v>
      </c>
      <c r="L1498" s="26">
        <v>0</v>
      </c>
      <c r="M1498" s="6">
        <v>24</v>
      </c>
      <c r="N1498" s="24">
        <f t="shared" si="457"/>
        <v>2460522</v>
      </c>
      <c r="O1498" s="26"/>
      <c r="P1498" s="1">
        <f t="shared" ref="P1498:P1561" si="463">N1498-Q1498-R1498-S1498-O1498-T1498</f>
        <v>1929728.9615999998</v>
      </c>
      <c r="Q1498" s="1"/>
      <c r="R1498" s="1">
        <v>133576.2384</v>
      </c>
      <c r="S1498" s="1">
        <v>397216.80000000005</v>
      </c>
      <c r="T1498" s="26"/>
      <c r="U1498" s="1">
        <f t="shared" ref="U1498:V1504" si="464">$N1498/($K1498+$L1498)</f>
        <v>4794.4699922057671</v>
      </c>
      <c r="V1498" s="1">
        <f t="shared" si="464"/>
        <v>4794.4699922057671</v>
      </c>
      <c r="W1498" s="7">
        <v>2021</v>
      </c>
      <c r="X1498" s="173" t="s">
        <v>1394</v>
      </c>
      <c r="Y1498" s="11">
        <f>+P1498-'[1]Приложение №1'!$P1480</f>
        <v>0</v>
      </c>
      <c r="AA1498" s="24">
        <f t="shared" si="459"/>
        <v>2460522</v>
      </c>
      <c r="AB1498" s="26">
        <v>0</v>
      </c>
      <c r="AC1498" s="26">
        <v>0</v>
      </c>
      <c r="AD1498" s="26">
        <v>0</v>
      </c>
      <c r="AE1498" s="26">
        <v>0</v>
      </c>
      <c r="AF1498" s="26">
        <v>0</v>
      </c>
      <c r="AG1498" s="26"/>
      <c r="AH1498" s="26">
        <v>0</v>
      </c>
      <c r="AI1498" s="26">
        <v>0</v>
      </c>
      <c r="AJ1498" s="26">
        <v>0</v>
      </c>
      <c r="AK1498" s="26">
        <v>0</v>
      </c>
      <c r="AL1498" s="26">
        <v>0</v>
      </c>
      <c r="AM1498" s="26">
        <v>2143001.4779879996</v>
      </c>
      <c r="AN1498" s="26">
        <v>246052.2</v>
      </c>
      <c r="AO1498" s="1">
        <v>24605.22</v>
      </c>
      <c r="AP1498" s="112">
        <v>46863.102011999988</v>
      </c>
      <c r="AQ1498" s="172"/>
    </row>
    <row r="1499" spans="1:43" ht="15" customHeight="1" x14ac:dyDescent="0.25">
      <c r="A1499" s="4">
        <f t="shared" si="460"/>
        <v>1470</v>
      </c>
      <c r="B1499" s="22">
        <f t="shared" si="461"/>
        <v>154</v>
      </c>
      <c r="C1499" s="2" t="s">
        <v>97</v>
      </c>
      <c r="D1499" s="2" t="s">
        <v>1106</v>
      </c>
      <c r="E1499" s="5">
        <v>1965</v>
      </c>
      <c r="F1499" s="5">
        <v>1965</v>
      </c>
      <c r="G1499" s="5" t="s">
        <v>63</v>
      </c>
      <c r="H1499" s="5">
        <v>2</v>
      </c>
      <c r="I1499" s="5">
        <v>2</v>
      </c>
      <c r="J1499" s="26">
        <v>600.9</v>
      </c>
      <c r="K1499" s="26">
        <v>486.9</v>
      </c>
      <c r="L1499" s="26">
        <v>0</v>
      </c>
      <c r="M1499" s="6">
        <v>64</v>
      </c>
      <c r="N1499" s="24">
        <f t="shared" si="457"/>
        <v>2519006.36</v>
      </c>
      <c r="O1499" s="26"/>
      <c r="P1499" s="1">
        <f t="shared" si="463"/>
        <v>1986602.4871999999</v>
      </c>
      <c r="Q1499" s="1"/>
      <c r="R1499" s="1">
        <v>155543.27279999998</v>
      </c>
      <c r="S1499" s="1">
        <v>376860.6</v>
      </c>
      <c r="T1499" s="26"/>
      <c r="U1499" s="1">
        <f t="shared" si="464"/>
        <v>5173.5599917847603</v>
      </c>
      <c r="V1499" s="1">
        <f t="shared" si="464"/>
        <v>5173.5599917847603</v>
      </c>
      <c r="W1499" s="7">
        <v>2021</v>
      </c>
      <c r="X1499" s="173" t="s">
        <v>1394</v>
      </c>
      <c r="Y1499" s="11">
        <f>+P1499-'[1]Приложение №1'!$P1483</f>
        <v>0</v>
      </c>
      <c r="AA1499" s="24">
        <f t="shared" si="459"/>
        <v>2519006.36</v>
      </c>
      <c r="AB1499" s="26">
        <v>0</v>
      </c>
      <c r="AC1499" s="26">
        <v>0</v>
      </c>
      <c r="AD1499" s="26">
        <v>0</v>
      </c>
      <c r="AE1499" s="26">
        <v>0</v>
      </c>
      <c r="AF1499" s="26">
        <v>0</v>
      </c>
      <c r="AG1499" s="26"/>
      <c r="AH1499" s="26">
        <v>0</v>
      </c>
      <c r="AI1499" s="26">
        <v>0</v>
      </c>
      <c r="AJ1499" s="26">
        <v>0</v>
      </c>
      <c r="AK1499" s="26">
        <v>0</v>
      </c>
      <c r="AL1499" s="26">
        <v>2193938.66526744</v>
      </c>
      <c r="AM1499" s="26">
        <v>0</v>
      </c>
      <c r="AN1499" s="26">
        <v>251900.636</v>
      </c>
      <c r="AO1499" s="1">
        <v>25190.063599999998</v>
      </c>
      <c r="AP1499" s="112">
        <v>47976.995132560005</v>
      </c>
      <c r="AQ1499" s="172"/>
    </row>
    <row r="1500" spans="1:43" ht="15" customHeight="1" x14ac:dyDescent="0.25">
      <c r="A1500" s="4">
        <f t="shared" si="460"/>
        <v>1471</v>
      </c>
      <c r="B1500" s="22">
        <f t="shared" si="461"/>
        <v>155</v>
      </c>
      <c r="C1500" s="2" t="s">
        <v>97</v>
      </c>
      <c r="D1500" s="2" t="s">
        <v>866</v>
      </c>
      <c r="E1500" s="5">
        <v>1993</v>
      </c>
      <c r="F1500" s="5">
        <v>2013</v>
      </c>
      <c r="G1500" s="5" t="s">
        <v>48</v>
      </c>
      <c r="H1500" s="5">
        <v>5</v>
      </c>
      <c r="I1500" s="5">
        <v>2</v>
      </c>
      <c r="J1500" s="26">
        <v>2382.6999999999998</v>
      </c>
      <c r="K1500" s="26">
        <v>2207</v>
      </c>
      <c r="L1500" s="26">
        <v>0</v>
      </c>
      <c r="M1500" s="6">
        <v>103</v>
      </c>
      <c r="N1500" s="24">
        <f t="shared" si="457"/>
        <v>1112857.68</v>
      </c>
      <c r="O1500" s="26"/>
      <c r="P1500" s="1">
        <f t="shared" si="463"/>
        <v>767679.26</v>
      </c>
      <c r="Q1500" s="1"/>
      <c r="R1500" s="1">
        <v>345178.42</v>
      </c>
      <c r="S1500" s="1">
        <v>0</v>
      </c>
      <c r="T1500" s="1"/>
      <c r="U1500" s="1">
        <f t="shared" si="464"/>
        <v>504.23999999999995</v>
      </c>
      <c r="V1500" s="1">
        <f t="shared" si="464"/>
        <v>504.23999999999995</v>
      </c>
      <c r="W1500" s="7">
        <v>2021</v>
      </c>
      <c r="X1500" s="173" t="s">
        <v>1394</v>
      </c>
      <c r="Y1500" s="11">
        <f>+P1500-'[1]Приложение №1'!$P1484</f>
        <v>0</v>
      </c>
      <c r="AA1500" s="24">
        <f t="shared" si="459"/>
        <v>1112857.68</v>
      </c>
      <c r="AB1500" s="26">
        <v>0</v>
      </c>
      <c r="AC1500" s="26">
        <v>0</v>
      </c>
      <c r="AD1500" s="26">
        <v>0</v>
      </c>
      <c r="AE1500" s="26">
        <v>0</v>
      </c>
      <c r="AF1500" s="26">
        <v>974016.82475999987</v>
      </c>
      <c r="AG1500" s="26"/>
      <c r="AH1500" s="26">
        <v>0</v>
      </c>
      <c r="AI1500" s="26">
        <v>0</v>
      </c>
      <c r="AJ1500" s="26">
        <v>0</v>
      </c>
      <c r="AK1500" s="26">
        <v>0</v>
      </c>
      <c r="AL1500" s="26">
        <v>0</v>
      </c>
      <c r="AM1500" s="26">
        <v>0</v>
      </c>
      <c r="AN1500" s="26">
        <v>89216.27</v>
      </c>
      <c r="AO1500" s="26">
        <v>28324.81</v>
      </c>
      <c r="AP1500" s="112">
        <v>21299.775239999999</v>
      </c>
      <c r="AQ1500" s="172"/>
    </row>
    <row r="1501" spans="1:43" ht="15" customHeight="1" x14ac:dyDescent="0.25">
      <c r="A1501" s="4">
        <f t="shared" si="460"/>
        <v>1472</v>
      </c>
      <c r="B1501" s="22">
        <f t="shared" si="461"/>
        <v>156</v>
      </c>
      <c r="C1501" s="2" t="s">
        <v>97</v>
      </c>
      <c r="D1501" s="2" t="s">
        <v>1107</v>
      </c>
      <c r="E1501" s="5">
        <v>1965</v>
      </c>
      <c r="F1501" s="5">
        <v>1965</v>
      </c>
      <c r="G1501" s="5" t="s">
        <v>63</v>
      </c>
      <c r="H1501" s="5">
        <v>2</v>
      </c>
      <c r="I1501" s="5">
        <v>2</v>
      </c>
      <c r="J1501" s="26">
        <v>549.70000000000005</v>
      </c>
      <c r="K1501" s="26">
        <v>501.8</v>
      </c>
      <c r="L1501" s="26">
        <v>0</v>
      </c>
      <c r="M1501" s="6">
        <v>33</v>
      </c>
      <c r="N1501" s="24">
        <f t="shared" si="457"/>
        <v>7324784.6400000015</v>
      </c>
      <c r="O1501" s="26"/>
      <c r="P1501" s="1">
        <f t="shared" si="463"/>
        <v>6803992.7584000016</v>
      </c>
      <c r="Q1501" s="1"/>
      <c r="R1501" s="1">
        <v>132398.68160000001</v>
      </c>
      <c r="S1501" s="1">
        <v>388393.2</v>
      </c>
      <c r="T1501" s="26"/>
      <c r="U1501" s="1">
        <f t="shared" si="464"/>
        <v>14597.020007971307</v>
      </c>
      <c r="V1501" s="1">
        <f t="shared" si="464"/>
        <v>14597.020007971307</v>
      </c>
      <c r="W1501" s="7">
        <v>2021</v>
      </c>
      <c r="X1501" s="173" t="s">
        <v>1394</v>
      </c>
      <c r="Y1501" s="11">
        <f>+P1501-'[1]Приложение №1'!$P1485</f>
        <v>0</v>
      </c>
      <c r="AA1501" s="24">
        <f t="shared" si="459"/>
        <v>7324784.6400000015</v>
      </c>
      <c r="AB1501" s="26">
        <v>1086880.7582232601</v>
      </c>
      <c r="AC1501" s="26">
        <v>388598.31029837998</v>
      </c>
      <c r="AD1501" s="26">
        <v>149862.63352787998</v>
      </c>
      <c r="AE1501" s="26">
        <v>0</v>
      </c>
      <c r="AF1501" s="26">
        <v>136546.07606892003</v>
      </c>
      <c r="AG1501" s="26"/>
      <c r="AH1501" s="26">
        <v>270322.27729079995</v>
      </c>
      <c r="AI1501" s="26">
        <v>0</v>
      </c>
      <c r="AJ1501" s="26">
        <v>0</v>
      </c>
      <c r="AK1501" s="26">
        <v>0</v>
      </c>
      <c r="AL1501" s="26">
        <v>2261077.0688591404</v>
      </c>
      <c r="AM1501" s="26">
        <v>2095397.7887577</v>
      </c>
      <c r="AN1501" s="26">
        <v>723144.28080000007</v>
      </c>
      <c r="AO1501" s="1">
        <v>73247.846399999995</v>
      </c>
      <c r="AP1501" s="112">
        <v>139707.59977392</v>
      </c>
      <c r="AQ1501" s="172"/>
    </row>
    <row r="1502" spans="1:43" ht="15" customHeight="1" x14ac:dyDescent="0.25">
      <c r="A1502" s="4">
        <f t="shared" si="460"/>
        <v>1473</v>
      </c>
      <c r="B1502" s="22">
        <f t="shared" si="461"/>
        <v>157</v>
      </c>
      <c r="C1502" s="2" t="s">
        <v>97</v>
      </c>
      <c r="D1502" s="2" t="s">
        <v>1311</v>
      </c>
      <c r="E1502" s="5">
        <v>1965</v>
      </c>
      <c r="F1502" s="5">
        <v>1965</v>
      </c>
      <c r="G1502" s="5" t="s">
        <v>48</v>
      </c>
      <c r="H1502" s="5">
        <v>3</v>
      </c>
      <c r="I1502" s="5">
        <v>2</v>
      </c>
      <c r="J1502" s="26">
        <v>1050.44</v>
      </c>
      <c r="K1502" s="26">
        <v>960.84</v>
      </c>
      <c r="L1502" s="26"/>
      <c r="M1502" s="6">
        <v>84</v>
      </c>
      <c r="N1502" s="24">
        <f t="shared" si="457"/>
        <v>572718.29000000015</v>
      </c>
      <c r="O1502" s="26"/>
      <c r="P1502" s="1">
        <f t="shared" si="463"/>
        <v>326874.39000000013</v>
      </c>
      <c r="Q1502" s="1"/>
      <c r="R1502" s="1">
        <v>166707.66168000002</v>
      </c>
      <c r="S1502" s="1">
        <v>79136.238319999975</v>
      </c>
      <c r="T1502" s="1"/>
      <c r="U1502" s="1">
        <f t="shared" si="464"/>
        <v>596.05999958369773</v>
      </c>
      <c r="V1502" s="1">
        <f t="shared" si="464"/>
        <v>596.05999958369773</v>
      </c>
      <c r="W1502" s="7">
        <v>2021</v>
      </c>
      <c r="X1502" s="173" t="s">
        <v>1394</v>
      </c>
      <c r="Y1502" s="11">
        <f>+P1502-'[1]Приложение №1'!$P1486</f>
        <v>0</v>
      </c>
      <c r="AA1502" s="24">
        <f t="shared" si="459"/>
        <v>572718.29000000015</v>
      </c>
      <c r="AB1502" s="26">
        <v>0</v>
      </c>
      <c r="AC1502" s="26">
        <v>0</v>
      </c>
      <c r="AD1502" s="26">
        <v>0</v>
      </c>
      <c r="AE1502" s="26">
        <v>0</v>
      </c>
      <c r="AF1502" s="26">
        <v>386718.86182986008</v>
      </c>
      <c r="AG1502" s="26"/>
      <c r="AH1502" s="26">
        <v>0</v>
      </c>
      <c r="AI1502" s="26">
        <v>0</v>
      </c>
      <c r="AJ1502" s="26">
        <v>0</v>
      </c>
      <c r="AK1502" s="26">
        <v>0</v>
      </c>
      <c r="AL1502" s="26">
        <v>0</v>
      </c>
      <c r="AM1502" s="26">
        <v>0</v>
      </c>
      <c r="AN1502" s="26">
        <v>171815.48699999999</v>
      </c>
      <c r="AO1502" s="1">
        <v>5727.1829000000007</v>
      </c>
      <c r="AP1502" s="112">
        <v>8456.7582701400024</v>
      </c>
      <c r="AQ1502" s="172"/>
    </row>
    <row r="1503" spans="1:43" ht="15" customHeight="1" x14ac:dyDescent="0.25">
      <c r="A1503" s="4">
        <f t="shared" si="460"/>
        <v>1474</v>
      </c>
      <c r="B1503" s="22">
        <f t="shared" si="461"/>
        <v>158</v>
      </c>
      <c r="C1503" s="2" t="s">
        <v>1335</v>
      </c>
      <c r="D1503" s="2" t="s">
        <v>869</v>
      </c>
      <c r="E1503" s="5">
        <v>1994</v>
      </c>
      <c r="F1503" s="5">
        <v>2010</v>
      </c>
      <c r="G1503" s="5" t="s">
        <v>60</v>
      </c>
      <c r="H1503" s="5">
        <v>9</v>
      </c>
      <c r="I1503" s="5">
        <v>3</v>
      </c>
      <c r="J1503" s="26">
        <v>7464.84</v>
      </c>
      <c r="K1503" s="26">
        <v>7052.44</v>
      </c>
      <c r="L1503" s="26">
        <v>0</v>
      </c>
      <c r="M1503" s="6">
        <v>251</v>
      </c>
      <c r="N1503" s="24">
        <f t="shared" si="457"/>
        <v>2807646.8900000006</v>
      </c>
      <c r="O1503" s="26"/>
      <c r="P1503" s="1">
        <f t="shared" si="463"/>
        <v>1982062.0300000007</v>
      </c>
      <c r="Q1503" s="1"/>
      <c r="R1503" s="1">
        <v>825584.86</v>
      </c>
      <c r="S1503" s="1"/>
      <c r="T1503" s="26"/>
      <c r="U1503" s="1">
        <f t="shared" si="464"/>
        <v>398.11000022687193</v>
      </c>
      <c r="V1503" s="1">
        <f t="shared" si="464"/>
        <v>398.11000022687193</v>
      </c>
      <c r="W1503" s="7">
        <v>2021</v>
      </c>
      <c r="X1503" s="173" t="s">
        <v>1394</v>
      </c>
      <c r="Y1503" s="11">
        <f>+P1503-'[1]Приложение №1'!$P1487</f>
        <v>0</v>
      </c>
      <c r="AA1503" s="24">
        <f t="shared" si="459"/>
        <v>2807646.8900000006</v>
      </c>
      <c r="AB1503" s="26">
        <v>0</v>
      </c>
      <c r="AC1503" s="26">
        <v>0</v>
      </c>
      <c r="AD1503" s="26">
        <v>0</v>
      </c>
      <c r="AE1503" s="26">
        <v>0</v>
      </c>
      <c r="AF1503" s="26">
        <v>1895818.6401222602</v>
      </c>
      <c r="AG1503" s="26"/>
      <c r="AH1503" s="26">
        <v>0</v>
      </c>
      <c r="AI1503" s="26">
        <v>0</v>
      </c>
      <c r="AJ1503" s="26">
        <v>0</v>
      </c>
      <c r="AK1503" s="26">
        <v>0</v>
      </c>
      <c r="AL1503" s="26">
        <v>0</v>
      </c>
      <c r="AM1503" s="26">
        <v>0</v>
      </c>
      <c r="AN1503" s="26">
        <v>842294.06700000004</v>
      </c>
      <c r="AO1503" s="1">
        <v>28076.468900000003</v>
      </c>
      <c r="AP1503" s="112">
        <v>41457.713977740008</v>
      </c>
      <c r="AQ1503" s="172"/>
    </row>
    <row r="1504" spans="1:43" ht="15" customHeight="1" x14ac:dyDescent="0.25">
      <c r="A1504" s="4">
        <f t="shared" si="460"/>
        <v>1475</v>
      </c>
      <c r="B1504" s="22">
        <f t="shared" si="461"/>
        <v>159</v>
      </c>
      <c r="C1504" s="2" t="s">
        <v>97</v>
      </c>
      <c r="D1504" s="2" t="s">
        <v>1108</v>
      </c>
      <c r="E1504" s="5">
        <v>1966</v>
      </c>
      <c r="F1504" s="5">
        <v>2013</v>
      </c>
      <c r="G1504" s="5" t="s">
        <v>48</v>
      </c>
      <c r="H1504" s="5">
        <v>4</v>
      </c>
      <c r="I1504" s="5">
        <v>6</v>
      </c>
      <c r="J1504" s="26">
        <v>2829.5</v>
      </c>
      <c r="K1504" s="26">
        <v>2540.3000000000002</v>
      </c>
      <c r="L1504" s="26">
        <v>0</v>
      </c>
      <c r="M1504" s="6">
        <v>144</v>
      </c>
      <c r="N1504" s="24">
        <f t="shared" si="457"/>
        <v>15087934.029999999</v>
      </c>
      <c r="O1504" s="26"/>
      <c r="P1504" s="1">
        <f t="shared" si="463"/>
        <v>6782915.0899999989</v>
      </c>
      <c r="Q1504" s="1"/>
      <c r="R1504" s="1">
        <v>1208126.2005999999</v>
      </c>
      <c r="S1504" s="1">
        <v>7096892.7394000003</v>
      </c>
      <c r="T1504" s="1"/>
      <c r="U1504" s="1">
        <f t="shared" si="464"/>
        <v>5939.4300003936532</v>
      </c>
      <c r="V1504" s="1">
        <f t="shared" si="464"/>
        <v>5939.4300003936532</v>
      </c>
      <c r="W1504" s="7">
        <v>2021</v>
      </c>
      <c r="X1504" s="173" t="s">
        <v>1394</v>
      </c>
      <c r="Y1504" s="11">
        <f>+P1504-'[1]Приложение №1'!$P1488</f>
        <v>0</v>
      </c>
      <c r="AA1504" s="24">
        <f t="shared" si="459"/>
        <v>15087934.029999999</v>
      </c>
      <c r="AB1504" s="26">
        <v>6065034.6402882598</v>
      </c>
      <c r="AC1504" s="26">
        <v>2161221.1824524999</v>
      </c>
      <c r="AD1504" s="26">
        <v>2257995.2503873804</v>
      </c>
      <c r="AE1504" s="26">
        <v>1413647.7960217199</v>
      </c>
      <c r="AF1504" s="26">
        <v>864921.32273358025</v>
      </c>
      <c r="AG1504" s="26"/>
      <c r="AH1504" s="26">
        <v>232731.98563608</v>
      </c>
      <c r="AI1504" s="26">
        <v>0</v>
      </c>
      <c r="AJ1504" s="26">
        <v>0</v>
      </c>
      <c r="AK1504" s="26">
        <v>0</v>
      </c>
      <c r="AL1504" s="26">
        <v>0</v>
      </c>
      <c r="AM1504" s="26">
        <v>0</v>
      </c>
      <c r="AN1504" s="26">
        <v>1657316.1065</v>
      </c>
      <c r="AO1504" s="1">
        <v>150879.34030000001</v>
      </c>
      <c r="AP1504" s="112">
        <v>284186.40568048006</v>
      </c>
      <c r="AQ1504" s="172"/>
    </row>
    <row r="1505" spans="1:43" x14ac:dyDescent="0.25">
      <c r="A1505" s="4">
        <f t="shared" si="460"/>
        <v>1476</v>
      </c>
      <c r="B1505" s="22">
        <f t="shared" si="461"/>
        <v>160</v>
      </c>
      <c r="C1505" s="2" t="s">
        <v>97</v>
      </c>
      <c r="D1505" s="2" t="s">
        <v>514</v>
      </c>
      <c r="E1505" s="5">
        <v>1976</v>
      </c>
      <c r="F1505" s="5">
        <v>2013</v>
      </c>
      <c r="G1505" s="5" t="s">
        <v>60</v>
      </c>
      <c r="H1505" s="5">
        <v>4</v>
      </c>
      <c r="I1505" s="5">
        <v>6</v>
      </c>
      <c r="J1505" s="26">
        <v>6512.4</v>
      </c>
      <c r="K1505" s="26">
        <v>5062.3999999999996</v>
      </c>
      <c r="L1505" s="26">
        <v>0</v>
      </c>
      <c r="M1505" s="6">
        <v>192</v>
      </c>
      <c r="N1505" s="24">
        <f t="shared" si="457"/>
        <v>10956255.722427562</v>
      </c>
      <c r="O1505" s="20"/>
      <c r="P1505" s="1">
        <f t="shared" si="463"/>
        <v>6678377.0984322522</v>
      </c>
      <c r="Q1505" s="1"/>
      <c r="R1505" s="1">
        <v>285993.78999999998</v>
      </c>
      <c r="S1505" s="1">
        <v>3991884.8339953101</v>
      </c>
      <c r="T1505" s="1"/>
      <c r="U1505" s="1">
        <v>4409.6263185033558</v>
      </c>
      <c r="V1505" s="1">
        <v>4409.6263185033558</v>
      </c>
      <c r="W1505" s="7">
        <v>2021</v>
      </c>
      <c r="X1505" s="173" t="s">
        <v>1394</v>
      </c>
      <c r="Y1505" s="11">
        <f>+P1505-'[1]Приложение №1'!$P1489</f>
        <v>-6122025.617572438</v>
      </c>
      <c r="AA1505" s="24">
        <f t="shared" si="459"/>
        <v>10956255.722427562</v>
      </c>
      <c r="AB1505" s="26">
        <v>8451565.4107794017</v>
      </c>
      <c r="AC1505" s="26"/>
      <c r="AD1505" s="26">
        <v>0</v>
      </c>
      <c r="AE1505" s="26"/>
      <c r="AF1505" s="26">
        <v>0</v>
      </c>
      <c r="AG1505" s="26"/>
      <c r="AH1505" s="26">
        <v>0</v>
      </c>
      <c r="AI1505" s="26">
        <v>0</v>
      </c>
      <c r="AJ1505" s="26">
        <v>0</v>
      </c>
      <c r="AK1505" s="26">
        <v>0</v>
      </c>
      <c r="AL1505" s="26">
        <v>0</v>
      </c>
      <c r="AM1505" s="26">
        <v>0</v>
      </c>
      <c r="AN1505" s="26">
        <v>1928996.1324</v>
      </c>
      <c r="AO1505" s="1">
        <v>197837.07320000001</v>
      </c>
      <c r="AP1505" s="112">
        <v>377857.10604816012</v>
      </c>
      <c r="AQ1505" s="172"/>
    </row>
    <row r="1506" spans="1:43" x14ac:dyDescent="0.25">
      <c r="A1506" s="4">
        <f t="shared" si="460"/>
        <v>1477</v>
      </c>
      <c r="B1506" s="22">
        <f t="shared" si="461"/>
        <v>161</v>
      </c>
      <c r="C1506" s="2" t="s">
        <v>97</v>
      </c>
      <c r="D1506" s="2" t="s">
        <v>157</v>
      </c>
      <c r="E1506" s="5">
        <v>1968</v>
      </c>
      <c r="F1506" s="5">
        <v>2013</v>
      </c>
      <c r="G1506" s="5" t="s">
        <v>48</v>
      </c>
      <c r="H1506" s="5">
        <v>5</v>
      </c>
      <c r="I1506" s="5">
        <v>5</v>
      </c>
      <c r="J1506" s="26">
        <v>2769.2</v>
      </c>
      <c r="K1506" s="26">
        <v>2524.8000000000002</v>
      </c>
      <c r="L1506" s="26">
        <v>0</v>
      </c>
      <c r="M1506" s="6">
        <v>128</v>
      </c>
      <c r="N1506" s="24">
        <f t="shared" si="457"/>
        <v>4135773.88</v>
      </c>
      <c r="O1506" s="20"/>
      <c r="P1506" s="1">
        <f t="shared" si="463"/>
        <v>3054149.5639000004</v>
      </c>
      <c r="Q1506" s="1"/>
      <c r="R1506" s="164"/>
      <c r="S1506" s="1">
        <v>1081624.3160999995</v>
      </c>
      <c r="T1506" s="1"/>
      <c r="U1506" s="1">
        <f t="shared" ref="U1506:V1524" si="465">$N1506/($K1506+$L1506)</f>
        <v>1638.059996831432</v>
      </c>
      <c r="V1506" s="1">
        <f t="shared" si="465"/>
        <v>1638.059996831432</v>
      </c>
      <c r="W1506" s="7">
        <v>2021</v>
      </c>
      <c r="X1506" s="173" t="s">
        <v>1394</v>
      </c>
      <c r="Y1506" s="11">
        <f>+P1506-'[1]Приложение №1'!$P1490</f>
        <v>0</v>
      </c>
      <c r="AA1506" s="24">
        <f t="shared" si="459"/>
        <v>4135773.88</v>
      </c>
      <c r="AB1506" s="26">
        <v>0</v>
      </c>
      <c r="AC1506" s="26">
        <v>2148034.1811625198</v>
      </c>
      <c r="AD1506" s="26">
        <v>0</v>
      </c>
      <c r="AE1506" s="26">
        <v>1405022.2197060001</v>
      </c>
      <c r="AF1506" s="26">
        <v>0</v>
      </c>
      <c r="AG1506" s="26"/>
      <c r="AH1506" s="26">
        <v>0</v>
      </c>
      <c r="AI1506" s="26">
        <v>0</v>
      </c>
      <c r="AJ1506" s="26">
        <v>0</v>
      </c>
      <c r="AK1506" s="26">
        <v>0</v>
      </c>
      <c r="AL1506" s="26">
        <v>0</v>
      </c>
      <c r="AM1506" s="26">
        <v>0</v>
      </c>
      <c r="AN1506" s="26">
        <v>463661.59299999999</v>
      </c>
      <c r="AO1506" s="1">
        <v>41357.738799999999</v>
      </c>
      <c r="AP1506" s="112">
        <v>77698.147331479995</v>
      </c>
      <c r="AQ1506" s="172"/>
    </row>
    <row r="1507" spans="1:43" ht="15" customHeight="1" x14ac:dyDescent="0.25">
      <c r="A1507" s="4">
        <f t="shared" si="460"/>
        <v>1478</v>
      </c>
      <c r="B1507" s="22">
        <f t="shared" si="461"/>
        <v>162</v>
      </c>
      <c r="C1507" s="2" t="s">
        <v>97</v>
      </c>
      <c r="D1507" s="2" t="s">
        <v>515</v>
      </c>
      <c r="E1507" s="5">
        <v>1976</v>
      </c>
      <c r="F1507" s="5">
        <v>2013</v>
      </c>
      <c r="G1507" s="5" t="s">
        <v>48</v>
      </c>
      <c r="H1507" s="5">
        <v>4</v>
      </c>
      <c r="I1507" s="5">
        <v>4</v>
      </c>
      <c r="J1507" s="26">
        <v>2850.8</v>
      </c>
      <c r="K1507" s="26">
        <v>2595</v>
      </c>
      <c r="L1507" s="26">
        <v>0</v>
      </c>
      <c r="M1507" s="6">
        <v>135</v>
      </c>
      <c r="N1507" s="24">
        <f t="shared" si="457"/>
        <v>6957272.8499999996</v>
      </c>
      <c r="O1507" s="20"/>
      <c r="P1507" s="1">
        <f t="shared" si="463"/>
        <v>4503308.6400000006</v>
      </c>
      <c r="Q1507" s="1"/>
      <c r="R1507" s="1">
        <v>328952.56</v>
      </c>
      <c r="S1507" s="1">
        <v>2125011.6499999994</v>
      </c>
      <c r="T1507" s="1"/>
      <c r="U1507" s="1">
        <f t="shared" si="465"/>
        <v>2681.0299999999997</v>
      </c>
      <c r="V1507" s="1">
        <f t="shared" si="465"/>
        <v>2681.0299999999997</v>
      </c>
      <c r="W1507" s="7">
        <v>2021</v>
      </c>
      <c r="X1507" s="173" t="s">
        <v>1394</v>
      </c>
      <c r="Y1507" s="11">
        <f>+P1507-'[1]Приложение №1'!$P1491</f>
        <v>0</v>
      </c>
      <c r="AA1507" s="24">
        <f t="shared" si="459"/>
        <v>6957272.8499999996</v>
      </c>
      <c r="AB1507" s="26">
        <v>6195632.3620190993</v>
      </c>
      <c r="AC1507" s="26">
        <v>0</v>
      </c>
      <c r="AD1507" s="26">
        <v>0</v>
      </c>
      <c r="AE1507" s="26">
        <v>0</v>
      </c>
      <c r="AF1507" s="26">
        <v>0</v>
      </c>
      <c r="AG1507" s="26"/>
      <c r="AH1507" s="26">
        <v>0</v>
      </c>
      <c r="AI1507" s="26">
        <v>0</v>
      </c>
      <c r="AJ1507" s="26">
        <v>0</v>
      </c>
      <c r="AK1507" s="26">
        <v>0</v>
      </c>
      <c r="AL1507" s="26">
        <v>0</v>
      </c>
      <c r="AM1507" s="26">
        <v>0</v>
      </c>
      <c r="AN1507" s="26">
        <v>556581.82799999998</v>
      </c>
      <c r="AO1507" s="1">
        <v>69572.728499999997</v>
      </c>
      <c r="AP1507" s="112">
        <v>135485.93148090001</v>
      </c>
      <c r="AQ1507" s="172"/>
    </row>
    <row r="1508" spans="1:43" ht="15" customHeight="1" x14ac:dyDescent="0.25">
      <c r="A1508" s="4">
        <f t="shared" si="460"/>
        <v>1479</v>
      </c>
      <c r="B1508" s="22">
        <f t="shared" si="461"/>
        <v>163</v>
      </c>
      <c r="C1508" s="2" t="s">
        <v>97</v>
      </c>
      <c r="D1508" s="2" t="s">
        <v>1109</v>
      </c>
      <c r="E1508" s="5">
        <v>1974</v>
      </c>
      <c r="F1508" s="5">
        <v>2013</v>
      </c>
      <c r="G1508" s="5" t="s">
        <v>60</v>
      </c>
      <c r="H1508" s="5">
        <v>4</v>
      </c>
      <c r="I1508" s="5">
        <v>6</v>
      </c>
      <c r="J1508" s="26">
        <v>5678.2</v>
      </c>
      <c r="K1508" s="26">
        <v>4939.1000000000004</v>
      </c>
      <c r="L1508" s="26">
        <v>0</v>
      </c>
      <c r="M1508" s="6">
        <v>205</v>
      </c>
      <c r="N1508" s="24">
        <f t="shared" si="457"/>
        <v>16666252.090000002</v>
      </c>
      <c r="O1508" s="26"/>
      <c r="P1508" s="1">
        <f t="shared" si="463"/>
        <v>11324509.940000001</v>
      </c>
      <c r="Q1508" s="1"/>
      <c r="R1508" s="1">
        <v>2282494.8482000004</v>
      </c>
      <c r="S1508" s="1">
        <v>3059247.3017999991</v>
      </c>
      <c r="T1508" s="1"/>
      <c r="U1508" s="1">
        <f t="shared" si="465"/>
        <v>3374.3500010123303</v>
      </c>
      <c r="V1508" s="1">
        <f t="shared" si="465"/>
        <v>3374.3500010123303</v>
      </c>
      <c r="W1508" s="7">
        <v>2021</v>
      </c>
      <c r="X1508" s="173" t="s">
        <v>1394</v>
      </c>
      <c r="Y1508" s="11">
        <f>+P1508-'[1]Приложение №1'!$P1492</f>
        <v>0</v>
      </c>
      <c r="AA1508" s="24">
        <f t="shared" si="459"/>
        <v>16666252.090000002</v>
      </c>
      <c r="AB1508" s="26">
        <v>0</v>
      </c>
      <c r="AC1508" s="26">
        <v>0</v>
      </c>
      <c r="AD1508" s="26">
        <v>0</v>
      </c>
      <c r="AE1508" s="26">
        <v>0</v>
      </c>
      <c r="AF1508" s="26">
        <v>0</v>
      </c>
      <c r="AG1508" s="26"/>
      <c r="AH1508" s="26">
        <v>0</v>
      </c>
      <c r="AI1508" s="26">
        <v>0</v>
      </c>
      <c r="AJ1508" s="26">
        <v>14678634.865746601</v>
      </c>
      <c r="AK1508" s="26">
        <v>0</v>
      </c>
      <c r="AL1508" s="26">
        <v>0</v>
      </c>
      <c r="AM1508" s="26">
        <v>0</v>
      </c>
      <c r="AN1508" s="26">
        <v>1499962.6880999999</v>
      </c>
      <c r="AO1508" s="1">
        <v>166662.5209</v>
      </c>
      <c r="AP1508" s="112">
        <v>320992.01525340008</v>
      </c>
      <c r="AQ1508" s="172"/>
    </row>
    <row r="1509" spans="1:43" ht="15" customHeight="1" x14ac:dyDescent="0.25">
      <c r="A1509" s="4">
        <f t="shared" si="460"/>
        <v>1480</v>
      </c>
      <c r="B1509" s="22">
        <f t="shared" si="461"/>
        <v>164</v>
      </c>
      <c r="C1509" s="2" t="s">
        <v>97</v>
      </c>
      <c r="D1509" s="2" t="s">
        <v>1110</v>
      </c>
      <c r="E1509" s="5">
        <v>1974</v>
      </c>
      <c r="F1509" s="5">
        <v>2013</v>
      </c>
      <c r="G1509" s="5" t="s">
        <v>60</v>
      </c>
      <c r="H1509" s="5">
        <v>4</v>
      </c>
      <c r="I1509" s="5">
        <v>6</v>
      </c>
      <c r="J1509" s="26">
        <v>5563.5</v>
      </c>
      <c r="K1509" s="26">
        <v>4825.7</v>
      </c>
      <c r="L1509" s="26">
        <v>0</v>
      </c>
      <c r="M1509" s="6">
        <v>202</v>
      </c>
      <c r="N1509" s="24">
        <f t="shared" si="457"/>
        <v>16283600.800000001</v>
      </c>
      <c r="O1509" s="26"/>
      <c r="P1509" s="1">
        <f t="shared" si="463"/>
        <v>11064503.170000002</v>
      </c>
      <c r="Q1509" s="1"/>
      <c r="R1509" s="1">
        <v>2346545.2214000002</v>
      </c>
      <c r="S1509" s="1">
        <v>2872552.4085999997</v>
      </c>
      <c r="T1509" s="1"/>
      <c r="U1509" s="1">
        <f t="shared" si="465"/>
        <v>3374.3500010361195</v>
      </c>
      <c r="V1509" s="1">
        <f t="shared" si="465"/>
        <v>3374.3500010361195</v>
      </c>
      <c r="W1509" s="7">
        <v>2021</v>
      </c>
      <c r="X1509" s="173" t="s">
        <v>1394</v>
      </c>
      <c r="Y1509" s="11">
        <f>+P1509-'[1]Приложение №1'!$P1493</f>
        <v>0</v>
      </c>
      <c r="AA1509" s="24">
        <f t="shared" si="459"/>
        <v>16283600.800000001</v>
      </c>
      <c r="AB1509" s="26">
        <v>0</v>
      </c>
      <c r="AC1509" s="26">
        <v>0</v>
      </c>
      <c r="AD1509" s="26">
        <v>0</v>
      </c>
      <c r="AE1509" s="26">
        <v>0</v>
      </c>
      <c r="AF1509" s="26">
        <v>0</v>
      </c>
      <c r="AG1509" s="26"/>
      <c r="AH1509" s="26">
        <v>0</v>
      </c>
      <c r="AI1509" s="26">
        <v>0</v>
      </c>
      <c r="AJ1509" s="26">
        <v>14341618.568592001</v>
      </c>
      <c r="AK1509" s="26">
        <v>0</v>
      </c>
      <c r="AL1509" s="26">
        <v>0</v>
      </c>
      <c r="AM1509" s="26">
        <v>0</v>
      </c>
      <c r="AN1509" s="26">
        <v>1465524.0719999999</v>
      </c>
      <c r="AO1509" s="1">
        <v>162836.008</v>
      </c>
      <c r="AP1509" s="112">
        <v>313622.15140800003</v>
      </c>
      <c r="AQ1509" s="172"/>
    </row>
    <row r="1510" spans="1:43" ht="15" customHeight="1" x14ac:dyDescent="0.25">
      <c r="A1510" s="4">
        <f t="shared" si="460"/>
        <v>1481</v>
      </c>
      <c r="B1510" s="22">
        <f t="shared" si="461"/>
        <v>165</v>
      </c>
      <c r="C1510" s="2" t="s">
        <v>97</v>
      </c>
      <c r="D1510" s="2" t="s">
        <v>527</v>
      </c>
      <c r="E1510" s="5">
        <v>1994</v>
      </c>
      <c r="F1510" s="5">
        <v>2012</v>
      </c>
      <c r="G1510" s="5" t="s">
        <v>48</v>
      </c>
      <c r="H1510" s="5">
        <v>5</v>
      </c>
      <c r="I1510" s="5">
        <v>4</v>
      </c>
      <c r="J1510" s="26">
        <v>3361.6</v>
      </c>
      <c r="K1510" s="26">
        <v>3048.1</v>
      </c>
      <c r="L1510" s="26">
        <v>0</v>
      </c>
      <c r="M1510" s="6">
        <v>127</v>
      </c>
      <c r="N1510" s="24">
        <f t="shared" si="457"/>
        <v>1556251.41</v>
      </c>
      <c r="O1510" s="26"/>
      <c r="P1510" s="1">
        <f t="shared" si="463"/>
        <v>1060246.0999999999</v>
      </c>
      <c r="Q1510" s="1"/>
      <c r="R1510" s="1"/>
      <c r="S1510" s="1">
        <v>496005.31000000006</v>
      </c>
      <c r="T1510" s="1"/>
      <c r="U1510" s="1">
        <f t="shared" si="465"/>
        <v>510.56442045864634</v>
      </c>
      <c r="V1510" s="1">
        <f t="shared" si="465"/>
        <v>510.56442045864634</v>
      </c>
      <c r="W1510" s="7">
        <v>2021</v>
      </c>
      <c r="X1510" s="173" t="s">
        <v>1394</v>
      </c>
      <c r="Y1510" s="11">
        <f>+P1510-'[1]Приложение №1'!$P1494</f>
        <v>0</v>
      </c>
      <c r="Z1510" s="8">
        <f>+(K1510*9.1)*12*30-S796</f>
        <v>8512879.1736022197</v>
      </c>
      <c r="AA1510" s="24">
        <f t="shared" si="459"/>
        <v>1556251.41</v>
      </c>
      <c r="AB1510" s="26">
        <v>0</v>
      </c>
      <c r="AC1510" s="26">
        <v>0</v>
      </c>
      <c r="AD1510" s="26">
        <v>0</v>
      </c>
      <c r="AE1510" s="26">
        <v>0</v>
      </c>
      <c r="AF1510" s="26">
        <v>1404409.126806</v>
      </c>
      <c r="AG1510" s="26"/>
      <c r="AH1510" s="26">
        <v>0</v>
      </c>
      <c r="AI1510" s="26">
        <v>0</v>
      </c>
      <c r="AJ1510" s="26">
        <v>0</v>
      </c>
      <c r="AK1510" s="26">
        <v>0</v>
      </c>
      <c r="AL1510" s="26">
        <v>0</v>
      </c>
      <c r="AM1510" s="26">
        <v>0</v>
      </c>
      <c r="AN1510" s="26">
        <f>97130.7+19277.47</f>
        <v>116408.17</v>
      </c>
      <c r="AO1510" s="26">
        <v>4722.53</v>
      </c>
      <c r="AP1510" s="112">
        <v>30711.583193999999</v>
      </c>
      <c r="AQ1510" s="172"/>
    </row>
    <row r="1511" spans="1:43" ht="15" customHeight="1" x14ac:dyDescent="0.25">
      <c r="A1511" s="4">
        <f t="shared" si="460"/>
        <v>1482</v>
      </c>
      <c r="B1511" s="22">
        <f t="shared" si="461"/>
        <v>166</v>
      </c>
      <c r="C1511" s="2" t="s">
        <v>97</v>
      </c>
      <c r="D1511" s="2" t="s">
        <v>880</v>
      </c>
      <c r="E1511" s="5">
        <v>1972</v>
      </c>
      <c r="F1511" s="5">
        <v>1972</v>
      </c>
      <c r="G1511" s="5" t="s">
        <v>63</v>
      </c>
      <c r="H1511" s="5">
        <v>2</v>
      </c>
      <c r="I1511" s="5">
        <v>1</v>
      </c>
      <c r="J1511" s="26">
        <v>812.3</v>
      </c>
      <c r="K1511" s="26">
        <v>762.1</v>
      </c>
      <c r="L1511" s="26">
        <v>0</v>
      </c>
      <c r="M1511" s="6">
        <v>47</v>
      </c>
      <c r="N1511" s="24">
        <f t="shared" si="457"/>
        <v>5938572.7999999998</v>
      </c>
      <c r="O1511" s="26"/>
      <c r="P1511" s="1">
        <f t="shared" si="463"/>
        <v>5861753.1237999992</v>
      </c>
      <c r="Q1511" s="1"/>
      <c r="R1511" s="1"/>
      <c r="S1511" s="1">
        <v>76819.676200000686</v>
      </c>
      <c r="T1511" s="26"/>
      <c r="U1511" s="1">
        <f t="shared" si="465"/>
        <v>7792.3800026243271</v>
      </c>
      <c r="V1511" s="1">
        <f t="shared" si="465"/>
        <v>7792.3800026243271</v>
      </c>
      <c r="W1511" s="7">
        <v>2021</v>
      </c>
      <c r="X1511" s="173" t="s">
        <v>1394</v>
      </c>
      <c r="Y1511" s="11">
        <f>+P1511-'[1]Приложение №1'!$P1496</f>
        <v>0</v>
      </c>
      <c r="AA1511" s="24">
        <f t="shared" si="459"/>
        <v>5938572.7999999998</v>
      </c>
      <c r="AB1511" s="26">
        <v>0</v>
      </c>
      <c r="AC1511" s="26">
        <v>0</v>
      </c>
      <c r="AD1511" s="26">
        <v>0</v>
      </c>
      <c r="AE1511" s="26">
        <v>0</v>
      </c>
      <c r="AF1511" s="26">
        <v>0</v>
      </c>
      <c r="AG1511" s="26"/>
      <c r="AH1511" s="26">
        <v>0</v>
      </c>
      <c r="AI1511" s="26">
        <v>0</v>
      </c>
      <c r="AJ1511" s="26">
        <v>2012233.0281354</v>
      </c>
      <c r="AK1511" s="26">
        <v>0</v>
      </c>
      <c r="AL1511" s="26">
        <v>0</v>
      </c>
      <c r="AM1511" s="26">
        <v>3182348.85107286</v>
      </c>
      <c r="AN1511" s="26">
        <v>571010.20790000004</v>
      </c>
      <c r="AO1511" s="1">
        <v>59385.728000000003</v>
      </c>
      <c r="AP1511" s="112">
        <v>113594.98489174001</v>
      </c>
      <c r="AQ1511" s="172"/>
    </row>
    <row r="1512" spans="1:43" ht="15" customHeight="1" x14ac:dyDescent="0.25">
      <c r="A1512" s="4">
        <f t="shared" si="460"/>
        <v>1483</v>
      </c>
      <c r="B1512" s="22">
        <f t="shared" si="461"/>
        <v>167</v>
      </c>
      <c r="C1512" s="2" t="s">
        <v>52</v>
      </c>
      <c r="D1512" s="2" t="s">
        <v>1112</v>
      </c>
      <c r="E1512" s="5">
        <v>1979</v>
      </c>
      <c r="F1512" s="5">
        <v>1979</v>
      </c>
      <c r="G1512" s="5" t="s">
        <v>48</v>
      </c>
      <c r="H1512" s="5">
        <v>4</v>
      </c>
      <c r="I1512" s="5">
        <v>6</v>
      </c>
      <c r="J1512" s="26">
        <v>3879.4</v>
      </c>
      <c r="K1512" s="26">
        <v>3505.8</v>
      </c>
      <c r="L1512" s="26">
        <v>0</v>
      </c>
      <c r="M1512" s="6">
        <v>203</v>
      </c>
      <c r="N1512" s="24">
        <f t="shared" si="457"/>
        <v>17706254.90004826</v>
      </c>
      <c r="O1512" s="26"/>
      <c r="P1512" s="1">
        <f t="shared" si="463"/>
        <v>7457415.5498183388</v>
      </c>
      <c r="Q1512" s="1"/>
      <c r="R1512" s="1">
        <v>1544999.7716000001</v>
      </c>
      <c r="S1512" s="1">
        <v>8703839.5786299203</v>
      </c>
      <c r="T1512" s="1"/>
      <c r="U1512" s="1">
        <f t="shared" si="465"/>
        <v>5050.5604712328877</v>
      </c>
      <c r="V1512" s="1">
        <f t="shared" si="465"/>
        <v>5050.5604712328877</v>
      </c>
      <c r="W1512" s="7">
        <v>2021</v>
      </c>
      <c r="X1512" s="173" t="s">
        <v>1394</v>
      </c>
      <c r="Y1512" s="11">
        <f>+P1512-'[1]Приложение №1'!$P1497</f>
        <v>-1903503.9099517465</v>
      </c>
      <c r="AA1512" s="24">
        <f t="shared" si="459"/>
        <v>17706254.90004826</v>
      </c>
      <c r="AB1512" s="26">
        <v>8370191.8788142204</v>
      </c>
      <c r="AC1512" s="26">
        <v>2982643.4710619394</v>
      </c>
      <c r="AD1512" s="26"/>
      <c r="AE1512" s="26">
        <v>1950937.46084748</v>
      </c>
      <c r="AF1512" s="26">
        <v>1193654.75516406</v>
      </c>
      <c r="AG1512" s="26"/>
      <c r="AH1512" s="26">
        <v>321187.17558396002</v>
      </c>
      <c r="AI1512" s="26">
        <v>0</v>
      </c>
      <c r="AJ1512" s="26">
        <v>0</v>
      </c>
      <c r="AK1512" s="26">
        <v>0</v>
      </c>
      <c r="AL1512" s="26">
        <v>0</v>
      </c>
      <c r="AM1512" s="26">
        <v>0</v>
      </c>
      <c r="AN1512" s="26">
        <v>2287217.5742000001</v>
      </c>
      <c r="AO1512" s="1">
        <v>208224.5368</v>
      </c>
      <c r="AP1512" s="112">
        <v>392198.04757659999</v>
      </c>
      <c r="AQ1512" s="172"/>
    </row>
    <row r="1513" spans="1:43" ht="15" customHeight="1" x14ac:dyDescent="0.25">
      <c r="A1513" s="4">
        <f t="shared" si="460"/>
        <v>1484</v>
      </c>
      <c r="B1513" s="22">
        <f t="shared" si="461"/>
        <v>168</v>
      </c>
      <c r="C1513" s="2" t="s">
        <v>52</v>
      </c>
      <c r="D1513" s="2" t="s">
        <v>882</v>
      </c>
      <c r="E1513" s="5">
        <v>1979</v>
      </c>
      <c r="F1513" s="5">
        <v>1979</v>
      </c>
      <c r="G1513" s="5" t="s">
        <v>48</v>
      </c>
      <c r="H1513" s="5">
        <v>4</v>
      </c>
      <c r="I1513" s="5">
        <v>6</v>
      </c>
      <c r="J1513" s="26">
        <v>3867.8</v>
      </c>
      <c r="K1513" s="26">
        <v>3538.3</v>
      </c>
      <c r="L1513" s="26">
        <v>0</v>
      </c>
      <c r="M1513" s="6">
        <v>193</v>
      </c>
      <c r="N1513" s="24">
        <f t="shared" si="457"/>
        <v>36672038.07</v>
      </c>
      <c r="O1513" s="26"/>
      <c r="P1513" s="1">
        <f t="shared" si="463"/>
        <v>34582994.359999999</v>
      </c>
      <c r="Q1513" s="1"/>
      <c r="R1513" s="1"/>
      <c r="S1513" s="1">
        <v>2089043.71</v>
      </c>
      <c r="T1513" s="1"/>
      <c r="U1513" s="1">
        <f t="shared" si="465"/>
        <v>10364.309999152134</v>
      </c>
      <c r="V1513" s="1">
        <f t="shared" si="465"/>
        <v>10364.309999152134</v>
      </c>
      <c r="W1513" s="7">
        <v>2021</v>
      </c>
      <c r="X1513" s="173" t="s">
        <v>1394</v>
      </c>
      <c r="Y1513" s="11">
        <f>+P1513-'[1]Приложение №1'!$P1498</f>
        <v>-542510.14940000325</v>
      </c>
      <c r="AA1513" s="24">
        <f t="shared" si="459"/>
        <v>36672038.07</v>
      </c>
      <c r="AB1513" s="26">
        <v>0</v>
      </c>
      <c r="AC1513" s="26">
        <v>0</v>
      </c>
      <c r="AD1513" s="26">
        <v>0</v>
      </c>
      <c r="AE1513" s="26">
        <v>0</v>
      </c>
      <c r="AF1513" s="26">
        <v>0</v>
      </c>
      <c r="AG1513" s="26"/>
      <c r="AH1513" s="26">
        <v>0</v>
      </c>
      <c r="AI1513" s="26">
        <v>0</v>
      </c>
      <c r="AJ1513" s="26">
        <v>15443839.101902403</v>
      </c>
      <c r="AK1513" s="26">
        <v>0</v>
      </c>
      <c r="AL1513" s="26">
        <v>8018512.7549818195</v>
      </c>
      <c r="AM1513" s="26">
        <v>8648904.6005779207</v>
      </c>
      <c r="AN1513" s="26">
        <v>3491853.0894000004</v>
      </c>
      <c r="AO1513" s="1">
        <v>366720.3807000001</v>
      </c>
      <c r="AP1513" s="112">
        <v>702208.14243786025</v>
      </c>
      <c r="AQ1513" s="172"/>
    </row>
    <row r="1514" spans="1:43" ht="15" customHeight="1" x14ac:dyDescent="0.25">
      <c r="A1514" s="4">
        <f t="shared" si="460"/>
        <v>1485</v>
      </c>
      <c r="B1514" s="22">
        <f t="shared" si="461"/>
        <v>169</v>
      </c>
      <c r="C1514" s="2" t="s">
        <v>170</v>
      </c>
      <c r="D1514" s="2" t="s">
        <v>539</v>
      </c>
      <c r="E1514" s="5">
        <v>1981</v>
      </c>
      <c r="F1514" s="5">
        <v>1986</v>
      </c>
      <c r="G1514" s="5" t="s">
        <v>63</v>
      </c>
      <c r="H1514" s="5">
        <v>2</v>
      </c>
      <c r="I1514" s="5">
        <v>2</v>
      </c>
      <c r="J1514" s="26">
        <v>535</v>
      </c>
      <c r="K1514" s="26">
        <v>494.6</v>
      </c>
      <c r="L1514" s="26">
        <v>0</v>
      </c>
      <c r="M1514" s="6">
        <v>29</v>
      </c>
      <c r="N1514" s="24">
        <f t="shared" si="457"/>
        <v>3489848.14</v>
      </c>
      <c r="O1514" s="26"/>
      <c r="P1514" s="1">
        <f t="shared" si="463"/>
        <v>3439992.4588000001</v>
      </c>
      <c r="Q1514" s="1"/>
      <c r="R1514" s="1"/>
      <c r="S1514" s="1">
        <v>49855.681199999875</v>
      </c>
      <c r="T1514" s="26"/>
      <c r="U1514" s="1">
        <f t="shared" si="465"/>
        <v>7055.9</v>
      </c>
      <c r="V1514" s="1">
        <f t="shared" si="465"/>
        <v>7055.9</v>
      </c>
      <c r="W1514" s="7">
        <v>2021</v>
      </c>
      <c r="X1514" s="173" t="s">
        <v>1394</v>
      </c>
      <c r="Y1514" s="11">
        <f>+P1514-'[1]Приложение №1'!$P1499</f>
        <v>0</v>
      </c>
      <c r="AA1514" s="24">
        <f t="shared" si="459"/>
        <v>3489848.14</v>
      </c>
      <c r="AB1514" s="26">
        <v>0</v>
      </c>
      <c r="AC1514" s="26">
        <v>0</v>
      </c>
      <c r="AD1514" s="26">
        <v>0</v>
      </c>
      <c r="AE1514" s="26">
        <v>0</v>
      </c>
      <c r="AF1514" s="26">
        <v>0</v>
      </c>
      <c r="AG1514" s="26"/>
      <c r="AH1514" s="26">
        <v>0</v>
      </c>
      <c r="AI1514" s="26">
        <v>0</v>
      </c>
      <c r="AJ1514" s="26">
        <v>0</v>
      </c>
      <c r="AK1514" s="26">
        <v>0</v>
      </c>
      <c r="AL1514" s="26">
        <v>3039497.1969255605</v>
      </c>
      <c r="AM1514" s="26">
        <v>0</v>
      </c>
      <c r="AN1514" s="26">
        <v>348984.81400000001</v>
      </c>
      <c r="AO1514" s="1">
        <v>34898.481400000004</v>
      </c>
      <c r="AP1514" s="112">
        <v>66467.647674440013</v>
      </c>
      <c r="AQ1514" s="172"/>
    </row>
    <row r="1515" spans="1:43" ht="15" customHeight="1" x14ac:dyDescent="0.25">
      <c r="A1515" s="4">
        <f t="shared" si="460"/>
        <v>1486</v>
      </c>
      <c r="B1515" s="22">
        <f t="shared" si="461"/>
        <v>170</v>
      </c>
      <c r="C1515" s="2" t="s">
        <v>170</v>
      </c>
      <c r="D1515" s="2" t="s">
        <v>540</v>
      </c>
      <c r="E1515" s="5">
        <v>1980</v>
      </c>
      <c r="F1515" s="5">
        <v>1986</v>
      </c>
      <c r="G1515" s="5" t="s">
        <v>63</v>
      </c>
      <c r="H1515" s="5">
        <v>2</v>
      </c>
      <c r="I1515" s="5">
        <v>1</v>
      </c>
      <c r="J1515" s="26">
        <v>666.4</v>
      </c>
      <c r="K1515" s="26">
        <v>634</v>
      </c>
      <c r="L1515" s="26">
        <v>0</v>
      </c>
      <c r="M1515" s="6">
        <v>29</v>
      </c>
      <c r="N1515" s="24">
        <f t="shared" si="457"/>
        <v>4473440.5999999996</v>
      </c>
      <c r="O1515" s="26"/>
      <c r="P1515" s="1">
        <f t="shared" si="463"/>
        <v>4409533.4019999979</v>
      </c>
      <c r="Q1515" s="1"/>
      <c r="R1515" s="1"/>
      <c r="S1515" s="1">
        <v>63907.198000001314</v>
      </c>
      <c r="T1515" s="26"/>
      <c r="U1515" s="1">
        <f t="shared" si="465"/>
        <v>7055.9</v>
      </c>
      <c r="V1515" s="1">
        <f t="shared" si="465"/>
        <v>7055.9</v>
      </c>
      <c r="W1515" s="7">
        <v>2021</v>
      </c>
      <c r="X1515" s="173" t="s">
        <v>1394</v>
      </c>
      <c r="Y1515" s="11">
        <f>+P1515-'[1]Приложение №1'!$P1500</f>
        <v>0</v>
      </c>
      <c r="AA1515" s="24">
        <f t="shared" si="459"/>
        <v>4473440.5999999996</v>
      </c>
      <c r="AB1515" s="26">
        <v>0</v>
      </c>
      <c r="AC1515" s="26">
        <v>0</v>
      </c>
      <c r="AD1515" s="26">
        <v>0</v>
      </c>
      <c r="AE1515" s="26">
        <v>0</v>
      </c>
      <c r="AF1515" s="26">
        <v>0</v>
      </c>
      <c r="AG1515" s="26"/>
      <c r="AH1515" s="26">
        <v>0</v>
      </c>
      <c r="AI1515" s="26">
        <v>0</v>
      </c>
      <c r="AJ1515" s="26">
        <v>0</v>
      </c>
      <c r="AK1515" s="26">
        <v>0</v>
      </c>
      <c r="AL1515" s="26">
        <v>3896160.9843323994</v>
      </c>
      <c r="AM1515" s="26">
        <v>0</v>
      </c>
      <c r="AN1515" s="26">
        <v>447344.06</v>
      </c>
      <c r="AO1515" s="1">
        <v>44734.405999999995</v>
      </c>
      <c r="AP1515" s="112">
        <v>85201.149667599995</v>
      </c>
      <c r="AQ1515" s="172"/>
    </row>
    <row r="1516" spans="1:43" ht="15" customHeight="1" x14ac:dyDescent="0.25">
      <c r="A1516" s="4">
        <f t="shared" si="460"/>
        <v>1487</v>
      </c>
      <c r="B1516" s="22">
        <f t="shared" si="461"/>
        <v>171</v>
      </c>
      <c r="C1516" s="2" t="s">
        <v>170</v>
      </c>
      <c r="D1516" s="2" t="s">
        <v>541</v>
      </c>
      <c r="E1516" s="5">
        <v>1980</v>
      </c>
      <c r="F1516" s="5">
        <v>1986</v>
      </c>
      <c r="G1516" s="5" t="s">
        <v>63</v>
      </c>
      <c r="H1516" s="5">
        <v>2</v>
      </c>
      <c r="I1516" s="5">
        <v>2</v>
      </c>
      <c r="J1516" s="26">
        <v>318.60000000000002</v>
      </c>
      <c r="K1516" s="26">
        <v>292.60000000000002</v>
      </c>
      <c r="L1516" s="26">
        <v>0</v>
      </c>
      <c r="M1516" s="6">
        <v>5</v>
      </c>
      <c r="N1516" s="24">
        <f t="shared" si="457"/>
        <v>2064556.34</v>
      </c>
      <c r="O1516" s="26"/>
      <c r="P1516" s="1">
        <f t="shared" si="463"/>
        <v>2035062.2628000001</v>
      </c>
      <c r="Q1516" s="1"/>
      <c r="R1516" s="1"/>
      <c r="S1516" s="1">
        <v>29494.077200000029</v>
      </c>
      <c r="T1516" s="26"/>
      <c r="U1516" s="1">
        <f t="shared" si="465"/>
        <v>7055.9</v>
      </c>
      <c r="V1516" s="1">
        <f t="shared" si="465"/>
        <v>7055.9</v>
      </c>
      <c r="W1516" s="7">
        <v>2021</v>
      </c>
      <c r="X1516" s="173" t="s">
        <v>1394</v>
      </c>
      <c r="Y1516" s="11">
        <f>+P1516-'[1]Приложение №1'!$P1501</f>
        <v>0</v>
      </c>
      <c r="AA1516" s="24">
        <f t="shared" si="459"/>
        <v>2064556.34</v>
      </c>
      <c r="AB1516" s="26">
        <v>0</v>
      </c>
      <c r="AC1516" s="26">
        <v>0</v>
      </c>
      <c r="AD1516" s="26">
        <v>0</v>
      </c>
      <c r="AE1516" s="26">
        <v>0</v>
      </c>
      <c r="AF1516" s="26">
        <v>0</v>
      </c>
      <c r="AG1516" s="26"/>
      <c r="AH1516" s="26">
        <v>0</v>
      </c>
      <c r="AI1516" s="26">
        <v>0</v>
      </c>
      <c r="AJ1516" s="26">
        <v>0</v>
      </c>
      <c r="AK1516" s="26">
        <v>0</v>
      </c>
      <c r="AL1516" s="26">
        <v>1798133.6025483599</v>
      </c>
      <c r="AM1516" s="26">
        <v>0</v>
      </c>
      <c r="AN1516" s="26">
        <v>206455.63400000002</v>
      </c>
      <c r="AO1516" s="1">
        <v>20645.563400000003</v>
      </c>
      <c r="AP1516" s="112">
        <v>39321.540051640004</v>
      </c>
      <c r="AQ1516" s="172"/>
    </row>
    <row r="1517" spans="1:43" ht="15" customHeight="1" x14ac:dyDescent="0.25">
      <c r="A1517" s="4">
        <f t="shared" si="460"/>
        <v>1488</v>
      </c>
      <c r="B1517" s="22">
        <f t="shared" si="461"/>
        <v>172</v>
      </c>
      <c r="C1517" s="2" t="s">
        <v>170</v>
      </c>
      <c r="D1517" s="2" t="s">
        <v>542</v>
      </c>
      <c r="E1517" s="5">
        <v>1981</v>
      </c>
      <c r="F1517" s="5">
        <v>1986</v>
      </c>
      <c r="G1517" s="5" t="s">
        <v>63</v>
      </c>
      <c r="H1517" s="5">
        <v>2</v>
      </c>
      <c r="I1517" s="5">
        <v>1</v>
      </c>
      <c r="J1517" s="26">
        <v>365.2</v>
      </c>
      <c r="K1517" s="26">
        <v>339.2</v>
      </c>
      <c r="L1517" s="26">
        <v>0</v>
      </c>
      <c r="M1517" s="6">
        <v>4</v>
      </c>
      <c r="N1517" s="24">
        <f t="shared" si="457"/>
        <v>2393361.2799999998</v>
      </c>
      <c r="O1517" s="26"/>
      <c r="P1517" s="1">
        <f t="shared" si="463"/>
        <v>2359169.9175999998</v>
      </c>
      <c r="Q1517" s="1"/>
      <c r="R1517" s="1"/>
      <c r="S1517" s="1">
        <v>34191.362400000042</v>
      </c>
      <c r="T1517" s="26"/>
      <c r="U1517" s="1">
        <f t="shared" si="465"/>
        <v>7055.9</v>
      </c>
      <c r="V1517" s="1">
        <f t="shared" si="465"/>
        <v>7055.9</v>
      </c>
      <c r="W1517" s="7">
        <v>2021</v>
      </c>
      <c r="X1517" s="173" t="s">
        <v>1394</v>
      </c>
      <c r="Y1517" s="11">
        <f>+P1517-'[1]Приложение №1'!$P1502</f>
        <v>0</v>
      </c>
      <c r="AA1517" s="24">
        <f t="shared" si="459"/>
        <v>2393361.2799999998</v>
      </c>
      <c r="AB1517" s="26">
        <v>0</v>
      </c>
      <c r="AC1517" s="26">
        <v>0</v>
      </c>
      <c r="AD1517" s="26">
        <v>0</v>
      </c>
      <c r="AE1517" s="26">
        <v>0</v>
      </c>
      <c r="AF1517" s="26">
        <v>0</v>
      </c>
      <c r="AG1517" s="26"/>
      <c r="AH1517" s="26">
        <v>0</v>
      </c>
      <c r="AI1517" s="26">
        <v>0</v>
      </c>
      <c r="AJ1517" s="26">
        <v>0</v>
      </c>
      <c r="AK1517" s="26">
        <v>0</v>
      </c>
      <c r="AL1517" s="26">
        <v>2084507.5802611201</v>
      </c>
      <c r="AM1517" s="26">
        <v>0</v>
      </c>
      <c r="AN1517" s="26">
        <v>239336.128</v>
      </c>
      <c r="AO1517" s="1">
        <v>23933.612799999999</v>
      </c>
      <c r="AP1517" s="112">
        <v>45583.958938880001</v>
      </c>
      <c r="AQ1517" s="172"/>
    </row>
    <row r="1518" spans="1:43" ht="15" customHeight="1" x14ac:dyDescent="0.25">
      <c r="A1518" s="4">
        <f t="shared" si="460"/>
        <v>1489</v>
      </c>
      <c r="B1518" s="22">
        <f t="shared" si="461"/>
        <v>173</v>
      </c>
      <c r="C1518" s="2" t="s">
        <v>170</v>
      </c>
      <c r="D1518" s="2" t="s">
        <v>884</v>
      </c>
      <c r="E1518" s="5">
        <v>1982</v>
      </c>
      <c r="F1518" s="5">
        <v>1986</v>
      </c>
      <c r="G1518" s="5" t="s">
        <v>63</v>
      </c>
      <c r="H1518" s="5">
        <v>2</v>
      </c>
      <c r="I1518" s="5">
        <v>1</v>
      </c>
      <c r="J1518" s="26">
        <v>679.6</v>
      </c>
      <c r="K1518" s="26">
        <v>647.20000000000005</v>
      </c>
      <c r="L1518" s="26">
        <v>0</v>
      </c>
      <c r="M1518" s="6">
        <v>21</v>
      </c>
      <c r="N1518" s="24">
        <f t="shared" si="457"/>
        <v>4566578.4800000004</v>
      </c>
      <c r="O1518" s="26"/>
      <c r="P1518" s="1">
        <f t="shared" si="463"/>
        <v>4458761.433600001</v>
      </c>
      <c r="Q1518" s="1"/>
      <c r="R1518" s="1">
        <v>42579.288</v>
      </c>
      <c r="S1518" s="1">
        <v>65237.758399999642</v>
      </c>
      <c r="T1518" s="26"/>
      <c r="U1518" s="1">
        <f t="shared" si="465"/>
        <v>7055.9000000000005</v>
      </c>
      <c r="V1518" s="1">
        <f t="shared" si="465"/>
        <v>7055.9000000000005</v>
      </c>
      <c r="W1518" s="7">
        <v>2021</v>
      </c>
      <c r="X1518" s="173" t="s">
        <v>1394</v>
      </c>
      <c r="Y1518" s="11">
        <f>+P1518-'[1]Приложение №1'!$P1503</f>
        <v>0</v>
      </c>
      <c r="AA1518" s="24">
        <f t="shared" si="459"/>
        <v>4566578.4800000004</v>
      </c>
      <c r="AB1518" s="26">
        <v>0</v>
      </c>
      <c r="AC1518" s="26">
        <v>0</v>
      </c>
      <c r="AD1518" s="26">
        <v>0</v>
      </c>
      <c r="AE1518" s="26">
        <v>0</v>
      </c>
      <c r="AF1518" s="26">
        <v>0</v>
      </c>
      <c r="AG1518" s="26"/>
      <c r="AH1518" s="26">
        <v>0</v>
      </c>
      <c r="AI1518" s="26">
        <v>0</v>
      </c>
      <c r="AJ1518" s="26">
        <v>0</v>
      </c>
      <c r="AK1518" s="26">
        <v>0</v>
      </c>
      <c r="AL1518" s="26">
        <v>4420043.1826950014</v>
      </c>
      <c r="AM1518" s="26">
        <v>0</v>
      </c>
      <c r="AN1518" s="26">
        <v>41970.97</v>
      </c>
      <c r="AO1518" s="1">
        <v>7906.9349999999995</v>
      </c>
      <c r="AP1518" s="112">
        <v>96657.39230500003</v>
      </c>
      <c r="AQ1518" s="172"/>
    </row>
    <row r="1519" spans="1:43" ht="15" customHeight="1" x14ac:dyDescent="0.25">
      <c r="A1519" s="4">
        <f t="shared" si="460"/>
        <v>1490</v>
      </c>
      <c r="B1519" s="22">
        <f t="shared" si="461"/>
        <v>174</v>
      </c>
      <c r="C1519" s="2" t="s">
        <v>170</v>
      </c>
      <c r="D1519" s="2" t="s">
        <v>1113</v>
      </c>
      <c r="E1519" s="5">
        <v>1983</v>
      </c>
      <c r="F1519" s="5">
        <v>2013</v>
      </c>
      <c r="G1519" s="5" t="s">
        <v>63</v>
      </c>
      <c r="H1519" s="5">
        <v>2</v>
      </c>
      <c r="I1519" s="5">
        <v>3</v>
      </c>
      <c r="J1519" s="26">
        <v>1202.5</v>
      </c>
      <c r="K1519" s="26">
        <v>1023.8</v>
      </c>
      <c r="L1519" s="26">
        <v>0</v>
      </c>
      <c r="M1519" s="6">
        <v>32</v>
      </c>
      <c r="N1519" s="24">
        <f t="shared" si="457"/>
        <v>18104285.399999999</v>
      </c>
      <c r="O1519" s="26"/>
      <c r="P1519" s="1">
        <f t="shared" si="463"/>
        <v>16972483.1844</v>
      </c>
      <c r="Q1519" s="1"/>
      <c r="R1519" s="1">
        <v>339381.01560000004</v>
      </c>
      <c r="S1519" s="1">
        <v>792421.2</v>
      </c>
      <c r="T1519" s="26"/>
      <c r="U1519" s="1">
        <f t="shared" si="465"/>
        <v>17683.420003907013</v>
      </c>
      <c r="V1519" s="1">
        <f t="shared" si="465"/>
        <v>17683.420003907013</v>
      </c>
      <c r="W1519" s="7">
        <v>2021</v>
      </c>
      <c r="X1519" s="173" t="s">
        <v>1394</v>
      </c>
      <c r="Y1519" s="11">
        <f>+P1519-'[1]Приложение №1'!$P1504</f>
        <v>0</v>
      </c>
      <c r="AA1519" s="24">
        <f t="shared" si="459"/>
        <v>18104285.399999999</v>
      </c>
      <c r="AB1519" s="26">
        <v>0</v>
      </c>
      <c r="AC1519" s="26">
        <v>0</v>
      </c>
      <c r="AD1519" s="26">
        <v>0</v>
      </c>
      <c r="AE1519" s="26">
        <v>0</v>
      </c>
      <c r="AF1519" s="26">
        <v>0</v>
      </c>
      <c r="AG1519" s="26"/>
      <c r="AH1519" s="26">
        <v>0</v>
      </c>
      <c r="AI1519" s="26">
        <v>0</v>
      </c>
      <c r="AJ1519" s="26">
        <v>4027097.0634720004</v>
      </c>
      <c r="AK1519" s="26">
        <v>0</v>
      </c>
      <c r="AL1519" s="26">
        <v>6979523.6927639991</v>
      </c>
      <c r="AM1519" s="26">
        <v>6460356.4684680002</v>
      </c>
      <c r="AN1519" s="26">
        <v>186805.65</v>
      </c>
      <c r="AO1519" s="1">
        <v>68535.11</v>
      </c>
      <c r="AP1519" s="112">
        <v>381967.41529600002</v>
      </c>
      <c r="AQ1519" s="172"/>
    </row>
    <row r="1520" spans="1:43" ht="15" customHeight="1" x14ac:dyDescent="0.25">
      <c r="A1520" s="4">
        <f t="shared" si="460"/>
        <v>1491</v>
      </c>
      <c r="B1520" s="22">
        <f t="shared" si="461"/>
        <v>175</v>
      </c>
      <c r="C1520" s="2" t="s">
        <v>170</v>
      </c>
      <c r="D1520" s="2" t="s">
        <v>885</v>
      </c>
      <c r="E1520" s="5">
        <v>1982</v>
      </c>
      <c r="F1520" s="5">
        <v>1986</v>
      </c>
      <c r="G1520" s="5" t="s">
        <v>63</v>
      </c>
      <c r="H1520" s="5">
        <v>2</v>
      </c>
      <c r="I1520" s="5">
        <v>3</v>
      </c>
      <c r="J1520" s="26">
        <v>1131.7</v>
      </c>
      <c r="K1520" s="26">
        <v>1086.3</v>
      </c>
      <c r="L1520" s="26">
        <v>0</v>
      </c>
      <c r="M1520" s="6">
        <v>39</v>
      </c>
      <c r="N1520" s="24">
        <f t="shared" si="457"/>
        <v>7664824.1699999999</v>
      </c>
      <c r="O1520" s="26"/>
      <c r="P1520" s="1">
        <f t="shared" si="463"/>
        <v>7483857.4543999983</v>
      </c>
      <c r="Q1520" s="1"/>
      <c r="R1520" s="1">
        <v>71467.677000000025</v>
      </c>
      <c r="S1520" s="1">
        <v>109499.03860000148</v>
      </c>
      <c r="T1520" s="26"/>
      <c r="U1520" s="1">
        <f t="shared" si="465"/>
        <v>7055.9000000000005</v>
      </c>
      <c r="V1520" s="1">
        <f t="shared" si="465"/>
        <v>7055.9000000000005</v>
      </c>
      <c r="W1520" s="7">
        <v>2021</v>
      </c>
      <c r="X1520" s="173" t="s">
        <v>1394</v>
      </c>
      <c r="Y1520" s="11">
        <f>+P1520-'[1]Приложение №1'!$P1505</f>
        <v>0</v>
      </c>
      <c r="AA1520" s="24">
        <f t="shared" si="459"/>
        <v>7664824.1699999999</v>
      </c>
      <c r="AB1520" s="26">
        <v>0</v>
      </c>
      <c r="AC1520" s="26">
        <v>0</v>
      </c>
      <c r="AD1520" s="26">
        <v>0</v>
      </c>
      <c r="AE1520" s="26">
        <v>0</v>
      </c>
      <c r="AF1520" s="26">
        <v>0</v>
      </c>
      <c r="AG1520" s="26"/>
      <c r="AH1520" s="26">
        <v>0</v>
      </c>
      <c r="AI1520" s="26">
        <v>0</v>
      </c>
      <c r="AJ1520" s="26">
        <v>0</v>
      </c>
      <c r="AK1520" s="26">
        <v>0</v>
      </c>
      <c r="AL1520" s="26">
        <v>7419759.693066</v>
      </c>
      <c r="AM1520" s="26">
        <v>0</v>
      </c>
      <c r="AN1520" s="26">
        <v>58809.36</v>
      </c>
      <c r="AO1520" s="1">
        <v>24000</v>
      </c>
      <c r="AP1520" s="112">
        <v>162255.11693399999</v>
      </c>
      <c r="AQ1520" s="172"/>
    </row>
    <row r="1521" spans="1:43" ht="15" customHeight="1" x14ac:dyDescent="0.25">
      <c r="A1521" s="4">
        <f t="shared" si="460"/>
        <v>1492</v>
      </c>
      <c r="B1521" s="22">
        <f t="shared" si="461"/>
        <v>176</v>
      </c>
      <c r="C1521" s="2" t="s">
        <v>170</v>
      </c>
      <c r="D1521" s="2" t="s">
        <v>1114</v>
      </c>
      <c r="E1521" s="5">
        <v>1983</v>
      </c>
      <c r="F1521" s="5">
        <v>1986</v>
      </c>
      <c r="G1521" s="5" t="s">
        <v>63</v>
      </c>
      <c r="H1521" s="5">
        <v>2</v>
      </c>
      <c r="I1521" s="5">
        <v>1</v>
      </c>
      <c r="J1521" s="26">
        <v>701.8</v>
      </c>
      <c r="K1521" s="26">
        <v>656.4</v>
      </c>
      <c r="L1521" s="26">
        <v>0</v>
      </c>
      <c r="M1521" s="6">
        <v>30</v>
      </c>
      <c r="N1521" s="24">
        <f t="shared" si="457"/>
        <v>11607396.879999999</v>
      </c>
      <c r="O1521" s="26"/>
      <c r="P1521" s="1">
        <f t="shared" si="463"/>
        <v>10892774.573199999</v>
      </c>
      <c r="Q1521" s="1"/>
      <c r="R1521" s="1">
        <v>206568.70679999999</v>
      </c>
      <c r="S1521" s="1">
        <v>508053.6</v>
      </c>
      <c r="T1521" s="26"/>
      <c r="U1521" s="1">
        <f t="shared" si="465"/>
        <v>17683.419987812307</v>
      </c>
      <c r="V1521" s="1">
        <f t="shared" si="465"/>
        <v>17683.419987812307</v>
      </c>
      <c r="W1521" s="7">
        <v>2021</v>
      </c>
      <c r="X1521" s="173" t="s">
        <v>1394</v>
      </c>
      <c r="Y1521" s="11">
        <f>+P1521-'[1]Приложение №1'!$P1506</f>
        <v>0</v>
      </c>
      <c r="AA1521" s="24">
        <f t="shared" si="459"/>
        <v>11607396.879999999</v>
      </c>
      <c r="AB1521" s="26">
        <v>0</v>
      </c>
      <c r="AC1521" s="26">
        <v>0</v>
      </c>
      <c r="AD1521" s="26">
        <v>0</v>
      </c>
      <c r="AE1521" s="26">
        <v>0</v>
      </c>
      <c r="AF1521" s="26">
        <v>0</v>
      </c>
      <c r="AG1521" s="26"/>
      <c r="AH1521" s="26">
        <v>0</v>
      </c>
      <c r="AI1521" s="26">
        <v>0</v>
      </c>
      <c r="AJ1521" s="26">
        <v>2569708.0299240001</v>
      </c>
      <c r="AK1521" s="26">
        <v>0</v>
      </c>
      <c r="AL1521" s="26">
        <v>4455182.1007259991</v>
      </c>
      <c r="AM1521" s="26">
        <v>4122907.0726200002</v>
      </c>
      <c r="AN1521" s="26">
        <v>151215.6</v>
      </c>
      <c r="AO1521" s="1">
        <v>64604.33</v>
      </c>
      <c r="AP1521" s="112">
        <v>243779.74673000001</v>
      </c>
      <c r="AQ1521" s="172"/>
    </row>
    <row r="1522" spans="1:43" ht="15" customHeight="1" x14ac:dyDescent="0.25">
      <c r="A1522" s="4">
        <f t="shared" si="460"/>
        <v>1493</v>
      </c>
      <c r="B1522" s="22">
        <f t="shared" si="461"/>
        <v>177</v>
      </c>
      <c r="C1522" s="2" t="s">
        <v>170</v>
      </c>
      <c r="D1522" s="2" t="s">
        <v>543</v>
      </c>
      <c r="E1522" s="5">
        <v>1980</v>
      </c>
      <c r="F1522" s="5">
        <v>1986</v>
      </c>
      <c r="G1522" s="5" t="s">
        <v>63</v>
      </c>
      <c r="H1522" s="5">
        <v>2</v>
      </c>
      <c r="I1522" s="5">
        <v>3</v>
      </c>
      <c r="J1522" s="26">
        <v>923.2</v>
      </c>
      <c r="K1522" s="26">
        <v>891.6</v>
      </c>
      <c r="L1522" s="26">
        <v>0</v>
      </c>
      <c r="M1522" s="6">
        <v>23</v>
      </c>
      <c r="N1522" s="24">
        <f t="shared" si="457"/>
        <v>6291040.4400000004</v>
      </c>
      <c r="O1522" s="26"/>
      <c r="P1522" s="1">
        <f t="shared" si="463"/>
        <v>6201167.1648000013</v>
      </c>
      <c r="Q1522" s="1"/>
      <c r="R1522" s="1"/>
      <c r="S1522" s="1">
        <v>89873.275199999451</v>
      </c>
      <c r="T1522" s="26"/>
      <c r="U1522" s="1">
        <f t="shared" si="465"/>
        <v>7055.9000000000005</v>
      </c>
      <c r="V1522" s="1">
        <f t="shared" si="465"/>
        <v>7055.9000000000005</v>
      </c>
      <c r="W1522" s="7">
        <v>2021</v>
      </c>
      <c r="X1522" s="173" t="s">
        <v>1394</v>
      </c>
      <c r="Y1522" s="11">
        <f>+P1522-'[1]Приложение №1'!$P1507</f>
        <v>0</v>
      </c>
      <c r="AA1522" s="24">
        <f t="shared" si="459"/>
        <v>6291040.4400000004</v>
      </c>
      <c r="AB1522" s="26">
        <v>0</v>
      </c>
      <c r="AC1522" s="26">
        <v>0</v>
      </c>
      <c r="AD1522" s="26">
        <v>0</v>
      </c>
      <c r="AE1522" s="26">
        <v>0</v>
      </c>
      <c r="AF1522" s="26">
        <v>0</v>
      </c>
      <c r="AG1522" s="26"/>
      <c r="AH1522" s="26">
        <v>0</v>
      </c>
      <c r="AI1522" s="26">
        <v>0</v>
      </c>
      <c r="AJ1522" s="26">
        <v>0</v>
      </c>
      <c r="AK1522" s="26">
        <v>0</v>
      </c>
      <c r="AL1522" s="26">
        <v>5479206.8353797607</v>
      </c>
      <c r="AM1522" s="26">
        <v>0</v>
      </c>
      <c r="AN1522" s="26">
        <v>629104.04400000011</v>
      </c>
      <c r="AO1522" s="1">
        <v>62910.404400000007</v>
      </c>
      <c r="AP1522" s="112">
        <v>119819.15622024001</v>
      </c>
      <c r="AQ1522" s="172"/>
    </row>
    <row r="1523" spans="1:43" ht="15" customHeight="1" x14ac:dyDescent="0.25">
      <c r="A1523" s="4">
        <f t="shared" si="460"/>
        <v>1494</v>
      </c>
      <c r="B1523" s="22">
        <f t="shared" si="461"/>
        <v>178</v>
      </c>
      <c r="C1523" s="2" t="s">
        <v>170</v>
      </c>
      <c r="D1523" s="2" t="s">
        <v>544</v>
      </c>
      <c r="E1523" s="5">
        <v>1980</v>
      </c>
      <c r="F1523" s="5">
        <v>1986</v>
      </c>
      <c r="G1523" s="5" t="s">
        <v>63</v>
      </c>
      <c r="H1523" s="5">
        <v>2</v>
      </c>
      <c r="I1523" s="5">
        <v>2</v>
      </c>
      <c r="J1523" s="26">
        <v>939.2</v>
      </c>
      <c r="K1523" s="26">
        <v>891.6</v>
      </c>
      <c r="L1523" s="26">
        <v>0</v>
      </c>
      <c r="M1523" s="6">
        <v>35</v>
      </c>
      <c r="N1523" s="24">
        <f t="shared" si="457"/>
        <v>6291040.4400000004</v>
      </c>
      <c r="O1523" s="26"/>
      <c r="P1523" s="1">
        <f t="shared" si="463"/>
        <v>6201167.1648000013</v>
      </c>
      <c r="Q1523" s="1"/>
      <c r="R1523" s="1"/>
      <c r="S1523" s="1">
        <v>89873.275199999334</v>
      </c>
      <c r="T1523" s="26"/>
      <c r="U1523" s="1">
        <f t="shared" si="465"/>
        <v>7055.9000000000005</v>
      </c>
      <c r="V1523" s="1">
        <f t="shared" si="465"/>
        <v>7055.9000000000005</v>
      </c>
      <c r="W1523" s="7">
        <v>2021</v>
      </c>
      <c r="X1523" s="173" t="s">
        <v>1394</v>
      </c>
      <c r="Y1523" s="11">
        <f>+P1523-'[1]Приложение №1'!$P1508</f>
        <v>0</v>
      </c>
      <c r="AA1523" s="24">
        <f t="shared" si="459"/>
        <v>6291040.4400000004</v>
      </c>
      <c r="AB1523" s="26">
        <v>0</v>
      </c>
      <c r="AC1523" s="26">
        <v>0</v>
      </c>
      <c r="AD1523" s="26">
        <v>0</v>
      </c>
      <c r="AE1523" s="26">
        <v>0</v>
      </c>
      <c r="AF1523" s="26">
        <v>0</v>
      </c>
      <c r="AG1523" s="26"/>
      <c r="AH1523" s="26">
        <v>0</v>
      </c>
      <c r="AI1523" s="26">
        <v>0</v>
      </c>
      <c r="AJ1523" s="26">
        <v>0</v>
      </c>
      <c r="AK1523" s="26">
        <v>0</v>
      </c>
      <c r="AL1523" s="26">
        <v>5479206.8353797607</v>
      </c>
      <c r="AM1523" s="26">
        <v>0</v>
      </c>
      <c r="AN1523" s="26">
        <v>629104.04400000011</v>
      </c>
      <c r="AO1523" s="1">
        <v>62910.404400000007</v>
      </c>
      <c r="AP1523" s="112">
        <v>119819.15622024001</v>
      </c>
      <c r="AQ1523" s="172"/>
    </row>
    <row r="1524" spans="1:43" ht="15" customHeight="1" x14ac:dyDescent="0.25">
      <c r="A1524" s="4">
        <f t="shared" si="460"/>
        <v>1495</v>
      </c>
      <c r="B1524" s="22">
        <f t="shared" si="461"/>
        <v>179</v>
      </c>
      <c r="C1524" s="2" t="s">
        <v>172</v>
      </c>
      <c r="D1524" s="2" t="s">
        <v>546</v>
      </c>
      <c r="E1524" s="5">
        <v>1983</v>
      </c>
      <c r="F1524" s="5">
        <v>1983</v>
      </c>
      <c r="G1524" s="5" t="s">
        <v>63</v>
      </c>
      <c r="H1524" s="5">
        <v>2</v>
      </c>
      <c r="I1524" s="5">
        <v>3</v>
      </c>
      <c r="J1524" s="26">
        <v>941.94</v>
      </c>
      <c r="K1524" s="26">
        <v>840.74</v>
      </c>
      <c r="L1524" s="26">
        <v>0</v>
      </c>
      <c r="M1524" s="6">
        <v>25</v>
      </c>
      <c r="N1524" s="24">
        <f t="shared" si="457"/>
        <v>2557043.4499999997</v>
      </c>
      <c r="O1524" s="26"/>
      <c r="P1524" s="1">
        <f t="shared" si="463"/>
        <v>1802889.5811199995</v>
      </c>
      <c r="Q1524" s="1"/>
      <c r="R1524" s="1">
        <v>103421.10888</v>
      </c>
      <c r="S1524" s="1">
        <v>650732.76</v>
      </c>
      <c r="T1524" s="26"/>
      <c r="U1524" s="1">
        <f t="shared" si="465"/>
        <v>3041.4199990484572</v>
      </c>
      <c r="V1524" s="1">
        <f t="shared" si="465"/>
        <v>3041.4199990484572</v>
      </c>
      <c r="W1524" s="7">
        <v>2021</v>
      </c>
      <c r="X1524" s="173" t="s">
        <v>1394</v>
      </c>
      <c r="Y1524" s="11">
        <f>+P1524-'[1]Приложение №1'!$P1509</f>
        <v>0</v>
      </c>
      <c r="AA1524" s="24">
        <f t="shared" si="459"/>
        <v>2557043.4499999997</v>
      </c>
      <c r="AB1524" s="26">
        <v>0</v>
      </c>
      <c r="AC1524" s="26">
        <v>0</v>
      </c>
      <c r="AD1524" s="26">
        <v>0</v>
      </c>
      <c r="AE1524" s="26">
        <v>0</v>
      </c>
      <c r="AF1524" s="26">
        <v>0</v>
      </c>
      <c r="AG1524" s="26"/>
      <c r="AH1524" s="26">
        <v>0</v>
      </c>
      <c r="AI1524" s="26">
        <v>0</v>
      </c>
      <c r="AJ1524" s="26">
        <v>2252090.4481529999</v>
      </c>
      <c r="AK1524" s="26">
        <v>0</v>
      </c>
      <c r="AL1524" s="26">
        <v>0</v>
      </c>
      <c r="AM1524" s="26">
        <v>0</v>
      </c>
      <c r="AN1524" s="26">
        <v>230133.9105</v>
      </c>
      <c r="AO1524" s="1">
        <v>25570.434500000003</v>
      </c>
      <c r="AP1524" s="112">
        <v>49248.656846999998</v>
      </c>
      <c r="AQ1524" s="172"/>
    </row>
    <row r="1525" spans="1:43" ht="15" customHeight="1" x14ac:dyDescent="0.25">
      <c r="A1525" s="4">
        <f t="shared" si="460"/>
        <v>1496</v>
      </c>
      <c r="B1525" s="22">
        <f t="shared" si="461"/>
        <v>180</v>
      </c>
      <c r="C1525" s="2" t="s">
        <v>172</v>
      </c>
      <c r="D1525" s="2" t="s">
        <v>547</v>
      </c>
      <c r="E1525" s="5">
        <v>1979</v>
      </c>
      <c r="F1525" s="5">
        <v>1979</v>
      </c>
      <c r="G1525" s="5" t="s">
        <v>63</v>
      </c>
      <c r="H1525" s="5">
        <v>2</v>
      </c>
      <c r="I1525" s="5">
        <v>2</v>
      </c>
      <c r="J1525" s="26">
        <v>439.04</v>
      </c>
      <c r="K1525" s="26">
        <v>386.8</v>
      </c>
      <c r="L1525" s="26">
        <v>0</v>
      </c>
      <c r="M1525" s="6">
        <v>22</v>
      </c>
      <c r="N1525" s="24">
        <f t="shared" si="457"/>
        <v>2195078.4</v>
      </c>
      <c r="O1525" s="26"/>
      <c r="P1525" s="1">
        <f t="shared" si="463"/>
        <v>2156088.9582355763</v>
      </c>
      <c r="Q1525" s="1"/>
      <c r="R1525" s="1"/>
      <c r="S1525" s="1">
        <v>38989.441764423682</v>
      </c>
      <c r="T1525" s="26"/>
      <c r="U1525" s="1">
        <f t="shared" ref="U1525:V1544" si="466">$N1525/($K1525+$L1525)</f>
        <v>5674.9700103412615</v>
      </c>
      <c r="V1525" s="1">
        <f t="shared" si="466"/>
        <v>5674.9700103412615</v>
      </c>
      <c r="W1525" s="7">
        <v>2021</v>
      </c>
      <c r="X1525" s="173" t="s">
        <v>1394</v>
      </c>
      <c r="Y1525" s="11">
        <f>+P1525-'[1]Приложение №1'!$P1510</f>
        <v>0</v>
      </c>
      <c r="AA1525" s="24">
        <f t="shared" si="459"/>
        <v>2195078.4</v>
      </c>
      <c r="AB1525" s="26">
        <v>849954.16975560004</v>
      </c>
      <c r="AC1525" s="26">
        <v>303890.49133674003</v>
      </c>
      <c r="AD1525" s="26">
        <v>117198.9234129</v>
      </c>
      <c r="AE1525" s="26">
        <v>453745.57447632001</v>
      </c>
      <c r="AF1525" s="26">
        <v>0</v>
      </c>
      <c r="AG1525" s="26"/>
      <c r="AH1525" s="26">
        <v>209075.98721016</v>
      </c>
      <c r="AI1525" s="26">
        <v>0</v>
      </c>
      <c r="AJ1525" s="26">
        <v>0</v>
      </c>
      <c r="AK1525" s="26">
        <v>0</v>
      </c>
      <c r="AL1525" s="26">
        <v>0</v>
      </c>
      <c r="AM1525" s="26">
        <v>0</v>
      </c>
      <c r="AN1525" s="26">
        <v>196972.75580000004</v>
      </c>
      <c r="AO1525" s="1">
        <v>21950.784000000003</v>
      </c>
      <c r="AP1525" s="112">
        <v>42289.714008280011</v>
      </c>
      <c r="AQ1525" s="172"/>
    </row>
    <row r="1526" spans="1:43" ht="15" customHeight="1" x14ac:dyDescent="0.25">
      <c r="A1526" s="4">
        <f t="shared" si="460"/>
        <v>1497</v>
      </c>
      <c r="B1526" s="22">
        <f t="shared" si="461"/>
        <v>181</v>
      </c>
      <c r="C1526" s="2" t="s">
        <v>172</v>
      </c>
      <c r="D1526" s="2" t="s">
        <v>1115</v>
      </c>
      <c r="E1526" s="5">
        <v>1983</v>
      </c>
      <c r="F1526" s="5">
        <v>2007</v>
      </c>
      <c r="G1526" s="5" t="s">
        <v>63</v>
      </c>
      <c r="H1526" s="5">
        <v>2</v>
      </c>
      <c r="I1526" s="5">
        <v>1</v>
      </c>
      <c r="J1526" s="26">
        <v>338.28</v>
      </c>
      <c r="K1526" s="26">
        <v>303.5</v>
      </c>
      <c r="L1526" s="26">
        <v>0</v>
      </c>
      <c r="M1526" s="6">
        <v>8</v>
      </c>
      <c r="N1526" s="24">
        <f t="shared" si="457"/>
        <v>1722353.4351169448</v>
      </c>
      <c r="O1526" s="26"/>
      <c r="P1526" s="1">
        <f t="shared" si="463"/>
        <v>1414169.0631169449</v>
      </c>
      <c r="Q1526" s="1"/>
      <c r="R1526" s="1">
        <v>73275.372000000003</v>
      </c>
      <c r="S1526" s="1">
        <v>234909</v>
      </c>
      <c r="T1526" s="26"/>
      <c r="U1526" s="1">
        <f t="shared" si="466"/>
        <v>5674.9701321810371</v>
      </c>
      <c r="V1526" s="1">
        <f t="shared" si="466"/>
        <v>5674.9701321810371</v>
      </c>
      <c r="W1526" s="7">
        <v>2021</v>
      </c>
      <c r="X1526" s="173" t="s">
        <v>1394</v>
      </c>
      <c r="Y1526" s="11">
        <f>+P1526-'[1]Приложение №1'!$P1511</f>
        <v>0</v>
      </c>
      <c r="AA1526" s="24">
        <f t="shared" si="459"/>
        <v>1722353.4351169448</v>
      </c>
      <c r="AB1526" s="26">
        <v>704647.00710599998</v>
      </c>
      <c r="AC1526" s="26">
        <v>240192.74122200001</v>
      </c>
      <c r="AD1526" s="26">
        <v>86157.030245999995</v>
      </c>
      <c r="AE1526" s="26">
        <v>390747.64049999998</v>
      </c>
      <c r="AF1526" s="26">
        <v>0</v>
      </c>
      <c r="AG1526" s="26"/>
      <c r="AH1526" s="26">
        <v>167398.01446200002</v>
      </c>
      <c r="AI1526" s="26">
        <v>0</v>
      </c>
      <c r="AJ1526" s="26">
        <v>0</v>
      </c>
      <c r="AK1526" s="26">
        <v>0</v>
      </c>
      <c r="AL1526" s="26">
        <v>0</v>
      </c>
      <c r="AM1526" s="26">
        <v>0</v>
      </c>
      <c r="AN1526" s="26">
        <v>68459.675666201656</v>
      </c>
      <c r="AO1526" s="1">
        <v>30000</v>
      </c>
      <c r="AP1526" s="112">
        <v>34751.325914743284</v>
      </c>
      <c r="AQ1526" s="172"/>
    </row>
    <row r="1527" spans="1:43" ht="15" customHeight="1" x14ac:dyDescent="0.25">
      <c r="A1527" s="4">
        <f t="shared" si="460"/>
        <v>1498</v>
      </c>
      <c r="B1527" s="22">
        <f t="shared" si="461"/>
        <v>182</v>
      </c>
      <c r="C1527" s="2" t="s">
        <v>172</v>
      </c>
      <c r="D1527" s="2" t="s">
        <v>1116</v>
      </c>
      <c r="E1527" s="5">
        <v>1979</v>
      </c>
      <c r="F1527" s="5">
        <v>1979</v>
      </c>
      <c r="G1527" s="5" t="s">
        <v>63</v>
      </c>
      <c r="H1527" s="5">
        <v>2</v>
      </c>
      <c r="I1527" s="5">
        <v>2</v>
      </c>
      <c r="J1527" s="26">
        <v>546.75</v>
      </c>
      <c r="K1527" s="26">
        <v>487.05</v>
      </c>
      <c r="L1527" s="26">
        <v>0</v>
      </c>
      <c r="M1527" s="6">
        <v>19</v>
      </c>
      <c r="N1527" s="24">
        <f t="shared" si="457"/>
        <v>4245317.74</v>
      </c>
      <c r="O1527" s="26"/>
      <c r="P1527" s="1">
        <f t="shared" si="463"/>
        <v>3714881.6653999998</v>
      </c>
      <c r="Q1527" s="1"/>
      <c r="R1527" s="1">
        <v>153459.37460000001</v>
      </c>
      <c r="S1527" s="1">
        <v>376976.70000000007</v>
      </c>
      <c r="T1527" s="26"/>
      <c r="U1527" s="1">
        <f t="shared" si="466"/>
        <v>8716.389980494816</v>
      </c>
      <c r="V1527" s="1">
        <f t="shared" si="466"/>
        <v>8716.389980494816</v>
      </c>
      <c r="W1527" s="7">
        <v>2021</v>
      </c>
      <c r="X1527" s="173" t="s">
        <v>1394</v>
      </c>
      <c r="Y1527" s="11">
        <f>+P1527-'[1]Приложение №1'!$P1512</f>
        <v>0</v>
      </c>
      <c r="AA1527" s="24">
        <f t="shared" si="459"/>
        <v>4245317.74</v>
      </c>
      <c r="AB1527" s="26">
        <v>1148382.2069999999</v>
      </c>
      <c r="AC1527" s="26">
        <v>402735.04034399998</v>
      </c>
      <c r="AD1527" s="26">
        <v>148928.15292600001</v>
      </c>
      <c r="AE1527" s="26">
        <v>641629.84481399995</v>
      </c>
      <c r="AF1527" s="26">
        <v>0</v>
      </c>
      <c r="AG1527" s="26"/>
      <c r="AH1527" s="26">
        <v>268636.58203200001</v>
      </c>
      <c r="AI1527" s="26">
        <v>0</v>
      </c>
      <c r="AJ1527" s="26">
        <v>1390922.4139020001</v>
      </c>
      <c r="AK1527" s="26">
        <v>0</v>
      </c>
      <c r="AL1527" s="26">
        <v>0</v>
      </c>
      <c r="AM1527" s="26">
        <v>0</v>
      </c>
      <c r="AN1527" s="26">
        <v>126584.61</v>
      </c>
      <c r="AO1527" s="1">
        <v>30000</v>
      </c>
      <c r="AP1527" s="112">
        <v>87498.888982000019</v>
      </c>
      <c r="AQ1527" s="172"/>
    </row>
    <row r="1528" spans="1:43" ht="15" customHeight="1" x14ac:dyDescent="0.25">
      <c r="A1528" s="4">
        <f t="shared" si="460"/>
        <v>1499</v>
      </c>
      <c r="B1528" s="22">
        <f t="shared" si="461"/>
        <v>183</v>
      </c>
      <c r="C1528" s="2" t="s">
        <v>172</v>
      </c>
      <c r="D1528" s="2" t="s">
        <v>1117</v>
      </c>
      <c r="E1528" s="5">
        <v>1980</v>
      </c>
      <c r="F1528" s="5">
        <v>1980</v>
      </c>
      <c r="G1528" s="5" t="s">
        <v>63</v>
      </c>
      <c r="H1528" s="5">
        <v>2</v>
      </c>
      <c r="I1528" s="5">
        <v>2</v>
      </c>
      <c r="J1528" s="26">
        <v>796.9</v>
      </c>
      <c r="K1528" s="26">
        <v>720.9</v>
      </c>
      <c r="L1528" s="26">
        <v>0</v>
      </c>
      <c r="M1528" s="6">
        <v>30</v>
      </c>
      <c r="N1528" s="24">
        <f t="shared" si="457"/>
        <v>2192559.6800000002</v>
      </c>
      <c r="O1528" s="26"/>
      <c r="P1528" s="1">
        <f t="shared" si="463"/>
        <v>1385554.8992000001</v>
      </c>
      <c r="Q1528" s="1"/>
      <c r="R1528" s="1">
        <v>249028.18079999997</v>
      </c>
      <c r="S1528" s="1">
        <v>557976.60000000009</v>
      </c>
      <c r="T1528" s="26"/>
      <c r="U1528" s="1">
        <f t="shared" si="466"/>
        <v>3041.4200027743104</v>
      </c>
      <c r="V1528" s="1">
        <f t="shared" si="466"/>
        <v>3041.4200027743104</v>
      </c>
      <c r="W1528" s="7">
        <v>2021</v>
      </c>
      <c r="X1528" s="173" t="s">
        <v>1394</v>
      </c>
      <c r="Y1528" s="11">
        <f>+P1528-'[1]Приложение №1'!$P1513</f>
        <v>0</v>
      </c>
      <c r="AA1528" s="24">
        <f t="shared" si="459"/>
        <v>2192559.6800000002</v>
      </c>
      <c r="AB1528" s="26">
        <v>0</v>
      </c>
      <c r="AC1528" s="26">
        <v>0</v>
      </c>
      <c r="AD1528" s="26">
        <v>0</v>
      </c>
      <c r="AE1528" s="26">
        <v>0</v>
      </c>
      <c r="AF1528" s="26">
        <v>0</v>
      </c>
      <c r="AG1528" s="26"/>
      <c r="AH1528" s="26">
        <v>0</v>
      </c>
      <c r="AI1528" s="26">
        <v>0</v>
      </c>
      <c r="AJ1528" s="26">
        <v>2063879.8947323295</v>
      </c>
      <c r="AK1528" s="26">
        <v>0</v>
      </c>
      <c r="AL1528" s="26">
        <v>0</v>
      </c>
      <c r="AM1528" s="26">
        <v>0</v>
      </c>
      <c r="AN1528" s="26">
        <v>53546.912033180633</v>
      </c>
      <c r="AO1528" s="1">
        <v>30000</v>
      </c>
      <c r="AP1528" s="112">
        <v>45132.87323448994</v>
      </c>
      <c r="AQ1528" s="172"/>
    </row>
    <row r="1529" spans="1:43" ht="15" customHeight="1" x14ac:dyDescent="0.25">
      <c r="A1529" s="4">
        <f t="shared" si="460"/>
        <v>1500</v>
      </c>
      <c r="B1529" s="22">
        <f t="shared" ref="B1529:B1551" si="467">B1528+1</f>
        <v>184</v>
      </c>
      <c r="C1529" s="2" t="s">
        <v>172</v>
      </c>
      <c r="D1529" s="2" t="s">
        <v>1118</v>
      </c>
      <c r="E1529" s="5">
        <v>1981</v>
      </c>
      <c r="F1529" s="5">
        <v>1981</v>
      </c>
      <c r="G1529" s="5" t="s">
        <v>63</v>
      </c>
      <c r="H1529" s="5">
        <v>2</v>
      </c>
      <c r="I1529" s="5">
        <v>2</v>
      </c>
      <c r="J1529" s="26">
        <v>1020.7</v>
      </c>
      <c r="K1529" s="26">
        <v>903.1</v>
      </c>
      <c r="L1529" s="26">
        <v>0</v>
      </c>
      <c r="M1529" s="6">
        <v>45</v>
      </c>
      <c r="N1529" s="24">
        <f t="shared" si="457"/>
        <v>2746706.4</v>
      </c>
      <c r="O1529" s="26"/>
      <c r="P1529" s="1">
        <f t="shared" si="463"/>
        <v>1766974.8328</v>
      </c>
      <c r="Q1529" s="1"/>
      <c r="R1529" s="1">
        <v>280732.16720000003</v>
      </c>
      <c r="S1529" s="1">
        <v>698999.4</v>
      </c>
      <c r="T1529" s="26"/>
      <c r="U1529" s="1">
        <f t="shared" si="466"/>
        <v>3041.4199977854055</v>
      </c>
      <c r="V1529" s="1">
        <f t="shared" si="466"/>
        <v>3041.4199977854055</v>
      </c>
      <c r="W1529" s="7">
        <v>2021</v>
      </c>
      <c r="X1529" s="173" t="s">
        <v>1394</v>
      </c>
      <c r="Y1529" s="11">
        <f>+P1529-'[1]Приложение №1'!$P1514</f>
        <v>0</v>
      </c>
      <c r="AA1529" s="24">
        <f t="shared" si="459"/>
        <v>2746706.4</v>
      </c>
      <c r="AB1529" s="26">
        <v>0</v>
      </c>
      <c r="AC1529" s="26">
        <v>0</v>
      </c>
      <c r="AD1529" s="26">
        <v>0</v>
      </c>
      <c r="AE1529" s="26">
        <v>0</v>
      </c>
      <c r="AF1529" s="26">
        <v>0</v>
      </c>
      <c r="AG1529" s="26"/>
      <c r="AH1529" s="26">
        <v>0</v>
      </c>
      <c r="AI1529" s="26">
        <v>0</v>
      </c>
      <c r="AJ1529" s="26">
        <v>2604620.1427259995</v>
      </c>
      <c r="AK1529" s="26">
        <v>0</v>
      </c>
      <c r="AL1529" s="26">
        <v>0</v>
      </c>
      <c r="AM1529" s="26">
        <v>0</v>
      </c>
      <c r="AN1529" s="26">
        <v>55128.49</v>
      </c>
      <c r="AO1529" s="1">
        <v>30000</v>
      </c>
      <c r="AP1529" s="112">
        <v>56957.767273999991</v>
      </c>
      <c r="AQ1529" s="172"/>
    </row>
    <row r="1530" spans="1:43" ht="15" customHeight="1" x14ac:dyDescent="0.25">
      <c r="A1530" s="4">
        <f t="shared" ref="A1530:A1551" si="468">A1529+1</f>
        <v>1501</v>
      </c>
      <c r="B1530" s="22">
        <f t="shared" si="467"/>
        <v>185</v>
      </c>
      <c r="C1530" s="2" t="s">
        <v>550</v>
      </c>
      <c r="D1530" s="2" t="s">
        <v>1119</v>
      </c>
      <c r="E1530" s="5">
        <v>1985</v>
      </c>
      <c r="F1530" s="5">
        <v>2009</v>
      </c>
      <c r="G1530" s="5" t="s">
        <v>48</v>
      </c>
      <c r="H1530" s="5">
        <v>2</v>
      </c>
      <c r="I1530" s="5">
        <v>3</v>
      </c>
      <c r="J1530" s="26">
        <v>1493.5</v>
      </c>
      <c r="K1530" s="26">
        <v>1376.8</v>
      </c>
      <c r="L1530" s="26">
        <v>0</v>
      </c>
      <c r="M1530" s="6">
        <v>60</v>
      </c>
      <c r="N1530" s="24">
        <f t="shared" si="457"/>
        <v>10279133.73</v>
      </c>
      <c r="O1530" s="26"/>
      <c r="P1530" s="1">
        <f t="shared" si="463"/>
        <v>5460204.9731010552</v>
      </c>
      <c r="Q1530" s="1"/>
      <c r="R1530" s="1">
        <v>668343.91359999997</v>
      </c>
      <c r="S1530" s="1">
        <v>4150584.8432989451</v>
      </c>
      <c r="T1530" s="1"/>
      <c r="U1530" s="1">
        <f t="shared" si="466"/>
        <v>7465.9600014526441</v>
      </c>
      <c r="V1530" s="1">
        <f t="shared" si="466"/>
        <v>7465.9600014526441</v>
      </c>
      <c r="W1530" s="7">
        <v>2021</v>
      </c>
      <c r="X1530" s="173" t="s">
        <v>1394</v>
      </c>
      <c r="Y1530" s="11">
        <f>+P1530-'[1]Приложение №1'!$P1515</f>
        <v>0</v>
      </c>
      <c r="AA1530" s="24">
        <f t="shared" si="459"/>
        <v>10279133.73</v>
      </c>
      <c r="AB1530" s="26">
        <v>4027966.8255372001</v>
      </c>
      <c r="AC1530" s="26">
        <v>2450960.6744834399</v>
      </c>
      <c r="AD1530" s="26">
        <v>1154893.5828968999</v>
      </c>
      <c r="AE1530" s="26">
        <v>984230.91881016002</v>
      </c>
      <c r="AF1530" s="26">
        <v>0</v>
      </c>
      <c r="AG1530" s="26"/>
      <c r="AH1530" s="26">
        <v>428109.96493607998</v>
      </c>
      <c r="AI1530" s="26">
        <v>0</v>
      </c>
      <c r="AJ1530" s="26">
        <v>0</v>
      </c>
      <c r="AK1530" s="26">
        <v>0</v>
      </c>
      <c r="AL1530" s="26">
        <v>0</v>
      </c>
      <c r="AM1530" s="26">
        <v>0</v>
      </c>
      <c r="AN1530" s="26">
        <v>932359.18539999996</v>
      </c>
      <c r="AO1530" s="1">
        <v>102791.33730000001</v>
      </c>
      <c r="AP1530" s="112">
        <v>197821.24063622003</v>
      </c>
      <c r="AQ1530" s="172"/>
    </row>
    <row r="1531" spans="1:43" ht="15" customHeight="1" x14ac:dyDescent="0.25">
      <c r="A1531" s="4">
        <f t="shared" si="468"/>
        <v>1502</v>
      </c>
      <c r="B1531" s="22">
        <f t="shared" si="467"/>
        <v>186</v>
      </c>
      <c r="C1531" s="2" t="s">
        <v>550</v>
      </c>
      <c r="D1531" s="2" t="s">
        <v>1120</v>
      </c>
      <c r="E1531" s="5">
        <v>1975</v>
      </c>
      <c r="F1531" s="5">
        <v>1975</v>
      </c>
      <c r="G1531" s="5" t="s">
        <v>48</v>
      </c>
      <c r="H1531" s="5">
        <v>2</v>
      </c>
      <c r="I1531" s="5">
        <v>2</v>
      </c>
      <c r="J1531" s="26">
        <v>785.47</v>
      </c>
      <c r="K1531" s="26">
        <v>729.51</v>
      </c>
      <c r="L1531" s="26">
        <v>0</v>
      </c>
      <c r="M1531" s="6">
        <v>32</v>
      </c>
      <c r="N1531" s="24">
        <f t="shared" si="457"/>
        <v>5796292.5199999996</v>
      </c>
      <c r="O1531" s="26"/>
      <c r="P1531" s="1">
        <f t="shared" si="463"/>
        <v>3009612.9322225135</v>
      </c>
      <c r="Q1531" s="1"/>
      <c r="R1531" s="1">
        <v>329954.62401999999</v>
      </c>
      <c r="S1531" s="1">
        <v>2456724.9637574861</v>
      </c>
      <c r="T1531" s="1"/>
      <c r="U1531" s="1">
        <f t="shared" si="466"/>
        <v>7945.4599936943969</v>
      </c>
      <c r="V1531" s="1">
        <f t="shared" si="466"/>
        <v>7945.4599936943969</v>
      </c>
      <c r="W1531" s="7">
        <v>2021</v>
      </c>
      <c r="X1531" s="173" t="s">
        <v>1394</v>
      </c>
      <c r="Y1531" s="11">
        <f>+P1531-'[1]Приложение №1'!$P1516</f>
        <v>0</v>
      </c>
      <c r="AA1531" s="24">
        <f t="shared" si="459"/>
        <v>5796292.5199999996</v>
      </c>
      <c r="AB1531" s="26">
        <v>0</v>
      </c>
      <c r="AC1531" s="26">
        <v>0</v>
      </c>
      <c r="AD1531" s="26">
        <v>0</v>
      </c>
      <c r="AE1531" s="26">
        <v>0</v>
      </c>
      <c r="AF1531" s="26">
        <v>0</v>
      </c>
      <c r="AG1531" s="26"/>
      <c r="AH1531" s="26">
        <v>0</v>
      </c>
      <c r="AI1531" s="26">
        <v>0</v>
      </c>
      <c r="AJ1531" s="26">
        <v>0</v>
      </c>
      <c r="AK1531" s="26">
        <v>0</v>
      </c>
      <c r="AL1531" s="26">
        <v>5048304.1554640792</v>
      </c>
      <c r="AM1531" s="26">
        <v>0</v>
      </c>
      <c r="AN1531" s="26">
        <v>579629.25199999998</v>
      </c>
      <c r="AO1531" s="1">
        <v>57962.925199999998</v>
      </c>
      <c r="AP1531" s="112">
        <v>110396.18733591998</v>
      </c>
      <c r="AQ1531" s="172"/>
    </row>
    <row r="1532" spans="1:43" ht="15" customHeight="1" x14ac:dyDescent="0.25">
      <c r="A1532" s="4">
        <f t="shared" si="468"/>
        <v>1503</v>
      </c>
      <c r="B1532" s="22">
        <f t="shared" si="467"/>
        <v>187</v>
      </c>
      <c r="C1532" s="2" t="s">
        <v>177</v>
      </c>
      <c r="D1532" s="2" t="s">
        <v>1262</v>
      </c>
      <c r="E1532" s="5">
        <v>1980</v>
      </c>
      <c r="F1532" s="5">
        <v>2000</v>
      </c>
      <c r="G1532" s="5" t="s">
        <v>63</v>
      </c>
      <c r="H1532" s="5">
        <v>2</v>
      </c>
      <c r="I1532" s="5">
        <v>2</v>
      </c>
      <c r="J1532" s="26">
        <v>547.6</v>
      </c>
      <c r="K1532" s="26">
        <v>486.4</v>
      </c>
      <c r="L1532" s="26">
        <v>0</v>
      </c>
      <c r="M1532" s="6">
        <v>17</v>
      </c>
      <c r="N1532" s="24">
        <f t="shared" si="457"/>
        <v>4918817.2800000012</v>
      </c>
      <c r="O1532" s="26"/>
      <c r="P1532" s="1">
        <f t="shared" si="463"/>
        <v>4482510.6432000017</v>
      </c>
      <c r="Q1532" s="1"/>
      <c r="R1532" s="1">
        <v>59833.036800000002</v>
      </c>
      <c r="S1532" s="1">
        <v>376473.59999999998</v>
      </c>
      <c r="T1532" s="26"/>
      <c r="U1532" s="1">
        <f t="shared" si="466"/>
        <v>10112.700000000003</v>
      </c>
      <c r="V1532" s="1">
        <f t="shared" si="466"/>
        <v>10112.700000000003</v>
      </c>
      <c r="W1532" s="7">
        <v>2021</v>
      </c>
      <c r="X1532" s="173" t="s">
        <v>1394</v>
      </c>
      <c r="Y1532" s="11">
        <f>+P1532-'[1]Приложение №1'!$P1517</f>
        <v>0</v>
      </c>
      <c r="AA1532" s="24">
        <f t="shared" si="459"/>
        <v>4918817.2800000012</v>
      </c>
      <c r="AB1532" s="26">
        <v>0</v>
      </c>
      <c r="AC1532" s="26">
        <v>0</v>
      </c>
      <c r="AD1532" s="26">
        <v>0</v>
      </c>
      <c r="AE1532" s="26">
        <v>0</v>
      </c>
      <c r="AF1532" s="26">
        <v>0</v>
      </c>
      <c r="AG1532" s="26"/>
      <c r="AH1532" s="26">
        <v>0</v>
      </c>
      <c r="AI1532" s="26">
        <v>0</v>
      </c>
      <c r="AJ1532" s="26">
        <v>0</v>
      </c>
      <c r="AK1532" s="26">
        <v>0</v>
      </c>
      <c r="AL1532" s="26">
        <v>2447675.9738340005</v>
      </c>
      <c r="AM1532" s="26">
        <v>2261284.8502020002</v>
      </c>
      <c r="AN1532" s="26">
        <v>87536.7</v>
      </c>
      <c r="AO1532" s="1">
        <v>19344.32</v>
      </c>
      <c r="AP1532" s="112">
        <v>102975.43596399999</v>
      </c>
      <c r="AQ1532" s="172"/>
    </row>
    <row r="1533" spans="1:43" ht="15" customHeight="1" x14ac:dyDescent="0.25">
      <c r="A1533" s="4">
        <f t="shared" si="468"/>
        <v>1504</v>
      </c>
      <c r="B1533" s="22">
        <f t="shared" si="467"/>
        <v>188</v>
      </c>
      <c r="C1533" s="2" t="s">
        <v>177</v>
      </c>
      <c r="D1533" s="2" t="s">
        <v>557</v>
      </c>
      <c r="E1533" s="5">
        <v>1977</v>
      </c>
      <c r="F1533" s="5">
        <v>2009</v>
      </c>
      <c r="G1533" s="5" t="s">
        <v>63</v>
      </c>
      <c r="H1533" s="5">
        <v>2</v>
      </c>
      <c r="I1533" s="5">
        <v>2</v>
      </c>
      <c r="J1533" s="26">
        <v>1309.19</v>
      </c>
      <c r="K1533" s="26">
        <v>618.66</v>
      </c>
      <c r="L1533" s="26">
        <v>499.23</v>
      </c>
      <c r="M1533" s="6">
        <v>41</v>
      </c>
      <c r="N1533" s="24">
        <f t="shared" si="457"/>
        <v>4157139.2231641002</v>
      </c>
      <c r="O1533" s="26"/>
      <c r="P1533" s="1">
        <f t="shared" si="463"/>
        <v>2371227.3913441002</v>
      </c>
      <c r="Q1533" s="1"/>
      <c r="R1533" s="1">
        <v>244907.24382</v>
      </c>
      <c r="S1533" s="1">
        <v>1541004.5880000002</v>
      </c>
      <c r="T1533" s="26"/>
      <c r="U1533" s="1">
        <f t="shared" si="466"/>
        <v>3718.7372846738954</v>
      </c>
      <c r="V1533" s="1">
        <f t="shared" si="466"/>
        <v>3718.7372846738954</v>
      </c>
      <c r="W1533" s="7">
        <v>2021</v>
      </c>
      <c r="X1533" s="173" t="s">
        <v>1394</v>
      </c>
      <c r="Y1533" s="11">
        <f>+P1533-'[1]Приложение №1'!$P1518</f>
        <v>-5110247.1268359004</v>
      </c>
      <c r="AA1533" s="24">
        <f t="shared" si="459"/>
        <v>4157139.2231641002</v>
      </c>
      <c r="AB1533" s="26">
        <v>0</v>
      </c>
      <c r="AC1533" s="26">
        <v>0</v>
      </c>
      <c r="AD1533" s="26">
        <v>0</v>
      </c>
      <c r="AE1533" s="26">
        <v>0</v>
      </c>
      <c r="AF1533" s="26">
        <v>0</v>
      </c>
      <c r="AG1533" s="26"/>
      <c r="AH1533" s="26">
        <v>0</v>
      </c>
      <c r="AI1533" s="26">
        <v>0</v>
      </c>
      <c r="AJ1533" s="26">
        <v>2994492.2200200004</v>
      </c>
      <c r="AK1533" s="26">
        <v>0</v>
      </c>
      <c r="AL1533" s="26"/>
      <c r="AM1533" s="26">
        <v>0</v>
      </c>
      <c r="AN1533" s="26">
        <v>892738.90500000003</v>
      </c>
      <c r="AO1533" s="1">
        <v>92673.863499999992</v>
      </c>
      <c r="AP1533" s="112">
        <v>177234.23464409998</v>
      </c>
      <c r="AQ1533" s="172"/>
    </row>
    <row r="1534" spans="1:43" ht="15" customHeight="1" x14ac:dyDescent="0.25">
      <c r="A1534" s="4">
        <f t="shared" si="468"/>
        <v>1505</v>
      </c>
      <c r="B1534" s="22">
        <f t="shared" si="467"/>
        <v>189</v>
      </c>
      <c r="C1534" s="2" t="s">
        <v>177</v>
      </c>
      <c r="D1534" s="2" t="s">
        <v>1121</v>
      </c>
      <c r="E1534" s="5">
        <v>1984</v>
      </c>
      <c r="F1534" s="5">
        <v>2008</v>
      </c>
      <c r="G1534" s="5" t="s">
        <v>48</v>
      </c>
      <c r="H1534" s="5">
        <v>4</v>
      </c>
      <c r="I1534" s="5">
        <v>4</v>
      </c>
      <c r="J1534" s="26">
        <v>2701.2</v>
      </c>
      <c r="K1534" s="26">
        <v>1685.9</v>
      </c>
      <c r="L1534" s="26">
        <v>791.3</v>
      </c>
      <c r="M1534" s="6">
        <v>131</v>
      </c>
      <c r="N1534" s="24">
        <f t="shared" si="457"/>
        <v>14138916.279999999</v>
      </c>
      <c r="O1534" s="26"/>
      <c r="P1534" s="1">
        <f t="shared" si="463"/>
        <v>7272793.9500000011</v>
      </c>
      <c r="Q1534" s="1"/>
      <c r="R1534" s="1">
        <v>1275468.3544000001</v>
      </c>
      <c r="S1534" s="1">
        <v>5590653.9755999986</v>
      </c>
      <c r="T1534" s="1"/>
      <c r="U1534" s="1">
        <f t="shared" si="466"/>
        <v>5707.6200064589057</v>
      </c>
      <c r="V1534" s="1">
        <f t="shared" si="466"/>
        <v>5707.6200064589057</v>
      </c>
      <c r="W1534" s="7">
        <v>2021</v>
      </c>
      <c r="X1534" s="173" t="s">
        <v>1394</v>
      </c>
      <c r="Y1534" s="11">
        <f>+P1534-'[1]Приложение №1'!$P1519</f>
        <v>0</v>
      </c>
      <c r="AA1534" s="24">
        <f t="shared" si="459"/>
        <v>14138916.279999999</v>
      </c>
      <c r="AB1534" s="26">
        <v>5685066.8499970799</v>
      </c>
      <c r="AC1534" s="26">
        <v>2011441.08052566</v>
      </c>
      <c r="AD1534" s="26">
        <v>1004825.1690674401</v>
      </c>
      <c r="AE1534" s="26">
        <v>1315676.60416248</v>
      </c>
      <c r="AF1534" s="26">
        <v>1683545.4220750199</v>
      </c>
      <c r="AG1534" s="26"/>
      <c r="AH1534" s="26">
        <v>225573.11014392</v>
      </c>
      <c r="AI1534" s="26">
        <v>0</v>
      </c>
      <c r="AJ1534" s="26">
        <v>0</v>
      </c>
      <c r="AK1534" s="26">
        <v>0</v>
      </c>
      <c r="AL1534" s="26">
        <v>0</v>
      </c>
      <c r="AM1534" s="26">
        <v>0</v>
      </c>
      <c r="AN1534" s="26">
        <v>1810598.6112000002</v>
      </c>
      <c r="AO1534" s="1">
        <v>141389.16279999999</v>
      </c>
      <c r="AP1534" s="112">
        <v>260800.27002840006</v>
      </c>
      <c r="AQ1534" s="172"/>
    </row>
    <row r="1535" spans="1:43" ht="15" customHeight="1" x14ac:dyDescent="0.25">
      <c r="A1535" s="4">
        <f t="shared" si="468"/>
        <v>1506</v>
      </c>
      <c r="B1535" s="22">
        <f t="shared" si="467"/>
        <v>190</v>
      </c>
      <c r="C1535" s="2" t="s">
        <v>177</v>
      </c>
      <c r="D1535" s="2" t="s">
        <v>561</v>
      </c>
      <c r="E1535" s="5">
        <v>1976</v>
      </c>
      <c r="F1535" s="5">
        <v>2008</v>
      </c>
      <c r="G1535" s="5" t="s">
        <v>48</v>
      </c>
      <c r="H1535" s="5">
        <v>4</v>
      </c>
      <c r="I1535" s="5">
        <v>4</v>
      </c>
      <c r="J1535" s="26">
        <v>4257.32</v>
      </c>
      <c r="K1535" s="26">
        <v>2139.8000000000002</v>
      </c>
      <c r="L1535" s="26">
        <v>991.08</v>
      </c>
      <c r="M1535" s="6">
        <v>124</v>
      </c>
      <c r="N1535" s="24">
        <f t="shared" si="457"/>
        <v>10623263.690000001</v>
      </c>
      <c r="O1535" s="26"/>
      <c r="P1535" s="1">
        <f t="shared" si="463"/>
        <v>6069880.410000002</v>
      </c>
      <c r="Q1535" s="1"/>
      <c r="R1535" s="1">
        <v>715067.21375999996</v>
      </c>
      <c r="S1535" s="1">
        <v>3838316.0662399996</v>
      </c>
      <c r="T1535" s="1"/>
      <c r="U1535" s="1">
        <f t="shared" si="466"/>
        <v>3393.0599991056829</v>
      </c>
      <c r="V1535" s="1">
        <f t="shared" si="466"/>
        <v>3393.0599991056829</v>
      </c>
      <c r="W1535" s="7">
        <v>2021</v>
      </c>
      <c r="X1535" s="173" t="s">
        <v>1394</v>
      </c>
      <c r="Y1535" s="11">
        <f>+P1535-'[1]Приложение №1'!$P1520</f>
        <v>0</v>
      </c>
      <c r="AA1535" s="24">
        <f t="shared" si="459"/>
        <v>10623263.690000001</v>
      </c>
      <c r="AB1535" s="26">
        <v>0</v>
      </c>
      <c r="AC1535" s="26">
        <v>0</v>
      </c>
      <c r="AD1535" s="26">
        <v>0</v>
      </c>
      <c r="AE1535" s="26">
        <v>0</v>
      </c>
      <c r="AF1535" s="26">
        <v>0</v>
      </c>
      <c r="AG1535" s="26"/>
      <c r="AH1535" s="26">
        <v>0</v>
      </c>
      <c r="AI1535" s="26">
        <v>0</v>
      </c>
      <c r="AJ1535" s="26">
        <v>0</v>
      </c>
      <c r="AK1535" s="26">
        <v>1948336.0823270399</v>
      </c>
      <c r="AL1535" s="26">
        <v>0</v>
      </c>
      <c r="AM1535" s="26">
        <v>7304037.9215332195</v>
      </c>
      <c r="AN1535" s="26">
        <v>1062326.3689999999</v>
      </c>
      <c r="AO1535" s="1">
        <v>106232.6369</v>
      </c>
      <c r="AP1535" s="112">
        <v>202330.68023973997</v>
      </c>
      <c r="AQ1535" s="172"/>
    </row>
    <row r="1536" spans="1:43" ht="15" customHeight="1" x14ac:dyDescent="0.25">
      <c r="A1536" s="4">
        <f t="shared" si="468"/>
        <v>1507</v>
      </c>
      <c r="B1536" s="22">
        <f t="shared" si="467"/>
        <v>191</v>
      </c>
      <c r="C1536" s="2" t="s">
        <v>177</v>
      </c>
      <c r="D1536" s="2" t="s">
        <v>1122</v>
      </c>
      <c r="E1536" s="5">
        <v>1981</v>
      </c>
      <c r="F1536" s="5">
        <v>2008</v>
      </c>
      <c r="G1536" s="5" t="s">
        <v>48</v>
      </c>
      <c r="H1536" s="5">
        <v>4</v>
      </c>
      <c r="I1536" s="5">
        <v>4</v>
      </c>
      <c r="J1536" s="26">
        <v>3412.51</v>
      </c>
      <c r="K1536" s="26">
        <v>1825.4</v>
      </c>
      <c r="L1536" s="26">
        <v>877.11</v>
      </c>
      <c r="M1536" s="6">
        <v>119</v>
      </c>
      <c r="N1536" s="24">
        <f t="shared" si="457"/>
        <v>15424900.119999997</v>
      </c>
      <c r="O1536" s="26"/>
      <c r="P1536" s="1">
        <f t="shared" si="463"/>
        <v>7941217.5599999959</v>
      </c>
      <c r="Q1536" s="1"/>
      <c r="R1536" s="1">
        <v>1361853.5440200001</v>
      </c>
      <c r="S1536" s="1">
        <v>6121829.0159800006</v>
      </c>
      <c r="T1536" s="1"/>
      <c r="U1536" s="1">
        <f t="shared" si="466"/>
        <v>5707.619997705835</v>
      </c>
      <c r="V1536" s="1">
        <f t="shared" si="466"/>
        <v>5707.619997705835</v>
      </c>
      <c r="W1536" s="7">
        <v>2021</v>
      </c>
      <c r="X1536" s="173" t="s">
        <v>1394</v>
      </c>
      <c r="Y1536" s="11">
        <f>+P1536-'[1]Приложение №1'!$P1521</f>
        <v>0</v>
      </c>
      <c r="AA1536" s="24">
        <f t="shared" si="459"/>
        <v>15424900.119999997</v>
      </c>
      <c r="AB1536" s="26">
        <v>6202143.5497312192</v>
      </c>
      <c r="AC1536" s="26">
        <v>2194388.6784896995</v>
      </c>
      <c r="AD1536" s="26">
        <v>1096217.52514092</v>
      </c>
      <c r="AE1536" s="26">
        <v>1435341.9864159601</v>
      </c>
      <c r="AF1536" s="26">
        <v>1836669.76228386</v>
      </c>
      <c r="AG1536" s="26"/>
      <c r="AH1536" s="26">
        <v>246089.76877296</v>
      </c>
      <c r="AI1536" s="26">
        <v>0</v>
      </c>
      <c r="AJ1536" s="26">
        <v>0</v>
      </c>
      <c r="AK1536" s="26">
        <v>0</v>
      </c>
      <c r="AL1536" s="26">
        <v>0</v>
      </c>
      <c r="AM1536" s="26">
        <v>0</v>
      </c>
      <c r="AN1536" s="26">
        <v>1975278.8821</v>
      </c>
      <c r="AO1536" s="1">
        <v>154249.00120000003</v>
      </c>
      <c r="AP1536" s="112">
        <v>284520.96586538001</v>
      </c>
      <c r="AQ1536" s="172"/>
    </row>
    <row r="1537" spans="1:43" ht="15" customHeight="1" x14ac:dyDescent="0.25">
      <c r="A1537" s="4">
        <f t="shared" si="468"/>
        <v>1508</v>
      </c>
      <c r="B1537" s="22">
        <f t="shared" si="467"/>
        <v>192</v>
      </c>
      <c r="C1537" s="2" t="s">
        <v>177</v>
      </c>
      <c r="D1537" s="2" t="s">
        <v>563</v>
      </c>
      <c r="E1537" s="5">
        <v>1975</v>
      </c>
      <c r="F1537" s="5">
        <v>2008</v>
      </c>
      <c r="G1537" s="5" t="s">
        <v>48</v>
      </c>
      <c r="H1537" s="5">
        <v>4</v>
      </c>
      <c r="I1537" s="5">
        <v>4</v>
      </c>
      <c r="J1537" s="26">
        <v>4182.96</v>
      </c>
      <c r="K1537" s="26">
        <v>2083.25</v>
      </c>
      <c r="L1537" s="26">
        <v>978.37</v>
      </c>
      <c r="M1537" s="6">
        <v>135</v>
      </c>
      <c r="N1537" s="24">
        <f t="shared" si="457"/>
        <v>10388260.359999999</v>
      </c>
      <c r="O1537" s="26"/>
      <c r="P1537" s="1">
        <f t="shared" si="463"/>
        <v>5936268.7499999981</v>
      </c>
      <c r="Q1537" s="1"/>
      <c r="R1537" s="1">
        <v>700846.55123999994</v>
      </c>
      <c r="S1537" s="1">
        <v>3751145.0587600004</v>
      </c>
      <c r="T1537" s="1"/>
      <c r="U1537" s="1">
        <f t="shared" si="466"/>
        <v>3393.0600009145483</v>
      </c>
      <c r="V1537" s="1">
        <f t="shared" si="466"/>
        <v>3393.0600009145483</v>
      </c>
      <c r="W1537" s="7">
        <v>2021</v>
      </c>
      <c r="X1537" s="173" t="s">
        <v>1394</v>
      </c>
      <c r="Y1537" s="11">
        <f>+P1537-'[1]Приложение №1'!$P1522</f>
        <v>0</v>
      </c>
      <c r="AA1537" s="24">
        <f t="shared" si="459"/>
        <v>10388260.359999999</v>
      </c>
      <c r="AB1537" s="26">
        <v>0</v>
      </c>
      <c r="AC1537" s="26">
        <v>0</v>
      </c>
      <c r="AD1537" s="26">
        <v>0</v>
      </c>
      <c r="AE1537" s="26">
        <v>0</v>
      </c>
      <c r="AF1537" s="26">
        <v>0</v>
      </c>
      <c r="AG1537" s="26"/>
      <c r="AH1537" s="26">
        <v>0</v>
      </c>
      <c r="AI1537" s="26">
        <v>0</v>
      </c>
      <c r="AJ1537" s="26">
        <v>0</v>
      </c>
      <c r="AK1537" s="26">
        <v>1905235.8175254602</v>
      </c>
      <c r="AL1537" s="26">
        <v>0</v>
      </c>
      <c r="AM1537" s="26">
        <v>7142461.0960579803</v>
      </c>
      <c r="AN1537" s="26">
        <v>1038826.0360000001</v>
      </c>
      <c r="AO1537" s="1">
        <v>103882.6036</v>
      </c>
      <c r="AP1537" s="112">
        <v>197854.80681655998</v>
      </c>
      <c r="AQ1537" s="172"/>
    </row>
    <row r="1538" spans="1:43" ht="15" customHeight="1" x14ac:dyDescent="0.25">
      <c r="A1538" s="4">
        <f t="shared" si="468"/>
        <v>1509</v>
      </c>
      <c r="B1538" s="22">
        <f t="shared" si="467"/>
        <v>193</v>
      </c>
      <c r="C1538" s="2" t="s">
        <v>177</v>
      </c>
      <c r="D1538" s="2" t="s">
        <v>564</v>
      </c>
      <c r="E1538" s="5">
        <v>1978</v>
      </c>
      <c r="F1538" s="5">
        <v>2007</v>
      </c>
      <c r="G1538" s="5" t="s">
        <v>48</v>
      </c>
      <c r="H1538" s="5">
        <v>4</v>
      </c>
      <c r="I1538" s="5">
        <v>4</v>
      </c>
      <c r="J1538" s="26">
        <v>3454.2</v>
      </c>
      <c r="K1538" s="26">
        <v>1889.6</v>
      </c>
      <c r="L1538" s="26">
        <v>843</v>
      </c>
      <c r="M1538" s="6">
        <v>110</v>
      </c>
      <c r="N1538" s="24">
        <f t="shared" ref="N1538:N1601" si="469">AA1538</f>
        <v>9271875.7599999998</v>
      </c>
      <c r="O1538" s="26"/>
      <c r="P1538" s="1">
        <f t="shared" si="463"/>
        <v>5301545.7699999996</v>
      </c>
      <c r="Q1538" s="1"/>
      <c r="R1538" s="1">
        <v>620287.76520000002</v>
      </c>
      <c r="S1538" s="1">
        <v>3350042.2248</v>
      </c>
      <c r="T1538" s="1"/>
      <c r="U1538" s="1">
        <f t="shared" si="466"/>
        <v>3393.0600014638076</v>
      </c>
      <c r="V1538" s="1">
        <f t="shared" si="466"/>
        <v>3393.0600014638076</v>
      </c>
      <c r="W1538" s="7">
        <v>2021</v>
      </c>
      <c r="X1538" s="173" t="s">
        <v>1394</v>
      </c>
      <c r="Y1538" s="11">
        <f>+P1538-'[1]Приложение №1'!$P1523</f>
        <v>0</v>
      </c>
      <c r="AA1538" s="24">
        <f t="shared" ref="AA1538:AA1601" si="470">SUM(AB1538:AP1538)</f>
        <v>9271875.7599999998</v>
      </c>
      <c r="AB1538" s="26">
        <v>0</v>
      </c>
      <c r="AC1538" s="26">
        <v>0</v>
      </c>
      <c r="AD1538" s="26">
        <v>0</v>
      </c>
      <c r="AE1538" s="26">
        <v>0</v>
      </c>
      <c r="AF1538" s="26">
        <v>0</v>
      </c>
      <c r="AG1538" s="26"/>
      <c r="AH1538" s="26">
        <v>0</v>
      </c>
      <c r="AI1538" s="26">
        <v>0</v>
      </c>
      <c r="AJ1538" s="26">
        <v>0</v>
      </c>
      <c r="AK1538" s="26">
        <v>1700487.7793358001</v>
      </c>
      <c r="AL1538" s="26">
        <v>0</v>
      </c>
      <c r="AM1538" s="26">
        <v>6374889.50133924</v>
      </c>
      <c r="AN1538" s="26">
        <v>927187.576</v>
      </c>
      <c r="AO1538" s="1">
        <v>92718.757599999997</v>
      </c>
      <c r="AP1538" s="112">
        <v>176592.14572496002</v>
      </c>
      <c r="AQ1538" s="172"/>
    </row>
    <row r="1539" spans="1:43" ht="15" customHeight="1" x14ac:dyDescent="0.25">
      <c r="A1539" s="4">
        <f t="shared" si="468"/>
        <v>1510</v>
      </c>
      <c r="B1539" s="22">
        <f t="shared" si="467"/>
        <v>194</v>
      </c>
      <c r="C1539" s="2" t="s">
        <v>177</v>
      </c>
      <c r="D1539" s="2" t="s">
        <v>1123</v>
      </c>
      <c r="E1539" s="5">
        <v>1984</v>
      </c>
      <c r="F1539" s="5">
        <v>2009</v>
      </c>
      <c r="G1539" s="5" t="s">
        <v>48</v>
      </c>
      <c r="H1539" s="5">
        <v>2</v>
      </c>
      <c r="I1539" s="5">
        <v>2</v>
      </c>
      <c r="J1539" s="26">
        <v>1164.7</v>
      </c>
      <c r="K1539" s="26">
        <v>429.9</v>
      </c>
      <c r="L1539" s="26">
        <v>304.10000000000002</v>
      </c>
      <c r="M1539" s="6">
        <v>37</v>
      </c>
      <c r="N1539" s="24">
        <f t="shared" si="469"/>
        <v>12533218.82</v>
      </c>
      <c r="O1539" s="26"/>
      <c r="P1539" s="1">
        <f t="shared" si="463"/>
        <v>8953416.5720000006</v>
      </c>
      <c r="Q1539" s="1"/>
      <c r="R1539" s="1">
        <v>180081.408</v>
      </c>
      <c r="S1539" s="1">
        <v>3399720.84</v>
      </c>
      <c r="T1539" s="1"/>
      <c r="U1539" s="1">
        <f t="shared" si="466"/>
        <v>17075.23</v>
      </c>
      <c r="V1539" s="1">
        <f t="shared" si="466"/>
        <v>17075.23</v>
      </c>
      <c r="W1539" s="7">
        <v>2021</v>
      </c>
      <c r="X1539" s="173" t="s">
        <v>1394</v>
      </c>
      <c r="Y1539" s="11">
        <f>+P1539-'[1]Приложение №1'!$P1524</f>
        <v>0</v>
      </c>
      <c r="AA1539" s="24">
        <f t="shared" si="470"/>
        <v>12533218.82</v>
      </c>
      <c r="AB1539" s="26">
        <v>2147390.7974610003</v>
      </c>
      <c r="AC1539" s="26">
        <v>1306656.8383722</v>
      </c>
      <c r="AD1539" s="26">
        <v>615697.18809396005</v>
      </c>
      <c r="AE1539" s="26">
        <v>524713.46015088004</v>
      </c>
      <c r="AF1539" s="26">
        <v>0</v>
      </c>
      <c r="AG1539" s="26"/>
      <c r="AH1539" s="26">
        <v>228234.10595495999</v>
      </c>
      <c r="AI1539" s="26">
        <v>0</v>
      </c>
      <c r="AJ1539" s="26">
        <v>6212039.0494932001</v>
      </c>
      <c r="AK1539" s="26">
        <v>0</v>
      </c>
      <c r="AL1539" s="26">
        <v>0</v>
      </c>
      <c r="AM1539" s="26">
        <v>0</v>
      </c>
      <c r="AN1539" s="26">
        <v>1131847.9648</v>
      </c>
      <c r="AO1539" s="1">
        <v>125332.1882</v>
      </c>
      <c r="AP1539" s="112">
        <v>241307.22747379998</v>
      </c>
      <c r="AQ1539" s="172"/>
    </row>
    <row r="1540" spans="1:43" ht="15" customHeight="1" x14ac:dyDescent="0.25">
      <c r="A1540" s="4">
        <f t="shared" si="468"/>
        <v>1511</v>
      </c>
      <c r="B1540" s="22">
        <f t="shared" si="467"/>
        <v>195</v>
      </c>
      <c r="C1540" s="2" t="s">
        <v>177</v>
      </c>
      <c r="D1540" s="2" t="s">
        <v>568</v>
      </c>
      <c r="E1540" s="5">
        <v>1975</v>
      </c>
      <c r="F1540" s="5">
        <v>2008</v>
      </c>
      <c r="G1540" s="5" t="s">
        <v>48</v>
      </c>
      <c r="H1540" s="5">
        <v>2</v>
      </c>
      <c r="I1540" s="5">
        <v>2</v>
      </c>
      <c r="J1540" s="26">
        <v>772.26</v>
      </c>
      <c r="K1540" s="26">
        <v>472.46</v>
      </c>
      <c r="L1540" s="26">
        <v>0</v>
      </c>
      <c r="M1540" s="6">
        <v>34</v>
      </c>
      <c r="N1540" s="24">
        <f t="shared" si="469"/>
        <v>3532625.94</v>
      </c>
      <c r="O1540" s="26"/>
      <c r="P1540" s="1">
        <f t="shared" si="463"/>
        <v>3072544.3499999996</v>
      </c>
      <c r="Q1540" s="1"/>
      <c r="R1540" s="1">
        <v>81972.754919999992</v>
      </c>
      <c r="S1540" s="1">
        <v>378108.83507999999</v>
      </c>
      <c r="T1540" s="1"/>
      <c r="U1540" s="1">
        <f t="shared" si="466"/>
        <v>7477.0899970367864</v>
      </c>
      <c r="V1540" s="1">
        <f t="shared" si="466"/>
        <v>7477.0899970367864</v>
      </c>
      <c r="W1540" s="7">
        <v>2021</v>
      </c>
      <c r="X1540" s="173" t="s">
        <v>1394</v>
      </c>
      <c r="Y1540" s="11">
        <f>+P1540-'[1]Приложение №1'!$P1525</f>
        <v>0</v>
      </c>
      <c r="AA1540" s="24">
        <f t="shared" si="470"/>
        <v>3532625.94</v>
      </c>
      <c r="AB1540" s="26">
        <v>0</v>
      </c>
      <c r="AC1540" s="26">
        <v>0</v>
      </c>
      <c r="AD1540" s="26">
        <v>0</v>
      </c>
      <c r="AE1540" s="26">
        <v>0</v>
      </c>
      <c r="AF1540" s="26">
        <v>0</v>
      </c>
      <c r="AG1540" s="26"/>
      <c r="AH1540" s="26">
        <v>0</v>
      </c>
      <c r="AI1540" s="26">
        <v>0</v>
      </c>
      <c r="AJ1540" s="26">
        <v>0</v>
      </c>
      <c r="AK1540" s="26">
        <v>0</v>
      </c>
      <c r="AL1540" s="26">
        <v>0</v>
      </c>
      <c r="AM1540" s="26">
        <v>3076754.69294676</v>
      </c>
      <c r="AN1540" s="26">
        <v>353262.59400000004</v>
      </c>
      <c r="AO1540" s="1">
        <v>35326.259400000003</v>
      </c>
      <c r="AP1540" s="112">
        <v>67282.393653240011</v>
      </c>
      <c r="AQ1540" s="172"/>
    </row>
    <row r="1541" spans="1:43" ht="15" customHeight="1" x14ac:dyDescent="0.25">
      <c r="A1541" s="4">
        <f t="shared" si="468"/>
        <v>1512</v>
      </c>
      <c r="B1541" s="22">
        <f t="shared" si="467"/>
        <v>196</v>
      </c>
      <c r="C1541" s="2" t="s">
        <v>177</v>
      </c>
      <c r="D1541" s="2" t="s">
        <v>1124</v>
      </c>
      <c r="E1541" s="5">
        <v>1981</v>
      </c>
      <c r="F1541" s="5">
        <v>1981</v>
      </c>
      <c r="G1541" s="5" t="s">
        <v>63</v>
      </c>
      <c r="H1541" s="5">
        <v>2</v>
      </c>
      <c r="I1541" s="5">
        <v>2</v>
      </c>
      <c r="J1541" s="26">
        <v>711.4</v>
      </c>
      <c r="K1541" s="26">
        <v>616.29999999999995</v>
      </c>
      <c r="L1541" s="26">
        <v>0</v>
      </c>
      <c r="M1541" s="6">
        <v>32</v>
      </c>
      <c r="N1541" s="24">
        <f t="shared" si="469"/>
        <v>11604368.19215529</v>
      </c>
      <c r="O1541" s="26"/>
      <c r="P1541" s="1">
        <f t="shared" si="463"/>
        <v>10926695.726555292</v>
      </c>
      <c r="Q1541" s="1"/>
      <c r="R1541" s="1">
        <v>200656.26559999998</v>
      </c>
      <c r="S1541" s="1">
        <v>477016.19999999995</v>
      </c>
      <c r="T1541" s="26"/>
      <c r="U1541" s="1">
        <f t="shared" si="466"/>
        <v>18829.090040816634</v>
      </c>
      <c r="V1541" s="1">
        <f t="shared" si="466"/>
        <v>18829.090040816634</v>
      </c>
      <c r="W1541" s="7">
        <v>2021</v>
      </c>
      <c r="X1541" s="173" t="s">
        <v>1394</v>
      </c>
      <c r="Y1541" s="11">
        <f>+P1541-'[1]Приложение №1'!$P1526</f>
        <v>0</v>
      </c>
      <c r="AA1541" s="24">
        <f t="shared" si="470"/>
        <v>11604368.19215529</v>
      </c>
      <c r="AB1541" s="26">
        <v>1460726.705424</v>
      </c>
      <c r="AC1541" s="26">
        <v>515577.621636</v>
      </c>
      <c r="AD1541" s="26">
        <v>192984.56834999996</v>
      </c>
      <c r="AE1541" s="26">
        <v>817176.85719599994</v>
      </c>
      <c r="AF1541" s="26">
        <v>0</v>
      </c>
      <c r="AG1541" s="26"/>
      <c r="AH1541" s="26">
        <v>339925.52718600002</v>
      </c>
      <c r="AI1541" s="26">
        <v>0</v>
      </c>
      <c r="AJ1541" s="26">
        <v>1780697.903376</v>
      </c>
      <c r="AK1541" s="26">
        <v>0</v>
      </c>
      <c r="AL1541" s="26">
        <v>3114197.2533840002</v>
      </c>
      <c r="AM1541" s="26">
        <v>2878033.5747239999</v>
      </c>
      <c r="AN1541" s="26">
        <v>217753.302202422</v>
      </c>
      <c r="AO1541" s="1">
        <v>44575.229999999996</v>
      </c>
      <c r="AP1541" s="112">
        <v>242719.64867686815</v>
      </c>
      <c r="AQ1541" s="172"/>
    </row>
    <row r="1542" spans="1:43" ht="15" customHeight="1" x14ac:dyDescent="0.25">
      <c r="A1542" s="4">
        <f t="shared" si="468"/>
        <v>1513</v>
      </c>
      <c r="B1542" s="22">
        <f t="shared" si="467"/>
        <v>197</v>
      </c>
      <c r="C1542" s="2" t="s">
        <v>177</v>
      </c>
      <c r="D1542" s="2" t="s">
        <v>569</v>
      </c>
      <c r="E1542" s="5">
        <v>1980</v>
      </c>
      <c r="F1542" s="5">
        <v>1980</v>
      </c>
      <c r="G1542" s="5" t="s">
        <v>63</v>
      </c>
      <c r="H1542" s="5">
        <v>2</v>
      </c>
      <c r="I1542" s="5">
        <v>1</v>
      </c>
      <c r="J1542" s="26">
        <v>623.6</v>
      </c>
      <c r="K1542" s="26">
        <v>596.29999999999995</v>
      </c>
      <c r="L1542" s="26">
        <v>0</v>
      </c>
      <c r="M1542" s="6">
        <v>21</v>
      </c>
      <c r="N1542" s="24">
        <f t="shared" si="469"/>
        <v>7843801.7699999996</v>
      </c>
      <c r="O1542" s="26"/>
      <c r="P1542" s="1">
        <f t="shared" si="463"/>
        <v>7308913.5143999998</v>
      </c>
      <c r="Q1542" s="1"/>
      <c r="R1542" s="1">
        <v>73352.055599999992</v>
      </c>
      <c r="S1542" s="1">
        <v>461536.19999999995</v>
      </c>
      <c r="T1542" s="26"/>
      <c r="U1542" s="1">
        <f t="shared" si="466"/>
        <v>13154.120023478115</v>
      </c>
      <c r="V1542" s="1">
        <f t="shared" si="466"/>
        <v>13154.120023478115</v>
      </c>
      <c r="W1542" s="7">
        <v>2021</v>
      </c>
      <c r="X1542" s="173" t="s">
        <v>1394</v>
      </c>
      <c r="Y1542" s="11">
        <f>+P1542-'[1]Приложение №1'!$P1527</f>
        <v>0</v>
      </c>
      <c r="AA1542" s="24">
        <f t="shared" si="470"/>
        <v>7843801.7699999996</v>
      </c>
      <c r="AB1542" s="26">
        <v>0</v>
      </c>
      <c r="AC1542" s="26">
        <v>0</v>
      </c>
      <c r="AD1542" s="26">
        <v>0</v>
      </c>
      <c r="AE1542" s="26">
        <v>0</v>
      </c>
      <c r="AF1542" s="26">
        <v>0</v>
      </c>
      <c r="AG1542" s="26"/>
      <c r="AH1542" s="26">
        <v>0</v>
      </c>
      <c r="AI1542" s="26">
        <v>0</v>
      </c>
      <c r="AJ1542" s="26">
        <v>1597308.9630750001</v>
      </c>
      <c r="AK1542" s="26">
        <v>0</v>
      </c>
      <c r="AL1542" s="26">
        <v>2725885.7005799999</v>
      </c>
      <c r="AM1542" s="26">
        <v>2526143.7405010797</v>
      </c>
      <c r="AN1542" s="26">
        <v>766244.18949999998</v>
      </c>
      <c r="AO1542" s="1">
        <v>78438.017699999997</v>
      </c>
      <c r="AP1542" s="112">
        <v>149781.15864392</v>
      </c>
      <c r="AQ1542" s="172"/>
    </row>
    <row r="1543" spans="1:43" ht="15" customHeight="1" x14ac:dyDescent="0.25">
      <c r="A1543" s="4">
        <f t="shared" si="468"/>
        <v>1514</v>
      </c>
      <c r="B1543" s="22">
        <f t="shared" si="467"/>
        <v>198</v>
      </c>
      <c r="C1543" s="2" t="s">
        <v>177</v>
      </c>
      <c r="D1543" s="2" t="s">
        <v>570</v>
      </c>
      <c r="E1543" s="5">
        <v>1980</v>
      </c>
      <c r="F1543" s="5">
        <v>1980</v>
      </c>
      <c r="G1543" s="5" t="s">
        <v>63</v>
      </c>
      <c r="H1543" s="5">
        <v>2</v>
      </c>
      <c r="I1543" s="5">
        <v>2</v>
      </c>
      <c r="J1543" s="26">
        <v>735.8</v>
      </c>
      <c r="K1543" s="26">
        <v>639.9</v>
      </c>
      <c r="L1543" s="26">
        <v>0</v>
      </c>
      <c r="M1543" s="6">
        <v>22</v>
      </c>
      <c r="N1543" s="24">
        <f t="shared" si="469"/>
        <v>8417321.4000000004</v>
      </c>
      <c r="O1543" s="26"/>
      <c r="P1543" s="1">
        <f t="shared" si="463"/>
        <v>8338606.0212000003</v>
      </c>
      <c r="Q1543" s="1"/>
      <c r="R1543" s="1">
        <v>78715.378799999991</v>
      </c>
      <c r="S1543" s="1"/>
      <c r="T1543" s="26"/>
      <c r="U1543" s="1">
        <f t="shared" si="466"/>
        <v>13154.120018752932</v>
      </c>
      <c r="V1543" s="1">
        <f t="shared" si="466"/>
        <v>13154.120018752932</v>
      </c>
      <c r="W1543" s="7">
        <v>2021</v>
      </c>
      <c r="X1543" s="173" t="s">
        <v>1394</v>
      </c>
      <c r="Y1543" s="11">
        <f>+P1543-'[1]Приложение №1'!$P1528</f>
        <v>0</v>
      </c>
      <c r="AA1543" s="24">
        <f t="shared" si="470"/>
        <v>8417321.4000000004</v>
      </c>
      <c r="AB1543" s="26">
        <v>0</v>
      </c>
      <c r="AC1543" s="26">
        <v>0</v>
      </c>
      <c r="AD1543" s="26">
        <v>0</v>
      </c>
      <c r="AE1543" s="26">
        <v>0</v>
      </c>
      <c r="AF1543" s="26">
        <v>0</v>
      </c>
      <c r="AG1543" s="26"/>
      <c r="AH1543" s="26">
        <v>0</v>
      </c>
      <c r="AI1543" s="26">
        <v>0</v>
      </c>
      <c r="AJ1543" s="26">
        <v>1714100.2922483999</v>
      </c>
      <c r="AK1543" s="26">
        <v>0</v>
      </c>
      <c r="AL1543" s="26">
        <v>2925195.8068275601</v>
      </c>
      <c r="AM1543" s="26">
        <v>2710849.2023424003</v>
      </c>
      <c r="AN1543" s="26">
        <v>822270.09340000013</v>
      </c>
      <c r="AO1543" s="1">
        <v>84173.214000000007</v>
      </c>
      <c r="AP1543" s="112">
        <v>160732.79118164003</v>
      </c>
      <c r="AQ1543" s="172"/>
    </row>
    <row r="1544" spans="1:43" ht="15" customHeight="1" x14ac:dyDescent="0.25">
      <c r="A1544" s="4">
        <f t="shared" si="468"/>
        <v>1515</v>
      </c>
      <c r="B1544" s="22">
        <f t="shared" si="467"/>
        <v>199</v>
      </c>
      <c r="C1544" s="2" t="s">
        <v>177</v>
      </c>
      <c r="D1544" s="2" t="s">
        <v>571</v>
      </c>
      <c r="E1544" s="5">
        <v>1982</v>
      </c>
      <c r="F1544" s="5">
        <v>2000</v>
      </c>
      <c r="G1544" s="5" t="s">
        <v>63</v>
      </c>
      <c r="H1544" s="5">
        <v>2</v>
      </c>
      <c r="I1544" s="5">
        <v>3</v>
      </c>
      <c r="J1544" s="26">
        <v>1311.3</v>
      </c>
      <c r="K1544" s="26">
        <v>1128.52</v>
      </c>
      <c r="L1544" s="26">
        <v>0</v>
      </c>
      <c r="M1544" s="6">
        <v>40</v>
      </c>
      <c r="N1544" s="24">
        <f t="shared" si="469"/>
        <v>11412384.210000001</v>
      </c>
      <c r="O1544" s="26"/>
      <c r="P1544" s="1">
        <f t="shared" si="463"/>
        <v>10400088.22776</v>
      </c>
      <c r="Q1544" s="1"/>
      <c r="R1544" s="1">
        <v>138821.50224</v>
      </c>
      <c r="S1544" s="1">
        <v>873474.48</v>
      </c>
      <c r="T1544" s="26"/>
      <c r="U1544" s="1">
        <f t="shared" si="466"/>
        <v>10112.700005316699</v>
      </c>
      <c r="V1544" s="1">
        <f t="shared" si="466"/>
        <v>10112.700005316699</v>
      </c>
      <c r="W1544" s="7">
        <v>2021</v>
      </c>
      <c r="X1544" s="173" t="s">
        <v>1394</v>
      </c>
      <c r="Y1544" s="11">
        <f>+P1544-'[1]Приложение №1'!$P1529</f>
        <v>0</v>
      </c>
      <c r="AA1544" s="24">
        <f t="shared" si="470"/>
        <v>11412384.210000001</v>
      </c>
      <c r="AB1544" s="26">
        <v>0</v>
      </c>
      <c r="AC1544" s="26">
        <v>0</v>
      </c>
      <c r="AD1544" s="26">
        <v>0</v>
      </c>
      <c r="AE1544" s="26">
        <v>0</v>
      </c>
      <c r="AF1544" s="26">
        <v>0</v>
      </c>
      <c r="AG1544" s="26"/>
      <c r="AH1544" s="26">
        <v>0</v>
      </c>
      <c r="AI1544" s="26">
        <v>0</v>
      </c>
      <c r="AJ1544" s="26">
        <v>0</v>
      </c>
      <c r="AK1544" s="26">
        <v>0</v>
      </c>
      <c r="AL1544" s="26">
        <v>5158840.3940009996</v>
      </c>
      <c r="AM1544" s="26">
        <v>4780821.2832353404</v>
      </c>
      <c r="AN1544" s="26">
        <v>1141238.4210000001</v>
      </c>
      <c r="AO1544" s="1">
        <v>114123.84210000001</v>
      </c>
      <c r="AP1544" s="112">
        <v>217360.26966366003</v>
      </c>
      <c r="AQ1544" s="172"/>
    </row>
    <row r="1545" spans="1:43" ht="15" customHeight="1" x14ac:dyDescent="0.25">
      <c r="A1545" s="4">
        <f t="shared" si="468"/>
        <v>1516</v>
      </c>
      <c r="B1545" s="22">
        <f t="shared" si="467"/>
        <v>200</v>
      </c>
      <c r="C1545" s="2" t="s">
        <v>196</v>
      </c>
      <c r="D1545" s="2" t="s">
        <v>1125</v>
      </c>
      <c r="E1545" s="5">
        <v>1978</v>
      </c>
      <c r="F1545" s="5">
        <v>1978</v>
      </c>
      <c r="G1545" s="5" t="s">
        <v>63</v>
      </c>
      <c r="H1545" s="5">
        <v>2</v>
      </c>
      <c r="I1545" s="5">
        <v>1</v>
      </c>
      <c r="J1545" s="26">
        <v>718.3</v>
      </c>
      <c r="K1545" s="26">
        <v>636.9</v>
      </c>
      <c r="L1545" s="26">
        <v>3</v>
      </c>
      <c r="M1545" s="6">
        <v>27</v>
      </c>
      <c r="N1545" s="24">
        <f t="shared" si="469"/>
        <v>4599876.3600000003</v>
      </c>
      <c r="O1545" s="26"/>
      <c r="P1545" s="1">
        <f t="shared" si="463"/>
        <v>3896910.3572000009</v>
      </c>
      <c r="Q1545" s="1"/>
      <c r="R1545" s="1">
        <v>203622.60279999999</v>
      </c>
      <c r="S1545" s="1">
        <v>499343.39999999997</v>
      </c>
      <c r="T1545" s="26"/>
      <c r="U1545" s="1">
        <f t="shared" ref="U1545:V1564" si="471">$N1545/($K1545+$L1545)</f>
        <v>7188.4300046882336</v>
      </c>
      <c r="V1545" s="1">
        <f t="shared" si="471"/>
        <v>7188.4300046882336</v>
      </c>
      <c r="W1545" s="7">
        <v>2021</v>
      </c>
      <c r="X1545" s="173" t="s">
        <v>1394</v>
      </c>
      <c r="Y1545" s="11">
        <f>+P1545-'[1]Приложение №1'!$P1530</f>
        <v>0</v>
      </c>
      <c r="AA1545" s="24">
        <f t="shared" si="470"/>
        <v>4599876.3600000003</v>
      </c>
      <c r="AB1545" s="26">
        <v>0</v>
      </c>
      <c r="AC1545" s="26">
        <v>0</v>
      </c>
      <c r="AD1545" s="26">
        <v>0</v>
      </c>
      <c r="AE1545" s="26">
        <v>0</v>
      </c>
      <c r="AF1545" s="26">
        <v>0</v>
      </c>
      <c r="AG1545" s="26"/>
      <c r="AH1545" s="26">
        <v>0</v>
      </c>
      <c r="AI1545" s="26">
        <v>0</v>
      </c>
      <c r="AJ1545" s="26">
        <v>0</v>
      </c>
      <c r="AK1545" s="26">
        <v>0</v>
      </c>
      <c r="AL1545" s="26">
        <v>4429589.0880780006</v>
      </c>
      <c r="AM1545" s="26">
        <v>0</v>
      </c>
      <c r="AN1545" s="26">
        <v>43421.13</v>
      </c>
      <c r="AO1545" s="1">
        <v>30000</v>
      </c>
      <c r="AP1545" s="112">
        <v>96866.14192200001</v>
      </c>
      <c r="AQ1545" s="172"/>
    </row>
    <row r="1546" spans="1:43" ht="15" customHeight="1" x14ac:dyDescent="0.25">
      <c r="A1546" s="4">
        <f t="shared" si="468"/>
        <v>1517</v>
      </c>
      <c r="B1546" s="22">
        <f t="shared" si="467"/>
        <v>201</v>
      </c>
      <c r="C1546" s="2" t="s">
        <v>196</v>
      </c>
      <c r="D1546" s="2" t="s">
        <v>197</v>
      </c>
      <c r="E1546" s="5">
        <v>1979</v>
      </c>
      <c r="F1546" s="5">
        <v>1979</v>
      </c>
      <c r="G1546" s="5" t="s">
        <v>63</v>
      </c>
      <c r="H1546" s="5">
        <v>2</v>
      </c>
      <c r="I1546" s="5">
        <v>2</v>
      </c>
      <c r="J1546" s="26">
        <v>593.9</v>
      </c>
      <c r="K1546" s="26">
        <v>484.7</v>
      </c>
      <c r="L1546" s="26">
        <v>0</v>
      </c>
      <c r="M1546" s="6">
        <v>21</v>
      </c>
      <c r="N1546" s="24">
        <f t="shared" si="469"/>
        <v>3484232.02</v>
      </c>
      <c r="O1546" s="26"/>
      <c r="P1546" s="1">
        <f t="shared" si="463"/>
        <v>3049450.3036000002</v>
      </c>
      <c r="Q1546" s="1"/>
      <c r="R1546" s="1">
        <v>59623.916400000002</v>
      </c>
      <c r="S1546" s="1">
        <v>375157.8</v>
      </c>
      <c r="T1546" s="26"/>
      <c r="U1546" s="1">
        <f t="shared" si="471"/>
        <v>7188.4299979368679</v>
      </c>
      <c r="V1546" s="1">
        <f t="shared" si="471"/>
        <v>7188.4299979368679</v>
      </c>
      <c r="W1546" s="7">
        <v>2021</v>
      </c>
      <c r="X1546" s="173" t="s">
        <v>1394</v>
      </c>
      <c r="Y1546" s="11">
        <f>+P1546-'[1]Приложение №1'!$P1531</f>
        <v>0</v>
      </c>
      <c r="AA1546" s="24">
        <f t="shared" si="470"/>
        <v>3484232.02</v>
      </c>
      <c r="AB1546" s="26">
        <v>0</v>
      </c>
      <c r="AC1546" s="26">
        <v>0</v>
      </c>
      <c r="AD1546" s="26">
        <v>0</v>
      </c>
      <c r="AE1546" s="26">
        <v>0</v>
      </c>
      <c r="AF1546" s="26">
        <v>0</v>
      </c>
      <c r="AG1546" s="26"/>
      <c r="AH1546" s="26">
        <v>0</v>
      </c>
      <c r="AI1546" s="26">
        <v>0</v>
      </c>
      <c r="AJ1546" s="26">
        <v>0</v>
      </c>
      <c r="AK1546" s="26">
        <v>0</v>
      </c>
      <c r="AL1546" s="26">
        <v>3034605.8147470802</v>
      </c>
      <c r="AM1546" s="26">
        <v>0</v>
      </c>
      <c r="AN1546" s="26">
        <v>348423.20200000005</v>
      </c>
      <c r="AO1546" s="1">
        <v>34842.320200000002</v>
      </c>
      <c r="AP1546" s="112">
        <v>66360.683052919994</v>
      </c>
      <c r="AQ1546" s="172"/>
    </row>
    <row r="1547" spans="1:43" ht="15" customHeight="1" x14ac:dyDescent="0.25">
      <c r="A1547" s="4">
        <f t="shared" si="468"/>
        <v>1518</v>
      </c>
      <c r="B1547" s="22">
        <f t="shared" si="467"/>
        <v>202</v>
      </c>
      <c r="C1547" s="2" t="s">
        <v>196</v>
      </c>
      <c r="D1547" s="2" t="s">
        <v>1126</v>
      </c>
      <c r="E1547" s="5">
        <v>1983</v>
      </c>
      <c r="F1547" s="5">
        <v>1983</v>
      </c>
      <c r="G1547" s="5" t="s">
        <v>63</v>
      </c>
      <c r="H1547" s="5">
        <v>2</v>
      </c>
      <c r="I1547" s="5">
        <v>1</v>
      </c>
      <c r="J1547" s="26">
        <v>730.7</v>
      </c>
      <c r="K1547" s="26">
        <v>614.1</v>
      </c>
      <c r="L1547" s="26">
        <v>0</v>
      </c>
      <c r="M1547" s="6">
        <v>32</v>
      </c>
      <c r="N1547" s="24">
        <f t="shared" si="469"/>
        <v>11357521.590000002</v>
      </c>
      <c r="O1547" s="26"/>
      <c r="P1547" s="1">
        <f t="shared" si="463"/>
        <v>10696894.800800001</v>
      </c>
      <c r="Q1547" s="1"/>
      <c r="R1547" s="1">
        <v>185313.38920000001</v>
      </c>
      <c r="S1547" s="1">
        <v>475313.4</v>
      </c>
      <c r="T1547" s="26"/>
      <c r="U1547" s="1">
        <f t="shared" si="471"/>
        <v>18494.580019540794</v>
      </c>
      <c r="V1547" s="1">
        <f t="shared" si="471"/>
        <v>18494.580019540794</v>
      </c>
      <c r="W1547" s="7">
        <v>2021</v>
      </c>
      <c r="X1547" s="173" t="s">
        <v>1394</v>
      </c>
      <c r="Y1547" s="11">
        <f>+P1547-'[1]Приложение №1'!$P1532</f>
        <v>0</v>
      </c>
      <c r="AA1547" s="24">
        <f t="shared" si="470"/>
        <v>11357521.590000002</v>
      </c>
      <c r="AB1547" s="26">
        <v>1997262.2301660001</v>
      </c>
      <c r="AC1547" s="26">
        <v>712163.26183799992</v>
      </c>
      <c r="AD1547" s="26">
        <v>266918.66930400004</v>
      </c>
      <c r="AE1547" s="26">
        <v>1132270.2136620001</v>
      </c>
      <c r="AF1547" s="26">
        <v>0</v>
      </c>
      <c r="AG1547" s="26"/>
      <c r="AH1547" s="26">
        <v>367095.358014</v>
      </c>
      <c r="AI1547" s="26">
        <v>0</v>
      </c>
      <c r="AJ1547" s="26">
        <v>2451230.9340540003</v>
      </c>
      <c r="AK1547" s="26">
        <v>0</v>
      </c>
      <c r="AL1547" s="26">
        <v>0</v>
      </c>
      <c r="AM1547" s="26">
        <v>3988969.7407980002</v>
      </c>
      <c r="AN1547" s="26">
        <v>159433.22</v>
      </c>
      <c r="AO1547" s="1">
        <v>43469.11</v>
      </c>
      <c r="AP1547" s="112">
        <v>238708.85216400001</v>
      </c>
      <c r="AQ1547" s="172"/>
    </row>
    <row r="1548" spans="1:43" ht="15" customHeight="1" x14ac:dyDescent="0.25">
      <c r="A1548" s="4">
        <f t="shared" si="468"/>
        <v>1519</v>
      </c>
      <c r="B1548" s="22">
        <f t="shared" si="467"/>
        <v>203</v>
      </c>
      <c r="C1548" s="2" t="s">
        <v>196</v>
      </c>
      <c r="D1548" s="2" t="s">
        <v>198</v>
      </c>
      <c r="E1548" s="5">
        <v>1979</v>
      </c>
      <c r="F1548" s="5">
        <v>1979</v>
      </c>
      <c r="G1548" s="5" t="s">
        <v>63</v>
      </c>
      <c r="H1548" s="5">
        <v>2</v>
      </c>
      <c r="I1548" s="5">
        <v>2</v>
      </c>
      <c r="J1548" s="26">
        <v>548.6</v>
      </c>
      <c r="K1548" s="26">
        <v>501.2</v>
      </c>
      <c r="L1548" s="26">
        <v>0</v>
      </c>
      <c r="M1548" s="6">
        <v>28</v>
      </c>
      <c r="N1548" s="24">
        <f t="shared" si="469"/>
        <v>3602841.12</v>
      </c>
      <c r="O1548" s="26"/>
      <c r="P1548" s="1">
        <f t="shared" si="463"/>
        <v>3153258.7056</v>
      </c>
      <c r="Q1548" s="1"/>
      <c r="R1548" s="1">
        <v>61653.614400000006</v>
      </c>
      <c r="S1548" s="1">
        <v>387928.80000000005</v>
      </c>
      <c r="T1548" s="26"/>
      <c r="U1548" s="1">
        <f t="shared" si="471"/>
        <v>7188.4300079808463</v>
      </c>
      <c r="V1548" s="1">
        <f t="shared" si="471"/>
        <v>7188.4300079808463</v>
      </c>
      <c r="W1548" s="7">
        <v>2021</v>
      </c>
      <c r="X1548" s="173" t="s">
        <v>1394</v>
      </c>
      <c r="Y1548" s="11">
        <f>+P1548-'[1]Приложение №1'!$P1533</f>
        <v>0</v>
      </c>
      <c r="AA1548" s="24">
        <f t="shared" si="470"/>
        <v>3602841.12</v>
      </c>
      <c r="AB1548" s="26">
        <v>0</v>
      </c>
      <c r="AC1548" s="26">
        <v>0</v>
      </c>
      <c r="AD1548" s="26">
        <v>0</v>
      </c>
      <c r="AE1548" s="26">
        <v>0</v>
      </c>
      <c r="AF1548" s="26">
        <v>0</v>
      </c>
      <c r="AG1548" s="26"/>
      <c r="AH1548" s="26">
        <v>0</v>
      </c>
      <c r="AI1548" s="26">
        <v>0</v>
      </c>
      <c r="AJ1548" s="26">
        <v>0</v>
      </c>
      <c r="AK1548" s="26">
        <v>0</v>
      </c>
      <c r="AL1548" s="26">
        <v>3137908.88482848</v>
      </c>
      <c r="AM1548" s="26">
        <v>0</v>
      </c>
      <c r="AN1548" s="26">
        <v>360284.11200000002</v>
      </c>
      <c r="AO1548" s="1">
        <v>36028.411200000002</v>
      </c>
      <c r="AP1548" s="112">
        <v>68619.711971519995</v>
      </c>
      <c r="AQ1548" s="172"/>
    </row>
    <row r="1549" spans="1:43" ht="15" customHeight="1" x14ac:dyDescent="0.25">
      <c r="A1549" s="4">
        <f t="shared" si="468"/>
        <v>1520</v>
      </c>
      <c r="B1549" s="22">
        <f t="shared" si="467"/>
        <v>204</v>
      </c>
      <c r="C1549" s="2" t="s">
        <v>196</v>
      </c>
      <c r="D1549" s="2" t="s">
        <v>1127</v>
      </c>
      <c r="E1549" s="5">
        <v>1983</v>
      </c>
      <c r="F1549" s="5">
        <v>1983</v>
      </c>
      <c r="G1549" s="5" t="s">
        <v>63</v>
      </c>
      <c r="H1549" s="5">
        <v>2</v>
      </c>
      <c r="I1549" s="5">
        <v>1</v>
      </c>
      <c r="J1549" s="26">
        <v>307.60000000000002</v>
      </c>
      <c r="K1549" s="26">
        <v>307.60000000000002</v>
      </c>
      <c r="L1549" s="26">
        <v>0</v>
      </c>
      <c r="M1549" s="6">
        <v>8</v>
      </c>
      <c r="N1549" s="24">
        <f t="shared" si="469"/>
        <v>5688932.8200000003</v>
      </c>
      <c r="O1549" s="26"/>
      <c r="P1549" s="1">
        <f t="shared" si="463"/>
        <v>5374939.5187999997</v>
      </c>
      <c r="Q1549" s="1"/>
      <c r="R1549" s="1">
        <v>75910.901200000008</v>
      </c>
      <c r="S1549" s="1">
        <v>238082.40000000002</v>
      </c>
      <c r="T1549" s="26"/>
      <c r="U1549" s="1">
        <f t="shared" si="471"/>
        <v>18494.580039011704</v>
      </c>
      <c r="V1549" s="1">
        <f t="shared" si="471"/>
        <v>18494.580039011704</v>
      </c>
      <c r="W1549" s="7">
        <v>2021</v>
      </c>
      <c r="X1549" s="173" t="s">
        <v>1394</v>
      </c>
      <c r="Y1549" s="11">
        <f>+P1549-'[1]Приложение №1'!$P1534</f>
        <v>0</v>
      </c>
      <c r="AA1549" s="24">
        <f t="shared" si="470"/>
        <v>5688932.8200000003</v>
      </c>
      <c r="AB1549" s="26">
        <v>988647.16876799997</v>
      </c>
      <c r="AC1549" s="26">
        <v>345888.88072200003</v>
      </c>
      <c r="AD1549" s="26">
        <v>127367.27564400001</v>
      </c>
      <c r="AE1549" s="26">
        <v>558197.03146199998</v>
      </c>
      <c r="AF1549" s="26">
        <v>0</v>
      </c>
      <c r="AG1549" s="26"/>
      <c r="AH1549" s="26">
        <v>183876.454356</v>
      </c>
      <c r="AI1549" s="26">
        <v>0</v>
      </c>
      <c r="AJ1549" s="26">
        <v>1211777.1480359999</v>
      </c>
      <c r="AK1549" s="26">
        <v>0</v>
      </c>
      <c r="AL1549" s="26">
        <v>0</v>
      </c>
      <c r="AM1549" s="26">
        <v>1980696.7731600001</v>
      </c>
      <c r="AN1549" s="26">
        <v>131844.07</v>
      </c>
      <c r="AO1549" s="1">
        <v>42628.57</v>
      </c>
      <c r="AP1549" s="112">
        <v>118009.447852</v>
      </c>
      <c r="AQ1549" s="172"/>
    </row>
    <row r="1550" spans="1:43" ht="15" customHeight="1" x14ac:dyDescent="0.25">
      <c r="A1550" s="4">
        <f t="shared" si="468"/>
        <v>1521</v>
      </c>
      <c r="B1550" s="22">
        <f t="shared" si="467"/>
        <v>205</v>
      </c>
      <c r="C1550" s="2" t="s">
        <v>196</v>
      </c>
      <c r="D1550" s="2" t="s">
        <v>199</v>
      </c>
      <c r="E1550" s="5">
        <v>1979</v>
      </c>
      <c r="F1550" s="5">
        <v>1979</v>
      </c>
      <c r="G1550" s="5" t="s">
        <v>63</v>
      </c>
      <c r="H1550" s="5">
        <v>2</v>
      </c>
      <c r="I1550" s="5">
        <v>2</v>
      </c>
      <c r="J1550" s="26">
        <v>399.23</v>
      </c>
      <c r="K1550" s="26">
        <v>379.49</v>
      </c>
      <c r="L1550" s="26">
        <v>0</v>
      </c>
      <c r="M1550" s="6">
        <v>15</v>
      </c>
      <c r="N1550" s="24">
        <f t="shared" si="469"/>
        <v>2727937.3</v>
      </c>
      <c r="O1550" s="26"/>
      <c r="P1550" s="1">
        <f t="shared" si="463"/>
        <v>2387530.21612</v>
      </c>
      <c r="Q1550" s="1"/>
      <c r="R1550" s="1">
        <v>46681.823880000004</v>
      </c>
      <c r="S1550" s="1">
        <v>293725.26</v>
      </c>
      <c r="T1550" s="26"/>
      <c r="U1550" s="1">
        <f t="shared" si="471"/>
        <v>7188.4299981554186</v>
      </c>
      <c r="V1550" s="1">
        <f t="shared" si="471"/>
        <v>7188.4299981554186</v>
      </c>
      <c r="W1550" s="7">
        <v>2021</v>
      </c>
      <c r="X1550" s="173" t="s">
        <v>1394</v>
      </c>
      <c r="Y1550" s="11">
        <f>+P1550-'[1]Приложение №1'!$P1535</f>
        <v>0</v>
      </c>
      <c r="AA1550" s="24">
        <f t="shared" si="470"/>
        <v>2727937.3</v>
      </c>
      <c r="AB1550" s="26">
        <v>0</v>
      </c>
      <c r="AC1550" s="26">
        <v>0</v>
      </c>
      <c r="AD1550" s="26">
        <v>0</v>
      </c>
      <c r="AE1550" s="26">
        <v>0</v>
      </c>
      <c r="AF1550" s="26">
        <v>0</v>
      </c>
      <c r="AG1550" s="26"/>
      <c r="AH1550" s="26">
        <v>0</v>
      </c>
      <c r="AI1550" s="26">
        <v>0</v>
      </c>
      <c r="AJ1550" s="26">
        <v>0</v>
      </c>
      <c r="AK1550" s="26">
        <v>0</v>
      </c>
      <c r="AL1550" s="26">
        <v>2375907.9031841997</v>
      </c>
      <c r="AM1550" s="26">
        <v>0</v>
      </c>
      <c r="AN1550" s="26">
        <v>272793.73</v>
      </c>
      <c r="AO1550" s="1">
        <v>27279.373</v>
      </c>
      <c r="AP1550" s="112">
        <v>51956.293815799996</v>
      </c>
      <c r="AQ1550" s="172"/>
    </row>
    <row r="1551" spans="1:43" ht="15" customHeight="1" x14ac:dyDescent="0.25">
      <c r="A1551" s="4">
        <f t="shared" si="468"/>
        <v>1522</v>
      </c>
      <c r="B1551" s="22">
        <f t="shared" si="467"/>
        <v>206</v>
      </c>
      <c r="C1551" s="2" t="s">
        <v>200</v>
      </c>
      <c r="D1551" s="2" t="s">
        <v>1128</v>
      </c>
      <c r="E1551" s="5">
        <v>1978</v>
      </c>
      <c r="F1551" s="5">
        <v>2016</v>
      </c>
      <c r="G1551" s="5" t="s">
        <v>63</v>
      </c>
      <c r="H1551" s="5">
        <v>2</v>
      </c>
      <c r="I1551" s="5">
        <v>2</v>
      </c>
      <c r="J1551" s="26">
        <v>563.5</v>
      </c>
      <c r="K1551" s="26">
        <v>522.1</v>
      </c>
      <c r="L1551" s="26">
        <v>0</v>
      </c>
      <c r="M1551" s="6">
        <v>30</v>
      </c>
      <c r="N1551" s="24">
        <f t="shared" si="469"/>
        <v>5360426.8099999996</v>
      </c>
      <c r="O1551" s="26"/>
      <c r="P1551" s="1">
        <f t="shared" si="463"/>
        <v>4809678.5547999991</v>
      </c>
      <c r="Q1551" s="1"/>
      <c r="R1551" s="1">
        <v>146642.85519999999</v>
      </c>
      <c r="S1551" s="1">
        <v>404105.4</v>
      </c>
      <c r="T1551" s="26"/>
      <c r="U1551" s="1">
        <f t="shared" si="471"/>
        <v>10267.050009576707</v>
      </c>
      <c r="V1551" s="1">
        <f t="shared" si="471"/>
        <v>10267.050009576707</v>
      </c>
      <c r="W1551" s="7">
        <v>2021</v>
      </c>
      <c r="X1551" s="173" t="s">
        <v>1394</v>
      </c>
      <c r="Y1551" s="11">
        <f>+P1551-'[1]Приложение №1'!$P1536</f>
        <v>0</v>
      </c>
      <c r="AA1551" s="24">
        <f t="shared" si="470"/>
        <v>5360426.8099999996</v>
      </c>
      <c r="AB1551" s="26">
        <v>0</v>
      </c>
      <c r="AC1551" s="26">
        <v>0</v>
      </c>
      <c r="AD1551" s="26">
        <v>0</v>
      </c>
      <c r="AE1551" s="26">
        <v>0</v>
      </c>
      <c r="AF1551" s="26">
        <v>0</v>
      </c>
      <c r="AG1551" s="26"/>
      <c r="AH1551" s="26">
        <v>0</v>
      </c>
      <c r="AI1551" s="26">
        <v>0</v>
      </c>
      <c r="AJ1551" s="26">
        <v>0</v>
      </c>
      <c r="AK1551" s="26">
        <v>0</v>
      </c>
      <c r="AL1551" s="26">
        <v>2640743.3611019999</v>
      </c>
      <c r="AM1551" s="26">
        <v>2464689.6687839995</v>
      </c>
      <c r="AN1551" s="26">
        <v>99204.87</v>
      </c>
      <c r="AO1551" s="1">
        <v>44143.43</v>
      </c>
      <c r="AP1551" s="112">
        <v>111645.48011400003</v>
      </c>
      <c r="AQ1551" s="172"/>
    </row>
    <row r="1552" spans="1:43" x14ac:dyDescent="0.25">
      <c r="A1552" s="4">
        <f t="shared" ref="A1552:A1615" si="472">+A1551+1</f>
        <v>1523</v>
      </c>
      <c r="B1552" s="22">
        <f t="shared" ref="B1552:B1615" si="473">+B1551+1</f>
        <v>207</v>
      </c>
      <c r="C1552" s="2" t="s">
        <v>582</v>
      </c>
      <c r="D1552" s="2" t="s">
        <v>586</v>
      </c>
      <c r="E1552" s="5">
        <v>1984</v>
      </c>
      <c r="F1552" s="5">
        <v>2010</v>
      </c>
      <c r="G1552" s="5" t="s">
        <v>48</v>
      </c>
      <c r="H1552" s="5">
        <v>5</v>
      </c>
      <c r="I1552" s="5">
        <v>4</v>
      </c>
      <c r="J1552" s="26">
        <v>3209.1</v>
      </c>
      <c r="K1552" s="26">
        <v>1849.9</v>
      </c>
      <c r="L1552" s="26">
        <v>0</v>
      </c>
      <c r="M1552" s="6">
        <v>66</v>
      </c>
      <c r="N1552" s="24">
        <f t="shared" si="469"/>
        <v>1865966.0654482848</v>
      </c>
      <c r="O1552" s="26"/>
      <c r="P1552" s="1">
        <f t="shared" si="463"/>
        <v>496349.16529143206</v>
      </c>
      <c r="Q1552" s="1"/>
      <c r="R1552" s="1">
        <v>149253.6318</v>
      </c>
      <c r="S1552" s="1">
        <v>1220363.2683568527</v>
      </c>
      <c r="T1552" s="1"/>
      <c r="U1552" s="1">
        <f t="shared" si="471"/>
        <v>1008.684829152</v>
      </c>
      <c r="V1552" s="1">
        <f t="shared" si="471"/>
        <v>1008.684829152</v>
      </c>
      <c r="W1552" s="7">
        <v>2021</v>
      </c>
      <c r="X1552" s="173" t="s">
        <v>1394</v>
      </c>
      <c r="Y1552" s="11">
        <f>+P1552-'[1]Приложение №1'!$P1537</f>
        <v>492008.33544828475</v>
      </c>
      <c r="AA1552" s="24">
        <f t="shared" si="470"/>
        <v>1865966.0654482848</v>
      </c>
      <c r="AB1552" s="26"/>
      <c r="AC1552" s="26"/>
      <c r="AD1552" s="26"/>
      <c r="AE1552" s="26">
        <v>1570389.5768170147</v>
      </c>
      <c r="AF1552" s="26">
        <v>0</v>
      </c>
      <c r="AG1552" s="26"/>
      <c r="AH1552" s="26">
        <v>0</v>
      </c>
      <c r="AI1552" s="26">
        <v>0</v>
      </c>
      <c r="AJ1552" s="26">
        <v>0</v>
      </c>
      <c r="AK1552" s="26">
        <v>0</v>
      </c>
      <c r="AL1552" s="26">
        <v>0</v>
      </c>
      <c r="AM1552" s="26">
        <v>0</v>
      </c>
      <c r="AN1552" s="26">
        <v>242575.58850827703</v>
      </c>
      <c r="AO1552" s="1">
        <v>18659.66065448285</v>
      </c>
      <c r="AP1552" s="112">
        <v>34341.239468510234</v>
      </c>
      <c r="AQ1552" s="172"/>
    </row>
    <row r="1553" spans="1:43" x14ac:dyDescent="0.25">
      <c r="A1553" s="4">
        <f t="shared" si="472"/>
        <v>1524</v>
      </c>
      <c r="B1553" s="22">
        <f t="shared" si="473"/>
        <v>208</v>
      </c>
      <c r="C1553" s="2" t="s">
        <v>582</v>
      </c>
      <c r="D1553" s="2" t="s">
        <v>588</v>
      </c>
      <c r="E1553" s="5">
        <v>1982</v>
      </c>
      <c r="F1553" s="5">
        <v>2013</v>
      </c>
      <c r="G1553" s="5" t="s">
        <v>48</v>
      </c>
      <c r="H1553" s="5">
        <v>5</v>
      </c>
      <c r="I1553" s="5">
        <v>4</v>
      </c>
      <c r="J1553" s="26">
        <v>3359.7</v>
      </c>
      <c r="K1553" s="26">
        <v>2436.4</v>
      </c>
      <c r="L1553" s="26">
        <v>0</v>
      </c>
      <c r="M1553" s="6">
        <v>80</v>
      </c>
      <c r="N1553" s="24">
        <f t="shared" si="469"/>
        <v>2457559.7177459328</v>
      </c>
      <c r="O1553" s="26"/>
      <c r="P1553" s="1">
        <f t="shared" si="463"/>
        <v>653713.76749828132</v>
      </c>
      <c r="Q1553" s="1"/>
      <c r="R1553" s="1">
        <v>721285.68024765153</v>
      </c>
      <c r="S1553" s="1">
        <v>1082560.27</v>
      </c>
      <c r="T1553" s="1"/>
      <c r="U1553" s="1">
        <f t="shared" si="471"/>
        <v>1008.6848291519999</v>
      </c>
      <c r="V1553" s="1">
        <f t="shared" si="471"/>
        <v>1008.6848291519999</v>
      </c>
      <c r="W1553" s="7">
        <v>2021</v>
      </c>
      <c r="X1553" s="173" t="s">
        <v>1394</v>
      </c>
      <c r="Y1553" s="11">
        <f>+P1553-'[1]Приложение №1'!$P1538</f>
        <v>647996.70774593286</v>
      </c>
      <c r="AA1553" s="24">
        <f t="shared" si="470"/>
        <v>2457559.7177459328</v>
      </c>
      <c r="AB1553" s="26"/>
      <c r="AC1553" s="26"/>
      <c r="AD1553" s="26"/>
      <c r="AE1553" s="26">
        <v>2068272.428216106</v>
      </c>
      <c r="AF1553" s="26">
        <v>0</v>
      </c>
      <c r="AG1553" s="26"/>
      <c r="AH1553" s="26">
        <v>0</v>
      </c>
      <c r="AI1553" s="26">
        <v>0</v>
      </c>
      <c r="AJ1553" s="26">
        <v>0</v>
      </c>
      <c r="AK1553" s="26">
        <v>0</v>
      </c>
      <c r="AL1553" s="26">
        <v>0</v>
      </c>
      <c r="AM1553" s="26">
        <v>0</v>
      </c>
      <c r="AN1553" s="26">
        <v>319482.76330697129</v>
      </c>
      <c r="AO1553" s="1">
        <v>24575.597177459327</v>
      </c>
      <c r="AP1553" s="112">
        <v>45228.929045396151</v>
      </c>
      <c r="AQ1553" s="172"/>
    </row>
    <row r="1554" spans="1:43" x14ac:dyDescent="0.25">
      <c r="A1554" s="4">
        <f t="shared" si="472"/>
        <v>1525</v>
      </c>
      <c r="B1554" s="22">
        <f t="shared" si="473"/>
        <v>209</v>
      </c>
      <c r="C1554" s="2" t="s">
        <v>582</v>
      </c>
      <c r="D1554" s="2" t="s">
        <v>590</v>
      </c>
      <c r="E1554" s="5">
        <v>1979</v>
      </c>
      <c r="F1554" s="5">
        <v>2013</v>
      </c>
      <c r="G1554" s="5" t="s">
        <v>48</v>
      </c>
      <c r="H1554" s="5">
        <v>5</v>
      </c>
      <c r="I1554" s="5">
        <v>4</v>
      </c>
      <c r="J1554" s="26">
        <v>3313.8</v>
      </c>
      <c r="K1554" s="26">
        <v>2365.9</v>
      </c>
      <c r="L1554" s="26">
        <v>0</v>
      </c>
      <c r="M1554" s="6">
        <v>83</v>
      </c>
      <c r="N1554" s="24">
        <f t="shared" si="469"/>
        <v>2386447.4372907174</v>
      </c>
      <c r="O1554" s="26"/>
      <c r="P1554" s="1">
        <f t="shared" si="463"/>
        <v>634797.82411849545</v>
      </c>
      <c r="Q1554" s="1"/>
      <c r="R1554" s="1">
        <v>541473.07940000005</v>
      </c>
      <c r="S1554" s="1">
        <v>1210176.5337722218</v>
      </c>
      <c r="T1554" s="1"/>
      <c r="U1554" s="1">
        <f t="shared" si="471"/>
        <v>1008.6848291520002</v>
      </c>
      <c r="V1554" s="1">
        <f t="shared" si="471"/>
        <v>1008.6848291520002</v>
      </c>
      <c r="W1554" s="7">
        <v>2021</v>
      </c>
      <c r="X1554" s="173" t="s">
        <v>1394</v>
      </c>
      <c r="Y1554" s="11">
        <f>+P1554-'[1]Приложение №1'!$P1539</f>
        <v>629246.18729071727</v>
      </c>
      <c r="AA1554" s="24">
        <f t="shared" si="470"/>
        <v>2386447.4372907174</v>
      </c>
      <c r="AB1554" s="26"/>
      <c r="AC1554" s="26"/>
      <c r="AD1554" s="26"/>
      <c r="AE1554" s="26">
        <v>2008424.6174341184</v>
      </c>
      <c r="AF1554" s="26">
        <v>0</v>
      </c>
      <c r="AG1554" s="26"/>
      <c r="AH1554" s="26">
        <v>0</v>
      </c>
      <c r="AI1554" s="26">
        <v>0</v>
      </c>
      <c r="AJ1554" s="26">
        <v>0</v>
      </c>
      <c r="AK1554" s="26">
        <v>0</v>
      </c>
      <c r="AL1554" s="26">
        <v>0</v>
      </c>
      <c r="AM1554" s="26">
        <v>0</v>
      </c>
      <c r="AN1554" s="26">
        <v>310238.16684779321</v>
      </c>
      <c r="AO1554" s="1">
        <v>23864.474372907171</v>
      </c>
      <c r="AP1554" s="112">
        <v>43920.178635898366</v>
      </c>
      <c r="AQ1554" s="172"/>
    </row>
    <row r="1555" spans="1:43" x14ac:dyDescent="0.25">
      <c r="A1555" s="4">
        <f t="shared" si="472"/>
        <v>1526</v>
      </c>
      <c r="B1555" s="22">
        <f t="shared" si="473"/>
        <v>210</v>
      </c>
      <c r="C1555" s="2" t="s">
        <v>582</v>
      </c>
      <c r="D1555" s="2" t="s">
        <v>592</v>
      </c>
      <c r="E1555" s="5">
        <v>1976</v>
      </c>
      <c r="F1555" s="5">
        <v>2013</v>
      </c>
      <c r="G1555" s="5" t="s">
        <v>48</v>
      </c>
      <c r="H1555" s="5">
        <v>4</v>
      </c>
      <c r="I1555" s="5">
        <v>6</v>
      </c>
      <c r="J1555" s="26">
        <v>4614</v>
      </c>
      <c r="K1555" s="26">
        <v>4285.5</v>
      </c>
      <c r="L1555" s="26">
        <v>0</v>
      </c>
      <c r="M1555" s="6">
        <v>148</v>
      </c>
      <c r="N1555" s="24">
        <f t="shared" si="469"/>
        <v>4322718.8353308961</v>
      </c>
      <c r="O1555" s="26"/>
      <c r="P1555" s="1">
        <f t="shared" si="463"/>
        <v>1149848.2904617772</v>
      </c>
      <c r="Q1555" s="1"/>
      <c r="R1555" s="1">
        <v>345762.71100000001</v>
      </c>
      <c r="S1555" s="1">
        <v>2827107.8338691187</v>
      </c>
      <c r="T1555" s="1"/>
      <c r="U1555" s="1">
        <f t="shared" si="471"/>
        <v>1008.684829152</v>
      </c>
      <c r="V1555" s="1">
        <f t="shared" si="471"/>
        <v>1008.684829152</v>
      </c>
      <c r="W1555" s="7">
        <v>2021</v>
      </c>
      <c r="X1555" s="173" t="s">
        <v>1394</v>
      </c>
      <c r="Y1555" s="11">
        <f>+P1555-'[1]Приложение №1'!$P1540</f>
        <v>1139792.275330896</v>
      </c>
      <c r="AA1555" s="24">
        <f t="shared" si="470"/>
        <v>4322718.8353308961</v>
      </c>
      <c r="AB1555" s="26"/>
      <c r="AC1555" s="26"/>
      <c r="AD1555" s="26"/>
      <c r="AE1555" s="26">
        <v>3637982.8809391405</v>
      </c>
      <c r="AF1555" s="26">
        <v>0</v>
      </c>
      <c r="AG1555" s="26"/>
      <c r="AH1555" s="26">
        <v>0</v>
      </c>
      <c r="AI1555" s="26">
        <v>0</v>
      </c>
      <c r="AJ1555" s="26">
        <v>0</v>
      </c>
      <c r="AK1555" s="26">
        <v>0</v>
      </c>
      <c r="AL1555" s="26">
        <v>0</v>
      </c>
      <c r="AM1555" s="26">
        <v>0</v>
      </c>
      <c r="AN1555" s="26">
        <v>561953.44859301648</v>
      </c>
      <c r="AO1555" s="1">
        <v>43227.188353308964</v>
      </c>
      <c r="AP1555" s="112">
        <v>79555.317445429813</v>
      </c>
      <c r="AQ1555" s="172"/>
    </row>
    <row r="1556" spans="1:43" x14ac:dyDescent="0.25">
      <c r="A1556" s="4">
        <f t="shared" si="472"/>
        <v>1527</v>
      </c>
      <c r="B1556" s="22">
        <f t="shared" si="473"/>
        <v>211</v>
      </c>
      <c r="C1556" s="2" t="s">
        <v>582</v>
      </c>
      <c r="D1556" s="2" t="s">
        <v>594</v>
      </c>
      <c r="E1556" s="5">
        <v>1981</v>
      </c>
      <c r="F1556" s="5">
        <v>2013</v>
      </c>
      <c r="G1556" s="5" t="s">
        <v>48</v>
      </c>
      <c r="H1556" s="5">
        <v>5</v>
      </c>
      <c r="I1556" s="5">
        <v>4</v>
      </c>
      <c r="J1556" s="26">
        <v>3315.7</v>
      </c>
      <c r="K1556" s="26">
        <v>2407.1999999999998</v>
      </c>
      <c r="L1556" s="26">
        <v>0</v>
      </c>
      <c r="M1556" s="6">
        <v>83</v>
      </c>
      <c r="N1556" s="24">
        <f t="shared" si="469"/>
        <v>2428106.1207346949</v>
      </c>
      <c r="O1556" s="26"/>
      <c r="P1556" s="1">
        <f t="shared" si="463"/>
        <v>645879.07772599161</v>
      </c>
      <c r="Q1556" s="1"/>
      <c r="R1556" s="1">
        <v>731045.43300870317</v>
      </c>
      <c r="S1556" s="1">
        <v>1051181.6100000001</v>
      </c>
      <c r="T1556" s="1"/>
      <c r="U1556" s="1">
        <f t="shared" si="471"/>
        <v>1008.6848291520002</v>
      </c>
      <c r="V1556" s="1">
        <f t="shared" si="471"/>
        <v>1008.6848291520002</v>
      </c>
      <c r="W1556" s="7">
        <v>2021</v>
      </c>
      <c r="X1556" s="173" t="s">
        <v>1394</v>
      </c>
      <c r="Y1556" s="11">
        <f>+P1556-'[1]Приложение №1'!$P1541</f>
        <v>640230.5407346948</v>
      </c>
      <c r="AA1556" s="24">
        <f t="shared" si="470"/>
        <v>2428106.1207346949</v>
      </c>
      <c r="AB1556" s="26"/>
      <c r="AC1556" s="26"/>
      <c r="AD1556" s="26"/>
      <c r="AE1556" s="26">
        <v>2043484.3987858361</v>
      </c>
      <c r="AF1556" s="26">
        <v>0</v>
      </c>
      <c r="AG1556" s="26"/>
      <c r="AH1556" s="26">
        <v>0</v>
      </c>
      <c r="AI1556" s="26">
        <v>0</v>
      </c>
      <c r="AJ1556" s="26">
        <v>0</v>
      </c>
      <c r="AK1556" s="26">
        <v>0</v>
      </c>
      <c r="AL1556" s="26">
        <v>0</v>
      </c>
      <c r="AM1556" s="26">
        <v>0</v>
      </c>
      <c r="AN1556" s="26">
        <v>315653.79569551029</v>
      </c>
      <c r="AO1556" s="1">
        <v>24281.061207346946</v>
      </c>
      <c r="AP1556" s="112">
        <v>44686.865046001316</v>
      </c>
      <c r="AQ1556" s="172"/>
    </row>
    <row r="1557" spans="1:43" x14ac:dyDescent="0.25">
      <c r="A1557" s="4">
        <f t="shared" si="472"/>
        <v>1528</v>
      </c>
      <c r="B1557" s="22">
        <f t="shared" si="473"/>
        <v>212</v>
      </c>
      <c r="C1557" s="2" t="s">
        <v>582</v>
      </c>
      <c r="D1557" s="2" t="s">
        <v>597</v>
      </c>
      <c r="E1557" s="5">
        <v>1975</v>
      </c>
      <c r="F1557" s="5">
        <v>2013</v>
      </c>
      <c r="G1557" s="5" t="s">
        <v>48</v>
      </c>
      <c r="H1557" s="5">
        <v>4</v>
      </c>
      <c r="I1557" s="5">
        <v>3</v>
      </c>
      <c r="J1557" s="26">
        <v>2248.5</v>
      </c>
      <c r="K1557" s="26">
        <v>1870.9</v>
      </c>
      <c r="L1557" s="26">
        <v>0</v>
      </c>
      <c r="M1557" s="6">
        <v>72</v>
      </c>
      <c r="N1557" s="24">
        <f t="shared" si="469"/>
        <v>1887148.4468604771</v>
      </c>
      <c r="O1557" s="26"/>
      <c r="P1557" s="1">
        <f t="shared" si="463"/>
        <v>1555153.7930604771</v>
      </c>
      <c r="Q1557" s="1"/>
      <c r="R1557" s="1"/>
      <c r="S1557" s="1">
        <v>331994.65379999997</v>
      </c>
      <c r="T1557" s="1"/>
      <c r="U1557" s="1">
        <f t="shared" si="471"/>
        <v>1008.6848291520001</v>
      </c>
      <c r="V1557" s="1">
        <f t="shared" si="471"/>
        <v>1008.6848291520001</v>
      </c>
      <c r="W1557" s="7">
        <v>2021</v>
      </c>
      <c r="X1557" s="173" t="s">
        <v>1394</v>
      </c>
      <c r="Y1557" s="11">
        <f>+P1557-'[1]Приложение №1'!$P1542</f>
        <v>497593.596860477</v>
      </c>
      <c r="AA1557" s="24">
        <f t="shared" si="470"/>
        <v>1887148.4468604771</v>
      </c>
      <c r="AB1557" s="26"/>
      <c r="AC1557" s="26"/>
      <c r="AD1557" s="26"/>
      <c r="AE1557" s="26">
        <v>1588216.5842839901</v>
      </c>
      <c r="AF1557" s="26">
        <v>0</v>
      </c>
      <c r="AG1557" s="26"/>
      <c r="AH1557" s="26">
        <v>0</v>
      </c>
      <c r="AI1557" s="26">
        <v>0</v>
      </c>
      <c r="AJ1557" s="26">
        <v>0</v>
      </c>
      <c r="AK1557" s="26">
        <v>0</v>
      </c>
      <c r="AL1557" s="26">
        <v>0</v>
      </c>
      <c r="AM1557" s="26">
        <v>0</v>
      </c>
      <c r="AN1557" s="26">
        <v>245329.298091862</v>
      </c>
      <c r="AO1557" s="1">
        <v>18871.484468604769</v>
      </c>
      <c r="AP1557" s="112">
        <v>34731.080016020227</v>
      </c>
      <c r="AQ1557" s="172"/>
    </row>
    <row r="1558" spans="1:43" ht="15" customHeight="1" x14ac:dyDescent="0.25">
      <c r="A1558" s="4">
        <f t="shared" si="472"/>
        <v>1529</v>
      </c>
      <c r="B1558" s="22">
        <f t="shared" si="473"/>
        <v>213</v>
      </c>
      <c r="C1558" s="2" t="s">
        <v>202</v>
      </c>
      <c r="D1558" s="2" t="s">
        <v>1129</v>
      </c>
      <c r="E1558" s="5">
        <v>1974</v>
      </c>
      <c r="F1558" s="5">
        <v>1974</v>
      </c>
      <c r="G1558" s="5" t="s">
        <v>48</v>
      </c>
      <c r="H1558" s="5">
        <v>2</v>
      </c>
      <c r="I1558" s="5">
        <v>2</v>
      </c>
      <c r="J1558" s="26">
        <v>473.3</v>
      </c>
      <c r="K1558" s="26">
        <v>439.1</v>
      </c>
      <c r="L1558" s="26">
        <v>0</v>
      </c>
      <c r="M1558" s="6">
        <v>9</v>
      </c>
      <c r="N1558" s="24">
        <f t="shared" si="469"/>
        <v>1576901.3985240001</v>
      </c>
      <c r="O1558" s="26"/>
      <c r="P1558" s="1">
        <f t="shared" si="463"/>
        <v>998311.61032399989</v>
      </c>
      <c r="Q1558" s="1"/>
      <c r="R1558" s="1">
        <v>40757.258199999997</v>
      </c>
      <c r="S1558" s="1">
        <v>537832.53000000014</v>
      </c>
      <c r="T1558" s="1"/>
      <c r="U1558" s="1">
        <f t="shared" si="471"/>
        <v>3591.2124767114551</v>
      </c>
      <c r="V1558" s="1">
        <f t="shared" si="471"/>
        <v>3591.2124767114551</v>
      </c>
      <c r="W1558" s="7">
        <v>2021</v>
      </c>
      <c r="X1558" s="173" t="s">
        <v>1394</v>
      </c>
      <c r="Y1558" s="11">
        <f>+P1558-'[1]Приложение №1'!$P1543</f>
        <v>-11236019.191475999</v>
      </c>
      <c r="AA1558" s="24">
        <f t="shared" si="470"/>
        <v>1576901.3985240001</v>
      </c>
      <c r="AB1558" s="26"/>
      <c r="AC1558" s="26"/>
      <c r="AD1558" s="26">
        <v>758098.38</v>
      </c>
      <c r="AE1558" s="26">
        <v>627792.72</v>
      </c>
      <c r="AF1558" s="26">
        <v>0</v>
      </c>
      <c r="AG1558" s="26"/>
      <c r="AH1558" s="26">
        <v>154817.788524</v>
      </c>
      <c r="AI1558" s="26">
        <v>0</v>
      </c>
      <c r="AJ1558" s="26"/>
      <c r="AK1558" s="26">
        <v>0</v>
      </c>
      <c r="AL1558" s="26">
        <v>0</v>
      </c>
      <c r="AM1558" s="26">
        <v>0</v>
      </c>
      <c r="AP1558" s="112">
        <v>36192.51</v>
      </c>
      <c r="AQ1558" s="172"/>
    </row>
    <row r="1559" spans="1:43" ht="15" customHeight="1" x14ac:dyDescent="0.25">
      <c r="A1559" s="4">
        <f t="shared" si="472"/>
        <v>1530</v>
      </c>
      <c r="B1559" s="22">
        <f t="shared" si="473"/>
        <v>214</v>
      </c>
      <c r="C1559" s="2" t="s">
        <v>601</v>
      </c>
      <c r="D1559" s="2" t="s">
        <v>919</v>
      </c>
      <c r="E1559" s="5">
        <v>1984</v>
      </c>
      <c r="F1559" s="5">
        <v>1984</v>
      </c>
      <c r="G1559" s="5" t="s">
        <v>48</v>
      </c>
      <c r="H1559" s="5">
        <v>5</v>
      </c>
      <c r="I1559" s="5">
        <v>4</v>
      </c>
      <c r="J1559" s="26">
        <v>3359.4</v>
      </c>
      <c r="K1559" s="26">
        <v>2435.8000000000002</v>
      </c>
      <c r="L1559" s="26">
        <v>553.20000000000005</v>
      </c>
      <c r="M1559" s="6">
        <v>62</v>
      </c>
      <c r="N1559" s="24">
        <f t="shared" si="469"/>
        <v>24399375.708956141</v>
      </c>
      <c r="O1559" s="26"/>
      <c r="P1559" s="1">
        <f t="shared" si="463"/>
        <v>15612229.768956143</v>
      </c>
      <c r="Q1559" s="1"/>
      <c r="R1559" s="1">
        <v>614522.35800000001</v>
      </c>
      <c r="S1559" s="1">
        <v>8172623.5819999995</v>
      </c>
      <c r="T1559" s="1"/>
      <c r="U1559" s="1">
        <f t="shared" si="471"/>
        <v>8163.0564432773972</v>
      </c>
      <c r="V1559" s="1">
        <f t="shared" si="471"/>
        <v>8163.0564432773972</v>
      </c>
      <c r="W1559" s="7">
        <v>2021</v>
      </c>
      <c r="X1559" s="173" t="s">
        <v>1394</v>
      </c>
      <c r="Y1559" s="11">
        <f>+P1559-'[1]Приложение №1'!$P1544</f>
        <v>-3224394.3810438663</v>
      </c>
      <c r="AA1559" s="24">
        <f t="shared" si="470"/>
        <v>24399375.708956141</v>
      </c>
      <c r="AB1559" s="26">
        <v>0</v>
      </c>
      <c r="AC1559" s="26">
        <v>0</v>
      </c>
      <c r="AD1559" s="26">
        <v>0</v>
      </c>
      <c r="AE1559" s="26">
        <v>0</v>
      </c>
      <c r="AF1559" s="26">
        <v>0</v>
      </c>
      <c r="AG1559" s="26"/>
      <c r="AH1559" s="26">
        <v>0</v>
      </c>
      <c r="AI1559" s="26">
        <v>0</v>
      </c>
      <c r="AJ1559" s="26">
        <v>0</v>
      </c>
      <c r="AK1559" s="26">
        <v>0</v>
      </c>
      <c r="AL1559" s="26">
        <v>10229706.1</v>
      </c>
      <c r="AM1559" s="26">
        <v>13577874.103206001</v>
      </c>
      <c r="AN1559" s="26">
        <v>258631.32</v>
      </c>
      <c r="AO1559" s="26">
        <v>39488.83</v>
      </c>
      <c r="AP1559" s="112">
        <v>293675.35575013998</v>
      </c>
      <c r="AQ1559" s="172"/>
    </row>
    <row r="1560" spans="1:43" ht="15" customHeight="1" x14ac:dyDescent="0.25">
      <c r="A1560" s="4">
        <f t="shared" si="472"/>
        <v>1531</v>
      </c>
      <c r="B1560" s="22">
        <f t="shared" si="473"/>
        <v>215</v>
      </c>
      <c r="C1560" s="2" t="s">
        <v>207</v>
      </c>
      <c r="D1560" s="2" t="s">
        <v>1130</v>
      </c>
      <c r="E1560" s="5">
        <v>1974</v>
      </c>
      <c r="F1560" s="5">
        <v>1974</v>
      </c>
      <c r="G1560" s="5" t="s">
        <v>63</v>
      </c>
      <c r="H1560" s="5">
        <v>2</v>
      </c>
      <c r="I1560" s="5">
        <v>2</v>
      </c>
      <c r="J1560" s="26">
        <v>563.70000000000005</v>
      </c>
      <c r="K1560" s="26">
        <v>265.89999999999998</v>
      </c>
      <c r="L1560" s="26">
        <v>239.29</v>
      </c>
      <c r="M1560" s="6">
        <v>30</v>
      </c>
      <c r="N1560" s="24">
        <f t="shared" si="469"/>
        <v>12707902.899999999</v>
      </c>
      <c r="O1560" s="26"/>
      <c r="P1560" s="1">
        <f t="shared" si="463"/>
        <v>10509502.987499999</v>
      </c>
      <c r="Q1560" s="1">
        <v>1270790.29</v>
      </c>
      <c r="R1560" s="1">
        <v>212689.61849999998</v>
      </c>
      <c r="S1560" s="1">
        <v>714920.00399999996</v>
      </c>
      <c r="T1560" s="26"/>
      <c r="U1560" s="1">
        <f t="shared" si="471"/>
        <v>25154.700013856174</v>
      </c>
      <c r="V1560" s="1">
        <f t="shared" si="471"/>
        <v>25154.700013856174</v>
      </c>
      <c r="W1560" s="7">
        <v>2021</v>
      </c>
      <c r="X1560" s="173" t="s">
        <v>1394</v>
      </c>
      <c r="Y1560" s="11">
        <f>+P1560-'[1]Приложение №1'!$P1545</f>
        <v>0</v>
      </c>
      <c r="AA1560" s="24">
        <f t="shared" si="470"/>
        <v>12707902.899999999</v>
      </c>
      <c r="AB1560" s="26">
        <v>1605537.212916</v>
      </c>
      <c r="AC1560" s="26">
        <v>570618.1761840001</v>
      </c>
      <c r="AD1560" s="26">
        <v>213299.74654800002</v>
      </c>
      <c r="AE1560" s="26">
        <v>908269.89691199991</v>
      </c>
      <c r="AF1560" s="26">
        <v>0</v>
      </c>
      <c r="AG1560" s="26"/>
      <c r="AH1560" s="26">
        <v>300335.20729799999</v>
      </c>
      <c r="AI1560" s="26">
        <v>0</v>
      </c>
      <c r="AJ1560" s="26">
        <v>1958735.1200339999</v>
      </c>
      <c r="AK1560" s="26">
        <v>0</v>
      </c>
      <c r="AL1560" s="26">
        <v>3424528.096374</v>
      </c>
      <c r="AM1560" s="26">
        <v>3192509.3269440001</v>
      </c>
      <c r="AN1560" s="26">
        <v>223710.41</v>
      </c>
      <c r="AO1560" s="1">
        <v>44142.64</v>
      </c>
      <c r="AP1560" s="112">
        <v>266217.06679000007</v>
      </c>
      <c r="AQ1560" s="172"/>
    </row>
    <row r="1561" spans="1:43" ht="15" customHeight="1" x14ac:dyDescent="0.25">
      <c r="A1561" s="4">
        <f t="shared" si="472"/>
        <v>1532</v>
      </c>
      <c r="B1561" s="22">
        <f t="shared" si="473"/>
        <v>216</v>
      </c>
      <c r="C1561" s="2" t="s">
        <v>1131</v>
      </c>
      <c r="D1561" s="2" t="s">
        <v>1132</v>
      </c>
      <c r="E1561" s="5">
        <v>1968</v>
      </c>
      <c r="F1561" s="5">
        <v>1968</v>
      </c>
      <c r="G1561" s="5" t="s">
        <v>63</v>
      </c>
      <c r="H1561" s="5">
        <v>2</v>
      </c>
      <c r="I1561" s="5">
        <v>1</v>
      </c>
      <c r="J1561" s="26">
        <v>408.1</v>
      </c>
      <c r="K1561" s="26">
        <v>267.8</v>
      </c>
      <c r="L1561" s="26">
        <v>131.6</v>
      </c>
      <c r="M1561" s="6">
        <v>23</v>
      </c>
      <c r="N1561" s="24">
        <f t="shared" si="469"/>
        <v>8813276.2199999988</v>
      </c>
      <c r="O1561" s="26"/>
      <c r="P1561" s="1">
        <f t="shared" si="463"/>
        <v>8218108.6483999984</v>
      </c>
      <c r="Q1561" s="1"/>
      <c r="R1561" s="1">
        <v>107898.2116</v>
      </c>
      <c r="S1561" s="1">
        <v>487269.36</v>
      </c>
      <c r="T1561" s="26"/>
      <c r="U1561" s="1">
        <f t="shared" si="471"/>
        <v>22066.289984977466</v>
      </c>
      <c r="V1561" s="1">
        <f t="shared" si="471"/>
        <v>22066.289984977466</v>
      </c>
      <c r="W1561" s="7">
        <v>2021</v>
      </c>
      <c r="X1561" s="173" t="s">
        <v>1394</v>
      </c>
      <c r="Y1561" s="11">
        <f>+P1561-'[1]Приложение №1'!$P1546</f>
        <v>0</v>
      </c>
      <c r="AA1561" s="24">
        <f t="shared" si="470"/>
        <v>8813276.2199999988</v>
      </c>
      <c r="AB1561" s="26">
        <v>1262011.3380420001</v>
      </c>
      <c r="AC1561" s="26">
        <v>0</v>
      </c>
      <c r="AD1561" s="26">
        <v>163741.24069799998</v>
      </c>
      <c r="AE1561" s="26">
        <v>0</v>
      </c>
      <c r="AF1561" s="26">
        <v>0</v>
      </c>
      <c r="AG1561" s="26"/>
      <c r="AH1561" s="26">
        <v>237443.10029999999</v>
      </c>
      <c r="AI1561" s="26">
        <v>0</v>
      </c>
      <c r="AJ1561" s="26">
        <v>1543425.1088339998</v>
      </c>
      <c r="AK1561" s="26">
        <v>0</v>
      </c>
      <c r="AL1561" s="26">
        <v>2703418.3069739998</v>
      </c>
      <c r="AM1561" s="26">
        <v>2519368.552344</v>
      </c>
      <c r="AN1561" s="26">
        <v>155823.53</v>
      </c>
      <c r="AO1561" s="1">
        <v>43710.97</v>
      </c>
      <c r="AP1561" s="112">
        <v>184334.07280800003</v>
      </c>
      <c r="AQ1561" s="172"/>
    </row>
    <row r="1562" spans="1:43" ht="15" customHeight="1" x14ac:dyDescent="0.25">
      <c r="A1562" s="4">
        <f t="shared" si="472"/>
        <v>1533</v>
      </c>
      <c r="B1562" s="22">
        <f t="shared" si="473"/>
        <v>217</v>
      </c>
      <c r="C1562" s="2" t="s">
        <v>210</v>
      </c>
      <c r="D1562" s="2" t="s">
        <v>212</v>
      </c>
      <c r="E1562" s="5">
        <v>1979</v>
      </c>
      <c r="F1562" s="5">
        <v>1979</v>
      </c>
      <c r="G1562" s="5" t="s">
        <v>63</v>
      </c>
      <c r="H1562" s="5">
        <v>2</v>
      </c>
      <c r="I1562" s="5">
        <v>2</v>
      </c>
      <c r="J1562" s="26">
        <v>546</v>
      </c>
      <c r="K1562" s="26">
        <v>500</v>
      </c>
      <c r="L1562" s="26">
        <v>0</v>
      </c>
      <c r="M1562" s="6">
        <v>35</v>
      </c>
      <c r="N1562" s="24">
        <f t="shared" si="469"/>
        <v>4403774.9999999991</v>
      </c>
      <c r="O1562" s="26"/>
      <c r="P1562" s="1">
        <f t="shared" ref="P1562:P1625" si="474">N1562-Q1562-R1562-S1562-O1562-T1562</f>
        <v>4282990.8999999994</v>
      </c>
      <c r="Q1562" s="1"/>
      <c r="R1562" s="1">
        <v>32895</v>
      </c>
      <c r="S1562" s="1">
        <v>87889.099999999977</v>
      </c>
      <c r="T1562" s="26"/>
      <c r="U1562" s="1">
        <f t="shared" si="471"/>
        <v>8807.5499999999975</v>
      </c>
      <c r="V1562" s="1">
        <f t="shared" si="471"/>
        <v>8807.5499999999975</v>
      </c>
      <c r="W1562" s="7">
        <v>2021</v>
      </c>
      <c r="X1562" s="173" t="s">
        <v>1394</v>
      </c>
      <c r="Y1562" s="11">
        <f>+P1562-'[1]Приложение №1'!$P1547</f>
        <v>0</v>
      </c>
      <c r="AA1562" s="24">
        <f t="shared" si="470"/>
        <v>4403774.9999999991</v>
      </c>
      <c r="AB1562" s="26">
        <v>1122806.3492099999</v>
      </c>
      <c r="AC1562" s="26">
        <v>0</v>
      </c>
      <c r="AD1562" s="26">
        <v>154820.78303999998</v>
      </c>
      <c r="AE1562" s="26">
        <v>0</v>
      </c>
      <c r="AF1562" s="26">
        <v>0</v>
      </c>
      <c r="AG1562" s="26"/>
      <c r="AH1562" s="26">
        <v>271668.65669999999</v>
      </c>
      <c r="AI1562" s="26">
        <v>0</v>
      </c>
      <c r="AJ1562" s="26">
        <v>0</v>
      </c>
      <c r="AK1562" s="26">
        <v>0</v>
      </c>
      <c r="AL1562" s="26">
        <v>2335815.8873700001</v>
      </c>
      <c r="AM1562" s="26">
        <v>0</v>
      </c>
      <c r="AN1562" s="26">
        <v>389666.05</v>
      </c>
      <c r="AO1562" s="1">
        <v>44037.75</v>
      </c>
      <c r="AP1562" s="112">
        <v>84959.523680000013</v>
      </c>
      <c r="AQ1562" s="172"/>
    </row>
    <row r="1563" spans="1:43" ht="15" customHeight="1" x14ac:dyDescent="0.25">
      <c r="A1563" s="4">
        <f t="shared" si="472"/>
        <v>1534</v>
      </c>
      <c r="B1563" s="22">
        <f t="shared" si="473"/>
        <v>218</v>
      </c>
      <c r="C1563" s="2" t="s">
        <v>215</v>
      </c>
      <c r="D1563" s="2" t="s">
        <v>1133</v>
      </c>
      <c r="E1563" s="5">
        <v>1978</v>
      </c>
      <c r="F1563" s="5">
        <v>1978</v>
      </c>
      <c r="G1563" s="5" t="s">
        <v>63</v>
      </c>
      <c r="H1563" s="5">
        <v>2</v>
      </c>
      <c r="I1563" s="5">
        <v>2</v>
      </c>
      <c r="J1563" s="26">
        <v>522.4</v>
      </c>
      <c r="K1563" s="26">
        <v>480.6</v>
      </c>
      <c r="L1563" s="26">
        <v>0</v>
      </c>
      <c r="M1563" s="6">
        <v>38</v>
      </c>
      <c r="N1563" s="24">
        <f t="shared" si="469"/>
        <v>11233683.770000001</v>
      </c>
      <c r="O1563" s="26"/>
      <c r="P1563" s="1">
        <f t="shared" si="474"/>
        <v>10673309.702800002</v>
      </c>
      <c r="Q1563" s="1"/>
      <c r="R1563" s="1">
        <v>188389.6672</v>
      </c>
      <c r="S1563" s="1">
        <v>371984.4</v>
      </c>
      <c r="T1563" s="26"/>
      <c r="U1563" s="1">
        <f t="shared" si="471"/>
        <v>23374.289991677073</v>
      </c>
      <c r="V1563" s="1">
        <f t="shared" si="471"/>
        <v>23374.289991677073</v>
      </c>
      <c r="W1563" s="7">
        <v>2021</v>
      </c>
      <c r="X1563" s="173" t="s">
        <v>1394</v>
      </c>
      <c r="Y1563" s="11">
        <f>+P1563-'[1]Приложение №1'!$P1548</f>
        <v>0</v>
      </c>
      <c r="AA1563" s="24">
        <f t="shared" si="470"/>
        <v>11233683.770000001</v>
      </c>
      <c r="AB1563" s="26">
        <v>1420546.358238</v>
      </c>
      <c r="AC1563" s="26">
        <v>517181.36110199994</v>
      </c>
      <c r="AD1563" s="26">
        <v>188238.78893400004</v>
      </c>
      <c r="AE1563" s="26">
        <v>795821.290194</v>
      </c>
      <c r="AF1563" s="26">
        <v>0</v>
      </c>
      <c r="AG1563" s="26"/>
      <c r="AH1563" s="26">
        <v>280575.91304399999</v>
      </c>
      <c r="AI1563" s="26">
        <v>0</v>
      </c>
      <c r="AJ1563" s="26">
        <v>1726992.5017379997</v>
      </c>
      <c r="AK1563" s="26">
        <v>0</v>
      </c>
      <c r="AL1563" s="26">
        <v>3022892.8947839998</v>
      </c>
      <c r="AM1563" s="26">
        <v>2795707.9689839999</v>
      </c>
      <c r="AN1563" s="26">
        <v>206561.83</v>
      </c>
      <c r="AO1563" s="1">
        <v>44128.81</v>
      </c>
      <c r="AP1563" s="112">
        <v>235036.05298199999</v>
      </c>
      <c r="AQ1563" s="172"/>
    </row>
    <row r="1564" spans="1:43" ht="15" customHeight="1" x14ac:dyDescent="0.25">
      <c r="A1564" s="4">
        <f t="shared" si="472"/>
        <v>1535</v>
      </c>
      <c r="B1564" s="22">
        <f t="shared" si="473"/>
        <v>219</v>
      </c>
      <c r="C1564" s="2" t="s">
        <v>215</v>
      </c>
      <c r="D1564" s="2" t="s">
        <v>925</v>
      </c>
      <c r="E1564" s="5">
        <v>1974</v>
      </c>
      <c r="F1564" s="5">
        <v>2013</v>
      </c>
      <c r="G1564" s="5" t="s">
        <v>63</v>
      </c>
      <c r="H1564" s="5">
        <v>2</v>
      </c>
      <c r="I1564" s="5">
        <v>2</v>
      </c>
      <c r="J1564" s="26">
        <v>504.8</v>
      </c>
      <c r="K1564" s="26">
        <v>439.8</v>
      </c>
      <c r="L1564" s="26">
        <v>0</v>
      </c>
      <c r="M1564" s="6">
        <v>39</v>
      </c>
      <c r="N1564" s="24">
        <f t="shared" si="469"/>
        <v>2878609.75</v>
      </c>
      <c r="O1564" s="26"/>
      <c r="P1564" s="1">
        <f t="shared" si="474"/>
        <v>2834277.9127593073</v>
      </c>
      <c r="Q1564" s="1"/>
      <c r="R1564" s="1"/>
      <c r="S1564" s="1">
        <v>44331.837240692752</v>
      </c>
      <c r="T1564" s="26"/>
      <c r="U1564" s="1">
        <f t="shared" si="471"/>
        <v>6545.270009095043</v>
      </c>
      <c r="V1564" s="1">
        <f t="shared" si="471"/>
        <v>6545.270009095043</v>
      </c>
      <c r="W1564" s="7">
        <v>2021</v>
      </c>
      <c r="X1564" s="173" t="s">
        <v>1394</v>
      </c>
      <c r="Y1564" s="11">
        <f>+P1564-'[1]Приложение №1'!$P1549</f>
        <v>0</v>
      </c>
      <c r="AA1564" s="24">
        <f t="shared" si="470"/>
        <v>2878609.75</v>
      </c>
      <c r="AB1564" s="26">
        <v>0</v>
      </c>
      <c r="AC1564" s="26">
        <v>0</v>
      </c>
      <c r="AD1564" s="26">
        <v>0</v>
      </c>
      <c r="AE1564" s="26">
        <v>0</v>
      </c>
      <c r="AF1564" s="26">
        <v>0</v>
      </c>
      <c r="AG1564" s="26"/>
      <c r="AH1564" s="26">
        <v>0</v>
      </c>
      <c r="AI1564" s="26">
        <v>0</v>
      </c>
      <c r="AJ1564" s="26">
        <v>0</v>
      </c>
      <c r="AK1564" s="26">
        <v>0</v>
      </c>
      <c r="AL1564" s="26">
        <v>2758542.0907902862</v>
      </c>
      <c r="AM1564" s="26">
        <v>0</v>
      </c>
      <c r="AN1564" s="26">
        <v>49743.930676184158</v>
      </c>
      <c r="AO1564" s="1">
        <v>10000</v>
      </c>
      <c r="AP1564" s="112">
        <v>60323.728533529669</v>
      </c>
      <c r="AQ1564" s="172"/>
    </row>
    <row r="1565" spans="1:43" ht="15" customHeight="1" x14ac:dyDescent="0.25">
      <c r="A1565" s="4">
        <f t="shared" si="472"/>
        <v>1536</v>
      </c>
      <c r="B1565" s="22">
        <f t="shared" si="473"/>
        <v>220</v>
      </c>
      <c r="C1565" s="2" t="s">
        <v>215</v>
      </c>
      <c r="D1565" s="2" t="s">
        <v>1134</v>
      </c>
      <c r="E1565" s="5">
        <v>1976</v>
      </c>
      <c r="F1565" s="5">
        <v>1976</v>
      </c>
      <c r="G1565" s="5" t="s">
        <v>63</v>
      </c>
      <c r="H1565" s="5">
        <v>2</v>
      </c>
      <c r="I1565" s="5">
        <v>2</v>
      </c>
      <c r="J1565" s="26">
        <v>851</v>
      </c>
      <c r="K1565" s="26">
        <v>749.1</v>
      </c>
      <c r="L1565" s="26">
        <v>0</v>
      </c>
      <c r="M1565" s="6">
        <v>46</v>
      </c>
      <c r="N1565" s="24">
        <f t="shared" si="469"/>
        <v>17509680.649999999</v>
      </c>
      <c r="O1565" s="26"/>
      <c r="P1565" s="1">
        <f t="shared" si="474"/>
        <v>16719126.5408</v>
      </c>
      <c r="Q1565" s="1"/>
      <c r="R1565" s="1">
        <v>210750.70920000001</v>
      </c>
      <c r="S1565" s="1">
        <v>579803.40000000014</v>
      </c>
      <c r="T1565" s="26"/>
      <c r="U1565" s="1">
        <f t="shared" ref="U1565:V1584" si="475">$N1565/($K1565+$L1565)</f>
        <v>23374.290014684284</v>
      </c>
      <c r="V1565" s="1">
        <f t="shared" si="475"/>
        <v>23374.290014684284</v>
      </c>
      <c r="W1565" s="7">
        <v>2021</v>
      </c>
      <c r="X1565" s="173" t="s">
        <v>1394</v>
      </c>
      <c r="Y1565" s="11">
        <f>+P1565-'[1]Приложение №1'!$P1550</f>
        <v>0</v>
      </c>
      <c r="AA1565" s="24">
        <f t="shared" si="470"/>
        <v>17509680.649999999</v>
      </c>
      <c r="AB1565" s="26">
        <v>2221984.2448439999</v>
      </c>
      <c r="AC1565" s="26">
        <v>819729.28085999994</v>
      </c>
      <c r="AD1565" s="26">
        <v>299964.05367599998</v>
      </c>
      <c r="AE1565" s="26">
        <v>1249442.7868020001</v>
      </c>
      <c r="AF1565" s="26">
        <v>0</v>
      </c>
      <c r="AG1565" s="26"/>
      <c r="AH1565" s="26">
        <v>437327.13137400005</v>
      </c>
      <c r="AI1565" s="26">
        <v>0</v>
      </c>
      <c r="AJ1565" s="26">
        <v>2721289.4903879995</v>
      </c>
      <c r="AK1565" s="26">
        <v>0</v>
      </c>
      <c r="AL1565" s="26">
        <v>4741374.0230219997</v>
      </c>
      <c r="AM1565" s="26">
        <v>4385580.8882760014</v>
      </c>
      <c r="AN1565" s="26">
        <v>218361.87</v>
      </c>
      <c r="AO1565" s="1">
        <v>45567.81</v>
      </c>
      <c r="AP1565" s="112">
        <v>369059.07075800002</v>
      </c>
      <c r="AQ1565" s="172"/>
    </row>
    <row r="1566" spans="1:43" ht="15" customHeight="1" x14ac:dyDescent="0.25">
      <c r="A1566" s="4">
        <f t="shared" si="472"/>
        <v>1537</v>
      </c>
      <c r="B1566" s="22">
        <f t="shared" si="473"/>
        <v>221</v>
      </c>
      <c r="C1566" s="2" t="s">
        <v>217</v>
      </c>
      <c r="D1566" s="2" t="s">
        <v>1135</v>
      </c>
      <c r="E1566" s="5">
        <v>1991</v>
      </c>
      <c r="F1566" s="5">
        <v>1991</v>
      </c>
      <c r="G1566" s="5" t="s">
        <v>63</v>
      </c>
      <c r="H1566" s="5">
        <v>2</v>
      </c>
      <c r="I1566" s="5">
        <v>1</v>
      </c>
      <c r="J1566" s="26">
        <v>689.4</v>
      </c>
      <c r="K1566" s="26">
        <v>582.4</v>
      </c>
      <c r="L1566" s="26">
        <v>0</v>
      </c>
      <c r="M1566" s="6">
        <v>20</v>
      </c>
      <c r="N1566" s="24">
        <f t="shared" si="469"/>
        <v>1744852.93</v>
      </c>
      <c r="O1566" s="26"/>
      <c r="P1566" s="1">
        <f t="shared" si="474"/>
        <v>1140436.4011999997</v>
      </c>
      <c r="Q1566" s="1"/>
      <c r="R1566" s="1">
        <v>153638.92879999999</v>
      </c>
      <c r="S1566" s="1">
        <v>450777.60000000003</v>
      </c>
      <c r="T1566" s="26"/>
      <c r="U1566" s="1">
        <f t="shared" si="475"/>
        <v>2995.9700034340658</v>
      </c>
      <c r="V1566" s="1">
        <f t="shared" si="475"/>
        <v>2995.9700034340658</v>
      </c>
      <c r="W1566" s="7">
        <v>2021</v>
      </c>
      <c r="X1566" s="173" t="s">
        <v>1394</v>
      </c>
      <c r="Y1566" s="11">
        <f>+P1566-'[1]Приложение №1'!$P1551</f>
        <v>0</v>
      </c>
      <c r="AA1566" s="24">
        <f t="shared" si="470"/>
        <v>1744852.93</v>
      </c>
      <c r="AB1566" s="26">
        <v>0</v>
      </c>
      <c r="AC1566" s="26">
        <v>0</v>
      </c>
      <c r="AD1566" s="26">
        <v>0</v>
      </c>
      <c r="AE1566" s="26">
        <v>0</v>
      </c>
      <c r="AF1566" s="26">
        <v>0</v>
      </c>
      <c r="AG1566" s="26"/>
      <c r="AH1566" s="26">
        <v>0</v>
      </c>
      <c r="AI1566" s="26">
        <v>0</v>
      </c>
      <c r="AJ1566" s="26">
        <v>1632095.6034521514</v>
      </c>
      <c r="AK1566" s="26">
        <v>0</v>
      </c>
      <c r="AL1566" s="26">
        <v>0</v>
      </c>
      <c r="AM1566" s="26">
        <v>0</v>
      </c>
      <c r="AN1566" s="26">
        <v>47066.701252655272</v>
      </c>
      <c r="AO1566" s="1">
        <v>30000</v>
      </c>
      <c r="AP1566" s="112">
        <v>35690.625295193175</v>
      </c>
      <c r="AQ1566" s="172"/>
    </row>
    <row r="1567" spans="1:43" ht="15" customHeight="1" x14ac:dyDescent="0.25">
      <c r="A1567" s="4">
        <f t="shared" si="472"/>
        <v>1538</v>
      </c>
      <c r="B1567" s="22">
        <f t="shared" si="473"/>
        <v>222</v>
      </c>
      <c r="C1567" s="2" t="s">
        <v>54</v>
      </c>
      <c r="D1567" s="2" t="s">
        <v>1136</v>
      </c>
      <c r="E1567" s="5">
        <v>1977</v>
      </c>
      <c r="F1567" s="5">
        <v>1977</v>
      </c>
      <c r="G1567" s="5" t="s">
        <v>48</v>
      </c>
      <c r="H1567" s="5">
        <v>4</v>
      </c>
      <c r="I1567" s="5">
        <v>1</v>
      </c>
      <c r="J1567" s="26">
        <v>1434.1</v>
      </c>
      <c r="K1567" s="26">
        <v>1314.2</v>
      </c>
      <c r="L1567" s="26">
        <v>1</v>
      </c>
      <c r="M1567" s="6">
        <v>46</v>
      </c>
      <c r="N1567" s="24">
        <f t="shared" si="469"/>
        <v>23517143.800000001</v>
      </c>
      <c r="O1567" s="26"/>
      <c r="P1567" s="1">
        <f t="shared" si="474"/>
        <v>18660729.0396</v>
      </c>
      <c r="Q1567" s="1"/>
      <c r="R1567" s="1">
        <v>544547.16039999994</v>
      </c>
      <c r="S1567" s="1">
        <v>4311867.5999999996</v>
      </c>
      <c r="T1567" s="1"/>
      <c r="U1567" s="1">
        <f t="shared" si="475"/>
        <v>17881.039993917275</v>
      </c>
      <c r="V1567" s="1">
        <f t="shared" si="475"/>
        <v>17881.039993917275</v>
      </c>
      <c r="W1567" s="7">
        <v>2021</v>
      </c>
      <c r="X1567" s="173" t="s">
        <v>1394</v>
      </c>
      <c r="Y1567" s="11">
        <f>+P1567-'[1]Приложение №1'!$P1552</f>
        <v>0</v>
      </c>
      <c r="AA1567" s="24">
        <f t="shared" si="470"/>
        <v>23517143.800000001</v>
      </c>
      <c r="AB1567" s="26">
        <v>3661472.2518719994</v>
      </c>
      <c r="AC1567" s="26">
        <v>1317876.0443460001</v>
      </c>
      <c r="AD1567" s="26">
        <v>1401977.6916540002</v>
      </c>
      <c r="AE1567" s="26">
        <v>886159.65735600004</v>
      </c>
      <c r="AF1567" s="26">
        <v>0</v>
      </c>
      <c r="AG1567" s="26"/>
      <c r="AH1567" s="26">
        <v>124380.97009799999</v>
      </c>
      <c r="AI1567" s="26">
        <v>0</v>
      </c>
      <c r="AJ1567" s="26">
        <v>6856026.5788080012</v>
      </c>
      <c r="AK1567" s="26">
        <v>848379.40495800006</v>
      </c>
      <c r="AL1567" s="26">
        <v>3566453.5386839998</v>
      </c>
      <c r="AM1567" s="26">
        <v>3838143.5148840002</v>
      </c>
      <c r="AN1567" s="26">
        <v>460066.39</v>
      </c>
      <c r="AO1567" s="26">
        <v>64159.31</v>
      </c>
      <c r="AP1567" s="112">
        <v>492048.44734000007</v>
      </c>
      <c r="AQ1567" s="172"/>
    </row>
    <row r="1568" spans="1:43" ht="15" customHeight="1" x14ac:dyDescent="0.25">
      <c r="A1568" s="4">
        <f t="shared" si="472"/>
        <v>1539</v>
      </c>
      <c r="B1568" s="22">
        <f t="shared" si="473"/>
        <v>223</v>
      </c>
      <c r="C1568" s="13" t="s">
        <v>54</v>
      </c>
      <c r="D1568" s="2" t="s">
        <v>1373</v>
      </c>
      <c r="E1568" s="5" t="s">
        <v>1374</v>
      </c>
      <c r="F1568" s="5">
        <v>1982</v>
      </c>
      <c r="G1568" s="5" t="s">
        <v>48</v>
      </c>
      <c r="H1568" s="5" t="s">
        <v>1375</v>
      </c>
      <c r="I1568" s="5" t="s">
        <v>1376</v>
      </c>
      <c r="J1568" s="26">
        <v>6010.4</v>
      </c>
      <c r="K1568" s="26">
        <v>4154.3999999999996</v>
      </c>
      <c r="L1568" s="26">
        <v>1856</v>
      </c>
      <c r="M1568" s="6">
        <v>135</v>
      </c>
      <c r="N1568" s="24">
        <f t="shared" si="469"/>
        <v>32445103.894780267</v>
      </c>
      <c r="O1568" s="26"/>
      <c r="P1568" s="1">
        <f t="shared" si="474"/>
        <v>1868211.6747802719</v>
      </c>
      <c r="Q1568" s="1">
        <v>1821800</v>
      </c>
      <c r="R1568" s="1">
        <v>2991447.42</v>
      </c>
      <c r="S1568" s="1">
        <v>25763644.799999997</v>
      </c>
      <c r="T1568" s="1"/>
      <c r="U1568" s="1">
        <f t="shared" si="475"/>
        <v>5398.1605042560013</v>
      </c>
      <c r="V1568" s="1">
        <f t="shared" si="475"/>
        <v>5398.1605042560013</v>
      </c>
      <c r="W1568" s="7">
        <v>2021</v>
      </c>
      <c r="X1568" s="173" t="s">
        <v>1394</v>
      </c>
      <c r="Y1568" s="11">
        <f>+P1568-'[1]Приложение №1'!$P1553</f>
        <v>1.862645149230957E-9</v>
      </c>
      <c r="AA1568" s="24">
        <f t="shared" si="470"/>
        <v>32445103.894780267</v>
      </c>
      <c r="AB1568" s="26"/>
      <c r="AC1568" s="26"/>
      <c r="AD1568" s="26"/>
      <c r="AE1568" s="26"/>
      <c r="AF1568" s="1"/>
      <c r="AG1568" s="1"/>
      <c r="AH1568" s="26"/>
      <c r="AI1568" s="1"/>
      <c r="AJ1568" s="26">
        <v>28575700.804288771</v>
      </c>
      <c r="AK1568" s="26"/>
      <c r="AL1568" s="26"/>
      <c r="AM1568" s="26"/>
      <c r="AN1568" s="26">
        <v>2920059.3505302239</v>
      </c>
      <c r="AO1568" s="1">
        <v>324451.03894780268</v>
      </c>
      <c r="AP1568" s="112">
        <v>624892.70101346797</v>
      </c>
      <c r="AQ1568" s="172"/>
    </row>
    <row r="1569" spans="1:43" ht="15" customHeight="1" x14ac:dyDescent="0.25">
      <c r="A1569" s="4">
        <f t="shared" si="472"/>
        <v>1540</v>
      </c>
      <c r="B1569" s="22">
        <f t="shared" si="473"/>
        <v>224</v>
      </c>
      <c r="C1569" s="2" t="s">
        <v>54</v>
      </c>
      <c r="D1569" s="2" t="s">
        <v>1137</v>
      </c>
      <c r="E1569" s="5">
        <v>1975</v>
      </c>
      <c r="F1569" s="5">
        <v>1975</v>
      </c>
      <c r="G1569" s="5" t="s">
        <v>48</v>
      </c>
      <c r="H1569" s="5">
        <v>5</v>
      </c>
      <c r="I1569" s="5">
        <v>5</v>
      </c>
      <c r="J1569" s="26">
        <v>3670.4</v>
      </c>
      <c r="K1569" s="26">
        <v>2952.5</v>
      </c>
      <c r="L1569" s="26">
        <v>717.9</v>
      </c>
      <c r="M1569" s="6">
        <v>116</v>
      </c>
      <c r="N1569" s="24">
        <f t="shared" si="469"/>
        <v>63008068.420000002</v>
      </c>
      <c r="O1569" s="26"/>
      <c r="P1569" s="1">
        <f t="shared" si="474"/>
        <v>46996321.7892</v>
      </c>
      <c r="Q1569" s="1"/>
      <c r="R1569" s="1">
        <v>1638260.2708000001</v>
      </c>
      <c r="S1569" s="1">
        <v>14373486.360000001</v>
      </c>
      <c r="T1569" s="1"/>
      <c r="U1569" s="1">
        <f t="shared" si="475"/>
        <v>17166.540001089801</v>
      </c>
      <c r="V1569" s="1">
        <f t="shared" si="475"/>
        <v>17166.540001089801</v>
      </c>
      <c r="W1569" s="7">
        <v>2021</v>
      </c>
      <c r="X1569" s="173" t="s">
        <v>1394</v>
      </c>
      <c r="Y1569" s="11">
        <f>+P1569-'[1]Приложение №1'!$P1554</f>
        <v>0</v>
      </c>
      <c r="AA1569" s="24">
        <f t="shared" si="470"/>
        <v>63008068.420000002</v>
      </c>
      <c r="AB1569" s="26">
        <v>10289263.558588</v>
      </c>
      <c r="AC1569" s="26">
        <v>3743156.0614419999</v>
      </c>
      <c r="AD1569" s="26">
        <v>3946478.5112620001</v>
      </c>
      <c r="AE1569" s="26">
        <v>2525477.5150359999</v>
      </c>
      <c r="AF1569" s="26">
        <v>0</v>
      </c>
      <c r="AG1569" s="26"/>
      <c r="AH1569" s="26">
        <v>347116.72035600001</v>
      </c>
      <c r="AI1569" s="26">
        <v>0</v>
      </c>
      <c r="AJ1569" s="26">
        <v>19311206.205424</v>
      </c>
      <c r="AK1569" s="26">
        <v>0</v>
      </c>
      <c r="AL1569" s="26">
        <v>10034931.104254002</v>
      </c>
      <c r="AM1569" s="26">
        <v>10831078.675998004</v>
      </c>
      <c r="AN1569" s="26">
        <v>572156.82000000007</v>
      </c>
      <c r="AO1569" s="26">
        <v>72629</v>
      </c>
      <c r="AP1569" s="112">
        <v>1334574.2476400002</v>
      </c>
      <c r="AQ1569" s="172"/>
    </row>
    <row r="1570" spans="1:43" ht="15" customHeight="1" x14ac:dyDescent="0.25">
      <c r="A1570" s="4">
        <f t="shared" si="472"/>
        <v>1541</v>
      </c>
      <c r="B1570" s="22">
        <f t="shared" si="473"/>
        <v>225</v>
      </c>
      <c r="C1570" s="2" t="s">
        <v>54</v>
      </c>
      <c r="D1570" s="2" t="s">
        <v>1139</v>
      </c>
      <c r="E1570" s="5">
        <v>1976</v>
      </c>
      <c r="F1570" s="5">
        <v>1976</v>
      </c>
      <c r="G1570" s="5" t="s">
        <v>48</v>
      </c>
      <c r="H1570" s="5">
        <v>5</v>
      </c>
      <c r="I1570" s="5">
        <v>5</v>
      </c>
      <c r="J1570" s="26">
        <v>3760.4</v>
      </c>
      <c r="K1570" s="26">
        <v>2841.6</v>
      </c>
      <c r="L1570" s="26">
        <v>918.8</v>
      </c>
      <c r="M1570" s="6">
        <v>103</v>
      </c>
      <c r="N1570" s="24">
        <f t="shared" si="469"/>
        <v>64553057.020000003</v>
      </c>
      <c r="O1570" s="26"/>
      <c r="P1570" s="1">
        <f t="shared" si="474"/>
        <v>47626660.84920001</v>
      </c>
      <c r="Q1570" s="1"/>
      <c r="R1570" s="1">
        <v>1600644.6507999999</v>
      </c>
      <c r="S1570" s="1">
        <v>15325751.52</v>
      </c>
      <c r="T1570" s="1"/>
      <c r="U1570" s="1">
        <f t="shared" si="475"/>
        <v>17166.54000106372</v>
      </c>
      <c r="V1570" s="1">
        <f t="shared" si="475"/>
        <v>17166.54000106372</v>
      </c>
      <c r="W1570" s="7">
        <v>2021</v>
      </c>
      <c r="X1570" s="173" t="s">
        <v>1394</v>
      </c>
      <c r="Y1570" s="11">
        <f>+P1570-'[1]Приложение №1'!$P1555</f>
        <v>0</v>
      </c>
      <c r="AA1570" s="24">
        <f t="shared" si="470"/>
        <v>64553057.020000003</v>
      </c>
      <c r="AB1570" s="26">
        <v>10537075.366258001</v>
      </c>
      <c r="AC1570" s="26">
        <v>3835013.4758320004</v>
      </c>
      <c r="AD1570" s="26">
        <v>4042843.3866100004</v>
      </c>
      <c r="AE1570" s="26">
        <v>2587058.6111860005</v>
      </c>
      <c r="AF1570" s="26">
        <v>0</v>
      </c>
      <c r="AG1570" s="26"/>
      <c r="AH1570" s="26">
        <v>355628.19171599997</v>
      </c>
      <c r="AI1570" s="26">
        <v>0</v>
      </c>
      <c r="AJ1570" s="26">
        <v>19695633.831831999</v>
      </c>
      <c r="AK1570" s="26">
        <v>0</v>
      </c>
      <c r="AL1570" s="26">
        <v>10278986.262244001</v>
      </c>
      <c r="AM1570" s="26">
        <v>11095009.757790001</v>
      </c>
      <c r="AN1570" s="26">
        <v>686396.29</v>
      </c>
      <c r="AO1570" s="26">
        <v>74254.350000000006</v>
      </c>
      <c r="AP1570" s="112">
        <v>1365157.4965319997</v>
      </c>
      <c r="AQ1570" s="172"/>
    </row>
    <row r="1571" spans="1:43" ht="15" customHeight="1" x14ac:dyDescent="0.25">
      <c r="A1571" s="4">
        <f t="shared" si="472"/>
        <v>1542</v>
      </c>
      <c r="B1571" s="22">
        <f t="shared" si="473"/>
        <v>226</v>
      </c>
      <c r="C1571" s="2" t="s">
        <v>54</v>
      </c>
      <c r="D1571" s="2" t="s">
        <v>1140</v>
      </c>
      <c r="E1571" s="5">
        <v>1977</v>
      </c>
      <c r="F1571" s="5">
        <v>1977</v>
      </c>
      <c r="G1571" s="5" t="s">
        <v>48</v>
      </c>
      <c r="H1571" s="5">
        <v>4</v>
      </c>
      <c r="I1571" s="5">
        <v>1</v>
      </c>
      <c r="J1571" s="26">
        <v>1491.2</v>
      </c>
      <c r="K1571" s="26">
        <v>1372.8</v>
      </c>
      <c r="L1571" s="26">
        <v>0</v>
      </c>
      <c r="M1571" s="6">
        <v>31</v>
      </c>
      <c r="N1571" s="24">
        <f t="shared" si="469"/>
        <v>24547091.719999999</v>
      </c>
      <c r="O1571" s="26"/>
      <c r="P1571" s="1">
        <f t="shared" si="474"/>
        <v>19606746.234399997</v>
      </c>
      <c r="Q1571" s="1"/>
      <c r="R1571" s="1">
        <v>443052.68559999997</v>
      </c>
      <c r="S1571" s="1">
        <v>4497292.8000000007</v>
      </c>
      <c r="T1571" s="1"/>
      <c r="U1571" s="1">
        <f t="shared" si="475"/>
        <v>17881.040005827505</v>
      </c>
      <c r="V1571" s="1">
        <f t="shared" si="475"/>
        <v>17881.040005827505</v>
      </c>
      <c r="W1571" s="7">
        <v>2021</v>
      </c>
      <c r="X1571" s="173" t="s">
        <v>1394</v>
      </c>
      <c r="Y1571" s="11">
        <f>+P1571-'[1]Приложение №1'!$P1556</f>
        <v>0</v>
      </c>
      <c r="AA1571" s="24">
        <f t="shared" si="470"/>
        <v>24547091.719999999</v>
      </c>
      <c r="AB1571" s="26">
        <v>3823646.7931139995</v>
      </c>
      <c r="AC1571" s="26">
        <v>1377432.691104</v>
      </c>
      <c r="AD1571" s="26">
        <v>1464223.795434</v>
      </c>
      <c r="AE1571" s="26">
        <v>926339.45652600005</v>
      </c>
      <c r="AF1571" s="26">
        <v>0</v>
      </c>
      <c r="AG1571" s="26"/>
      <c r="AH1571" s="26">
        <v>129828.30785400001</v>
      </c>
      <c r="AI1571" s="26">
        <v>0</v>
      </c>
      <c r="AJ1571" s="26">
        <v>7205871.6359640006</v>
      </c>
      <c r="AK1571" s="26">
        <v>887837.01690000005</v>
      </c>
      <c r="AL1571" s="26">
        <v>3723413.4532499993</v>
      </c>
      <c r="AM1571" s="26">
        <v>4008332.672693999</v>
      </c>
      <c r="AN1571" s="26">
        <v>421405.55000000005</v>
      </c>
      <c r="AO1571" s="26">
        <v>63836.770000000004</v>
      </c>
      <c r="AP1571" s="112">
        <v>514923.57715999999</v>
      </c>
      <c r="AQ1571" s="172"/>
    </row>
    <row r="1572" spans="1:43" ht="15" customHeight="1" x14ac:dyDescent="0.25">
      <c r="A1572" s="4">
        <f t="shared" si="472"/>
        <v>1543</v>
      </c>
      <c r="B1572" s="22">
        <f t="shared" si="473"/>
        <v>227</v>
      </c>
      <c r="C1572" s="2" t="s">
        <v>54</v>
      </c>
      <c r="D1572" s="2" t="s">
        <v>1141</v>
      </c>
      <c r="E1572" s="5">
        <v>1979</v>
      </c>
      <c r="F1572" s="5">
        <v>1979</v>
      </c>
      <c r="G1572" s="5" t="s">
        <v>48</v>
      </c>
      <c r="H1572" s="5">
        <v>5</v>
      </c>
      <c r="I1572" s="5">
        <v>4</v>
      </c>
      <c r="J1572" s="26">
        <v>3568.8</v>
      </c>
      <c r="K1572" s="26">
        <v>3129.5</v>
      </c>
      <c r="L1572" s="26">
        <v>137.4</v>
      </c>
      <c r="M1572" s="6">
        <v>89</v>
      </c>
      <c r="N1572" s="24">
        <f t="shared" si="469"/>
        <v>58415569.579999998</v>
      </c>
      <c r="O1572" s="26"/>
      <c r="P1572" s="1">
        <f t="shared" si="474"/>
        <v>45984703.786200002</v>
      </c>
      <c r="Q1572" s="1"/>
      <c r="R1572" s="1">
        <v>1278873.6338</v>
      </c>
      <c r="S1572" s="1">
        <v>11151992.16</v>
      </c>
      <c r="T1572" s="1"/>
      <c r="U1572" s="1">
        <f t="shared" si="475"/>
        <v>17881.040001224403</v>
      </c>
      <c r="V1572" s="1">
        <f t="shared" si="475"/>
        <v>17881.040001224403</v>
      </c>
      <c r="W1572" s="7">
        <v>2021</v>
      </c>
      <c r="X1572" s="173" t="s">
        <v>1394</v>
      </c>
      <c r="Y1572" s="11">
        <f>+P1572-'[1]Приложение №1'!$P1557</f>
        <v>0</v>
      </c>
      <c r="AA1572" s="24">
        <f t="shared" si="470"/>
        <v>58415569.579999998</v>
      </c>
      <c r="AB1572" s="26">
        <v>9150018.9223740008</v>
      </c>
      <c r="AC1572" s="26">
        <v>3322771.2370799994</v>
      </c>
      <c r="AD1572" s="26">
        <v>3507760.1149860001</v>
      </c>
      <c r="AE1572" s="26">
        <v>2240831.5174499997</v>
      </c>
      <c r="AF1572" s="26">
        <v>0</v>
      </c>
      <c r="AG1572" s="26"/>
      <c r="AH1572" s="26">
        <v>308956.957092</v>
      </c>
      <c r="AI1572" s="26">
        <v>0</v>
      </c>
      <c r="AJ1572" s="26">
        <v>17090431.012025997</v>
      </c>
      <c r="AK1572" s="26">
        <v>2174763.3641519998</v>
      </c>
      <c r="AL1572" s="26">
        <v>8910518.0415660013</v>
      </c>
      <c r="AM1572" s="26">
        <v>9620247.9809520002</v>
      </c>
      <c r="AN1572" s="26">
        <v>780893.53</v>
      </c>
      <c r="AO1572" s="26">
        <v>76634.820000000007</v>
      </c>
      <c r="AP1572" s="112">
        <v>1231742.0823220001</v>
      </c>
      <c r="AQ1572" s="172"/>
    </row>
    <row r="1573" spans="1:43" ht="15" customHeight="1" x14ac:dyDescent="0.25">
      <c r="A1573" s="4">
        <f t="shared" si="472"/>
        <v>1544</v>
      </c>
      <c r="B1573" s="22">
        <f t="shared" si="473"/>
        <v>228</v>
      </c>
      <c r="C1573" s="2" t="s">
        <v>54</v>
      </c>
      <c r="D1573" s="2" t="s">
        <v>1142</v>
      </c>
      <c r="E1573" s="5">
        <v>1975</v>
      </c>
      <c r="F1573" s="5">
        <v>1975</v>
      </c>
      <c r="G1573" s="5" t="s">
        <v>48</v>
      </c>
      <c r="H1573" s="5">
        <v>4</v>
      </c>
      <c r="I1573" s="5">
        <v>1</v>
      </c>
      <c r="J1573" s="26">
        <v>1425.2</v>
      </c>
      <c r="K1573" s="26">
        <v>1294.0999999999999</v>
      </c>
      <c r="L1573" s="26">
        <v>13.2</v>
      </c>
      <c r="M1573" s="6">
        <v>56</v>
      </c>
      <c r="N1573" s="24">
        <f t="shared" si="469"/>
        <v>23375883.600000001</v>
      </c>
      <c r="O1573" s="26"/>
      <c r="P1573" s="1">
        <f t="shared" si="474"/>
        <v>18498824.305400003</v>
      </c>
      <c r="Q1573" s="1"/>
      <c r="R1573" s="1">
        <v>551148.81460000004</v>
      </c>
      <c r="S1573" s="1">
        <v>4325910.4800000004</v>
      </c>
      <c r="T1573" s="1"/>
      <c r="U1573" s="1">
        <f t="shared" si="475"/>
        <v>17881.040006119485</v>
      </c>
      <c r="V1573" s="1">
        <f t="shared" si="475"/>
        <v>17881.040006119485</v>
      </c>
      <c r="W1573" s="7">
        <v>2021</v>
      </c>
      <c r="X1573" s="173" t="s">
        <v>1394</v>
      </c>
      <c r="Y1573" s="11">
        <f>+P1573-'[1]Приложение №1'!$P1558</f>
        <v>0</v>
      </c>
      <c r="AA1573" s="24">
        <f t="shared" si="470"/>
        <v>23375883.600000001</v>
      </c>
      <c r="AB1573" s="26">
        <v>3639720.4511280004</v>
      </c>
      <c r="AC1573" s="26">
        <v>1310198.586234</v>
      </c>
      <c r="AD1573" s="26">
        <v>1393886.8533300001</v>
      </c>
      <c r="AE1573" s="26">
        <v>881139.78326399997</v>
      </c>
      <c r="AF1573" s="26">
        <v>0</v>
      </c>
      <c r="AG1573" s="26"/>
      <c r="AH1573" s="26">
        <v>123633.848142</v>
      </c>
      <c r="AI1573" s="26">
        <v>0</v>
      </c>
      <c r="AJ1573" s="26">
        <v>6816774.9733499996</v>
      </c>
      <c r="AK1573" s="26">
        <v>840779.69661599991</v>
      </c>
      <c r="AL1573" s="26">
        <v>3546979.2826500004</v>
      </c>
      <c r="AM1573" s="26">
        <v>3815904.5950200004</v>
      </c>
      <c r="AN1573" s="26">
        <v>455993.49</v>
      </c>
      <c r="AO1573" s="26">
        <v>61706.92</v>
      </c>
      <c r="AP1573" s="112">
        <v>489165.12026600004</v>
      </c>
      <c r="AQ1573" s="172"/>
    </row>
    <row r="1574" spans="1:43" ht="15" customHeight="1" x14ac:dyDescent="0.25">
      <c r="A1574" s="4">
        <f t="shared" si="472"/>
        <v>1545</v>
      </c>
      <c r="B1574" s="22">
        <f t="shared" si="473"/>
        <v>229</v>
      </c>
      <c r="C1574" s="2" t="s">
        <v>219</v>
      </c>
      <c r="D1574" s="2" t="s">
        <v>1143</v>
      </c>
      <c r="E1574" s="5">
        <v>1980</v>
      </c>
      <c r="F1574" s="5">
        <v>2013</v>
      </c>
      <c r="G1574" s="5" t="s">
        <v>63</v>
      </c>
      <c r="H1574" s="5">
        <v>2</v>
      </c>
      <c r="I1574" s="5">
        <v>2</v>
      </c>
      <c r="J1574" s="26">
        <v>674.4</v>
      </c>
      <c r="K1574" s="26">
        <v>354.3</v>
      </c>
      <c r="L1574" s="26">
        <v>185.1</v>
      </c>
      <c r="M1574" s="6">
        <v>21</v>
      </c>
      <c r="N1574" s="24">
        <f t="shared" si="469"/>
        <v>10184821.33</v>
      </c>
      <c r="O1574" s="26"/>
      <c r="P1574" s="1">
        <f t="shared" si="474"/>
        <v>9327715.8753999993</v>
      </c>
      <c r="Q1574" s="1"/>
      <c r="R1574" s="1">
        <v>189058.49459999998</v>
      </c>
      <c r="S1574" s="1">
        <v>668046.96</v>
      </c>
      <c r="T1574" s="26"/>
      <c r="U1574" s="1">
        <f t="shared" si="475"/>
        <v>18881.759974045235</v>
      </c>
      <c r="V1574" s="1">
        <f t="shared" si="475"/>
        <v>18881.759974045235</v>
      </c>
      <c r="W1574" s="7">
        <v>2021</v>
      </c>
      <c r="X1574" s="173" t="s">
        <v>1394</v>
      </c>
      <c r="Y1574" s="11">
        <f>+P1574-'[1]Приложение №1'!$P1559</f>
        <v>0</v>
      </c>
      <c r="AA1574" s="24">
        <f t="shared" si="470"/>
        <v>10184821.33</v>
      </c>
      <c r="AB1574" s="26">
        <v>1278935.0996519998</v>
      </c>
      <c r="AC1574" s="26">
        <v>449218.853496</v>
      </c>
      <c r="AD1574" s="26">
        <v>167537.48453399999</v>
      </c>
      <c r="AE1574" s="26">
        <v>714557.88625200011</v>
      </c>
      <c r="AF1574" s="26">
        <v>0</v>
      </c>
      <c r="AG1574" s="26"/>
      <c r="AH1574" s="26">
        <v>297716.53241400002</v>
      </c>
      <c r="AI1574" s="26">
        <v>0</v>
      </c>
      <c r="AJ1574" s="26">
        <v>1557923.46906</v>
      </c>
      <c r="AK1574" s="26">
        <v>0</v>
      </c>
      <c r="AL1574" s="26">
        <v>2728764.1056900001</v>
      </c>
      <c r="AM1574" s="26">
        <v>2520599.5234980001</v>
      </c>
      <c r="AN1574" s="26">
        <v>212645.86</v>
      </c>
      <c r="AO1574" s="1">
        <v>44469.61</v>
      </c>
      <c r="AP1574" s="112">
        <v>212452.90540400002</v>
      </c>
      <c r="AQ1574" s="172"/>
    </row>
    <row r="1575" spans="1:43" ht="15" customHeight="1" x14ac:dyDescent="0.25">
      <c r="A1575" s="4">
        <f t="shared" si="472"/>
        <v>1546</v>
      </c>
      <c r="B1575" s="22">
        <f t="shared" si="473"/>
        <v>230</v>
      </c>
      <c r="C1575" s="2" t="s">
        <v>219</v>
      </c>
      <c r="D1575" s="2" t="s">
        <v>1144</v>
      </c>
      <c r="E1575" s="5">
        <v>1976</v>
      </c>
      <c r="F1575" s="5">
        <v>2013</v>
      </c>
      <c r="G1575" s="5" t="s">
        <v>63</v>
      </c>
      <c r="H1575" s="5">
        <v>2</v>
      </c>
      <c r="I1575" s="5">
        <v>2</v>
      </c>
      <c r="J1575" s="26">
        <v>539.1</v>
      </c>
      <c r="K1575" s="26">
        <v>298.3</v>
      </c>
      <c r="L1575" s="26">
        <v>200.8</v>
      </c>
      <c r="M1575" s="6">
        <v>27</v>
      </c>
      <c r="N1575" s="24">
        <f t="shared" si="469"/>
        <v>7727440.5299999993</v>
      </c>
      <c r="O1575" s="26"/>
      <c r="P1575" s="1">
        <f t="shared" si="474"/>
        <v>6905885.4963999987</v>
      </c>
      <c r="Q1575" s="1"/>
      <c r="R1575" s="1">
        <v>163448.7536</v>
      </c>
      <c r="S1575" s="1">
        <v>658106.28</v>
      </c>
      <c r="T1575" s="26"/>
      <c r="U1575" s="1">
        <f t="shared" si="475"/>
        <v>15482.75001001803</v>
      </c>
      <c r="V1575" s="1">
        <f t="shared" si="475"/>
        <v>15482.75001001803</v>
      </c>
      <c r="W1575" s="7">
        <v>2021</v>
      </c>
      <c r="X1575" s="173" t="s">
        <v>1394</v>
      </c>
      <c r="Y1575" s="11">
        <f>+P1575-'[1]Приложение №1'!$P1560</f>
        <v>0</v>
      </c>
      <c r="AA1575" s="24">
        <f t="shared" si="470"/>
        <v>7727440.5299999993</v>
      </c>
      <c r="AB1575" s="26">
        <v>1179779.5800419999</v>
      </c>
      <c r="AC1575" s="26">
        <v>413474.41203599999</v>
      </c>
      <c r="AD1575" s="26">
        <v>0</v>
      </c>
      <c r="AE1575" s="26">
        <v>658863.23546400014</v>
      </c>
      <c r="AF1575" s="26">
        <v>0</v>
      </c>
      <c r="AG1575" s="26"/>
      <c r="AH1575" s="26">
        <v>275473.34585400001</v>
      </c>
      <c r="AI1575" s="26">
        <v>0</v>
      </c>
      <c r="AJ1575" s="26">
        <v>0</v>
      </c>
      <c r="AK1575" s="26">
        <v>0</v>
      </c>
      <c r="AL1575" s="26">
        <v>2516482.2107879999</v>
      </c>
      <c r="AM1575" s="26">
        <v>2327841.7848420003</v>
      </c>
      <c r="AN1575" s="26">
        <v>150193.1</v>
      </c>
      <c r="AO1575" s="1">
        <v>44124.020000000004</v>
      </c>
      <c r="AP1575" s="112">
        <v>161208.84097400005</v>
      </c>
      <c r="AQ1575" s="172"/>
    </row>
    <row r="1576" spans="1:43" ht="15" customHeight="1" x14ac:dyDescent="0.25">
      <c r="A1576" s="4">
        <f t="shared" si="472"/>
        <v>1547</v>
      </c>
      <c r="B1576" s="22">
        <f t="shared" si="473"/>
        <v>231</v>
      </c>
      <c r="C1576" s="2" t="s">
        <v>219</v>
      </c>
      <c r="D1576" s="2" t="s">
        <v>1145</v>
      </c>
      <c r="E1576" s="5">
        <v>1977</v>
      </c>
      <c r="F1576" s="5">
        <v>2013</v>
      </c>
      <c r="G1576" s="5" t="s">
        <v>63</v>
      </c>
      <c r="H1576" s="5">
        <v>2</v>
      </c>
      <c r="I1576" s="5">
        <v>2</v>
      </c>
      <c r="J1576" s="26">
        <v>542.20000000000005</v>
      </c>
      <c r="K1576" s="26">
        <v>297.8</v>
      </c>
      <c r="L1576" s="26">
        <v>203.8</v>
      </c>
      <c r="M1576" s="6">
        <v>27</v>
      </c>
      <c r="N1576" s="24">
        <f t="shared" si="469"/>
        <v>9471090.8300000019</v>
      </c>
      <c r="O1576" s="26"/>
      <c r="P1576" s="1">
        <f t="shared" si="474"/>
        <v>8643494.0924000014</v>
      </c>
      <c r="Q1576" s="1"/>
      <c r="R1576" s="1">
        <v>163494.65759999998</v>
      </c>
      <c r="S1576" s="1">
        <v>664102.07999999996</v>
      </c>
      <c r="T1576" s="26"/>
      <c r="U1576" s="1">
        <f t="shared" si="475"/>
        <v>18881.760027910688</v>
      </c>
      <c r="V1576" s="1">
        <f t="shared" si="475"/>
        <v>18881.760027910688</v>
      </c>
      <c r="W1576" s="7">
        <v>2021</v>
      </c>
      <c r="X1576" s="173" t="s">
        <v>1394</v>
      </c>
      <c r="Y1576" s="11">
        <f>+P1576-'[1]Приложение №1'!$P1561</f>
        <v>0</v>
      </c>
      <c r="AA1576" s="24">
        <f t="shared" si="470"/>
        <v>9471090.8300000019</v>
      </c>
      <c r="AB1576" s="26">
        <v>1188230.2411980003</v>
      </c>
      <c r="AC1576" s="26">
        <v>418084.14648</v>
      </c>
      <c r="AD1576" s="26">
        <v>155535.45461999997</v>
      </c>
      <c r="AE1576" s="26">
        <v>664679.65220999997</v>
      </c>
      <c r="AF1576" s="26">
        <v>0</v>
      </c>
      <c r="AG1576" s="26"/>
      <c r="AH1576" s="26">
        <v>276853.20121199999</v>
      </c>
      <c r="AI1576" s="26">
        <v>0</v>
      </c>
      <c r="AJ1576" s="26">
        <v>1442948.9000220001</v>
      </c>
      <c r="AK1576" s="26">
        <v>0</v>
      </c>
      <c r="AL1576" s="26">
        <v>2531101.1541060004</v>
      </c>
      <c r="AM1576" s="26">
        <v>2339303.7841319996</v>
      </c>
      <c r="AN1576" s="26">
        <v>213065.57</v>
      </c>
      <c r="AO1576" s="1">
        <v>44110.96</v>
      </c>
      <c r="AP1576" s="112">
        <v>197177.76601999998</v>
      </c>
      <c r="AQ1576" s="172"/>
    </row>
    <row r="1577" spans="1:43" ht="15" customHeight="1" x14ac:dyDescent="0.25">
      <c r="A1577" s="4">
        <f t="shared" si="472"/>
        <v>1548</v>
      </c>
      <c r="B1577" s="22">
        <f t="shared" si="473"/>
        <v>232</v>
      </c>
      <c r="C1577" s="2" t="s">
        <v>222</v>
      </c>
      <c r="D1577" s="2" t="s">
        <v>939</v>
      </c>
      <c r="E1577" s="5">
        <v>1975</v>
      </c>
      <c r="F1577" s="5">
        <v>2013</v>
      </c>
      <c r="G1577" s="5" t="s">
        <v>63</v>
      </c>
      <c r="H1577" s="5">
        <v>2</v>
      </c>
      <c r="I1577" s="5">
        <v>2</v>
      </c>
      <c r="J1577" s="26">
        <v>597.70000000000005</v>
      </c>
      <c r="K1577" s="26">
        <v>374.4</v>
      </c>
      <c r="L1577" s="26">
        <v>165</v>
      </c>
      <c r="M1577" s="6">
        <v>28</v>
      </c>
      <c r="N1577" s="24">
        <f t="shared" si="469"/>
        <v>7115646.1300000008</v>
      </c>
      <c r="O1577" s="26"/>
      <c r="P1577" s="1">
        <f t="shared" si="474"/>
        <v>7016527.5472000018</v>
      </c>
      <c r="Q1577" s="1"/>
      <c r="R1577" s="1">
        <v>15641.065999999992</v>
      </c>
      <c r="S1577" s="1">
        <v>83477.516799999867</v>
      </c>
      <c r="T1577" s="26"/>
      <c r="U1577" s="1">
        <f t="shared" si="475"/>
        <v>13191.779996292178</v>
      </c>
      <c r="V1577" s="1">
        <f t="shared" si="475"/>
        <v>13191.779996292178</v>
      </c>
      <c r="W1577" s="7">
        <v>2021</v>
      </c>
      <c r="X1577" s="173" t="s">
        <v>1394</v>
      </c>
      <c r="Y1577" s="11">
        <f>+P1577-'[1]Приложение №1'!$P1562</f>
        <v>0</v>
      </c>
      <c r="AA1577" s="24">
        <f t="shared" si="470"/>
        <v>7115646.1300000008</v>
      </c>
      <c r="AB1577" s="26">
        <v>0</v>
      </c>
      <c r="AC1577" s="26">
        <v>0</v>
      </c>
      <c r="AD1577" s="26">
        <v>0</v>
      </c>
      <c r="AE1577" s="26">
        <v>0</v>
      </c>
      <c r="AF1577" s="26">
        <v>0</v>
      </c>
      <c r="AG1577" s="26"/>
      <c r="AH1577" s="26">
        <v>0</v>
      </c>
      <c r="AI1577" s="26">
        <v>0</v>
      </c>
      <c r="AJ1577" s="26">
        <v>1560093.2796959998</v>
      </c>
      <c r="AK1577" s="26">
        <v>0</v>
      </c>
      <c r="AL1577" s="26">
        <v>2731158.6616020002</v>
      </c>
      <c r="AM1577" s="26">
        <v>2523199.5462659998</v>
      </c>
      <c r="AN1577" s="26">
        <v>125896.19</v>
      </c>
      <c r="AO1577" s="1">
        <v>26280.2</v>
      </c>
      <c r="AP1577" s="112">
        <v>149018.25243600001</v>
      </c>
      <c r="AQ1577" s="172"/>
    </row>
    <row r="1578" spans="1:43" ht="15" customHeight="1" x14ac:dyDescent="0.25">
      <c r="A1578" s="4">
        <f t="shared" si="472"/>
        <v>1549</v>
      </c>
      <c r="B1578" s="22">
        <f t="shared" si="473"/>
        <v>233</v>
      </c>
      <c r="C1578" s="2" t="s">
        <v>222</v>
      </c>
      <c r="D1578" s="2" t="s">
        <v>1146</v>
      </c>
      <c r="E1578" s="5">
        <v>1981</v>
      </c>
      <c r="F1578" s="5">
        <v>2013</v>
      </c>
      <c r="G1578" s="5" t="s">
        <v>63</v>
      </c>
      <c r="H1578" s="5">
        <v>2</v>
      </c>
      <c r="I1578" s="5">
        <v>1</v>
      </c>
      <c r="J1578" s="26">
        <v>715.1</v>
      </c>
      <c r="K1578" s="26">
        <v>370.3</v>
      </c>
      <c r="L1578" s="26">
        <v>261.39999999999998</v>
      </c>
      <c r="M1578" s="6">
        <v>28</v>
      </c>
      <c r="N1578" s="24">
        <f t="shared" si="469"/>
        <v>1926767.12</v>
      </c>
      <c r="O1578" s="26"/>
      <c r="P1578" s="1">
        <f t="shared" si="474"/>
        <v>842942.65440000035</v>
      </c>
      <c r="Q1578" s="1"/>
      <c r="R1578" s="1">
        <v>241057.62559999997</v>
      </c>
      <c r="S1578" s="1">
        <v>842766.83999999985</v>
      </c>
      <c r="T1578" s="26"/>
      <c r="U1578" s="1">
        <f t="shared" si="475"/>
        <v>3050.12999841697</v>
      </c>
      <c r="V1578" s="1">
        <f t="shared" si="475"/>
        <v>3050.12999841697</v>
      </c>
      <c r="W1578" s="7">
        <v>2021</v>
      </c>
      <c r="X1578" s="173" t="s">
        <v>1394</v>
      </c>
      <c r="Y1578" s="11">
        <f>+P1578-'[1]Приложение №1'!$P1563</f>
        <v>0</v>
      </c>
      <c r="AA1578" s="24">
        <f t="shared" si="470"/>
        <v>1926767.12</v>
      </c>
      <c r="AB1578" s="26">
        <v>0</v>
      </c>
      <c r="AC1578" s="26">
        <v>0</v>
      </c>
      <c r="AD1578" s="26">
        <v>0</v>
      </c>
      <c r="AE1578" s="26">
        <v>0</v>
      </c>
      <c r="AF1578" s="26">
        <v>0</v>
      </c>
      <c r="AG1578" s="26"/>
      <c r="AH1578" s="26">
        <v>0</v>
      </c>
      <c r="AI1578" s="26">
        <v>0</v>
      </c>
      <c r="AJ1578" s="26">
        <v>1807223.9426220001</v>
      </c>
      <c r="AK1578" s="26">
        <v>0</v>
      </c>
      <c r="AL1578" s="26">
        <v>0</v>
      </c>
      <c r="AM1578" s="26">
        <v>0</v>
      </c>
      <c r="AN1578" s="26">
        <v>50022.85</v>
      </c>
      <c r="AO1578" s="1">
        <v>30000</v>
      </c>
      <c r="AP1578" s="112">
        <v>39520.327378000002</v>
      </c>
      <c r="AQ1578" s="172"/>
    </row>
    <row r="1579" spans="1:43" ht="15" customHeight="1" x14ac:dyDescent="0.25">
      <c r="A1579" s="4">
        <f t="shared" si="472"/>
        <v>1550</v>
      </c>
      <c r="B1579" s="22">
        <f t="shared" si="473"/>
        <v>234</v>
      </c>
      <c r="C1579" s="2" t="s">
        <v>222</v>
      </c>
      <c r="D1579" s="2" t="s">
        <v>617</v>
      </c>
      <c r="E1579" s="5">
        <v>1967</v>
      </c>
      <c r="F1579" s="5">
        <v>2010</v>
      </c>
      <c r="G1579" s="5" t="s">
        <v>63</v>
      </c>
      <c r="H1579" s="5">
        <v>2</v>
      </c>
      <c r="I1579" s="5">
        <v>2</v>
      </c>
      <c r="J1579" s="26">
        <v>543</v>
      </c>
      <c r="K1579" s="26">
        <v>318.89999999999998</v>
      </c>
      <c r="L1579" s="26">
        <v>176.5</v>
      </c>
      <c r="M1579" s="6">
        <v>43</v>
      </c>
      <c r="N1579" s="24">
        <f t="shared" si="469"/>
        <v>2607627.0699999998</v>
      </c>
      <c r="O1579" s="26"/>
      <c r="P1579" s="1">
        <f t="shared" si="474"/>
        <v>2526556.1481999997</v>
      </c>
      <c r="Q1579" s="1"/>
      <c r="R1579" s="1"/>
      <c r="S1579" s="1">
        <v>81070.921799999895</v>
      </c>
      <c r="T1579" s="26"/>
      <c r="U1579" s="1">
        <f t="shared" si="475"/>
        <v>5263.6799959628579</v>
      </c>
      <c r="V1579" s="1">
        <f t="shared" si="475"/>
        <v>5263.6799959628579</v>
      </c>
      <c r="W1579" s="7">
        <v>2021</v>
      </c>
      <c r="X1579" s="173" t="s">
        <v>1394</v>
      </c>
      <c r="Y1579" s="11">
        <f>+P1579-'[1]Приложение №1'!$P1564</f>
        <v>0</v>
      </c>
      <c r="AA1579" s="24">
        <f t="shared" si="470"/>
        <v>2607627.0699999998</v>
      </c>
      <c r="AB1579" s="26">
        <v>0</v>
      </c>
      <c r="AC1579" s="26">
        <v>0</v>
      </c>
      <c r="AD1579" s="26">
        <v>0</v>
      </c>
      <c r="AE1579" s="26">
        <v>0</v>
      </c>
      <c r="AF1579" s="26">
        <v>0</v>
      </c>
      <c r="AG1579" s="26"/>
      <c r="AH1579" s="26">
        <v>0</v>
      </c>
      <c r="AI1579" s="26">
        <v>0</v>
      </c>
      <c r="AJ1579" s="26">
        <v>0</v>
      </c>
      <c r="AK1579" s="26">
        <v>0</v>
      </c>
      <c r="AL1579" s="26">
        <v>2492824.2915659999</v>
      </c>
      <c r="AM1579" s="26">
        <v>0</v>
      </c>
      <c r="AN1579" s="26">
        <v>50289.760000000002</v>
      </c>
      <c r="AO1579" s="1">
        <v>10000</v>
      </c>
      <c r="AP1579" s="112">
        <v>54513.018434000005</v>
      </c>
      <c r="AQ1579" s="172"/>
    </row>
    <row r="1580" spans="1:43" ht="15" customHeight="1" x14ac:dyDescent="0.25">
      <c r="A1580" s="4">
        <f t="shared" si="472"/>
        <v>1551</v>
      </c>
      <c r="B1580" s="22">
        <f t="shared" si="473"/>
        <v>235</v>
      </c>
      <c r="C1580" s="2" t="s">
        <v>222</v>
      </c>
      <c r="D1580" s="2" t="s">
        <v>1147</v>
      </c>
      <c r="E1580" s="5">
        <v>1975</v>
      </c>
      <c r="F1580" s="5">
        <v>2013</v>
      </c>
      <c r="G1580" s="5" t="s">
        <v>63</v>
      </c>
      <c r="H1580" s="5">
        <v>2</v>
      </c>
      <c r="I1580" s="5">
        <v>2</v>
      </c>
      <c r="J1580" s="26">
        <v>538.6</v>
      </c>
      <c r="K1580" s="26">
        <v>296.3</v>
      </c>
      <c r="L1580" s="26">
        <v>200.9</v>
      </c>
      <c r="M1580" s="6">
        <v>22</v>
      </c>
      <c r="N1580" s="24">
        <f t="shared" si="469"/>
        <v>6075893.3900000006</v>
      </c>
      <c r="O1580" s="26"/>
      <c r="P1580" s="1">
        <f t="shared" si="474"/>
        <v>5248057.6474000001</v>
      </c>
      <c r="Q1580" s="1"/>
      <c r="R1580" s="1">
        <v>171064.70260000002</v>
      </c>
      <c r="S1580" s="1">
        <v>656771.04</v>
      </c>
      <c r="T1580" s="26"/>
      <c r="U1580" s="1">
        <f t="shared" si="475"/>
        <v>12220.220012067579</v>
      </c>
      <c r="V1580" s="1">
        <f t="shared" si="475"/>
        <v>12220.220012067579</v>
      </c>
      <c r="W1580" s="7">
        <v>2021</v>
      </c>
      <c r="X1580" s="173" t="s">
        <v>1394</v>
      </c>
      <c r="Y1580" s="11">
        <f>+P1580-'[1]Приложение №1'!$P1565</f>
        <v>0</v>
      </c>
      <c r="AA1580" s="24">
        <f t="shared" si="470"/>
        <v>6075893.3900000006</v>
      </c>
      <c r="AB1580" s="26">
        <v>1174910.301306</v>
      </c>
      <c r="AC1580" s="26">
        <v>411524.24817000004</v>
      </c>
      <c r="AD1580" s="26">
        <v>151450.739076</v>
      </c>
      <c r="AE1580" s="26">
        <v>0</v>
      </c>
      <c r="AF1580" s="26">
        <v>0</v>
      </c>
      <c r="AG1580" s="26"/>
      <c r="AH1580" s="26">
        <v>274424.65852200001</v>
      </c>
      <c r="AI1580" s="26">
        <v>0</v>
      </c>
      <c r="AJ1580" s="26">
        <v>1424552.5900619999</v>
      </c>
      <c r="AK1580" s="26">
        <v>0</v>
      </c>
      <c r="AL1580" s="26">
        <v>0</v>
      </c>
      <c r="AM1580" s="26">
        <v>2316191.6497020004</v>
      </c>
      <c r="AN1580" s="26">
        <v>152930.03</v>
      </c>
      <c r="AO1580" s="1">
        <v>44101.53</v>
      </c>
      <c r="AP1580" s="112">
        <v>125807.64316200001</v>
      </c>
      <c r="AQ1580" s="172"/>
    </row>
    <row r="1581" spans="1:43" ht="15" customHeight="1" x14ac:dyDescent="0.25">
      <c r="A1581" s="4">
        <f t="shared" si="472"/>
        <v>1552</v>
      </c>
      <c r="B1581" s="22">
        <f t="shared" si="473"/>
        <v>236</v>
      </c>
      <c r="C1581" s="2" t="s">
        <v>222</v>
      </c>
      <c r="D1581" s="2" t="s">
        <v>941</v>
      </c>
      <c r="E1581" s="5">
        <v>1976</v>
      </c>
      <c r="F1581" s="5">
        <v>2013</v>
      </c>
      <c r="G1581" s="5" t="s">
        <v>63</v>
      </c>
      <c r="H1581" s="5">
        <v>2</v>
      </c>
      <c r="I1581" s="5">
        <v>2</v>
      </c>
      <c r="J1581" s="26">
        <v>533</v>
      </c>
      <c r="K1581" s="26">
        <v>291.89999999999998</v>
      </c>
      <c r="L1581" s="26">
        <v>199.5</v>
      </c>
      <c r="M1581" s="6">
        <v>22</v>
      </c>
      <c r="N1581" s="24">
        <f t="shared" si="469"/>
        <v>3895868.3399999994</v>
      </c>
      <c r="O1581" s="26"/>
      <c r="P1581" s="1">
        <f t="shared" si="474"/>
        <v>3053637.672199999</v>
      </c>
      <c r="Q1581" s="1"/>
      <c r="R1581" s="1">
        <v>191843.86779999998</v>
      </c>
      <c r="S1581" s="1">
        <v>650386.80000000005</v>
      </c>
      <c r="T1581" s="26"/>
      <c r="U1581" s="1">
        <f t="shared" si="475"/>
        <v>7928.0999999999995</v>
      </c>
      <c r="V1581" s="1">
        <f t="shared" si="475"/>
        <v>7928.0999999999995</v>
      </c>
      <c r="W1581" s="7">
        <v>2021</v>
      </c>
      <c r="X1581" s="173" t="s">
        <v>1394</v>
      </c>
      <c r="Y1581" s="11">
        <f>+P1581-'[1]Приложение №1'!$P1566</f>
        <v>0</v>
      </c>
      <c r="AA1581" s="24">
        <f t="shared" si="470"/>
        <v>3895868.3399999994</v>
      </c>
      <c r="AB1581" s="26">
        <v>0</v>
      </c>
      <c r="AC1581" s="26">
        <v>0</v>
      </c>
      <c r="AD1581" s="26">
        <v>0</v>
      </c>
      <c r="AE1581" s="26">
        <v>0</v>
      </c>
      <c r="AF1581" s="26">
        <v>0</v>
      </c>
      <c r="AG1581" s="26"/>
      <c r="AH1581" s="26">
        <v>0</v>
      </c>
      <c r="AI1581" s="26">
        <v>0</v>
      </c>
      <c r="AJ1581" s="26">
        <v>1407240.4123259999</v>
      </c>
      <c r="AK1581" s="26">
        <v>0</v>
      </c>
      <c r="AL1581" s="26">
        <v>0</v>
      </c>
      <c r="AM1581" s="26">
        <v>2288492.7485699998</v>
      </c>
      <c r="AN1581" s="26">
        <v>97703.05</v>
      </c>
      <c r="AO1581" s="1">
        <v>21613.93</v>
      </c>
      <c r="AP1581" s="112">
        <v>80818.199103999999</v>
      </c>
      <c r="AQ1581" s="172"/>
    </row>
    <row r="1582" spans="1:43" ht="15" customHeight="1" x14ac:dyDescent="0.25">
      <c r="A1582" s="4">
        <f t="shared" si="472"/>
        <v>1553</v>
      </c>
      <c r="B1582" s="22">
        <f t="shared" si="473"/>
        <v>237</v>
      </c>
      <c r="C1582" s="2" t="s">
        <v>222</v>
      </c>
      <c r="D1582" s="2" t="s">
        <v>1148</v>
      </c>
      <c r="E1582" s="5">
        <v>2010</v>
      </c>
      <c r="F1582" s="5">
        <v>2013</v>
      </c>
      <c r="G1582" s="5" t="s">
        <v>63</v>
      </c>
      <c r="H1582" s="5">
        <v>2</v>
      </c>
      <c r="I1582" s="5">
        <v>2</v>
      </c>
      <c r="J1582" s="26">
        <v>531.29999999999995</v>
      </c>
      <c r="K1582" s="26">
        <v>292.5</v>
      </c>
      <c r="L1582" s="26">
        <v>197.3</v>
      </c>
      <c r="M1582" s="6">
        <v>1</v>
      </c>
      <c r="N1582" s="24">
        <f t="shared" si="469"/>
        <v>5985463.75</v>
      </c>
      <c r="O1582" s="26"/>
      <c r="P1582" s="1">
        <f t="shared" si="474"/>
        <v>5132576.551</v>
      </c>
      <c r="Q1582" s="1"/>
      <c r="R1582" s="1">
        <v>206716.71900000001</v>
      </c>
      <c r="S1582" s="1">
        <v>646170.4800000001</v>
      </c>
      <c r="T1582" s="26"/>
      <c r="U1582" s="1">
        <f t="shared" si="475"/>
        <v>12220.219987750103</v>
      </c>
      <c r="V1582" s="1">
        <f t="shared" si="475"/>
        <v>12220.219987750103</v>
      </c>
      <c r="W1582" s="7">
        <v>2021</v>
      </c>
      <c r="X1582" s="173" t="s">
        <v>1394</v>
      </c>
      <c r="Y1582" s="11">
        <f>+P1582-'[1]Приложение №1'!$P1567</f>
        <v>0</v>
      </c>
      <c r="AA1582" s="24">
        <f t="shared" si="470"/>
        <v>5985463.75</v>
      </c>
      <c r="AB1582" s="26">
        <v>1156990.1389619999</v>
      </c>
      <c r="AC1582" s="26">
        <v>404973.23554800003</v>
      </c>
      <c r="AD1582" s="26">
        <v>148943.47780200001</v>
      </c>
      <c r="AE1582" s="26">
        <v>0</v>
      </c>
      <c r="AF1582" s="26">
        <v>0</v>
      </c>
      <c r="AG1582" s="26"/>
      <c r="AH1582" s="26">
        <v>270340.30505999998</v>
      </c>
      <c r="AI1582" s="26">
        <v>0</v>
      </c>
      <c r="AJ1582" s="26">
        <v>1402464.63882</v>
      </c>
      <c r="AK1582" s="26">
        <v>0</v>
      </c>
      <c r="AL1582" s="26">
        <v>0</v>
      </c>
      <c r="AM1582" s="26">
        <v>2280848.9137559999</v>
      </c>
      <c r="AN1582" s="26">
        <v>152910.39999999999</v>
      </c>
      <c r="AO1582" s="1">
        <v>44120.17</v>
      </c>
      <c r="AP1582" s="112">
        <v>123872.470052</v>
      </c>
      <c r="AQ1582" s="172"/>
    </row>
    <row r="1583" spans="1:43" ht="15" customHeight="1" x14ac:dyDescent="0.25">
      <c r="A1583" s="4">
        <f t="shared" si="472"/>
        <v>1554</v>
      </c>
      <c r="B1583" s="22">
        <f t="shared" si="473"/>
        <v>238</v>
      </c>
      <c r="C1583" s="2" t="s">
        <v>222</v>
      </c>
      <c r="D1583" s="2" t="s">
        <v>1149</v>
      </c>
      <c r="E1583" s="5">
        <v>1981</v>
      </c>
      <c r="F1583" s="5">
        <v>2013</v>
      </c>
      <c r="G1583" s="5" t="s">
        <v>63</v>
      </c>
      <c r="H1583" s="5">
        <v>2</v>
      </c>
      <c r="I1583" s="5">
        <v>2</v>
      </c>
      <c r="J1583" s="26">
        <v>547.1</v>
      </c>
      <c r="K1583" s="26">
        <v>299</v>
      </c>
      <c r="L1583" s="26">
        <v>205.9</v>
      </c>
      <c r="M1583" s="6">
        <v>19</v>
      </c>
      <c r="N1583" s="24">
        <f t="shared" si="469"/>
        <v>6169989.0800000001</v>
      </c>
      <c r="O1583" s="26"/>
      <c r="P1583" s="1">
        <f t="shared" si="474"/>
        <v>5339830.1850000005</v>
      </c>
      <c r="Q1583" s="1"/>
      <c r="R1583" s="1">
        <v>160660.05499999999</v>
      </c>
      <c r="S1583" s="1">
        <v>669498.84000000008</v>
      </c>
      <c r="T1583" s="26"/>
      <c r="U1583" s="1">
        <f t="shared" si="475"/>
        <v>12220.220003961182</v>
      </c>
      <c r="V1583" s="1">
        <f t="shared" si="475"/>
        <v>12220.220003961182</v>
      </c>
      <c r="W1583" s="7">
        <v>2021</v>
      </c>
      <c r="X1583" s="173" t="s">
        <v>1394</v>
      </c>
      <c r="Y1583" s="11">
        <f>+P1583-'[1]Приложение №1'!$P1568</f>
        <v>0</v>
      </c>
      <c r="AA1583" s="24">
        <f t="shared" si="470"/>
        <v>6169989.0800000001</v>
      </c>
      <c r="AB1583" s="26">
        <v>1193361.099714</v>
      </c>
      <c r="AC1583" s="26">
        <v>416649.71460000001</v>
      </c>
      <c r="AD1583" s="26">
        <v>153926.68515</v>
      </c>
      <c r="AE1583" s="26">
        <v>0</v>
      </c>
      <c r="AF1583" s="26">
        <v>0</v>
      </c>
      <c r="AG1583" s="26"/>
      <c r="AH1583" s="26">
        <v>278674.60089</v>
      </c>
      <c r="AI1583" s="26">
        <v>0</v>
      </c>
      <c r="AJ1583" s="26">
        <v>1456165.0691699998</v>
      </c>
      <c r="AK1583" s="26">
        <v>0</v>
      </c>
      <c r="AL1583" s="26">
        <v>0</v>
      </c>
      <c r="AM1583" s="26">
        <v>2359036.6268279999</v>
      </c>
      <c r="AN1583" s="26">
        <v>139928.29</v>
      </c>
      <c r="AO1583" s="1">
        <v>44148.47</v>
      </c>
      <c r="AP1583" s="112">
        <v>128098.523648</v>
      </c>
      <c r="AQ1583" s="172"/>
    </row>
    <row r="1584" spans="1:43" ht="15" customHeight="1" x14ac:dyDescent="0.25">
      <c r="A1584" s="4">
        <f t="shared" si="472"/>
        <v>1555</v>
      </c>
      <c r="B1584" s="22">
        <f t="shared" si="473"/>
        <v>239</v>
      </c>
      <c r="C1584" s="2" t="s">
        <v>622</v>
      </c>
      <c r="D1584" s="2" t="s">
        <v>1150</v>
      </c>
      <c r="E1584" s="5">
        <v>1983</v>
      </c>
      <c r="F1584" s="5">
        <v>2011</v>
      </c>
      <c r="G1584" s="5" t="s">
        <v>48</v>
      </c>
      <c r="H1584" s="5">
        <v>4</v>
      </c>
      <c r="I1584" s="5">
        <v>4</v>
      </c>
      <c r="J1584" s="26">
        <v>2773.4</v>
      </c>
      <c r="K1584" s="26">
        <v>2633</v>
      </c>
      <c r="L1584" s="26">
        <v>0</v>
      </c>
      <c r="M1584" s="6">
        <v>98</v>
      </c>
      <c r="N1584" s="24">
        <f t="shared" si="469"/>
        <v>6786610.1600000001</v>
      </c>
      <c r="O1584" s="26"/>
      <c r="P1584" s="1">
        <f t="shared" si="474"/>
        <v>4611416.08</v>
      </c>
      <c r="Q1584" s="1"/>
      <c r="R1584" s="1">
        <v>1129015.2960000001</v>
      </c>
      <c r="S1584" s="1">
        <v>1046178.784</v>
      </c>
      <c r="T1584" s="1"/>
      <c r="U1584" s="1">
        <f t="shared" si="475"/>
        <v>2577.52</v>
      </c>
      <c r="V1584" s="1">
        <f t="shared" si="475"/>
        <v>2577.52</v>
      </c>
      <c r="W1584" s="7">
        <v>2021</v>
      </c>
      <c r="X1584" s="173" t="s">
        <v>1394</v>
      </c>
      <c r="Y1584" s="11">
        <f>+P1584-'[1]Приложение №1'!$P1569</f>
        <v>0</v>
      </c>
      <c r="AA1584" s="24">
        <f t="shared" si="470"/>
        <v>6786610.1600000001</v>
      </c>
      <c r="AB1584" s="26">
        <v>0</v>
      </c>
      <c r="AC1584" s="26">
        <v>0</v>
      </c>
      <c r="AD1584" s="26">
        <v>0</v>
      </c>
      <c r="AE1584" s="26">
        <v>0</v>
      </c>
      <c r="AF1584" s="26">
        <v>0</v>
      </c>
      <c r="AG1584" s="26"/>
      <c r="AH1584" s="26">
        <v>0</v>
      </c>
      <c r="AI1584" s="26">
        <v>0</v>
      </c>
      <c r="AJ1584" s="26">
        <v>0</v>
      </c>
      <c r="AK1584" s="26">
        <v>0</v>
      </c>
      <c r="AL1584" s="26">
        <v>6465920.0051880004</v>
      </c>
      <c r="AM1584" s="26">
        <v>0</v>
      </c>
      <c r="AN1584" s="26">
        <v>126266.58</v>
      </c>
      <c r="AO1584" s="26">
        <v>53027</v>
      </c>
      <c r="AP1584" s="112">
        <v>141396.57481200001</v>
      </c>
      <c r="AQ1584" s="172"/>
    </row>
    <row r="1585" spans="1:43" ht="15" customHeight="1" x14ac:dyDescent="0.25">
      <c r="A1585" s="4">
        <f t="shared" si="472"/>
        <v>1556</v>
      </c>
      <c r="B1585" s="22">
        <f t="shared" si="473"/>
        <v>240</v>
      </c>
      <c r="C1585" s="2" t="s">
        <v>57</v>
      </c>
      <c r="D1585" s="2" t="s">
        <v>1151</v>
      </c>
      <c r="E1585" s="5">
        <v>1978</v>
      </c>
      <c r="F1585" s="5">
        <v>2015</v>
      </c>
      <c r="G1585" s="5" t="s">
        <v>63</v>
      </c>
      <c r="H1585" s="5">
        <v>2</v>
      </c>
      <c r="I1585" s="5">
        <v>3</v>
      </c>
      <c r="J1585" s="26">
        <v>568.6</v>
      </c>
      <c r="K1585" s="26">
        <v>498.1</v>
      </c>
      <c r="L1585" s="26">
        <v>0</v>
      </c>
      <c r="M1585" s="6">
        <v>18</v>
      </c>
      <c r="N1585" s="24">
        <f t="shared" si="469"/>
        <v>10733651.529999999</v>
      </c>
      <c r="O1585" s="26"/>
      <c r="P1585" s="1">
        <f t="shared" si="474"/>
        <v>10184115.932799999</v>
      </c>
      <c r="Q1585" s="1"/>
      <c r="R1585" s="1">
        <v>164006.19720000002</v>
      </c>
      <c r="S1585" s="1">
        <v>385529.4</v>
      </c>
      <c r="T1585" s="26"/>
      <c r="U1585" s="1">
        <f t="shared" ref="U1585:V1597" si="476">$N1585/($K1585+$L1585)</f>
        <v>21549.189981931337</v>
      </c>
      <c r="V1585" s="1">
        <f t="shared" si="476"/>
        <v>21549.189981931337</v>
      </c>
      <c r="W1585" s="7">
        <v>2021</v>
      </c>
      <c r="X1585" s="173" t="s">
        <v>1394</v>
      </c>
      <c r="Y1585" s="11">
        <f>+P1585-'[1]Приложение №1'!$P1570</f>
        <v>0</v>
      </c>
      <c r="AA1585" s="24">
        <f t="shared" si="470"/>
        <v>10733651.529999999</v>
      </c>
      <c r="AB1585" s="26">
        <v>1355204.0619180002</v>
      </c>
      <c r="AC1585" s="26">
        <v>479777.97735</v>
      </c>
      <c r="AD1585" s="26">
        <v>179378.290098</v>
      </c>
      <c r="AE1585" s="26">
        <v>759188.76923399989</v>
      </c>
      <c r="AF1585" s="26">
        <v>0</v>
      </c>
      <c r="AG1585" s="26"/>
      <c r="AH1585" s="26">
        <v>284343.63069000002</v>
      </c>
      <c r="AI1585" s="26">
        <v>0</v>
      </c>
      <c r="AJ1585" s="26">
        <v>1648517.2662</v>
      </c>
      <c r="AK1585" s="26">
        <v>0</v>
      </c>
      <c r="AL1585" s="26">
        <v>2884823.7963300003</v>
      </c>
      <c r="AM1585" s="26">
        <v>2667994.2102240003</v>
      </c>
      <c r="AN1585" s="26">
        <v>206593.55</v>
      </c>
      <c r="AO1585" s="1">
        <v>43481.440000000002</v>
      </c>
      <c r="AP1585" s="112">
        <v>224348.53795600001</v>
      </c>
      <c r="AQ1585" s="172"/>
    </row>
    <row r="1586" spans="1:43" ht="15" customHeight="1" x14ac:dyDescent="0.25">
      <c r="A1586" s="4">
        <f t="shared" si="472"/>
        <v>1557</v>
      </c>
      <c r="B1586" s="22">
        <f t="shared" si="473"/>
        <v>241</v>
      </c>
      <c r="C1586" s="2" t="s">
        <v>57</v>
      </c>
      <c r="D1586" s="2" t="s">
        <v>1152</v>
      </c>
      <c r="E1586" s="5">
        <v>1964</v>
      </c>
      <c r="F1586" s="5">
        <v>1964</v>
      </c>
      <c r="G1586" s="5" t="s">
        <v>63</v>
      </c>
      <c r="H1586" s="5">
        <v>2</v>
      </c>
      <c r="I1586" s="5">
        <v>2</v>
      </c>
      <c r="J1586" s="26">
        <v>532.79999999999995</v>
      </c>
      <c r="K1586" s="26">
        <v>489.9</v>
      </c>
      <c r="L1586" s="26">
        <v>0</v>
      </c>
      <c r="M1586" s="6">
        <v>46</v>
      </c>
      <c r="N1586" s="24">
        <f t="shared" si="469"/>
        <v>8846673.0099999979</v>
      </c>
      <c r="O1586" s="26"/>
      <c r="P1586" s="1">
        <f t="shared" si="474"/>
        <v>8323665.3511999976</v>
      </c>
      <c r="Q1586" s="1"/>
      <c r="R1586" s="1">
        <v>143825.0588</v>
      </c>
      <c r="S1586" s="1">
        <v>379182.60000000003</v>
      </c>
      <c r="T1586" s="26"/>
      <c r="U1586" s="1">
        <f t="shared" si="476"/>
        <v>18058.120044907122</v>
      </c>
      <c r="V1586" s="1">
        <f t="shared" si="476"/>
        <v>18058.120044907122</v>
      </c>
      <c r="W1586" s="7">
        <v>2021</v>
      </c>
      <c r="X1586" s="173" t="s">
        <v>1394</v>
      </c>
      <c r="Y1586" s="11">
        <f>+P1586-'[1]Приложение №1'!$P1575</f>
        <v>0</v>
      </c>
      <c r="AA1586" s="24">
        <f t="shared" si="470"/>
        <v>8846673.0099999979</v>
      </c>
      <c r="AB1586" s="26">
        <v>1330171.5913500001</v>
      </c>
      <c r="AC1586" s="26">
        <v>469192.84280399996</v>
      </c>
      <c r="AD1586" s="26">
        <v>174600.57896399999</v>
      </c>
      <c r="AE1586" s="26">
        <v>744324.11902799993</v>
      </c>
      <c r="AF1586" s="26">
        <v>0</v>
      </c>
      <c r="AG1586" s="26"/>
      <c r="AH1586" s="26">
        <v>279662.61502200004</v>
      </c>
      <c r="AI1586" s="26">
        <v>0</v>
      </c>
      <c r="AJ1586" s="26">
        <v>0</v>
      </c>
      <c r="AK1586" s="26">
        <v>0</v>
      </c>
      <c r="AL1586" s="26">
        <v>2831128.5329879997</v>
      </c>
      <c r="AM1586" s="26">
        <v>2619094.1358119999</v>
      </c>
      <c r="AN1586" s="26">
        <v>169640.27</v>
      </c>
      <c r="AO1586" s="1">
        <v>44113.86</v>
      </c>
      <c r="AP1586" s="112">
        <v>184744.46403200005</v>
      </c>
      <c r="AQ1586" s="172"/>
    </row>
    <row r="1587" spans="1:43" ht="15" customHeight="1" x14ac:dyDescent="0.25">
      <c r="A1587" s="4">
        <f t="shared" si="472"/>
        <v>1558</v>
      </c>
      <c r="B1587" s="22">
        <f t="shared" si="473"/>
        <v>242</v>
      </c>
      <c r="C1587" s="2" t="s">
        <v>57</v>
      </c>
      <c r="D1587" s="2" t="s">
        <v>628</v>
      </c>
      <c r="E1587" s="5">
        <v>1994</v>
      </c>
      <c r="F1587" s="5">
        <v>2015</v>
      </c>
      <c r="G1587" s="5" t="s">
        <v>60</v>
      </c>
      <c r="H1587" s="5">
        <v>9</v>
      </c>
      <c r="I1587" s="5">
        <v>2</v>
      </c>
      <c r="J1587" s="26">
        <v>4698.7</v>
      </c>
      <c r="K1587" s="26">
        <v>4085.6</v>
      </c>
      <c r="L1587" s="26">
        <v>0</v>
      </c>
      <c r="M1587" s="6">
        <v>152</v>
      </c>
      <c r="N1587" s="24">
        <f t="shared" si="469"/>
        <v>10862057.870000001</v>
      </c>
      <c r="O1587" s="26"/>
      <c r="P1587" s="1">
        <f t="shared" si="474"/>
        <v>4361255.5999999996</v>
      </c>
      <c r="Q1587" s="1"/>
      <c r="R1587" s="1">
        <v>2204684.0696</v>
      </c>
      <c r="S1587" s="1">
        <v>4296118.2004000004</v>
      </c>
      <c r="T1587" s="26"/>
      <c r="U1587" s="1">
        <f t="shared" si="476"/>
        <v>2658.6199995104762</v>
      </c>
      <c r="V1587" s="1">
        <f t="shared" si="476"/>
        <v>2658.6199995104762</v>
      </c>
      <c r="W1587" s="7">
        <v>2021</v>
      </c>
      <c r="X1587" s="173" t="s">
        <v>1394</v>
      </c>
      <c r="Y1587" s="11">
        <f>+P1587-'[1]Приложение №1'!$P1578</f>
        <v>0</v>
      </c>
      <c r="AA1587" s="24">
        <f t="shared" si="470"/>
        <v>10862057.870000001</v>
      </c>
      <c r="AB1587" s="26">
        <v>0</v>
      </c>
      <c r="AC1587" s="26">
        <v>4131978.851978879</v>
      </c>
      <c r="AD1587" s="26">
        <v>4914820.1777068805</v>
      </c>
      <c r="AE1587" s="26">
        <v>0</v>
      </c>
      <c r="AF1587" s="26">
        <v>0</v>
      </c>
      <c r="AG1587" s="26"/>
      <c r="AH1587" s="26">
        <v>455373.75956604001</v>
      </c>
      <c r="AI1587" s="26">
        <v>0</v>
      </c>
      <c r="AJ1587" s="26">
        <v>0</v>
      </c>
      <c r="AK1587" s="26">
        <v>0</v>
      </c>
      <c r="AL1587" s="26">
        <v>0</v>
      </c>
      <c r="AM1587" s="26">
        <v>0</v>
      </c>
      <c r="AN1587" s="26">
        <v>1043471.2283000001</v>
      </c>
      <c r="AO1587" s="1">
        <v>108620.5787</v>
      </c>
      <c r="AP1587" s="112">
        <v>207793.27374819998</v>
      </c>
      <c r="AQ1587" s="172"/>
    </row>
    <row r="1588" spans="1:43" ht="15" customHeight="1" x14ac:dyDescent="0.25">
      <c r="A1588" s="4">
        <f t="shared" si="472"/>
        <v>1559</v>
      </c>
      <c r="B1588" s="22">
        <f t="shared" si="473"/>
        <v>243</v>
      </c>
      <c r="C1588" s="2" t="s">
        <v>57</v>
      </c>
      <c r="D1588" s="2" t="s">
        <v>1154</v>
      </c>
      <c r="E1588" s="5">
        <v>1974</v>
      </c>
      <c r="F1588" s="5">
        <v>2015</v>
      </c>
      <c r="G1588" s="5" t="s">
        <v>63</v>
      </c>
      <c r="H1588" s="5">
        <v>2</v>
      </c>
      <c r="I1588" s="5">
        <v>2</v>
      </c>
      <c r="J1588" s="26">
        <v>536.29999999999995</v>
      </c>
      <c r="K1588" s="26">
        <v>492.4</v>
      </c>
      <c r="L1588" s="26">
        <v>0</v>
      </c>
      <c r="M1588" s="6">
        <v>26</v>
      </c>
      <c r="N1588" s="24">
        <f t="shared" si="469"/>
        <v>5925295.4100000001</v>
      </c>
      <c r="O1588" s="26"/>
      <c r="P1588" s="1">
        <f t="shared" si="474"/>
        <v>5411469.3912000004</v>
      </c>
      <c r="Q1588" s="1"/>
      <c r="R1588" s="1">
        <v>132708.41879999998</v>
      </c>
      <c r="S1588" s="1">
        <v>381117.60000000003</v>
      </c>
      <c r="T1588" s="26"/>
      <c r="U1588" s="1">
        <f t="shared" si="476"/>
        <v>12033.500020308693</v>
      </c>
      <c r="V1588" s="1">
        <f t="shared" si="476"/>
        <v>12033.500020308693</v>
      </c>
      <c r="W1588" s="7">
        <v>2021</v>
      </c>
      <c r="X1588" s="173" t="s">
        <v>1394</v>
      </c>
      <c r="Y1588" s="11">
        <f>+P1588-'[1]Приложение №1'!$P1579</f>
        <v>0</v>
      </c>
      <c r="AA1588" s="24">
        <f t="shared" si="470"/>
        <v>5925295.4100000001</v>
      </c>
      <c r="AB1588" s="26">
        <v>1337302.2483239998</v>
      </c>
      <c r="AC1588" s="26">
        <v>471927.20778000006</v>
      </c>
      <c r="AD1588" s="26">
        <v>175701.84647399999</v>
      </c>
      <c r="AE1588" s="26">
        <v>748438.76015999995</v>
      </c>
      <c r="AF1588" s="26">
        <v>0</v>
      </c>
      <c r="AG1588" s="26"/>
      <c r="AH1588" s="26">
        <v>281089.75633200002</v>
      </c>
      <c r="AI1588" s="26">
        <v>0</v>
      </c>
      <c r="AJ1588" s="26">
        <v>0</v>
      </c>
      <c r="AK1588" s="26">
        <v>0</v>
      </c>
      <c r="AL1588" s="26">
        <v>0</v>
      </c>
      <c r="AM1588" s="26">
        <v>2634602.2742340001</v>
      </c>
      <c r="AN1588" s="26">
        <v>114511.51</v>
      </c>
      <c r="AO1588" s="1">
        <v>38188.26</v>
      </c>
      <c r="AP1588" s="112">
        <v>123533.54669600002</v>
      </c>
      <c r="AQ1588" s="172"/>
    </row>
    <row r="1589" spans="1:43" ht="15" customHeight="1" x14ac:dyDescent="0.25">
      <c r="A1589" s="4">
        <f t="shared" si="472"/>
        <v>1560</v>
      </c>
      <c r="B1589" s="22">
        <f t="shared" si="473"/>
        <v>244</v>
      </c>
      <c r="C1589" s="2" t="s">
        <v>57</v>
      </c>
      <c r="D1589" s="2" t="s">
        <v>1155</v>
      </c>
      <c r="E1589" s="5">
        <v>1969</v>
      </c>
      <c r="F1589" s="5">
        <v>2015</v>
      </c>
      <c r="G1589" s="5" t="s">
        <v>63</v>
      </c>
      <c r="H1589" s="5">
        <v>2</v>
      </c>
      <c r="I1589" s="5">
        <v>2</v>
      </c>
      <c r="J1589" s="26">
        <v>528.79999999999995</v>
      </c>
      <c r="K1589" s="26">
        <v>490</v>
      </c>
      <c r="L1589" s="26">
        <v>0</v>
      </c>
      <c r="M1589" s="6">
        <v>37</v>
      </c>
      <c r="N1589" s="24">
        <f t="shared" si="469"/>
        <v>5896415.0000000009</v>
      </c>
      <c r="O1589" s="26"/>
      <c r="P1589" s="1">
        <f t="shared" si="474"/>
        <v>5370163.7100000009</v>
      </c>
      <c r="Q1589" s="1"/>
      <c r="R1589" s="1">
        <v>146991.29</v>
      </c>
      <c r="S1589" s="1">
        <v>379260</v>
      </c>
      <c r="T1589" s="26"/>
      <c r="U1589" s="1">
        <f t="shared" si="476"/>
        <v>12033.500000000002</v>
      </c>
      <c r="V1589" s="1">
        <f t="shared" si="476"/>
        <v>12033.500000000002</v>
      </c>
      <c r="W1589" s="7">
        <v>2021</v>
      </c>
      <c r="X1589" s="173" t="s">
        <v>1394</v>
      </c>
      <c r="Y1589" s="11">
        <f>+P1589-'[1]Приложение №1'!$P1580</f>
        <v>0</v>
      </c>
      <c r="AA1589" s="24">
        <f t="shared" si="470"/>
        <v>5896415.0000000009</v>
      </c>
      <c r="AB1589" s="26">
        <v>1330650.097392</v>
      </c>
      <c r="AC1589" s="26">
        <v>483644.34766200004</v>
      </c>
      <c r="AD1589" s="26">
        <v>174783.72395399999</v>
      </c>
      <c r="AE1589" s="26">
        <v>744681.07316399994</v>
      </c>
      <c r="AF1589" s="26">
        <v>0</v>
      </c>
      <c r="AG1589" s="26"/>
      <c r="AH1589" s="26">
        <v>279719.69675999996</v>
      </c>
      <c r="AI1589" s="26">
        <v>0</v>
      </c>
      <c r="AJ1589" s="26">
        <v>0</v>
      </c>
      <c r="AK1589" s="26">
        <v>0</v>
      </c>
      <c r="AL1589" s="26">
        <v>0</v>
      </c>
      <c r="AM1589" s="26">
        <v>2621492.6746259998</v>
      </c>
      <c r="AN1589" s="26">
        <v>100032.99</v>
      </c>
      <c r="AO1589" s="1">
        <v>38184.979999999996</v>
      </c>
      <c r="AP1589" s="112">
        <v>123225.41644199999</v>
      </c>
      <c r="AQ1589" s="172"/>
    </row>
    <row r="1590" spans="1:43" ht="15" customHeight="1" x14ac:dyDescent="0.25">
      <c r="A1590" s="4">
        <f t="shared" si="472"/>
        <v>1561</v>
      </c>
      <c r="B1590" s="22">
        <f t="shared" si="473"/>
        <v>245</v>
      </c>
      <c r="C1590" s="2" t="s">
        <v>57</v>
      </c>
      <c r="D1590" s="2" t="s">
        <v>1157</v>
      </c>
      <c r="E1590" s="5">
        <v>1974</v>
      </c>
      <c r="F1590" s="5">
        <v>2004</v>
      </c>
      <c r="G1590" s="5" t="s">
        <v>48</v>
      </c>
      <c r="H1590" s="5">
        <v>9</v>
      </c>
      <c r="I1590" s="5">
        <v>1</v>
      </c>
      <c r="J1590" s="26">
        <v>2145.6</v>
      </c>
      <c r="K1590" s="26">
        <v>1881.11</v>
      </c>
      <c r="L1590" s="26">
        <v>0</v>
      </c>
      <c r="M1590" s="6">
        <v>77</v>
      </c>
      <c r="N1590" s="24">
        <f t="shared" si="469"/>
        <v>14974764.26</v>
      </c>
      <c r="O1590" s="26"/>
      <c r="P1590" s="1">
        <f t="shared" si="474"/>
        <v>6006083.1100000013</v>
      </c>
      <c r="Q1590" s="1"/>
      <c r="R1590" s="1">
        <v>960338.51076000009</v>
      </c>
      <c r="S1590" s="1">
        <v>8008342.6392399985</v>
      </c>
      <c r="T1590" s="26"/>
      <c r="U1590" s="1">
        <f t="shared" si="476"/>
        <v>7960.5999968103943</v>
      </c>
      <c r="V1590" s="1">
        <f t="shared" si="476"/>
        <v>7960.5999968103943</v>
      </c>
      <c r="W1590" s="7">
        <v>2021</v>
      </c>
      <c r="X1590" s="173" t="s">
        <v>1394</v>
      </c>
      <c r="Y1590" s="11">
        <f>+P1590-'[1]Приложение №1'!$P1581</f>
        <v>0</v>
      </c>
      <c r="AA1590" s="24">
        <f t="shared" si="470"/>
        <v>14974764.26</v>
      </c>
      <c r="AB1590" s="26">
        <v>4349966.5649949601</v>
      </c>
      <c r="AC1590" s="26">
        <v>2985403.71589782</v>
      </c>
      <c r="AD1590" s="26">
        <v>1817269.2196583401</v>
      </c>
      <c r="AE1590" s="26">
        <v>1639605.0614672401</v>
      </c>
      <c r="AF1590" s="26">
        <v>0</v>
      </c>
      <c r="AG1590" s="26"/>
      <c r="AH1590" s="26">
        <v>209268.31068528001</v>
      </c>
      <c r="AI1590" s="26">
        <v>0</v>
      </c>
      <c r="AJ1590" s="26">
        <v>2122022.6416493999</v>
      </c>
      <c r="AK1590" s="26">
        <v>0</v>
      </c>
      <c r="AL1590" s="26">
        <v>0</v>
      </c>
      <c r="AM1590" s="26">
        <v>0</v>
      </c>
      <c r="AN1590" s="26">
        <v>1414495.9609999999</v>
      </c>
      <c r="AO1590" s="1">
        <v>149747.64259999999</v>
      </c>
      <c r="AP1590" s="112">
        <v>286985.14204696001</v>
      </c>
      <c r="AQ1590" s="172"/>
    </row>
    <row r="1591" spans="1:43" ht="15" customHeight="1" x14ac:dyDescent="0.25">
      <c r="A1591" s="4">
        <f t="shared" si="472"/>
        <v>1562</v>
      </c>
      <c r="B1591" s="22">
        <f t="shared" si="473"/>
        <v>246</v>
      </c>
      <c r="C1591" s="2" t="s">
        <v>57</v>
      </c>
      <c r="D1591" s="2" t="s">
        <v>1158</v>
      </c>
      <c r="E1591" s="5">
        <v>1974</v>
      </c>
      <c r="F1591" s="5">
        <v>2013</v>
      </c>
      <c r="G1591" s="5" t="s">
        <v>48</v>
      </c>
      <c r="H1591" s="5">
        <v>9</v>
      </c>
      <c r="I1591" s="5">
        <v>1</v>
      </c>
      <c r="J1591" s="26">
        <v>2145.6</v>
      </c>
      <c r="K1591" s="26">
        <v>1838.26</v>
      </c>
      <c r="L1591" s="26">
        <v>161.5</v>
      </c>
      <c r="M1591" s="6">
        <v>70</v>
      </c>
      <c r="N1591" s="24">
        <f t="shared" si="469"/>
        <v>2561332.6</v>
      </c>
      <c r="O1591" s="26"/>
      <c r="P1591" s="1">
        <f t="shared" si="474"/>
        <v>839085.45</v>
      </c>
      <c r="Q1591" s="1"/>
      <c r="R1591" s="1">
        <v>1149695.4311599999</v>
      </c>
      <c r="S1591" s="1">
        <v>572551.71884000022</v>
      </c>
      <c r="T1591" s="26"/>
      <c r="U1591" s="1">
        <f t="shared" si="476"/>
        <v>1280.8199983998081</v>
      </c>
      <c r="V1591" s="1">
        <f t="shared" si="476"/>
        <v>1280.8199983998081</v>
      </c>
      <c r="W1591" s="7">
        <v>2021</v>
      </c>
      <c r="X1591" s="173" t="s">
        <v>1394</v>
      </c>
      <c r="Y1591" s="11">
        <f>+P1591-'[1]Приложение №1'!$P1582</f>
        <v>0</v>
      </c>
      <c r="AA1591" s="24">
        <f t="shared" si="470"/>
        <v>2561332.6</v>
      </c>
      <c r="AB1591" s="26">
        <v>0</v>
      </c>
      <c r="AC1591" s="26">
        <v>0</v>
      </c>
      <c r="AD1591" s="26">
        <v>0</v>
      </c>
      <c r="AE1591" s="26">
        <v>0</v>
      </c>
      <c r="AF1591" s="26">
        <v>0</v>
      </c>
      <c r="AG1591" s="26"/>
      <c r="AH1591" s="26">
        <v>0</v>
      </c>
      <c r="AI1591" s="26">
        <v>0</v>
      </c>
      <c r="AJ1591" s="26">
        <v>2255868.0741240005</v>
      </c>
      <c r="AK1591" s="26">
        <v>0</v>
      </c>
      <c r="AL1591" s="26">
        <v>0</v>
      </c>
      <c r="AM1591" s="26">
        <v>0</v>
      </c>
      <c r="AN1591" s="26">
        <v>230519.93400000001</v>
      </c>
      <c r="AO1591" s="1">
        <v>25613.326000000001</v>
      </c>
      <c r="AP1591" s="112">
        <v>49331.265876000012</v>
      </c>
      <c r="AQ1591" s="172"/>
    </row>
    <row r="1592" spans="1:43" ht="15" customHeight="1" x14ac:dyDescent="0.25">
      <c r="A1592" s="4">
        <f t="shared" si="472"/>
        <v>1563</v>
      </c>
      <c r="B1592" s="22">
        <f t="shared" si="473"/>
        <v>247</v>
      </c>
      <c r="C1592" s="2" t="s">
        <v>57</v>
      </c>
      <c r="D1592" s="2" t="s">
        <v>1159</v>
      </c>
      <c r="E1592" s="5">
        <v>1973</v>
      </c>
      <c r="F1592" s="5">
        <v>2004</v>
      </c>
      <c r="G1592" s="5" t="s">
        <v>48</v>
      </c>
      <c r="H1592" s="5">
        <v>9</v>
      </c>
      <c r="I1592" s="5">
        <v>1</v>
      </c>
      <c r="J1592" s="26">
        <v>2255.5</v>
      </c>
      <c r="K1592" s="26">
        <v>1988.35</v>
      </c>
      <c r="L1592" s="26">
        <v>0</v>
      </c>
      <c r="M1592" s="6">
        <v>92</v>
      </c>
      <c r="N1592" s="24">
        <f t="shared" si="469"/>
        <v>2546718.4499999997</v>
      </c>
      <c r="O1592" s="26"/>
      <c r="P1592" s="1">
        <f t="shared" si="474"/>
        <v>834297.89999999967</v>
      </c>
      <c r="Q1592" s="1"/>
      <c r="R1592" s="1">
        <v>1128604.6886</v>
      </c>
      <c r="S1592" s="1">
        <v>583815.86140000005</v>
      </c>
      <c r="T1592" s="26"/>
      <c r="U1592" s="1">
        <f t="shared" si="476"/>
        <v>1280.8200015087887</v>
      </c>
      <c r="V1592" s="1">
        <f t="shared" si="476"/>
        <v>1280.8200015087887</v>
      </c>
      <c r="W1592" s="7">
        <v>2021</v>
      </c>
      <c r="X1592" s="173" t="s">
        <v>1394</v>
      </c>
      <c r="Y1592" s="11">
        <f>+P1592-'[1]Приложение №1'!$P1583</f>
        <v>0</v>
      </c>
      <c r="AA1592" s="24">
        <f t="shared" si="470"/>
        <v>2546718.4499999997</v>
      </c>
      <c r="AB1592" s="26">
        <v>0</v>
      </c>
      <c r="AC1592" s="26">
        <v>0</v>
      </c>
      <c r="AD1592" s="26">
        <v>0</v>
      </c>
      <c r="AE1592" s="26">
        <v>0</v>
      </c>
      <c r="AF1592" s="26">
        <v>0</v>
      </c>
      <c r="AG1592" s="26"/>
      <c r="AH1592" s="26">
        <v>0</v>
      </c>
      <c r="AI1592" s="26">
        <v>0</v>
      </c>
      <c r="AJ1592" s="26">
        <v>2242996.8076530001</v>
      </c>
      <c r="AK1592" s="26">
        <v>0</v>
      </c>
      <c r="AL1592" s="26">
        <v>0</v>
      </c>
      <c r="AM1592" s="26">
        <v>0</v>
      </c>
      <c r="AN1592" s="26">
        <v>229204.6605</v>
      </c>
      <c r="AO1592" s="1">
        <v>25467.184500000003</v>
      </c>
      <c r="AP1592" s="112">
        <v>49049.797347</v>
      </c>
      <c r="AQ1592" s="172"/>
    </row>
    <row r="1593" spans="1:43" ht="15" customHeight="1" x14ac:dyDescent="0.25">
      <c r="A1593" s="4">
        <f t="shared" si="472"/>
        <v>1564</v>
      </c>
      <c r="B1593" s="22">
        <f t="shared" si="473"/>
        <v>248</v>
      </c>
      <c r="C1593" s="2" t="s">
        <v>57</v>
      </c>
      <c r="D1593" s="2" t="s">
        <v>1160</v>
      </c>
      <c r="E1593" s="5">
        <v>1968</v>
      </c>
      <c r="F1593" s="5">
        <v>2015</v>
      </c>
      <c r="G1593" s="5" t="s">
        <v>48</v>
      </c>
      <c r="H1593" s="5">
        <v>4</v>
      </c>
      <c r="I1593" s="5">
        <v>4</v>
      </c>
      <c r="J1593" s="26">
        <v>2529.1</v>
      </c>
      <c r="K1593" s="26">
        <v>2239.8000000000002</v>
      </c>
      <c r="L1593" s="26">
        <v>113.8</v>
      </c>
      <c r="M1593" s="6">
        <v>104</v>
      </c>
      <c r="N1593" s="24">
        <f t="shared" si="469"/>
        <v>29885518.550000001</v>
      </c>
      <c r="O1593" s="26"/>
      <c r="P1593" s="1">
        <f t="shared" si="474"/>
        <v>20645970.422800001</v>
      </c>
      <c r="Q1593" s="1"/>
      <c r="R1593" s="1">
        <v>1156755.4072</v>
      </c>
      <c r="S1593" s="1">
        <v>8082792.7199999997</v>
      </c>
      <c r="T1593" s="1"/>
      <c r="U1593" s="1">
        <f t="shared" si="476"/>
        <v>12697.790002549285</v>
      </c>
      <c r="V1593" s="1">
        <f t="shared" si="476"/>
        <v>12697.790002549285</v>
      </c>
      <c r="W1593" s="7">
        <v>2021</v>
      </c>
      <c r="X1593" s="173" t="s">
        <v>1394</v>
      </c>
      <c r="Y1593" s="11">
        <f>+P1593-'[1]Приложение №1'!$P1587</f>
        <v>0</v>
      </c>
      <c r="AA1593" s="24">
        <f t="shared" si="470"/>
        <v>29885518.550000001</v>
      </c>
      <c r="AB1593" s="26">
        <v>6731956.0892438404</v>
      </c>
      <c r="AC1593" s="26">
        <v>2468626.27801314</v>
      </c>
      <c r="AD1593" s="26">
        <v>2579135.1598849199</v>
      </c>
      <c r="AE1593" s="26">
        <v>1614732.13773312</v>
      </c>
      <c r="AF1593" s="26">
        <v>0</v>
      </c>
      <c r="AG1593" s="26"/>
      <c r="AH1593" s="26">
        <v>222240.79473288002</v>
      </c>
      <c r="AI1593" s="26">
        <v>0</v>
      </c>
      <c r="AJ1593" s="26">
        <v>12664980.5522436</v>
      </c>
      <c r="AK1593" s="26">
        <v>0</v>
      </c>
      <c r="AL1593" s="26">
        <v>0</v>
      </c>
      <c r="AM1593" s="26">
        <v>0</v>
      </c>
      <c r="AN1593" s="26">
        <v>2730265.4369999999</v>
      </c>
      <c r="AO1593" s="1">
        <v>298855.18550000008</v>
      </c>
      <c r="AP1593" s="112">
        <v>574726.9156485002</v>
      </c>
      <c r="AQ1593" s="172"/>
    </row>
    <row r="1594" spans="1:43" ht="15" customHeight="1" x14ac:dyDescent="0.25">
      <c r="A1594" s="4">
        <f t="shared" si="472"/>
        <v>1565</v>
      </c>
      <c r="B1594" s="22">
        <f t="shared" si="473"/>
        <v>249</v>
      </c>
      <c r="C1594" s="2" t="s">
        <v>57</v>
      </c>
      <c r="D1594" s="2" t="s">
        <v>1161</v>
      </c>
      <c r="E1594" s="5">
        <v>1990</v>
      </c>
      <c r="F1594" s="5">
        <v>2015</v>
      </c>
      <c r="G1594" s="5" t="s">
        <v>48</v>
      </c>
      <c r="H1594" s="5">
        <v>9</v>
      </c>
      <c r="I1594" s="5">
        <v>1</v>
      </c>
      <c r="J1594" s="26">
        <v>2286.6999999999998</v>
      </c>
      <c r="K1594" s="26">
        <v>2021.3</v>
      </c>
      <c r="L1594" s="26">
        <v>0</v>
      </c>
      <c r="M1594" s="6">
        <v>76</v>
      </c>
      <c r="N1594" s="24">
        <f t="shared" si="469"/>
        <v>2588921.4700000002</v>
      </c>
      <c r="O1594" s="26"/>
      <c r="P1594" s="1">
        <f t="shared" si="474"/>
        <v>848123.50000000023</v>
      </c>
      <c r="Q1594" s="1"/>
      <c r="R1594" s="1">
        <v>1159258.2008</v>
      </c>
      <c r="S1594" s="1">
        <v>581539.76919999998</v>
      </c>
      <c r="T1594" s="26"/>
      <c r="U1594" s="1">
        <f t="shared" si="476"/>
        <v>1280.8200019789247</v>
      </c>
      <c r="V1594" s="1">
        <f t="shared" si="476"/>
        <v>1280.8200019789247</v>
      </c>
      <c r="W1594" s="7">
        <v>2021</v>
      </c>
      <c r="X1594" s="173" t="s">
        <v>1394</v>
      </c>
      <c r="Y1594" s="11">
        <f>+P1594-'[1]Приложение №1'!$P1588</f>
        <v>0</v>
      </c>
      <c r="AA1594" s="24">
        <f t="shared" si="470"/>
        <v>2588921.4700000002</v>
      </c>
      <c r="AB1594" s="26">
        <v>0</v>
      </c>
      <c r="AC1594" s="26">
        <v>0</v>
      </c>
      <c r="AD1594" s="26">
        <v>0</v>
      </c>
      <c r="AE1594" s="26">
        <v>0</v>
      </c>
      <c r="AF1594" s="26">
        <v>0</v>
      </c>
      <c r="AG1594" s="26"/>
      <c r="AH1594" s="26">
        <v>0</v>
      </c>
      <c r="AI1594" s="26">
        <v>0</v>
      </c>
      <c r="AJ1594" s="26">
        <v>2280166.6954878005</v>
      </c>
      <c r="AK1594" s="26">
        <v>0</v>
      </c>
      <c r="AL1594" s="26">
        <v>0</v>
      </c>
      <c r="AM1594" s="26">
        <v>0</v>
      </c>
      <c r="AN1594" s="26">
        <v>233002.93230000001</v>
      </c>
      <c r="AO1594" s="1">
        <v>25889.214700000004</v>
      </c>
      <c r="AP1594" s="112">
        <v>49862.627512200008</v>
      </c>
      <c r="AQ1594" s="172"/>
    </row>
    <row r="1595" spans="1:43" s="81" customFormat="1" ht="15" customHeight="1" x14ac:dyDescent="0.25">
      <c r="A1595" s="4">
        <f t="shared" si="472"/>
        <v>1566</v>
      </c>
      <c r="B1595" s="22">
        <f t="shared" si="473"/>
        <v>250</v>
      </c>
      <c r="C1595" s="2" t="s">
        <v>57</v>
      </c>
      <c r="D1595" s="2" t="s">
        <v>1162</v>
      </c>
      <c r="E1595" s="5">
        <v>1967</v>
      </c>
      <c r="F1595" s="5">
        <v>2015</v>
      </c>
      <c r="G1595" s="5" t="s">
        <v>48</v>
      </c>
      <c r="H1595" s="5">
        <v>3</v>
      </c>
      <c r="I1595" s="5">
        <v>3</v>
      </c>
      <c r="J1595" s="26">
        <v>1753.5</v>
      </c>
      <c r="K1595" s="26">
        <v>1219.5999999999999</v>
      </c>
      <c r="L1595" s="26">
        <v>367.2</v>
      </c>
      <c r="M1595" s="6">
        <v>37</v>
      </c>
      <c r="N1595" s="24">
        <f t="shared" si="469"/>
        <v>34868708.160000004</v>
      </c>
      <c r="O1595" s="26"/>
      <c r="P1595" s="1">
        <f t="shared" si="474"/>
        <v>27489822.586400002</v>
      </c>
      <c r="Q1595" s="1"/>
      <c r="R1595" s="1">
        <v>978903.49360000005</v>
      </c>
      <c r="S1595" s="1">
        <v>6399982.0799999991</v>
      </c>
      <c r="T1595" s="1"/>
      <c r="U1595" s="1">
        <f t="shared" si="476"/>
        <v>21974.229997479208</v>
      </c>
      <c r="V1595" s="1">
        <f t="shared" si="476"/>
        <v>21974.229997479208</v>
      </c>
      <c r="W1595" s="7">
        <v>2021</v>
      </c>
      <c r="X1595" s="173" t="s">
        <v>1394</v>
      </c>
      <c r="Y1595" s="11">
        <f>+P1595-'[1]Приложение №1'!$P1589</f>
        <v>0</v>
      </c>
      <c r="AA1595" s="24">
        <f t="shared" si="470"/>
        <v>34868708.160000004</v>
      </c>
      <c r="AB1595" s="26">
        <v>5996729.9781097798</v>
      </c>
      <c r="AC1595" s="26">
        <v>3648890.3764198199</v>
      </c>
      <c r="AD1595" s="26">
        <v>1719410.9272174803</v>
      </c>
      <c r="AE1595" s="26">
        <v>1465289.8013577599</v>
      </c>
      <c r="AF1595" s="26">
        <v>0</v>
      </c>
      <c r="AG1595" s="26"/>
      <c r="AH1595" s="26">
        <v>511593.88939176005</v>
      </c>
      <c r="AI1595" s="26">
        <v>0</v>
      </c>
      <c r="AJ1595" s="26">
        <v>17347540.944257997</v>
      </c>
      <c r="AK1595" s="26">
        <v>0</v>
      </c>
      <c r="AL1595" s="26">
        <v>0</v>
      </c>
      <c r="AM1595" s="26">
        <v>0</v>
      </c>
      <c r="AN1595" s="26">
        <v>3159448.9173999997</v>
      </c>
      <c r="AO1595" s="1">
        <v>348687.08159999998</v>
      </c>
      <c r="AP1595" s="112">
        <v>671116.24424539995</v>
      </c>
      <c r="AQ1595" s="172"/>
    </row>
    <row r="1596" spans="1:43" ht="15" customHeight="1" x14ac:dyDescent="0.25">
      <c r="A1596" s="4">
        <f t="shared" si="472"/>
        <v>1567</v>
      </c>
      <c r="B1596" s="22">
        <f t="shared" si="473"/>
        <v>251</v>
      </c>
      <c r="C1596" s="2" t="s">
        <v>57</v>
      </c>
      <c r="D1596" s="2" t="s">
        <v>1163</v>
      </c>
      <c r="E1596" s="5">
        <v>1968</v>
      </c>
      <c r="F1596" s="5">
        <v>2015</v>
      </c>
      <c r="G1596" s="5" t="s">
        <v>48</v>
      </c>
      <c r="H1596" s="5">
        <v>4</v>
      </c>
      <c r="I1596" s="5">
        <v>2</v>
      </c>
      <c r="J1596" s="26">
        <v>1345.8</v>
      </c>
      <c r="K1596" s="26">
        <v>1087.0999999999999</v>
      </c>
      <c r="L1596" s="26">
        <v>112.8</v>
      </c>
      <c r="M1596" s="6">
        <v>46</v>
      </c>
      <c r="N1596" s="24">
        <f t="shared" si="469"/>
        <v>15236078.209999999</v>
      </c>
      <c r="O1596" s="26"/>
      <c r="P1596" s="1">
        <f t="shared" si="474"/>
        <v>10424808.700199999</v>
      </c>
      <c r="Q1596" s="1"/>
      <c r="R1596" s="1">
        <v>511270.3898</v>
      </c>
      <c r="S1596" s="1">
        <v>4299999.12</v>
      </c>
      <c r="T1596" s="1"/>
      <c r="U1596" s="1">
        <f t="shared" si="476"/>
        <v>12697.789990832571</v>
      </c>
      <c r="V1596" s="1">
        <f t="shared" si="476"/>
        <v>12697.789990832571</v>
      </c>
      <c r="W1596" s="7">
        <v>2021</v>
      </c>
      <c r="X1596" s="173" t="s">
        <v>1394</v>
      </c>
      <c r="Y1596" s="11">
        <f>+P1596-'[1]Приложение №1'!$P1590</f>
        <v>0</v>
      </c>
      <c r="AA1596" s="24">
        <f t="shared" si="470"/>
        <v>15236078.209999999</v>
      </c>
      <c r="AB1596" s="26">
        <v>3432050.5232340605</v>
      </c>
      <c r="AC1596" s="26">
        <v>1258542.09075378</v>
      </c>
      <c r="AD1596" s="26">
        <v>1314881.1524797198</v>
      </c>
      <c r="AE1596" s="26">
        <v>823214.26413408003</v>
      </c>
      <c r="AF1596" s="26">
        <v>0</v>
      </c>
      <c r="AG1596" s="26"/>
      <c r="AH1596" s="26">
        <v>113301.62983020001</v>
      </c>
      <c r="AI1596" s="26">
        <v>0</v>
      </c>
      <c r="AJ1596" s="26">
        <v>6456793.9123547999</v>
      </c>
      <c r="AK1596" s="26">
        <v>0</v>
      </c>
      <c r="AL1596" s="26">
        <v>0</v>
      </c>
      <c r="AM1596" s="26">
        <v>0</v>
      </c>
      <c r="AN1596" s="26">
        <v>1391929.5954999998</v>
      </c>
      <c r="AO1596" s="1">
        <v>152360.78209999998</v>
      </c>
      <c r="AP1596" s="112">
        <v>293004.25961336005</v>
      </c>
      <c r="AQ1596" s="172"/>
    </row>
    <row r="1597" spans="1:43" s="81" customFormat="1" ht="15" customHeight="1" x14ac:dyDescent="0.25">
      <c r="A1597" s="4">
        <f t="shared" si="472"/>
        <v>1568</v>
      </c>
      <c r="B1597" s="22">
        <f t="shared" si="473"/>
        <v>252</v>
      </c>
      <c r="C1597" s="2" t="s">
        <v>57</v>
      </c>
      <c r="D1597" s="2" t="s">
        <v>1164</v>
      </c>
      <c r="E1597" s="5">
        <v>1967</v>
      </c>
      <c r="F1597" s="5">
        <v>2013</v>
      </c>
      <c r="G1597" s="5" t="s">
        <v>48</v>
      </c>
      <c r="H1597" s="5">
        <v>3</v>
      </c>
      <c r="I1597" s="5">
        <v>3</v>
      </c>
      <c r="J1597" s="26">
        <v>1661.3</v>
      </c>
      <c r="K1597" s="26">
        <v>1287.8</v>
      </c>
      <c r="L1597" s="26">
        <v>254.55</v>
      </c>
      <c r="M1597" s="6">
        <v>74</v>
      </c>
      <c r="N1597" s="24">
        <f t="shared" si="469"/>
        <v>14747148.670000002</v>
      </c>
      <c r="O1597" s="26"/>
      <c r="P1597" s="1">
        <f t="shared" si="474"/>
        <v>8110844.3503000019</v>
      </c>
      <c r="Q1597" s="1"/>
      <c r="R1597" s="1">
        <v>750576.29970000009</v>
      </c>
      <c r="S1597" s="1">
        <v>5885728.0200000005</v>
      </c>
      <c r="T1597" s="1"/>
      <c r="U1597" s="1">
        <f t="shared" si="476"/>
        <v>9561.4799948131113</v>
      </c>
      <c r="V1597" s="1">
        <f t="shared" si="476"/>
        <v>9561.4799948131113</v>
      </c>
      <c r="W1597" s="7">
        <v>2021</v>
      </c>
      <c r="X1597" s="173" t="s">
        <v>1394</v>
      </c>
      <c r="Y1597" s="11">
        <f>+P1597-'[1]Приложение №1'!$P1593</f>
        <v>0</v>
      </c>
      <c r="AA1597" s="24">
        <f t="shared" si="470"/>
        <v>14747148.670000002</v>
      </c>
      <c r="AB1597" s="26">
        <v>5828747.4672991196</v>
      </c>
      <c r="AC1597" s="26">
        <v>3546676.3733486403</v>
      </c>
      <c r="AD1597" s="26">
        <v>1671246.17812992</v>
      </c>
      <c r="AE1597" s="26">
        <v>1424243.59065324</v>
      </c>
      <c r="AF1597" s="26">
        <v>0</v>
      </c>
      <c r="AG1597" s="26"/>
      <c r="AH1597" s="26">
        <v>497262.94218215998</v>
      </c>
      <c r="AI1597" s="26">
        <v>0</v>
      </c>
      <c r="AJ1597" s="26">
        <v>0</v>
      </c>
      <c r="AK1597" s="26">
        <v>0</v>
      </c>
      <c r="AL1597" s="26">
        <v>0</v>
      </c>
      <c r="AM1597" s="26">
        <v>0</v>
      </c>
      <c r="AN1597" s="26">
        <v>1347912.8755000001</v>
      </c>
      <c r="AO1597" s="1">
        <v>147471.48670000001</v>
      </c>
      <c r="AP1597" s="112">
        <v>283587.75618692004</v>
      </c>
      <c r="AQ1597" s="172"/>
    </row>
    <row r="1598" spans="1:43" ht="15" customHeight="1" x14ac:dyDescent="0.25">
      <c r="A1598" s="4">
        <f t="shared" si="472"/>
        <v>1569</v>
      </c>
      <c r="B1598" s="22">
        <f t="shared" si="473"/>
        <v>253</v>
      </c>
      <c r="C1598" s="2" t="s">
        <v>57</v>
      </c>
      <c r="D1598" s="2" t="s">
        <v>1165</v>
      </c>
      <c r="E1598" s="5">
        <v>1969</v>
      </c>
      <c r="F1598" s="5">
        <v>1969</v>
      </c>
      <c r="G1598" s="5" t="s">
        <v>48</v>
      </c>
      <c r="H1598" s="5">
        <v>4</v>
      </c>
      <c r="I1598" s="5">
        <v>2</v>
      </c>
      <c r="J1598" s="26">
        <v>1357.7</v>
      </c>
      <c r="K1598" s="26">
        <v>1091.9000000000001</v>
      </c>
      <c r="L1598" s="26">
        <v>152.5</v>
      </c>
      <c r="M1598" s="6">
        <v>48</v>
      </c>
      <c r="N1598" s="24">
        <f t="shared" si="469"/>
        <v>8198144.5299999993</v>
      </c>
      <c r="O1598" s="26"/>
      <c r="P1598" s="1">
        <f t="shared" si="474"/>
        <v>3496013.9699999993</v>
      </c>
      <c r="Q1598" s="1"/>
      <c r="R1598" s="1">
        <v>551937.39879999997</v>
      </c>
      <c r="S1598" s="1">
        <v>4150193.1612000004</v>
      </c>
      <c r="T1598" s="1"/>
      <c r="U1598" s="1">
        <f t="shared" ref="U1598:V1615" si="477">$N1598/($K1598+$L1598)</f>
        <v>6588.0299983927989</v>
      </c>
      <c r="V1598" s="1">
        <f t="shared" si="477"/>
        <v>6588.0299983927989</v>
      </c>
      <c r="W1598" s="7">
        <v>2021</v>
      </c>
      <c r="X1598" s="173" t="s">
        <v>1394</v>
      </c>
      <c r="Y1598" s="11">
        <f>+P1598-'[1]Приложение №1'!$P1595</f>
        <v>0</v>
      </c>
      <c r="AA1598" s="24">
        <f t="shared" si="470"/>
        <v>8198144.5299999993</v>
      </c>
      <c r="AB1598" s="26">
        <v>3559333.0036773602</v>
      </c>
      <c r="AC1598" s="26">
        <v>1305216.9162526201</v>
      </c>
      <c r="AD1598" s="26">
        <v>1363645.3966245598</v>
      </c>
      <c r="AE1598" s="26">
        <v>853744.33726847998</v>
      </c>
      <c r="AF1598" s="26">
        <v>0</v>
      </c>
      <c r="AG1598" s="26"/>
      <c r="AH1598" s="26">
        <v>117503.58224136</v>
      </c>
      <c r="AI1598" s="26">
        <v>0</v>
      </c>
      <c r="AJ1598" s="26">
        <v>0</v>
      </c>
      <c r="AK1598" s="26">
        <v>0</v>
      </c>
      <c r="AL1598" s="26">
        <v>0</v>
      </c>
      <c r="AM1598" s="26">
        <v>0</v>
      </c>
      <c r="AN1598" s="26">
        <v>759282.60640000005</v>
      </c>
      <c r="AO1598" s="1">
        <v>81981.445299999992</v>
      </c>
      <c r="AP1598" s="112">
        <v>157437.24223562001</v>
      </c>
      <c r="AQ1598" s="172"/>
    </row>
    <row r="1599" spans="1:43" ht="15" customHeight="1" x14ac:dyDescent="0.25">
      <c r="A1599" s="4">
        <f t="shared" si="472"/>
        <v>1570</v>
      </c>
      <c r="B1599" s="22">
        <f t="shared" si="473"/>
        <v>254</v>
      </c>
      <c r="C1599" s="2" t="s">
        <v>57</v>
      </c>
      <c r="D1599" s="2" t="s">
        <v>1166</v>
      </c>
      <c r="E1599" s="5">
        <v>1965</v>
      </c>
      <c r="F1599" s="5">
        <v>1965</v>
      </c>
      <c r="G1599" s="5" t="s">
        <v>63</v>
      </c>
      <c r="H1599" s="5">
        <v>2</v>
      </c>
      <c r="I1599" s="5">
        <v>2</v>
      </c>
      <c r="J1599" s="26">
        <v>547.4</v>
      </c>
      <c r="K1599" s="26">
        <v>508.9</v>
      </c>
      <c r="L1599" s="26">
        <v>0</v>
      </c>
      <c r="M1599" s="6">
        <v>31</v>
      </c>
      <c r="N1599" s="24">
        <f t="shared" si="469"/>
        <v>9189777.290000001</v>
      </c>
      <c r="O1599" s="26"/>
      <c r="P1599" s="1">
        <f t="shared" si="474"/>
        <v>8637162.3732000012</v>
      </c>
      <c r="Q1599" s="1"/>
      <c r="R1599" s="1">
        <v>158726.3168</v>
      </c>
      <c r="S1599" s="1">
        <v>393888.6</v>
      </c>
      <c r="T1599" s="26"/>
      <c r="U1599" s="1">
        <f t="shared" si="477"/>
        <v>18058.120043230501</v>
      </c>
      <c r="V1599" s="1">
        <f t="shared" si="477"/>
        <v>18058.120043230501</v>
      </c>
      <c r="W1599" s="7">
        <v>2021</v>
      </c>
      <c r="X1599" s="173" t="s">
        <v>1394</v>
      </c>
      <c r="Y1599" s="11">
        <f>+P1599-'[1]Приложение №1'!$P1597</f>
        <v>0</v>
      </c>
      <c r="AA1599" s="24">
        <f t="shared" si="470"/>
        <v>9189777.290000001</v>
      </c>
      <c r="AB1599" s="26">
        <v>1384108.8624720001</v>
      </c>
      <c r="AC1599" s="26">
        <v>503969.13571200002</v>
      </c>
      <c r="AD1599" s="26">
        <v>183227.251116</v>
      </c>
      <c r="AE1599" s="26">
        <v>775345.93474799988</v>
      </c>
      <c r="AF1599" s="26">
        <v>0</v>
      </c>
      <c r="AG1599" s="26"/>
      <c r="AH1599" s="26">
        <v>290508.88897799997</v>
      </c>
      <c r="AI1599" s="26">
        <v>0</v>
      </c>
      <c r="AJ1599" s="26">
        <v>0</v>
      </c>
      <c r="AK1599" s="26">
        <v>0</v>
      </c>
      <c r="AL1599" s="26">
        <v>2945685.42576</v>
      </c>
      <c r="AM1599" s="26">
        <v>2723792.7981179999</v>
      </c>
      <c r="AN1599" s="26">
        <v>152390.07</v>
      </c>
      <c r="AO1599" s="1">
        <v>38165.58</v>
      </c>
      <c r="AP1599" s="112">
        <v>192583.343096</v>
      </c>
      <c r="AQ1599" s="172"/>
    </row>
    <row r="1600" spans="1:43" ht="15" customHeight="1" x14ac:dyDescent="0.25">
      <c r="A1600" s="4">
        <f t="shared" si="472"/>
        <v>1571</v>
      </c>
      <c r="B1600" s="22">
        <f t="shared" si="473"/>
        <v>255</v>
      </c>
      <c r="C1600" s="2" t="s">
        <v>57</v>
      </c>
      <c r="D1600" s="2" t="s">
        <v>1167</v>
      </c>
      <c r="E1600" s="5">
        <v>1963</v>
      </c>
      <c r="F1600" s="5">
        <v>1963</v>
      </c>
      <c r="G1600" s="5" t="s">
        <v>63</v>
      </c>
      <c r="H1600" s="5">
        <v>2</v>
      </c>
      <c r="I1600" s="5">
        <v>2</v>
      </c>
      <c r="J1600" s="26">
        <v>533.4</v>
      </c>
      <c r="K1600" s="26">
        <v>493.3</v>
      </c>
      <c r="L1600" s="26">
        <v>0</v>
      </c>
      <c r="M1600" s="6">
        <v>32</v>
      </c>
      <c r="N1600" s="24">
        <f t="shared" si="469"/>
        <v>10630215.43</v>
      </c>
      <c r="O1600" s="26"/>
      <c r="P1600" s="1">
        <f t="shared" si="474"/>
        <v>10086216.7204</v>
      </c>
      <c r="Q1600" s="1"/>
      <c r="R1600" s="1">
        <v>162184.50959999999</v>
      </c>
      <c r="S1600" s="1">
        <v>381814.20000000007</v>
      </c>
      <c r="T1600" s="26"/>
      <c r="U1600" s="1">
        <f t="shared" si="477"/>
        <v>21549.190006081491</v>
      </c>
      <c r="V1600" s="1">
        <f t="shared" si="477"/>
        <v>21549.190006081491</v>
      </c>
      <c r="W1600" s="7">
        <v>2021</v>
      </c>
      <c r="X1600" s="173" t="s">
        <v>1394</v>
      </c>
      <c r="Y1600" s="11">
        <f>+P1600-'[1]Приложение №1'!$P1598</f>
        <v>0</v>
      </c>
      <c r="AA1600" s="24">
        <f t="shared" si="470"/>
        <v>10630215.43</v>
      </c>
      <c r="AB1600" s="26">
        <v>1341799.9917839998</v>
      </c>
      <c r="AC1600" s="26">
        <v>488945.27707200003</v>
      </c>
      <c r="AD1600" s="26">
        <v>178049.04793199999</v>
      </c>
      <c r="AE1600" s="26">
        <v>751851.07964400004</v>
      </c>
      <c r="AF1600" s="26">
        <v>0</v>
      </c>
      <c r="AG1600" s="26"/>
      <c r="AH1600" s="26">
        <v>281603.52133199997</v>
      </c>
      <c r="AI1600" s="26">
        <v>0</v>
      </c>
      <c r="AJ1600" s="26">
        <v>1668975.9267299999</v>
      </c>
      <c r="AK1600" s="26">
        <v>0</v>
      </c>
      <c r="AL1600" s="26">
        <v>2856573.7574639996</v>
      </c>
      <c r="AM1600" s="26">
        <v>2640050.1991500002</v>
      </c>
      <c r="AN1600" s="26">
        <v>161039.39000000001</v>
      </c>
      <c r="AO1600" s="1">
        <v>38102.26</v>
      </c>
      <c r="AP1600" s="112">
        <v>223224.97889199998</v>
      </c>
      <c r="AQ1600" s="172"/>
    </row>
    <row r="1601" spans="1:43" s="81" customFormat="1" ht="15" customHeight="1" x14ac:dyDescent="0.25">
      <c r="A1601" s="4">
        <f t="shared" si="472"/>
        <v>1572</v>
      </c>
      <c r="B1601" s="22">
        <f t="shared" si="473"/>
        <v>256</v>
      </c>
      <c r="C1601" s="2" t="s">
        <v>57</v>
      </c>
      <c r="D1601" s="2" t="s">
        <v>1168</v>
      </c>
      <c r="E1601" s="5">
        <v>1972</v>
      </c>
      <c r="F1601" s="5">
        <v>1972</v>
      </c>
      <c r="G1601" s="5" t="s">
        <v>48</v>
      </c>
      <c r="H1601" s="5">
        <v>4</v>
      </c>
      <c r="I1601" s="5">
        <v>2</v>
      </c>
      <c r="J1601" s="26">
        <v>1205.5999999999999</v>
      </c>
      <c r="K1601" s="26">
        <v>1090.5</v>
      </c>
      <c r="L1601" s="26">
        <v>0</v>
      </c>
      <c r="M1601" s="6">
        <v>53</v>
      </c>
      <c r="N1601" s="24">
        <f t="shared" si="469"/>
        <v>7184246.7200000016</v>
      </c>
      <c r="O1601" s="26"/>
      <c r="P1601" s="1">
        <f t="shared" si="474"/>
        <v>3063647.7300000018</v>
      </c>
      <c r="Q1601" s="1"/>
      <c r="R1601" s="1">
        <v>708326.86099999992</v>
      </c>
      <c r="S1601" s="1">
        <v>3412272.1290000002</v>
      </c>
      <c r="T1601" s="1"/>
      <c r="U1601" s="1">
        <f t="shared" si="477"/>
        <v>6588.0300045850545</v>
      </c>
      <c r="V1601" s="1">
        <f t="shared" si="477"/>
        <v>6588.0300045850545</v>
      </c>
      <c r="W1601" s="7">
        <v>2021</v>
      </c>
      <c r="X1601" s="173" t="s">
        <v>1394</v>
      </c>
      <c r="Y1601" s="11">
        <f>+P1601-'[1]Приложение №1'!$P1599</f>
        <v>0</v>
      </c>
      <c r="AA1601" s="24">
        <f t="shared" si="470"/>
        <v>7184246.7200000016</v>
      </c>
      <c r="AB1601" s="26">
        <v>3119135.8409757004</v>
      </c>
      <c r="AC1601" s="26">
        <v>1143795.4428423601</v>
      </c>
      <c r="AD1601" s="26">
        <v>1194997.8356148002</v>
      </c>
      <c r="AE1601" s="26">
        <v>748158.30905759998</v>
      </c>
      <c r="AF1601" s="26">
        <v>0</v>
      </c>
      <c r="AG1601" s="26"/>
      <c r="AH1601" s="26">
        <v>102971.44054764</v>
      </c>
      <c r="AI1601" s="26">
        <v>0</v>
      </c>
      <c r="AJ1601" s="26">
        <v>0</v>
      </c>
      <c r="AK1601" s="26">
        <v>0</v>
      </c>
      <c r="AL1601" s="26">
        <v>0</v>
      </c>
      <c r="AM1601" s="26">
        <v>0</v>
      </c>
      <c r="AN1601" s="26">
        <v>665379.04429999995</v>
      </c>
      <c r="AO1601" s="1">
        <v>71842.467199999999</v>
      </c>
      <c r="AP1601" s="112">
        <v>137966.3394619</v>
      </c>
      <c r="AQ1601" s="172"/>
    </row>
    <row r="1602" spans="1:43" ht="15" customHeight="1" x14ac:dyDescent="0.25">
      <c r="A1602" s="4">
        <f t="shared" si="472"/>
        <v>1573</v>
      </c>
      <c r="B1602" s="22">
        <f t="shared" si="473"/>
        <v>257</v>
      </c>
      <c r="C1602" s="2" t="s">
        <v>57</v>
      </c>
      <c r="D1602" s="2" t="s">
        <v>1169</v>
      </c>
      <c r="E1602" s="5">
        <v>1970</v>
      </c>
      <c r="F1602" s="5">
        <v>1970</v>
      </c>
      <c r="G1602" s="5" t="s">
        <v>63</v>
      </c>
      <c r="H1602" s="5">
        <v>2</v>
      </c>
      <c r="I1602" s="5">
        <v>2</v>
      </c>
      <c r="J1602" s="26">
        <v>661.2</v>
      </c>
      <c r="K1602" s="26">
        <v>599.79999999999995</v>
      </c>
      <c r="L1602" s="26">
        <v>0</v>
      </c>
      <c r="M1602" s="6">
        <v>31</v>
      </c>
      <c r="N1602" s="24">
        <f t="shared" ref="N1602:N1665" si="478">AA1602</f>
        <v>7217693.2999999998</v>
      </c>
      <c r="O1602" s="26"/>
      <c r="P1602" s="1">
        <f t="shared" si="474"/>
        <v>6572798.8923999993</v>
      </c>
      <c r="Q1602" s="1"/>
      <c r="R1602" s="1">
        <v>180649.20759999999</v>
      </c>
      <c r="S1602" s="1">
        <v>464245.20000000007</v>
      </c>
      <c r="T1602" s="26"/>
      <c r="U1602" s="1">
        <f t="shared" si="477"/>
        <v>12033.5</v>
      </c>
      <c r="V1602" s="1">
        <f t="shared" si="477"/>
        <v>12033.5</v>
      </c>
      <c r="W1602" s="7">
        <v>2021</v>
      </c>
      <c r="X1602" s="173" t="s">
        <v>1394</v>
      </c>
      <c r="Y1602" s="11">
        <f>+P1602-'[1]Приложение №1'!$P1600</f>
        <v>0</v>
      </c>
      <c r="AA1602" s="24">
        <f t="shared" ref="AA1602:AA1665" si="479">SUM(AB1602:AP1602)</f>
        <v>7217693.2999999998</v>
      </c>
      <c r="AB1602" s="26">
        <v>1634337.772998</v>
      </c>
      <c r="AC1602" s="26">
        <v>593404.24109400006</v>
      </c>
      <c r="AD1602" s="26">
        <v>216910.34017800001</v>
      </c>
      <c r="AE1602" s="26">
        <v>914950.22173800005</v>
      </c>
      <c r="AF1602" s="26">
        <v>0</v>
      </c>
      <c r="AG1602" s="26"/>
      <c r="AH1602" s="26">
        <v>342399.74113800004</v>
      </c>
      <c r="AI1602" s="26">
        <v>0</v>
      </c>
      <c r="AJ1602" s="26">
        <v>0</v>
      </c>
      <c r="AK1602" s="26">
        <v>0</v>
      </c>
      <c r="AL1602" s="26">
        <v>0</v>
      </c>
      <c r="AM1602" s="26">
        <v>3223609.4110920001</v>
      </c>
      <c r="AN1602" s="26">
        <v>102039.42</v>
      </c>
      <c r="AO1602" s="1">
        <v>38593.050000000003</v>
      </c>
      <c r="AP1602" s="112">
        <v>151449.10176200003</v>
      </c>
      <c r="AQ1602" s="172"/>
    </row>
    <row r="1603" spans="1:43" s="81" customFormat="1" ht="15" customHeight="1" x14ac:dyDescent="0.25">
      <c r="A1603" s="4">
        <f t="shared" si="472"/>
        <v>1574</v>
      </c>
      <c r="B1603" s="22">
        <f t="shared" si="473"/>
        <v>258</v>
      </c>
      <c r="C1603" s="2" t="s">
        <v>57</v>
      </c>
      <c r="D1603" s="2" t="s">
        <v>1170</v>
      </c>
      <c r="E1603" s="5">
        <v>1969</v>
      </c>
      <c r="F1603" s="5">
        <v>1969</v>
      </c>
      <c r="G1603" s="5" t="s">
        <v>48</v>
      </c>
      <c r="H1603" s="5">
        <v>4</v>
      </c>
      <c r="I1603" s="5">
        <v>2</v>
      </c>
      <c r="J1603" s="26">
        <v>1375</v>
      </c>
      <c r="K1603" s="26">
        <v>1259.4000000000001</v>
      </c>
      <c r="L1603" s="26">
        <v>0</v>
      </c>
      <c r="M1603" s="6">
        <v>53</v>
      </c>
      <c r="N1603" s="24">
        <f t="shared" si="478"/>
        <v>15991596.719999999</v>
      </c>
      <c r="O1603" s="26"/>
      <c r="P1603" s="1">
        <f t="shared" si="474"/>
        <v>11275433.331199998</v>
      </c>
      <c r="Q1603" s="1"/>
      <c r="R1603" s="1">
        <v>590368.98880000005</v>
      </c>
      <c r="S1603" s="1">
        <v>4125794.4000000004</v>
      </c>
      <c r="T1603" s="1"/>
      <c r="U1603" s="1">
        <f t="shared" si="477"/>
        <v>12697.789995235824</v>
      </c>
      <c r="V1603" s="1">
        <f t="shared" si="477"/>
        <v>12697.789995235824</v>
      </c>
      <c r="W1603" s="7">
        <v>2021</v>
      </c>
      <c r="X1603" s="173" t="s">
        <v>1394</v>
      </c>
      <c r="Y1603" s="11">
        <f>+P1603-'[1]Приложение №1'!$P1601</f>
        <v>0</v>
      </c>
      <c r="AA1603" s="24">
        <f t="shared" si="479"/>
        <v>15991596.719999999</v>
      </c>
      <c r="AB1603" s="26">
        <v>3602237.2105683601</v>
      </c>
      <c r="AC1603" s="26">
        <v>1320950.0034994199</v>
      </c>
      <c r="AD1603" s="26">
        <v>1380082.7808234601</v>
      </c>
      <c r="AE1603" s="26">
        <v>864035.37315648003</v>
      </c>
      <c r="AF1603" s="26">
        <v>0</v>
      </c>
      <c r="AG1603" s="26"/>
      <c r="AH1603" s="26">
        <v>118919.97069456</v>
      </c>
      <c r="AI1603" s="26">
        <v>0</v>
      </c>
      <c r="AJ1603" s="26">
        <v>6776969.9586876007</v>
      </c>
      <c r="AK1603" s="26">
        <v>0</v>
      </c>
      <c r="AL1603" s="26">
        <v>0</v>
      </c>
      <c r="AM1603" s="26">
        <v>0</v>
      </c>
      <c r="AN1603" s="26">
        <v>1460951.8569999998</v>
      </c>
      <c r="AO1603" s="1">
        <v>159915.96719999998</v>
      </c>
      <c r="AP1603" s="112">
        <v>307533.59837011999</v>
      </c>
      <c r="AQ1603" s="172"/>
    </row>
    <row r="1604" spans="1:43" ht="15" customHeight="1" x14ac:dyDescent="0.25">
      <c r="A1604" s="4">
        <f t="shared" si="472"/>
        <v>1575</v>
      </c>
      <c r="B1604" s="22">
        <f t="shared" si="473"/>
        <v>259</v>
      </c>
      <c r="C1604" s="2" t="s">
        <v>57</v>
      </c>
      <c r="D1604" s="2" t="s">
        <v>1171</v>
      </c>
      <c r="E1604" s="5">
        <v>1971</v>
      </c>
      <c r="F1604" s="5">
        <v>1971</v>
      </c>
      <c r="G1604" s="5" t="s">
        <v>48</v>
      </c>
      <c r="H1604" s="5">
        <v>4</v>
      </c>
      <c r="I1604" s="5">
        <v>2</v>
      </c>
      <c r="J1604" s="26">
        <v>1403.6</v>
      </c>
      <c r="K1604" s="26">
        <v>1213.5</v>
      </c>
      <c r="L1604" s="26">
        <v>42.7</v>
      </c>
      <c r="M1604" s="6">
        <v>67</v>
      </c>
      <c r="N1604" s="24">
        <f t="shared" si="478"/>
        <v>9191213.3916225992</v>
      </c>
      <c r="O1604" s="26"/>
      <c r="P1604" s="1">
        <f t="shared" si="474"/>
        <v>4356720.8992225993</v>
      </c>
      <c r="Q1604" s="1"/>
      <c r="R1604" s="1">
        <v>579449.81239999994</v>
      </c>
      <c r="S1604" s="1">
        <v>4255042.68</v>
      </c>
      <c r="T1604" s="1"/>
      <c r="U1604" s="1">
        <f t="shared" si="477"/>
        <v>7316.679980594331</v>
      </c>
      <c r="V1604" s="1">
        <f t="shared" si="477"/>
        <v>7316.679980594331</v>
      </c>
      <c r="W1604" s="7">
        <v>2021</v>
      </c>
      <c r="X1604" s="173" t="s">
        <v>1394</v>
      </c>
      <c r="Y1604" s="11">
        <f>+P1604-'[1]Приложение №1'!$P1602</f>
        <v>-6759750.4083773997</v>
      </c>
      <c r="AA1604" s="24">
        <f t="shared" si="479"/>
        <v>9191213.3916225992</v>
      </c>
      <c r="AB1604" s="26">
        <v>3593084.3130982798</v>
      </c>
      <c r="AC1604" s="26">
        <v>1317593.61677916</v>
      </c>
      <c r="AD1604" s="26">
        <v>1376576.13711912</v>
      </c>
      <c r="AE1604" s="26">
        <v>861839.95216703997</v>
      </c>
      <c r="AF1604" s="26">
        <v>0</v>
      </c>
      <c r="AG1604" s="26"/>
      <c r="AH1604" s="26">
        <v>118617.80974259999</v>
      </c>
      <c r="AI1604" s="26">
        <v>0</v>
      </c>
      <c r="AJ1604" s="26"/>
      <c r="AK1604" s="26">
        <v>0</v>
      </c>
      <c r="AL1604" s="26">
        <v>0</v>
      </c>
      <c r="AM1604" s="26">
        <v>0</v>
      </c>
      <c r="AN1604" s="26">
        <v>1457239.736</v>
      </c>
      <c r="AO1604" s="1">
        <v>159509.63800000001</v>
      </c>
      <c r="AP1604" s="112">
        <v>306752.18871640007</v>
      </c>
      <c r="AQ1604" s="172"/>
    </row>
    <row r="1605" spans="1:43" ht="15" customHeight="1" x14ac:dyDescent="0.25">
      <c r="A1605" s="4">
        <f t="shared" si="472"/>
        <v>1576</v>
      </c>
      <c r="B1605" s="22">
        <f t="shared" si="473"/>
        <v>260</v>
      </c>
      <c r="C1605" s="2" t="s">
        <v>57</v>
      </c>
      <c r="D1605" s="2" t="s">
        <v>1172</v>
      </c>
      <c r="E1605" s="5">
        <v>1993</v>
      </c>
      <c r="F1605" s="5">
        <v>2009</v>
      </c>
      <c r="G1605" s="5" t="s">
        <v>48</v>
      </c>
      <c r="H1605" s="5">
        <v>9</v>
      </c>
      <c r="I1605" s="5">
        <v>1</v>
      </c>
      <c r="J1605" s="26">
        <v>2345</v>
      </c>
      <c r="K1605" s="26">
        <v>1964.2</v>
      </c>
      <c r="L1605" s="26">
        <v>0</v>
      </c>
      <c r="M1605" s="6">
        <v>80</v>
      </c>
      <c r="N1605" s="24">
        <f t="shared" si="478"/>
        <v>41352125.810000002</v>
      </c>
      <c r="O1605" s="26"/>
      <c r="P1605" s="1">
        <f t="shared" si="474"/>
        <v>31682866.242800005</v>
      </c>
      <c r="Q1605" s="1"/>
      <c r="R1605" s="1">
        <v>1127346.6072</v>
      </c>
      <c r="S1605" s="1">
        <v>8541912.9600000009</v>
      </c>
      <c r="T1605" s="26"/>
      <c r="U1605" s="1">
        <f t="shared" si="477"/>
        <v>21052.909993890644</v>
      </c>
      <c r="V1605" s="1">
        <f t="shared" si="477"/>
        <v>21052.909993890644</v>
      </c>
      <c r="W1605" s="7">
        <v>2021</v>
      </c>
      <c r="X1605" s="173" t="s">
        <v>1394</v>
      </c>
      <c r="Y1605" s="11">
        <f>+P1605-'[1]Приложение №1'!$P1603</f>
        <v>0</v>
      </c>
      <c r="AA1605" s="24">
        <f t="shared" si="479"/>
        <v>41352125.810000002</v>
      </c>
      <c r="AB1605" s="26">
        <v>4542107.7549229199</v>
      </c>
      <c r="AC1605" s="26">
        <v>3117271.1769024003</v>
      </c>
      <c r="AD1605" s="26">
        <v>0</v>
      </c>
      <c r="AE1605" s="26">
        <v>1712027.61216396</v>
      </c>
      <c r="AF1605" s="26">
        <v>0</v>
      </c>
      <c r="AG1605" s="26"/>
      <c r="AH1605" s="26">
        <v>218511.8445216</v>
      </c>
      <c r="AI1605" s="26">
        <v>0</v>
      </c>
      <c r="AJ1605" s="26">
        <v>2215753.9253135999</v>
      </c>
      <c r="AK1605" s="26">
        <v>0</v>
      </c>
      <c r="AL1605" s="26">
        <v>19236210.842486817</v>
      </c>
      <c r="AM1605" s="26">
        <v>5058707.7793799406</v>
      </c>
      <c r="AN1605" s="26">
        <v>4048566.8085000003</v>
      </c>
      <c r="AO1605" s="1">
        <v>413521.25809999998</v>
      </c>
      <c r="AP1605" s="112">
        <v>789446.80770875991</v>
      </c>
      <c r="AQ1605" s="172"/>
    </row>
    <row r="1606" spans="1:43" ht="15" customHeight="1" x14ac:dyDescent="0.25">
      <c r="A1606" s="4">
        <f t="shared" si="472"/>
        <v>1577</v>
      </c>
      <c r="B1606" s="22">
        <f t="shared" si="473"/>
        <v>261</v>
      </c>
      <c r="C1606" s="2" t="s">
        <v>57</v>
      </c>
      <c r="D1606" s="2" t="s">
        <v>1173</v>
      </c>
      <c r="E1606" s="5">
        <v>1991</v>
      </c>
      <c r="F1606" s="5">
        <v>2007</v>
      </c>
      <c r="G1606" s="5" t="s">
        <v>63</v>
      </c>
      <c r="H1606" s="5">
        <v>2</v>
      </c>
      <c r="I1606" s="5">
        <v>2</v>
      </c>
      <c r="J1606" s="26">
        <v>682.9</v>
      </c>
      <c r="K1606" s="26">
        <v>606</v>
      </c>
      <c r="L1606" s="26">
        <v>0</v>
      </c>
      <c r="M1606" s="6">
        <v>28</v>
      </c>
      <c r="N1606" s="24">
        <f t="shared" si="478"/>
        <v>1716398.04</v>
      </c>
      <c r="O1606" s="26"/>
      <c r="P1606" s="1">
        <f t="shared" si="474"/>
        <v>1064687.128</v>
      </c>
      <c r="Q1606" s="1"/>
      <c r="R1606" s="1">
        <v>182666.91200000001</v>
      </c>
      <c r="S1606" s="1">
        <v>469044</v>
      </c>
      <c r="T1606" s="26"/>
      <c r="U1606" s="1">
        <f t="shared" si="477"/>
        <v>2832.34</v>
      </c>
      <c r="V1606" s="1">
        <f t="shared" si="477"/>
        <v>2832.34</v>
      </c>
      <c r="W1606" s="7">
        <v>2021</v>
      </c>
      <c r="X1606" s="173" t="s">
        <v>1394</v>
      </c>
      <c r="Y1606" s="11">
        <f>+P1606-'[1]Приложение №1'!$P1604</f>
        <v>0</v>
      </c>
      <c r="AA1606" s="24">
        <f t="shared" si="479"/>
        <v>1716398.04</v>
      </c>
      <c r="AB1606" s="26">
        <v>1633831.455144</v>
      </c>
      <c r="AC1606" s="26">
        <v>0</v>
      </c>
      <c r="AD1606" s="26">
        <v>0</v>
      </c>
      <c r="AE1606" s="26">
        <v>0</v>
      </c>
      <c r="AF1606" s="26">
        <v>0</v>
      </c>
      <c r="AG1606" s="26"/>
      <c r="AH1606" s="26">
        <v>0</v>
      </c>
      <c r="AI1606" s="26">
        <v>0</v>
      </c>
      <c r="AJ1606" s="26">
        <v>0</v>
      </c>
      <c r="AK1606" s="26">
        <v>0</v>
      </c>
      <c r="AL1606" s="26">
        <v>0</v>
      </c>
      <c r="AM1606" s="26">
        <v>0</v>
      </c>
      <c r="AN1606" s="26">
        <v>22838</v>
      </c>
      <c r="AO1606" s="1">
        <v>24000</v>
      </c>
      <c r="AP1606" s="112">
        <v>35728.584856000001</v>
      </c>
      <c r="AQ1606" s="172"/>
    </row>
    <row r="1607" spans="1:43" ht="15" customHeight="1" x14ac:dyDescent="0.25">
      <c r="A1607" s="4">
        <f t="shared" si="472"/>
        <v>1578</v>
      </c>
      <c r="B1607" s="22">
        <f t="shared" si="473"/>
        <v>262</v>
      </c>
      <c r="C1607" s="2" t="s">
        <v>57</v>
      </c>
      <c r="D1607" s="2" t="s">
        <v>1174</v>
      </c>
      <c r="E1607" s="5">
        <v>1970</v>
      </c>
      <c r="F1607" s="5">
        <v>2015</v>
      </c>
      <c r="G1607" s="5" t="s">
        <v>48</v>
      </c>
      <c r="H1607" s="5">
        <v>4</v>
      </c>
      <c r="I1607" s="5">
        <v>2</v>
      </c>
      <c r="J1607" s="26">
        <v>1391.9</v>
      </c>
      <c r="K1607" s="26">
        <v>1292.4000000000001</v>
      </c>
      <c r="L1607" s="26">
        <v>0</v>
      </c>
      <c r="M1607" s="6">
        <v>56</v>
      </c>
      <c r="N1607" s="24">
        <f t="shared" si="478"/>
        <v>16410623.789999999</v>
      </c>
      <c r="O1607" s="26"/>
      <c r="P1607" s="1">
        <f t="shared" si="474"/>
        <v>11592778.645199999</v>
      </c>
      <c r="Q1607" s="1"/>
      <c r="R1607" s="1">
        <v>583942.74479999999</v>
      </c>
      <c r="S1607" s="1">
        <v>4233902.4000000004</v>
      </c>
      <c r="T1607" s="1"/>
      <c r="U1607" s="1">
        <f t="shared" si="477"/>
        <v>12697.789995357472</v>
      </c>
      <c r="V1607" s="1">
        <f t="shared" si="477"/>
        <v>12697.789995357472</v>
      </c>
      <c r="W1607" s="7">
        <v>2021</v>
      </c>
      <c r="X1607" s="173" t="s">
        <v>1394</v>
      </c>
      <c r="Y1607" s="11">
        <f>+P1607-'[1]Приложение №1'!$P1605</f>
        <v>0</v>
      </c>
      <c r="AA1607" s="24">
        <f t="shared" si="479"/>
        <v>16410623.789999999</v>
      </c>
      <c r="AB1607" s="26">
        <v>3696626.46572856</v>
      </c>
      <c r="AC1607" s="26">
        <v>1355562.7954423798</v>
      </c>
      <c r="AD1607" s="26">
        <v>1416245.0260610401</v>
      </c>
      <c r="AE1607" s="26">
        <v>886675.65211008</v>
      </c>
      <c r="AF1607" s="26">
        <v>0</v>
      </c>
      <c r="AG1607" s="26"/>
      <c r="AH1607" s="26">
        <v>122036.02529159999</v>
      </c>
      <c r="AI1607" s="26">
        <v>0</v>
      </c>
      <c r="AJ1607" s="26">
        <v>6954546.5894267997</v>
      </c>
      <c r="AK1607" s="26">
        <v>0</v>
      </c>
      <c r="AL1607" s="26">
        <v>0</v>
      </c>
      <c r="AM1607" s="26">
        <v>0</v>
      </c>
      <c r="AN1607" s="26">
        <v>1499233.111</v>
      </c>
      <c r="AO1607" s="1">
        <v>164106.23790000001</v>
      </c>
      <c r="AP1607" s="112">
        <v>315591.88703953999</v>
      </c>
      <c r="AQ1607" s="172"/>
    </row>
    <row r="1608" spans="1:43" ht="15" customHeight="1" x14ac:dyDescent="0.25">
      <c r="A1608" s="4">
        <f t="shared" si="472"/>
        <v>1579</v>
      </c>
      <c r="B1608" s="22">
        <f t="shared" si="473"/>
        <v>263</v>
      </c>
      <c r="C1608" s="2" t="s">
        <v>57</v>
      </c>
      <c r="D1608" s="2" t="s">
        <v>1175</v>
      </c>
      <c r="E1608" s="5">
        <v>1970</v>
      </c>
      <c r="F1608" s="5">
        <v>2015</v>
      </c>
      <c r="G1608" s="5" t="s">
        <v>48</v>
      </c>
      <c r="H1608" s="5">
        <v>4</v>
      </c>
      <c r="I1608" s="5">
        <v>3</v>
      </c>
      <c r="J1608" s="26">
        <v>2337.1999999999998</v>
      </c>
      <c r="K1608" s="26">
        <v>1992.27</v>
      </c>
      <c r="L1608" s="26">
        <v>45.7</v>
      </c>
      <c r="M1608" s="6">
        <v>101</v>
      </c>
      <c r="N1608" s="24">
        <f t="shared" si="478"/>
        <v>25877715.080000002</v>
      </c>
      <c r="O1608" s="26"/>
      <c r="P1608" s="1">
        <f t="shared" si="474"/>
        <v>18078568.269060005</v>
      </c>
      <c r="Q1608" s="1"/>
      <c r="R1608" s="1">
        <v>973208.41093999997</v>
      </c>
      <c r="S1608" s="1">
        <v>6825938.3999999994</v>
      </c>
      <c r="T1608" s="1"/>
      <c r="U1608" s="1">
        <f t="shared" si="477"/>
        <v>12697.78999690869</v>
      </c>
      <c r="V1608" s="1">
        <f t="shared" si="477"/>
        <v>12697.78999690869</v>
      </c>
      <c r="W1608" s="7">
        <v>2021</v>
      </c>
      <c r="X1608" s="173" t="s">
        <v>1394</v>
      </c>
      <c r="Y1608" s="11">
        <f>+P1608-'[1]Приложение №1'!$P1606</f>
        <v>0</v>
      </c>
      <c r="AA1608" s="24">
        <f t="shared" si="479"/>
        <v>25877715.080000002</v>
      </c>
      <c r="AB1608" s="26">
        <v>5829165.7651718399</v>
      </c>
      <c r="AC1608" s="26">
        <v>2137570.6530305399</v>
      </c>
      <c r="AD1608" s="26">
        <v>2233259.7213103799</v>
      </c>
      <c r="AE1608" s="26">
        <v>1398188.1572114399</v>
      </c>
      <c r="AF1608" s="26">
        <v>0</v>
      </c>
      <c r="AG1608" s="26"/>
      <c r="AH1608" s="26">
        <v>192437.14870883999</v>
      </c>
      <c r="AI1608" s="26">
        <v>0</v>
      </c>
      <c r="AJ1608" s="26">
        <v>10966540.7948166</v>
      </c>
      <c r="AK1608" s="26">
        <v>0</v>
      </c>
      <c r="AL1608" s="26">
        <v>0</v>
      </c>
      <c r="AM1608" s="26">
        <v>0</v>
      </c>
      <c r="AN1608" s="26">
        <v>2364122.6418000003</v>
      </c>
      <c r="AO1608" s="1">
        <v>258777.15079999997</v>
      </c>
      <c r="AP1608" s="112">
        <v>497653.04715035995</v>
      </c>
      <c r="AQ1608" s="172"/>
    </row>
    <row r="1609" spans="1:43" ht="15" customHeight="1" x14ac:dyDescent="0.25">
      <c r="A1609" s="4">
        <f t="shared" si="472"/>
        <v>1580</v>
      </c>
      <c r="B1609" s="22">
        <f t="shared" si="473"/>
        <v>264</v>
      </c>
      <c r="C1609" s="2" t="s">
        <v>57</v>
      </c>
      <c r="D1609" s="2" t="s">
        <v>1176</v>
      </c>
      <c r="E1609" s="5">
        <v>1971</v>
      </c>
      <c r="F1609" s="5">
        <v>2015</v>
      </c>
      <c r="G1609" s="5" t="s">
        <v>48</v>
      </c>
      <c r="H1609" s="5">
        <v>4</v>
      </c>
      <c r="I1609" s="5">
        <v>1</v>
      </c>
      <c r="J1609" s="26">
        <v>2344</v>
      </c>
      <c r="K1609" s="26">
        <v>1517.7</v>
      </c>
      <c r="L1609" s="26">
        <v>471.8</v>
      </c>
      <c r="M1609" s="6">
        <v>68</v>
      </c>
      <c r="N1609" s="24">
        <f t="shared" si="478"/>
        <v>25262253.210000001</v>
      </c>
      <c r="O1609" s="26"/>
      <c r="P1609" s="1">
        <f t="shared" si="474"/>
        <v>16044820.771000002</v>
      </c>
      <c r="Q1609" s="1"/>
      <c r="R1609" s="1">
        <v>1155912.1190000002</v>
      </c>
      <c r="S1609" s="1">
        <v>8061520.3200000012</v>
      </c>
      <c r="T1609" s="1"/>
      <c r="U1609" s="1">
        <f t="shared" si="477"/>
        <v>12697.790002513195</v>
      </c>
      <c r="V1609" s="1">
        <f t="shared" si="477"/>
        <v>12697.790002513195</v>
      </c>
      <c r="W1609" s="7">
        <v>2021</v>
      </c>
      <c r="X1609" s="173" t="s">
        <v>1394</v>
      </c>
      <c r="Y1609" s="11">
        <f>+P1609-'[1]Приложение №1'!$P1607</f>
        <v>0</v>
      </c>
      <c r="AA1609" s="24">
        <f t="shared" si="479"/>
        <v>25262253.210000001</v>
      </c>
      <c r="AB1609" s="26">
        <v>5690527.9739763001</v>
      </c>
      <c r="AC1609" s="26">
        <v>2086731.8051672401</v>
      </c>
      <c r="AD1609" s="26">
        <v>2180145.0619355398</v>
      </c>
      <c r="AE1609" s="26">
        <v>1364934.3932783997</v>
      </c>
      <c r="AF1609" s="26">
        <v>0</v>
      </c>
      <c r="AG1609" s="26"/>
      <c r="AH1609" s="26">
        <v>187860.32184275999</v>
      </c>
      <c r="AI1609" s="26">
        <v>0</v>
      </c>
      <c r="AJ1609" s="26">
        <v>10705718.389564799</v>
      </c>
      <c r="AK1609" s="26">
        <v>0</v>
      </c>
      <c r="AL1609" s="26">
        <v>0</v>
      </c>
      <c r="AM1609" s="26">
        <v>0</v>
      </c>
      <c r="AN1609" s="26">
        <v>2307895.6014999999</v>
      </c>
      <c r="AO1609" s="1">
        <v>252622.53210000001</v>
      </c>
      <c r="AP1609" s="112">
        <v>485817.13063496002</v>
      </c>
      <c r="AQ1609" s="172"/>
    </row>
    <row r="1610" spans="1:43" ht="15" customHeight="1" x14ac:dyDescent="0.25">
      <c r="A1610" s="4">
        <f t="shared" si="472"/>
        <v>1581</v>
      </c>
      <c r="B1610" s="22">
        <f t="shared" si="473"/>
        <v>265</v>
      </c>
      <c r="C1610" s="2" t="s">
        <v>57</v>
      </c>
      <c r="D1610" s="2" t="s">
        <v>1177</v>
      </c>
      <c r="E1610" s="5">
        <v>1965</v>
      </c>
      <c r="F1610" s="5">
        <v>2015</v>
      </c>
      <c r="G1610" s="5" t="s">
        <v>63</v>
      </c>
      <c r="H1610" s="5">
        <v>2</v>
      </c>
      <c r="I1610" s="5">
        <v>2</v>
      </c>
      <c r="J1610" s="26">
        <v>377.9</v>
      </c>
      <c r="K1610" s="26">
        <v>336.2</v>
      </c>
      <c r="L1610" s="26">
        <v>0</v>
      </c>
      <c r="M1610" s="6">
        <v>25</v>
      </c>
      <c r="N1610" s="24">
        <f t="shared" si="478"/>
        <v>6071139.9399999995</v>
      </c>
      <c r="O1610" s="26"/>
      <c r="P1610" s="1">
        <f t="shared" si="474"/>
        <v>5702153.4655999998</v>
      </c>
      <c r="Q1610" s="1"/>
      <c r="R1610" s="1">
        <v>108767.67439999999</v>
      </c>
      <c r="S1610" s="1">
        <v>260218.8</v>
      </c>
      <c r="T1610" s="26"/>
      <c r="U1610" s="1">
        <f t="shared" si="477"/>
        <v>18058.11998810232</v>
      </c>
      <c r="V1610" s="1">
        <f t="shared" si="477"/>
        <v>18058.11998810232</v>
      </c>
      <c r="W1610" s="7">
        <v>2021</v>
      </c>
      <c r="X1610" s="173" t="s">
        <v>1394</v>
      </c>
      <c r="Y1610" s="11">
        <f>+P1610-'[1]Приложение №1'!$P1608</f>
        <v>0</v>
      </c>
      <c r="AA1610" s="24">
        <f t="shared" si="479"/>
        <v>6071139.9399999995</v>
      </c>
      <c r="AB1610" s="26">
        <v>906208.87723799993</v>
      </c>
      <c r="AC1610" s="26">
        <v>315480.00132600003</v>
      </c>
      <c r="AD1610" s="26">
        <v>116091.28864200001</v>
      </c>
      <c r="AE1610" s="26">
        <v>505449.29756999994</v>
      </c>
      <c r="AF1610" s="26">
        <v>0</v>
      </c>
      <c r="AG1610" s="26"/>
      <c r="AH1610" s="26">
        <v>191921.96532600001</v>
      </c>
      <c r="AI1610" s="26">
        <v>0</v>
      </c>
      <c r="AJ1610" s="26">
        <v>0</v>
      </c>
      <c r="AK1610" s="26">
        <v>0</v>
      </c>
      <c r="AL1610" s="26">
        <v>1939583.5559519997</v>
      </c>
      <c r="AM1610" s="26">
        <v>1791022.436742</v>
      </c>
      <c r="AN1610" s="26">
        <v>136377.22</v>
      </c>
      <c r="AO1610" s="1">
        <v>42919.86</v>
      </c>
      <c r="AP1610" s="112">
        <v>126085.43720400002</v>
      </c>
      <c r="AQ1610" s="172"/>
    </row>
    <row r="1611" spans="1:43" ht="15" customHeight="1" x14ac:dyDescent="0.25">
      <c r="A1611" s="4">
        <f t="shared" si="472"/>
        <v>1582</v>
      </c>
      <c r="B1611" s="22">
        <f t="shared" si="473"/>
        <v>266</v>
      </c>
      <c r="C1611" s="2" t="s">
        <v>57</v>
      </c>
      <c r="D1611" s="2" t="s">
        <v>1178</v>
      </c>
      <c r="E1611" s="5">
        <v>1972</v>
      </c>
      <c r="F1611" s="5">
        <v>2013</v>
      </c>
      <c r="G1611" s="5" t="s">
        <v>63</v>
      </c>
      <c r="H1611" s="5">
        <v>2</v>
      </c>
      <c r="I1611" s="5">
        <v>3</v>
      </c>
      <c r="J1611" s="26">
        <v>564.4</v>
      </c>
      <c r="K1611" s="26">
        <v>496.6</v>
      </c>
      <c r="L1611" s="26">
        <v>0</v>
      </c>
      <c r="M1611" s="6">
        <v>29</v>
      </c>
      <c r="N1611" s="24">
        <f t="shared" si="478"/>
        <v>10701327.74</v>
      </c>
      <c r="O1611" s="26"/>
      <c r="P1611" s="1">
        <f t="shared" si="474"/>
        <v>10157705.1208</v>
      </c>
      <c r="Q1611" s="1"/>
      <c r="R1611" s="1">
        <v>159254.21920000002</v>
      </c>
      <c r="S1611" s="1">
        <v>384368.4</v>
      </c>
      <c r="T1611" s="26"/>
      <c r="U1611" s="1">
        <f t="shared" si="477"/>
        <v>21549.189971808297</v>
      </c>
      <c r="V1611" s="1">
        <f t="shared" si="477"/>
        <v>21549.189971808297</v>
      </c>
      <c r="W1611" s="7">
        <v>2021</v>
      </c>
      <c r="X1611" s="173" t="s">
        <v>1394</v>
      </c>
      <c r="Y1611" s="11">
        <f>+P1611-'[1]Приложение №1'!$P1610</f>
        <v>0</v>
      </c>
      <c r="AA1611" s="24">
        <f t="shared" si="479"/>
        <v>10701327.74</v>
      </c>
      <c r="AB1611" s="26">
        <v>1351005.505836</v>
      </c>
      <c r="AC1611" s="26">
        <v>478217.13970799994</v>
      </c>
      <c r="AD1611" s="26">
        <v>178775.24742</v>
      </c>
      <c r="AE1611" s="26">
        <v>756799.25311199995</v>
      </c>
      <c r="AF1611" s="26">
        <v>0</v>
      </c>
      <c r="AG1611" s="26"/>
      <c r="AH1611" s="26">
        <v>283487.34590399999</v>
      </c>
      <c r="AI1611" s="26">
        <v>0</v>
      </c>
      <c r="AJ1611" s="26">
        <v>1642864.0212180002</v>
      </c>
      <c r="AK1611" s="26">
        <v>0</v>
      </c>
      <c r="AL1611" s="26">
        <v>2875402.011678</v>
      </c>
      <c r="AM1611" s="26">
        <v>2659393.2067499999</v>
      </c>
      <c r="AN1611" s="26">
        <v>208273.73</v>
      </c>
      <c r="AO1611" s="1">
        <v>43489.599999999999</v>
      </c>
      <c r="AP1611" s="112">
        <v>223620.67837400001</v>
      </c>
      <c r="AQ1611" s="172"/>
    </row>
    <row r="1612" spans="1:43" ht="15" customHeight="1" x14ac:dyDescent="0.25">
      <c r="A1612" s="4">
        <f t="shared" si="472"/>
        <v>1583</v>
      </c>
      <c r="B1612" s="22">
        <f t="shared" si="473"/>
        <v>267</v>
      </c>
      <c r="C1612" s="2" t="s">
        <v>57</v>
      </c>
      <c r="D1612" s="2" t="s">
        <v>1179</v>
      </c>
      <c r="E1612" s="5">
        <v>1970</v>
      </c>
      <c r="F1612" s="5">
        <v>2015</v>
      </c>
      <c r="G1612" s="5" t="s">
        <v>48</v>
      </c>
      <c r="H1612" s="5">
        <v>4</v>
      </c>
      <c r="I1612" s="5">
        <v>2</v>
      </c>
      <c r="J1612" s="26">
        <v>1403.6</v>
      </c>
      <c r="K1612" s="26">
        <v>1283.1500000000001</v>
      </c>
      <c r="L1612" s="26">
        <v>0</v>
      </c>
      <c r="M1612" s="6">
        <v>53</v>
      </c>
      <c r="N1612" s="24">
        <f t="shared" si="478"/>
        <v>16293169.239999998</v>
      </c>
      <c r="O1612" s="26"/>
      <c r="P1612" s="1">
        <f t="shared" si="474"/>
        <v>11508263.838699998</v>
      </c>
      <c r="Q1612" s="1"/>
      <c r="R1612" s="1">
        <v>581306.0013</v>
      </c>
      <c r="S1612" s="1">
        <v>4203599.4000000004</v>
      </c>
      <c r="T1612" s="1"/>
      <c r="U1612" s="1">
        <f t="shared" si="477"/>
        <v>12697.790001168996</v>
      </c>
      <c r="V1612" s="1">
        <f t="shared" si="477"/>
        <v>12697.790001168996</v>
      </c>
      <c r="W1612" s="7">
        <v>2021</v>
      </c>
      <c r="X1612" s="173" t="s">
        <v>1394</v>
      </c>
      <c r="Y1612" s="11">
        <f>+P1612-'[1]Приложение №1'!$P1611</f>
        <v>0</v>
      </c>
      <c r="AA1612" s="24">
        <f t="shared" si="479"/>
        <v>16293169.239999998</v>
      </c>
      <c r="AB1612" s="26">
        <v>3670168.8759317403</v>
      </c>
      <c r="AC1612" s="26">
        <v>1345860.7249735198</v>
      </c>
      <c r="AD1612" s="26">
        <v>1406108.636961</v>
      </c>
      <c r="AE1612" s="26">
        <v>880329.51331247995</v>
      </c>
      <c r="AF1612" s="26">
        <v>0</v>
      </c>
      <c r="AG1612" s="26"/>
      <c r="AH1612" s="26">
        <v>121162.59054059999</v>
      </c>
      <c r="AI1612" s="26">
        <v>0</v>
      </c>
      <c r="AJ1612" s="26">
        <v>6904771.3217195999</v>
      </c>
      <c r="AK1612" s="26">
        <v>0</v>
      </c>
      <c r="AL1612" s="26">
        <v>0</v>
      </c>
      <c r="AM1612" s="26">
        <v>0</v>
      </c>
      <c r="AN1612" s="26">
        <v>1488502.7597000001</v>
      </c>
      <c r="AO1612" s="1">
        <v>162931.6924</v>
      </c>
      <c r="AP1612" s="112">
        <v>313333.12446105998</v>
      </c>
      <c r="AQ1612" s="172"/>
    </row>
    <row r="1613" spans="1:43" ht="15" customHeight="1" x14ac:dyDescent="0.25">
      <c r="A1613" s="4">
        <f t="shared" si="472"/>
        <v>1584</v>
      </c>
      <c r="B1613" s="22">
        <f t="shared" si="473"/>
        <v>268</v>
      </c>
      <c r="C1613" s="2" t="s">
        <v>57</v>
      </c>
      <c r="D1613" s="2" t="s">
        <v>1180</v>
      </c>
      <c r="E1613" s="5">
        <v>1970</v>
      </c>
      <c r="F1613" s="5">
        <v>2015</v>
      </c>
      <c r="G1613" s="5" t="s">
        <v>48</v>
      </c>
      <c r="H1613" s="5">
        <v>4</v>
      </c>
      <c r="I1613" s="5">
        <v>2</v>
      </c>
      <c r="J1613" s="26">
        <v>1397.9</v>
      </c>
      <c r="K1613" s="26">
        <v>1279</v>
      </c>
      <c r="L1613" s="26">
        <v>0</v>
      </c>
      <c r="M1613" s="6">
        <v>70</v>
      </c>
      <c r="N1613" s="24">
        <f t="shared" si="478"/>
        <v>16240473.409999998</v>
      </c>
      <c r="O1613" s="26"/>
      <c r="P1613" s="1">
        <f t="shared" si="474"/>
        <v>11505911.161999999</v>
      </c>
      <c r="Q1613" s="1"/>
      <c r="R1613" s="1">
        <v>544558.24800000002</v>
      </c>
      <c r="S1613" s="1">
        <v>4190003.9999999995</v>
      </c>
      <c r="T1613" s="1"/>
      <c r="U1613" s="1">
        <f t="shared" si="477"/>
        <v>12697.789999999999</v>
      </c>
      <c r="V1613" s="1">
        <f t="shared" si="477"/>
        <v>12697.789999999999</v>
      </c>
      <c r="W1613" s="7">
        <v>2021</v>
      </c>
      <c r="X1613" s="173" t="s">
        <v>1394</v>
      </c>
      <c r="Y1613" s="11">
        <f>+P1613-'[1]Приложение №1'!$P1612</f>
        <v>0</v>
      </c>
      <c r="AA1613" s="24">
        <f t="shared" si="479"/>
        <v>16240473.409999998</v>
      </c>
      <c r="AB1613" s="26">
        <v>3658298.7075726003</v>
      </c>
      <c r="AC1613" s="26">
        <v>1341507.9059104801</v>
      </c>
      <c r="AD1613" s="26">
        <v>1401560.9593595399</v>
      </c>
      <c r="AE1613" s="26">
        <v>877482.32671679999</v>
      </c>
      <c r="AF1613" s="26">
        <v>0</v>
      </c>
      <c r="AG1613" s="26"/>
      <c r="AH1613" s="26">
        <v>120770.72210951999</v>
      </c>
      <c r="AI1613" s="26">
        <v>0</v>
      </c>
      <c r="AJ1613" s="26">
        <v>6882439.7186495997</v>
      </c>
      <c r="AK1613" s="26">
        <v>0</v>
      </c>
      <c r="AL1613" s="26">
        <v>0</v>
      </c>
      <c r="AM1613" s="26">
        <v>0</v>
      </c>
      <c r="AN1613" s="26">
        <v>1483688.602</v>
      </c>
      <c r="AO1613" s="1">
        <v>162404.7341</v>
      </c>
      <c r="AP1613" s="112">
        <v>312319.73358146002</v>
      </c>
      <c r="AQ1613" s="172"/>
    </row>
    <row r="1614" spans="1:43" ht="15" customHeight="1" x14ac:dyDescent="0.25">
      <c r="A1614" s="4">
        <f t="shared" si="472"/>
        <v>1585</v>
      </c>
      <c r="B1614" s="22">
        <f t="shared" si="473"/>
        <v>269</v>
      </c>
      <c r="C1614" s="2" t="s">
        <v>57</v>
      </c>
      <c r="D1614" s="2" t="s">
        <v>1181</v>
      </c>
      <c r="E1614" s="5">
        <v>1970</v>
      </c>
      <c r="F1614" s="5">
        <v>2015</v>
      </c>
      <c r="G1614" s="5" t="s">
        <v>48</v>
      </c>
      <c r="H1614" s="5">
        <v>4</v>
      </c>
      <c r="I1614" s="5">
        <v>2</v>
      </c>
      <c r="J1614" s="26">
        <v>1401</v>
      </c>
      <c r="K1614" s="26">
        <v>1278.8</v>
      </c>
      <c r="L1614" s="26">
        <v>0</v>
      </c>
      <c r="M1614" s="6">
        <v>66</v>
      </c>
      <c r="N1614" s="24">
        <f t="shared" si="478"/>
        <v>16237933.850000001</v>
      </c>
      <c r="O1614" s="26"/>
      <c r="P1614" s="1">
        <f t="shared" si="474"/>
        <v>11456952.842400003</v>
      </c>
      <c r="Q1614" s="1"/>
      <c r="R1614" s="1">
        <v>591632.20759999997</v>
      </c>
      <c r="S1614" s="1">
        <v>4189348.8</v>
      </c>
      <c r="T1614" s="1"/>
      <c r="U1614" s="1">
        <f t="shared" si="477"/>
        <v>12697.789998436036</v>
      </c>
      <c r="V1614" s="1">
        <f t="shared" si="477"/>
        <v>12697.789998436036</v>
      </c>
      <c r="W1614" s="7">
        <v>2021</v>
      </c>
      <c r="X1614" s="173" t="s">
        <v>1394</v>
      </c>
      <c r="Y1614" s="11">
        <f>+P1614-'[1]Приложение №1'!$P1613</f>
        <v>0</v>
      </c>
      <c r="AA1614" s="24">
        <f t="shared" si="479"/>
        <v>16237933.850000001</v>
      </c>
      <c r="AB1614" s="26">
        <v>3657726.6514807204</v>
      </c>
      <c r="AC1614" s="26">
        <v>1341298.1279300398</v>
      </c>
      <c r="AD1614" s="26">
        <v>1401341.7924949802</v>
      </c>
      <c r="AE1614" s="26">
        <v>877345.11290495994</v>
      </c>
      <c r="AF1614" s="26">
        <v>0</v>
      </c>
      <c r="AG1614" s="26"/>
      <c r="AH1614" s="26">
        <v>120751.8388482</v>
      </c>
      <c r="AI1614" s="26">
        <v>0</v>
      </c>
      <c r="AJ1614" s="26">
        <v>6881363.4984066002</v>
      </c>
      <c r="AK1614" s="26">
        <v>0</v>
      </c>
      <c r="AL1614" s="26">
        <v>0</v>
      </c>
      <c r="AM1614" s="26">
        <v>0</v>
      </c>
      <c r="AN1614" s="26">
        <v>1483456.594</v>
      </c>
      <c r="AO1614" s="1">
        <v>162379.33850000001</v>
      </c>
      <c r="AP1614" s="112">
        <v>312270.89543449995</v>
      </c>
      <c r="AQ1614" s="172"/>
    </row>
    <row r="1615" spans="1:43" s="81" customFormat="1" ht="15" customHeight="1" x14ac:dyDescent="0.25">
      <c r="A1615" s="4">
        <f t="shared" si="472"/>
        <v>1586</v>
      </c>
      <c r="B1615" s="22">
        <f t="shared" si="473"/>
        <v>270</v>
      </c>
      <c r="C1615" s="2" t="s">
        <v>57</v>
      </c>
      <c r="D1615" s="2" t="s">
        <v>1182</v>
      </c>
      <c r="E1615" s="5">
        <v>1969</v>
      </c>
      <c r="F1615" s="5">
        <v>2013</v>
      </c>
      <c r="G1615" s="5" t="s">
        <v>48</v>
      </c>
      <c r="H1615" s="5">
        <v>4</v>
      </c>
      <c r="I1615" s="5">
        <v>2</v>
      </c>
      <c r="J1615" s="26">
        <v>1404.7</v>
      </c>
      <c r="K1615" s="26">
        <v>948.8</v>
      </c>
      <c r="L1615" s="26">
        <v>348.8</v>
      </c>
      <c r="M1615" s="6">
        <v>39</v>
      </c>
      <c r="N1615" s="24">
        <f t="shared" si="478"/>
        <v>16476652.310000001</v>
      </c>
      <c r="O1615" s="26"/>
      <c r="P1615" s="1">
        <f t="shared" si="474"/>
        <v>10528654.4848</v>
      </c>
      <c r="Q1615" s="1"/>
      <c r="R1615" s="1">
        <v>555647.10519999999</v>
      </c>
      <c r="S1615" s="1">
        <v>5392350.7199999997</v>
      </c>
      <c r="T1615" s="1"/>
      <c r="U1615" s="1">
        <f t="shared" si="477"/>
        <v>12697.790004623923</v>
      </c>
      <c r="V1615" s="1">
        <f t="shared" si="477"/>
        <v>12697.790004623923</v>
      </c>
      <c r="W1615" s="7">
        <v>2021</v>
      </c>
      <c r="X1615" s="173" t="s">
        <v>1394</v>
      </c>
      <c r="Y1615" s="11">
        <f>+P1615-'[1]Приложение №1'!$P1614</f>
        <v>0</v>
      </c>
      <c r="AA1615" s="24">
        <f t="shared" si="479"/>
        <v>16476652.310000001</v>
      </c>
      <c r="AB1615" s="26">
        <v>3711499.9241174399</v>
      </c>
      <c r="AC1615" s="26">
        <v>1361016.9358384202</v>
      </c>
      <c r="AD1615" s="26">
        <v>1421943.3122823602</v>
      </c>
      <c r="AE1615" s="26">
        <v>890243.21121792006</v>
      </c>
      <c r="AF1615" s="26">
        <v>0</v>
      </c>
      <c r="AG1615" s="26"/>
      <c r="AH1615" s="26">
        <v>122527.0476276</v>
      </c>
      <c r="AI1615" s="26">
        <v>0</v>
      </c>
      <c r="AJ1615" s="26">
        <v>6982528.3685892001</v>
      </c>
      <c r="AK1615" s="26">
        <v>0</v>
      </c>
      <c r="AL1615" s="26">
        <v>0</v>
      </c>
      <c r="AM1615" s="26">
        <v>0</v>
      </c>
      <c r="AN1615" s="26">
        <v>1505265.3089999999</v>
      </c>
      <c r="AO1615" s="1">
        <v>164766.52309999999</v>
      </c>
      <c r="AP1615" s="112">
        <v>316861.67822706001</v>
      </c>
      <c r="AQ1615" s="172"/>
    </row>
    <row r="1616" spans="1:43" ht="15" customHeight="1" x14ac:dyDescent="0.25">
      <c r="A1616" s="4">
        <f t="shared" ref="A1616:B1616" si="480">+A1615+1</f>
        <v>1587</v>
      </c>
      <c r="B1616" s="22">
        <f t="shared" si="480"/>
        <v>271</v>
      </c>
      <c r="C1616" s="2" t="s">
        <v>57</v>
      </c>
      <c r="D1616" s="2" t="s">
        <v>1183</v>
      </c>
      <c r="E1616" s="5">
        <v>1969</v>
      </c>
      <c r="F1616" s="5">
        <v>2015</v>
      </c>
      <c r="G1616" s="5" t="s">
        <v>48</v>
      </c>
      <c r="H1616" s="5">
        <v>4</v>
      </c>
      <c r="I1616" s="5">
        <v>2</v>
      </c>
      <c r="J1616" s="26">
        <v>1374</v>
      </c>
      <c r="K1616" s="26">
        <v>1179.99</v>
      </c>
      <c r="L1616" s="26">
        <v>72.599999999999994</v>
      </c>
      <c r="M1616" s="6">
        <v>60</v>
      </c>
      <c r="N1616" s="24">
        <f t="shared" si="478"/>
        <v>15905124.779999999</v>
      </c>
      <c r="O1616" s="26"/>
      <c r="P1616" s="1">
        <f t="shared" si="474"/>
        <v>11016215.039819997</v>
      </c>
      <c r="Q1616" s="1"/>
      <c r="R1616" s="1">
        <v>547848.66018000001</v>
      </c>
      <c r="S1616" s="1">
        <v>4341061.080000001</v>
      </c>
      <c r="T1616" s="1"/>
      <c r="U1616" s="1">
        <f t="shared" ref="U1616:V1635" si="481">$N1616/($K1616+$L1616)</f>
        <v>12697.790003113549</v>
      </c>
      <c r="V1616" s="1">
        <f t="shared" si="481"/>
        <v>12697.790003113549</v>
      </c>
      <c r="W1616" s="7">
        <v>2021</v>
      </c>
      <c r="X1616" s="173" t="s">
        <v>1394</v>
      </c>
      <c r="Y1616" s="11">
        <f>+P1616-'[1]Приложение №1'!$P1615</f>
        <v>0</v>
      </c>
      <c r="AA1616" s="24">
        <f t="shared" si="479"/>
        <v>15905124.779999999</v>
      </c>
      <c r="AB1616" s="26">
        <v>3582758.6997493198</v>
      </c>
      <c r="AC1616" s="26">
        <v>1313807.1878118601</v>
      </c>
      <c r="AD1616" s="26">
        <v>1372620.2030843401</v>
      </c>
      <c r="AE1616" s="26">
        <v>859363.24454651994</v>
      </c>
      <c r="AF1616" s="26">
        <v>0</v>
      </c>
      <c r="AG1616" s="26"/>
      <c r="AH1616" s="26">
        <v>118276.93283028001</v>
      </c>
      <c r="AI1616" s="26">
        <v>0</v>
      </c>
      <c r="AJ1616" s="26">
        <v>6740324.6043672003</v>
      </c>
      <c r="AK1616" s="26">
        <v>0</v>
      </c>
      <c r="AL1616" s="26">
        <v>0</v>
      </c>
      <c r="AM1616" s="26">
        <v>0</v>
      </c>
      <c r="AN1616" s="26">
        <v>1453051.9989999998</v>
      </c>
      <c r="AO1616" s="1">
        <v>159051.24780000001</v>
      </c>
      <c r="AP1616" s="112">
        <v>305870.66081048007</v>
      </c>
      <c r="AQ1616" s="172"/>
    </row>
    <row r="1617" spans="1:43" ht="15" customHeight="1" x14ac:dyDescent="0.25">
      <c r="A1617" s="4">
        <f t="shared" ref="A1617:A1641" si="482">A1616+1</f>
        <v>1588</v>
      </c>
      <c r="B1617" s="22">
        <f t="shared" ref="B1617:B1641" si="483">B1616+1</f>
        <v>272</v>
      </c>
      <c r="C1617" s="2" t="s">
        <v>57</v>
      </c>
      <c r="D1617" s="2" t="s">
        <v>1184</v>
      </c>
      <c r="E1617" s="5">
        <v>1968</v>
      </c>
      <c r="F1617" s="5">
        <v>2013</v>
      </c>
      <c r="G1617" s="5" t="s">
        <v>48</v>
      </c>
      <c r="H1617" s="5">
        <v>4</v>
      </c>
      <c r="I1617" s="5">
        <v>2</v>
      </c>
      <c r="J1617" s="26">
        <v>1377</v>
      </c>
      <c r="K1617" s="26">
        <v>1273.2</v>
      </c>
      <c r="L1617" s="26">
        <v>0</v>
      </c>
      <c r="M1617" s="6">
        <v>50</v>
      </c>
      <c r="N1617" s="24">
        <f t="shared" si="478"/>
        <v>16166826.229999997</v>
      </c>
      <c r="O1617" s="26"/>
      <c r="P1617" s="1">
        <f t="shared" si="474"/>
        <v>11419408.833599996</v>
      </c>
      <c r="Q1617" s="1"/>
      <c r="R1617" s="1">
        <v>576414.19640000002</v>
      </c>
      <c r="S1617" s="1">
        <v>4171003.2</v>
      </c>
      <c r="T1617" s="1"/>
      <c r="U1617" s="1">
        <f t="shared" si="481"/>
        <v>12697.790001570842</v>
      </c>
      <c r="V1617" s="1">
        <f t="shared" si="481"/>
        <v>12697.790001570842</v>
      </c>
      <c r="W1617" s="7">
        <v>2021</v>
      </c>
      <c r="X1617" s="173" t="s">
        <v>1394</v>
      </c>
      <c r="Y1617" s="11">
        <f>+P1617-'[1]Приложение №1'!$P1616</f>
        <v>0</v>
      </c>
      <c r="AA1617" s="24">
        <f t="shared" si="479"/>
        <v>16166826.229999997</v>
      </c>
      <c r="AB1617" s="26">
        <v>3641709.0809080796</v>
      </c>
      <c r="AC1617" s="26">
        <v>1335424.4489922002</v>
      </c>
      <c r="AD1617" s="26">
        <v>1395205.1725445401</v>
      </c>
      <c r="AE1617" s="26">
        <v>873503.12617344002</v>
      </c>
      <c r="AF1617" s="26">
        <v>0</v>
      </c>
      <c r="AG1617" s="26"/>
      <c r="AH1617" s="26">
        <v>120223.04998956002</v>
      </c>
      <c r="AI1617" s="26">
        <v>0</v>
      </c>
      <c r="AJ1617" s="26">
        <v>6851229.2787581999</v>
      </c>
      <c r="AK1617" s="26">
        <v>0</v>
      </c>
      <c r="AL1617" s="26">
        <v>0</v>
      </c>
      <c r="AM1617" s="26">
        <v>0</v>
      </c>
      <c r="AN1617" s="26">
        <v>1476960.3820000002</v>
      </c>
      <c r="AO1617" s="1">
        <v>161668.2623</v>
      </c>
      <c r="AP1617" s="112">
        <v>310903.42833397997</v>
      </c>
      <c r="AQ1617" s="172"/>
    </row>
    <row r="1618" spans="1:43" ht="15" customHeight="1" x14ac:dyDescent="0.25">
      <c r="A1618" s="4">
        <f t="shared" si="482"/>
        <v>1589</v>
      </c>
      <c r="B1618" s="22">
        <f t="shared" si="483"/>
        <v>273</v>
      </c>
      <c r="C1618" s="2" t="s">
        <v>57</v>
      </c>
      <c r="D1618" s="2" t="s">
        <v>65</v>
      </c>
      <c r="E1618" s="5">
        <v>1971</v>
      </c>
      <c r="F1618" s="5">
        <v>2017</v>
      </c>
      <c r="G1618" s="5" t="s">
        <v>60</v>
      </c>
      <c r="H1618" s="5">
        <v>4</v>
      </c>
      <c r="I1618" s="5">
        <v>3</v>
      </c>
      <c r="J1618" s="26">
        <v>2241.3000000000002</v>
      </c>
      <c r="K1618" s="26">
        <v>1968.74</v>
      </c>
      <c r="L1618" s="26">
        <v>64.599999999999994</v>
      </c>
      <c r="M1618" s="6">
        <v>95</v>
      </c>
      <c r="N1618" s="24">
        <f t="shared" si="478"/>
        <v>3150457</v>
      </c>
      <c r="O1618" s="26"/>
      <c r="P1618" s="1">
        <f t="shared" si="474"/>
        <v>2359754.6799999997</v>
      </c>
      <c r="Q1618" s="1"/>
      <c r="R1618" s="1">
        <v>790702.32000000007</v>
      </c>
      <c r="S1618" s="1">
        <v>0</v>
      </c>
      <c r="T1618" s="1"/>
      <c r="U1618" s="1">
        <f t="shared" si="481"/>
        <v>1549.4000019672067</v>
      </c>
      <c r="V1618" s="1">
        <f t="shared" si="481"/>
        <v>1549.4000019672067</v>
      </c>
      <c r="W1618" s="7">
        <v>2021</v>
      </c>
      <c r="X1618" s="173" t="s">
        <v>1394</v>
      </c>
      <c r="Y1618" s="11">
        <f>+P1618-'[1]Приложение №1'!$P1617</f>
        <v>0</v>
      </c>
      <c r="AA1618" s="24">
        <f t="shared" si="479"/>
        <v>3150457</v>
      </c>
      <c r="AB1618" s="26">
        <v>0</v>
      </c>
      <c r="AC1618" s="26">
        <v>0</v>
      </c>
      <c r="AD1618" s="26">
        <v>2743903.125978</v>
      </c>
      <c r="AE1618" s="26">
        <v>0</v>
      </c>
      <c r="AF1618" s="26">
        <v>0</v>
      </c>
      <c r="AG1618" s="26"/>
      <c r="AH1618" s="26">
        <v>0</v>
      </c>
      <c r="AI1618" s="26">
        <v>0</v>
      </c>
      <c r="AJ1618" s="26">
        <v>0</v>
      </c>
      <c r="AK1618" s="26">
        <v>0</v>
      </c>
      <c r="AL1618" s="26">
        <v>0</v>
      </c>
      <c r="AM1618" s="26">
        <v>0</v>
      </c>
      <c r="AN1618" s="26">
        <v>315045.7</v>
      </c>
      <c r="AO1618" s="1">
        <v>31504.57</v>
      </c>
      <c r="AP1618" s="112">
        <v>60003.604022000007</v>
      </c>
      <c r="AQ1618" s="172"/>
    </row>
    <row r="1619" spans="1:43" ht="15" customHeight="1" x14ac:dyDescent="0.25">
      <c r="A1619" s="4">
        <f t="shared" si="482"/>
        <v>1590</v>
      </c>
      <c r="B1619" s="22">
        <f t="shared" si="483"/>
        <v>274</v>
      </c>
      <c r="C1619" s="2" t="s">
        <v>57</v>
      </c>
      <c r="D1619" s="2" t="s">
        <v>1185</v>
      </c>
      <c r="E1619" s="5">
        <v>1971</v>
      </c>
      <c r="F1619" s="5">
        <v>2015</v>
      </c>
      <c r="G1619" s="5" t="s">
        <v>48</v>
      </c>
      <c r="H1619" s="5">
        <v>4</v>
      </c>
      <c r="I1619" s="5">
        <v>3</v>
      </c>
      <c r="J1619" s="26">
        <v>2198.9</v>
      </c>
      <c r="K1619" s="26">
        <v>1897.4</v>
      </c>
      <c r="L1619" s="26">
        <v>127.2</v>
      </c>
      <c r="M1619" s="6">
        <v>98</v>
      </c>
      <c r="N1619" s="24">
        <f t="shared" si="478"/>
        <v>6502812.7400000002</v>
      </c>
      <c r="O1619" s="26"/>
      <c r="P1619" s="1">
        <f t="shared" si="474"/>
        <v>3009677.8000000007</v>
      </c>
      <c r="Q1619" s="1"/>
      <c r="R1619" s="1">
        <v>874055.29920000001</v>
      </c>
      <c r="S1619" s="1">
        <v>2619079.6407999992</v>
      </c>
      <c r="T1619" s="1"/>
      <c r="U1619" s="1">
        <f t="shared" si="481"/>
        <v>3211.9</v>
      </c>
      <c r="V1619" s="1">
        <f t="shared" si="481"/>
        <v>3211.9</v>
      </c>
      <c r="W1619" s="7">
        <v>2021</v>
      </c>
      <c r="X1619" s="173" t="s">
        <v>1394</v>
      </c>
      <c r="Y1619" s="11">
        <f>+P1619-'[1]Приложение №1'!$P1618</f>
        <v>0</v>
      </c>
      <c r="AA1619" s="24">
        <f t="shared" si="479"/>
        <v>6502812.7400000002</v>
      </c>
      <c r="AB1619" s="26">
        <v>5790923.8181012403</v>
      </c>
      <c r="AC1619" s="26">
        <v>0</v>
      </c>
      <c r="AD1619" s="26">
        <v>0</v>
      </c>
      <c r="AE1619" s="26">
        <v>0</v>
      </c>
      <c r="AF1619" s="26">
        <v>0</v>
      </c>
      <c r="AG1619" s="26"/>
      <c r="AH1619" s="26">
        <v>0</v>
      </c>
      <c r="AI1619" s="26">
        <v>0</v>
      </c>
      <c r="AJ1619" s="26">
        <v>0</v>
      </c>
      <c r="AK1619" s="26">
        <v>0</v>
      </c>
      <c r="AL1619" s="26">
        <v>0</v>
      </c>
      <c r="AM1619" s="26">
        <v>0</v>
      </c>
      <c r="AN1619" s="26">
        <v>520225.01920000004</v>
      </c>
      <c r="AO1619" s="1">
        <v>65028.127400000005</v>
      </c>
      <c r="AP1619" s="112">
        <v>126635.77529876001</v>
      </c>
      <c r="AQ1619" s="172"/>
    </row>
    <row r="1620" spans="1:43" ht="15" customHeight="1" x14ac:dyDescent="0.25">
      <c r="A1620" s="4">
        <f t="shared" si="482"/>
        <v>1591</v>
      </c>
      <c r="B1620" s="22">
        <f t="shared" si="483"/>
        <v>275</v>
      </c>
      <c r="C1620" s="2" t="s">
        <v>57</v>
      </c>
      <c r="D1620" s="2" t="s">
        <v>242</v>
      </c>
      <c r="E1620" s="5">
        <v>1974</v>
      </c>
      <c r="F1620" s="5">
        <v>2014</v>
      </c>
      <c r="G1620" s="5" t="s">
        <v>48</v>
      </c>
      <c r="H1620" s="5">
        <v>4</v>
      </c>
      <c r="I1620" s="5">
        <v>6</v>
      </c>
      <c r="J1620" s="26">
        <v>4464.7</v>
      </c>
      <c r="K1620" s="26">
        <v>4062.7</v>
      </c>
      <c r="L1620" s="26">
        <v>42</v>
      </c>
      <c r="M1620" s="6">
        <v>161</v>
      </c>
      <c r="N1620" s="24">
        <f t="shared" si="478"/>
        <v>5164492.49</v>
      </c>
      <c r="O1620" s="26"/>
      <c r="P1620" s="1">
        <f t="shared" si="474"/>
        <v>3506296.2200000007</v>
      </c>
      <c r="Q1620" s="1"/>
      <c r="R1620" s="1">
        <v>1658196.2699999998</v>
      </c>
      <c r="S1620" s="1">
        <v>0</v>
      </c>
      <c r="T1620" s="1"/>
      <c r="U1620" s="1">
        <f t="shared" si="481"/>
        <v>1258.1899992691306</v>
      </c>
      <c r="V1620" s="1">
        <f t="shared" si="481"/>
        <v>1258.1899992691306</v>
      </c>
      <c r="W1620" s="7">
        <v>2021</v>
      </c>
      <c r="X1620" s="173" t="s">
        <v>1394</v>
      </c>
      <c r="Y1620" s="11">
        <f>+P1620-'[1]Приложение №1'!$P1619</f>
        <v>0</v>
      </c>
      <c r="AA1620" s="24">
        <f t="shared" si="479"/>
        <v>5164492.49</v>
      </c>
      <c r="AB1620" s="26">
        <v>0</v>
      </c>
      <c r="AC1620" s="26">
        <v>0</v>
      </c>
      <c r="AD1620" s="26">
        <v>4498035.3921354599</v>
      </c>
      <c r="AE1620" s="26">
        <v>0</v>
      </c>
      <c r="AF1620" s="26">
        <v>0</v>
      </c>
      <c r="AG1620" s="26"/>
      <c r="AH1620" s="26">
        <v>0</v>
      </c>
      <c r="AI1620" s="26">
        <v>0</v>
      </c>
      <c r="AJ1620" s="26">
        <v>0</v>
      </c>
      <c r="AK1620" s="26">
        <v>0</v>
      </c>
      <c r="AL1620" s="26">
        <v>0</v>
      </c>
      <c r="AM1620" s="26">
        <v>0</v>
      </c>
      <c r="AN1620" s="26">
        <v>516449.24900000007</v>
      </c>
      <c r="AO1620" s="1">
        <v>51644.924900000005</v>
      </c>
      <c r="AP1620" s="112">
        <v>98362.923964540008</v>
      </c>
      <c r="AQ1620" s="172"/>
    </row>
    <row r="1621" spans="1:43" ht="15" customHeight="1" x14ac:dyDescent="0.25">
      <c r="A1621" s="4">
        <f t="shared" si="482"/>
        <v>1592</v>
      </c>
      <c r="B1621" s="22">
        <f t="shared" si="483"/>
        <v>276</v>
      </c>
      <c r="C1621" s="2" t="s">
        <v>57</v>
      </c>
      <c r="D1621" s="2" t="s">
        <v>1186</v>
      </c>
      <c r="E1621" s="5">
        <v>1968</v>
      </c>
      <c r="F1621" s="5">
        <v>2013</v>
      </c>
      <c r="G1621" s="5" t="s">
        <v>48</v>
      </c>
      <c r="H1621" s="5">
        <v>4</v>
      </c>
      <c r="I1621" s="5">
        <v>2</v>
      </c>
      <c r="J1621" s="26">
        <v>1327.8</v>
      </c>
      <c r="K1621" s="26">
        <v>1087.8</v>
      </c>
      <c r="L1621" s="26">
        <v>116.8</v>
      </c>
      <c r="M1621" s="6">
        <v>51</v>
      </c>
      <c r="N1621" s="24">
        <f t="shared" si="478"/>
        <v>15295757.840000004</v>
      </c>
      <c r="O1621" s="26"/>
      <c r="P1621" s="1">
        <f t="shared" si="474"/>
        <v>10411206.070800005</v>
      </c>
      <c r="Q1621" s="1"/>
      <c r="R1621" s="1">
        <v>556065.84919999994</v>
      </c>
      <c r="S1621" s="1">
        <v>4328485.92</v>
      </c>
      <c r="T1621" s="1"/>
      <c r="U1621" s="1">
        <f t="shared" si="481"/>
        <v>12697.79000498091</v>
      </c>
      <c r="V1621" s="1">
        <f t="shared" si="481"/>
        <v>12697.79000498091</v>
      </c>
      <c r="W1621" s="7">
        <v>2021</v>
      </c>
      <c r="X1621" s="173" t="s">
        <v>1394</v>
      </c>
      <c r="Y1621" s="11">
        <f>+P1621-'[1]Приложение №1'!$P1620</f>
        <v>0</v>
      </c>
      <c r="AA1621" s="24">
        <f t="shared" si="479"/>
        <v>15295757.840000004</v>
      </c>
      <c r="AB1621" s="26">
        <v>3445493.8413932403</v>
      </c>
      <c r="AC1621" s="26">
        <v>1263471.7949082602</v>
      </c>
      <c r="AD1621" s="26">
        <v>1320031.53024918</v>
      </c>
      <c r="AE1621" s="26">
        <v>826438.78871232003</v>
      </c>
      <c r="AF1621" s="26">
        <v>0</v>
      </c>
      <c r="AG1621" s="26"/>
      <c r="AH1621" s="26">
        <v>113745.43921776001</v>
      </c>
      <c r="AI1621" s="26">
        <v>0</v>
      </c>
      <c r="AJ1621" s="26">
        <v>6482085.1365060005</v>
      </c>
      <c r="AK1621" s="26">
        <v>0</v>
      </c>
      <c r="AL1621" s="26">
        <v>0</v>
      </c>
      <c r="AM1621" s="26">
        <v>0</v>
      </c>
      <c r="AN1621" s="26">
        <v>1397381.7750000001</v>
      </c>
      <c r="AO1621" s="1">
        <v>152957.5784</v>
      </c>
      <c r="AP1621" s="112">
        <v>294151.95561324002</v>
      </c>
      <c r="AQ1621" s="172"/>
    </row>
    <row r="1622" spans="1:43" ht="15" customHeight="1" x14ac:dyDescent="0.25">
      <c r="A1622" s="4">
        <f t="shared" si="482"/>
        <v>1593</v>
      </c>
      <c r="B1622" s="22">
        <f t="shared" si="483"/>
        <v>277</v>
      </c>
      <c r="C1622" s="2" t="s">
        <v>57</v>
      </c>
      <c r="D1622" s="2" t="s">
        <v>1187</v>
      </c>
      <c r="E1622" s="5">
        <v>1991</v>
      </c>
      <c r="F1622" s="5">
        <v>2015</v>
      </c>
      <c r="G1622" s="5" t="s">
        <v>48</v>
      </c>
      <c r="H1622" s="5">
        <v>9</v>
      </c>
      <c r="I1622" s="5">
        <v>4</v>
      </c>
      <c r="J1622" s="26">
        <v>9193.5</v>
      </c>
      <c r="K1622" s="26">
        <v>8133.96</v>
      </c>
      <c r="L1622" s="26">
        <v>0</v>
      </c>
      <c r="M1622" s="6">
        <v>365</v>
      </c>
      <c r="N1622" s="24">
        <f t="shared" si="478"/>
        <v>129019784.10979432</v>
      </c>
      <c r="O1622" s="26"/>
      <c r="P1622" s="1">
        <f t="shared" si="474"/>
        <v>95638798.100434318</v>
      </c>
      <c r="Q1622" s="1"/>
      <c r="R1622" s="1">
        <v>3874289.4513600003</v>
      </c>
      <c r="S1622" s="1">
        <v>29506696.558000002</v>
      </c>
      <c r="T1622" s="26"/>
      <c r="U1622" s="1">
        <f t="shared" si="481"/>
        <v>15861.866066441724</v>
      </c>
      <c r="V1622" s="1">
        <f t="shared" si="481"/>
        <v>15861.866066441724</v>
      </c>
      <c r="W1622" s="7">
        <v>2021</v>
      </c>
      <c r="X1622" s="173" t="s">
        <v>1394</v>
      </c>
      <c r="Y1622" s="11">
        <f>+P1622-'[1]Приложение №1'!$P1621</f>
        <v>-23408841.830205664</v>
      </c>
      <c r="AA1622" s="24">
        <f t="shared" si="479"/>
        <v>129019784.10979432</v>
      </c>
      <c r="AB1622" s="26">
        <v>0</v>
      </c>
      <c r="AC1622" s="26">
        <v>12908949.72192378</v>
      </c>
      <c r="AD1622" s="26">
        <v>7857911.1018622192</v>
      </c>
      <c r="AE1622" s="26">
        <v>7089687.4749665996</v>
      </c>
      <c r="AF1622" s="26">
        <v>0</v>
      </c>
      <c r="AG1622" s="26"/>
      <c r="AH1622" s="26">
        <v>904880.66534208006</v>
      </c>
      <c r="AI1622" s="26">
        <v>0</v>
      </c>
      <c r="AJ1622" s="26"/>
      <c r="AK1622" s="26">
        <v>0</v>
      </c>
      <c r="AL1622" s="26">
        <v>79659184.174618438</v>
      </c>
      <c r="AM1622" s="26"/>
      <c r="AN1622" s="26">
        <v>15978032.985600002</v>
      </c>
      <c r="AO1622" s="1">
        <v>1591440.9963999998</v>
      </c>
      <c r="AP1622" s="112">
        <v>3029696.9890811997</v>
      </c>
      <c r="AQ1622" s="172"/>
    </row>
    <row r="1623" spans="1:43" ht="15" customHeight="1" x14ac:dyDescent="0.25">
      <c r="A1623" s="4">
        <f t="shared" si="482"/>
        <v>1594</v>
      </c>
      <c r="B1623" s="22">
        <f t="shared" si="483"/>
        <v>278</v>
      </c>
      <c r="C1623" s="2" t="s">
        <v>57</v>
      </c>
      <c r="D1623" s="2" t="s">
        <v>1188</v>
      </c>
      <c r="E1623" s="5">
        <v>1992</v>
      </c>
      <c r="F1623" s="5">
        <v>2013</v>
      </c>
      <c r="G1623" s="5" t="s">
        <v>48</v>
      </c>
      <c r="H1623" s="5">
        <v>9</v>
      </c>
      <c r="I1623" s="5">
        <v>1</v>
      </c>
      <c r="J1623" s="26">
        <v>2277.4</v>
      </c>
      <c r="K1623" s="26">
        <v>2014.4</v>
      </c>
      <c r="L1623" s="26">
        <v>0</v>
      </c>
      <c r="M1623" s="6">
        <v>98</v>
      </c>
      <c r="N1623" s="24">
        <f t="shared" si="478"/>
        <v>9135122.7100000009</v>
      </c>
      <c r="O1623" s="26"/>
      <c r="P1623" s="1">
        <f t="shared" si="474"/>
        <v>2937188.2700000005</v>
      </c>
      <c r="Q1623" s="1"/>
      <c r="R1623" s="1">
        <v>1151728.4203999999</v>
      </c>
      <c r="S1623" s="1">
        <v>5046206.0196000002</v>
      </c>
      <c r="T1623" s="26"/>
      <c r="U1623" s="1">
        <f t="shared" si="481"/>
        <v>4534.910002978555</v>
      </c>
      <c r="V1623" s="1">
        <f t="shared" si="481"/>
        <v>4534.910002978555</v>
      </c>
      <c r="W1623" s="7">
        <v>2021</v>
      </c>
      <c r="X1623" s="173" t="s">
        <v>1394</v>
      </c>
      <c r="Y1623" s="11">
        <f>+P1623-'[1]Приложение №1'!$P1622</f>
        <v>0</v>
      </c>
      <c r="AA1623" s="24">
        <f t="shared" si="479"/>
        <v>9135122.7100000009</v>
      </c>
      <c r="AB1623" s="26">
        <v>4658192.5833370192</v>
      </c>
      <c r="AC1623" s="26">
        <v>3196940.7708411599</v>
      </c>
      <c r="AD1623" s="26">
        <v>0</v>
      </c>
      <c r="AE1623" s="26">
        <v>0</v>
      </c>
      <c r="AF1623" s="26">
        <v>0</v>
      </c>
      <c r="AG1623" s="26"/>
      <c r="AH1623" s="26">
        <v>224096.45637120001</v>
      </c>
      <c r="AI1623" s="26">
        <v>0</v>
      </c>
      <c r="AJ1623" s="26">
        <v>0</v>
      </c>
      <c r="AK1623" s="26">
        <v>0</v>
      </c>
      <c r="AL1623" s="26">
        <v>0</v>
      </c>
      <c r="AM1623" s="26">
        <v>0</v>
      </c>
      <c r="AN1623" s="26">
        <v>787865.27960000001</v>
      </c>
      <c r="AO1623" s="1">
        <v>91351.227099999989</v>
      </c>
      <c r="AP1623" s="112">
        <v>176676.39275062</v>
      </c>
      <c r="AQ1623" s="172"/>
    </row>
    <row r="1624" spans="1:43" ht="15" customHeight="1" x14ac:dyDescent="0.25">
      <c r="A1624" s="4">
        <f t="shared" si="482"/>
        <v>1595</v>
      </c>
      <c r="B1624" s="22">
        <f t="shared" si="483"/>
        <v>279</v>
      </c>
      <c r="C1624" s="2" t="s">
        <v>57</v>
      </c>
      <c r="D1624" s="2" t="s">
        <v>1189</v>
      </c>
      <c r="E1624" s="5">
        <v>1992</v>
      </c>
      <c r="F1624" s="5">
        <v>2015</v>
      </c>
      <c r="G1624" s="5" t="s">
        <v>48</v>
      </c>
      <c r="H1624" s="5">
        <v>9</v>
      </c>
      <c r="I1624" s="5">
        <v>1</v>
      </c>
      <c r="J1624" s="26">
        <v>2197.1999999999998</v>
      </c>
      <c r="K1624" s="26">
        <v>1934.5</v>
      </c>
      <c r="L1624" s="26">
        <v>0</v>
      </c>
      <c r="M1624" s="6">
        <v>70</v>
      </c>
      <c r="N1624" s="24">
        <f t="shared" si="478"/>
        <v>8772783.4000000022</v>
      </c>
      <c r="O1624" s="26"/>
      <c r="P1624" s="1">
        <f t="shared" si="474"/>
        <v>2820686.4100000029</v>
      </c>
      <c r="Q1624" s="1"/>
      <c r="R1624" s="1">
        <v>1099891.182</v>
      </c>
      <c r="S1624" s="1">
        <v>4852205.8079999993</v>
      </c>
      <c r="T1624" s="26"/>
      <c r="U1624" s="1">
        <f t="shared" si="481"/>
        <v>4534.9100025846483</v>
      </c>
      <c r="V1624" s="1">
        <f t="shared" si="481"/>
        <v>4534.9100025846483</v>
      </c>
      <c r="W1624" s="7">
        <v>2021</v>
      </c>
      <c r="X1624" s="173" t="s">
        <v>1394</v>
      </c>
      <c r="Y1624" s="11">
        <f>+P1624-'[1]Приложение №1'!$P1623</f>
        <v>0</v>
      </c>
      <c r="AA1624" s="24">
        <f t="shared" si="479"/>
        <v>8772783.4000000022</v>
      </c>
      <c r="AB1624" s="26">
        <v>4473428.0922458405</v>
      </c>
      <c r="AC1624" s="26">
        <v>3070135.98253824</v>
      </c>
      <c r="AD1624" s="26">
        <v>0</v>
      </c>
      <c r="AE1624" s="26">
        <v>0</v>
      </c>
      <c r="AF1624" s="26">
        <v>0</v>
      </c>
      <c r="AG1624" s="26"/>
      <c r="AH1624" s="26">
        <v>215207.80125600001</v>
      </c>
      <c r="AI1624" s="26">
        <v>0</v>
      </c>
      <c r="AJ1624" s="26">
        <v>0</v>
      </c>
      <c r="AK1624" s="26">
        <v>0</v>
      </c>
      <c r="AL1624" s="26">
        <v>0</v>
      </c>
      <c r="AM1624" s="26">
        <v>0</v>
      </c>
      <c r="AN1624" s="26">
        <v>756615.06319999998</v>
      </c>
      <c r="AO1624" s="1">
        <v>87727.834000000003</v>
      </c>
      <c r="AP1624" s="112">
        <v>169668.62675992004</v>
      </c>
      <c r="AQ1624" s="172"/>
    </row>
    <row r="1625" spans="1:43" ht="15" customHeight="1" x14ac:dyDescent="0.25">
      <c r="A1625" s="4">
        <f t="shared" si="482"/>
        <v>1596</v>
      </c>
      <c r="B1625" s="22">
        <f t="shared" si="483"/>
        <v>280</v>
      </c>
      <c r="C1625" s="2" t="s">
        <v>57</v>
      </c>
      <c r="D1625" s="2" t="s">
        <v>1190</v>
      </c>
      <c r="E1625" s="5">
        <v>1991</v>
      </c>
      <c r="F1625" s="5">
        <v>2012</v>
      </c>
      <c r="G1625" s="5" t="s">
        <v>48</v>
      </c>
      <c r="H1625" s="5">
        <v>9</v>
      </c>
      <c r="I1625" s="5">
        <v>1</v>
      </c>
      <c r="J1625" s="26">
        <v>2282.58</v>
      </c>
      <c r="K1625" s="26">
        <v>1974.08</v>
      </c>
      <c r="L1625" s="26">
        <v>54.5</v>
      </c>
      <c r="M1625" s="6">
        <v>71</v>
      </c>
      <c r="N1625" s="24">
        <f t="shared" si="478"/>
        <v>11449528.669999998</v>
      </c>
      <c r="O1625" s="26"/>
      <c r="P1625" s="1">
        <f t="shared" si="474"/>
        <v>4486777.7899999991</v>
      </c>
      <c r="Q1625" s="1"/>
      <c r="R1625" s="1">
        <v>983406.26228000002</v>
      </c>
      <c r="S1625" s="1">
        <v>5979344.6177199986</v>
      </c>
      <c r="T1625" s="26"/>
      <c r="U1625" s="1">
        <f t="shared" si="481"/>
        <v>5644.1100030563248</v>
      </c>
      <c r="V1625" s="1">
        <f t="shared" si="481"/>
        <v>5644.1100030563248</v>
      </c>
      <c r="W1625" s="7">
        <v>2021</v>
      </c>
      <c r="X1625" s="173" t="s">
        <v>1394</v>
      </c>
      <c r="Y1625" s="11">
        <f>+P1625-'[1]Приложение №1'!$P1624</f>
        <v>0</v>
      </c>
      <c r="AA1625" s="24">
        <f t="shared" si="479"/>
        <v>11449528.669999998</v>
      </c>
      <c r="AB1625" s="26">
        <v>4690983.077540759</v>
      </c>
      <c r="AC1625" s="26">
        <v>3219445.0464132596</v>
      </c>
      <c r="AD1625" s="26">
        <v>1959734.4140967599</v>
      </c>
      <c r="AE1625" s="26">
        <v>0</v>
      </c>
      <c r="AF1625" s="26">
        <v>0</v>
      </c>
      <c r="AG1625" s="26"/>
      <c r="AH1625" s="26">
        <v>225673.94234783997</v>
      </c>
      <c r="AI1625" s="26">
        <v>0</v>
      </c>
      <c r="AJ1625" s="26">
        <v>0</v>
      </c>
      <c r="AK1625" s="26">
        <v>0</v>
      </c>
      <c r="AL1625" s="26">
        <v>0</v>
      </c>
      <c r="AM1625" s="26">
        <v>0</v>
      </c>
      <c r="AN1625" s="26">
        <v>1018421.4066000001</v>
      </c>
      <c r="AO1625" s="1">
        <v>114495.28669999998</v>
      </c>
      <c r="AP1625" s="112">
        <v>220775.49630137999</v>
      </c>
      <c r="AQ1625" s="172"/>
    </row>
    <row r="1626" spans="1:43" ht="15" customHeight="1" x14ac:dyDescent="0.25">
      <c r="A1626" s="4">
        <f t="shared" si="482"/>
        <v>1597</v>
      </c>
      <c r="B1626" s="22">
        <f t="shared" si="483"/>
        <v>281</v>
      </c>
      <c r="C1626" s="2" t="s">
        <v>57</v>
      </c>
      <c r="D1626" s="2" t="s">
        <v>1191</v>
      </c>
      <c r="E1626" s="5">
        <v>1993</v>
      </c>
      <c r="F1626" s="5">
        <v>2016</v>
      </c>
      <c r="G1626" s="5" t="s">
        <v>48</v>
      </c>
      <c r="H1626" s="5">
        <v>9</v>
      </c>
      <c r="I1626" s="5">
        <v>1</v>
      </c>
      <c r="J1626" s="26">
        <v>2834.5</v>
      </c>
      <c r="K1626" s="26">
        <v>2498.9</v>
      </c>
      <c r="L1626" s="26">
        <v>0</v>
      </c>
      <c r="M1626" s="6">
        <v>147</v>
      </c>
      <c r="N1626" s="24">
        <f t="shared" si="478"/>
        <v>3200641.1</v>
      </c>
      <c r="O1626" s="26"/>
      <c r="P1626" s="1">
        <f t="shared" ref="P1626:P1689" si="484">N1626-Q1626-R1626-S1626-O1626-T1626</f>
        <v>974157.43999999971</v>
      </c>
      <c r="Q1626" s="1"/>
      <c r="R1626" s="1">
        <v>760770.41240000003</v>
      </c>
      <c r="S1626" s="1">
        <v>1465713.2476000001</v>
      </c>
      <c r="T1626" s="26"/>
      <c r="U1626" s="1">
        <f t="shared" si="481"/>
        <v>1280.8200008003521</v>
      </c>
      <c r="V1626" s="1">
        <f t="shared" si="481"/>
        <v>1280.8200008003521</v>
      </c>
      <c r="W1626" s="7">
        <v>2021</v>
      </c>
      <c r="X1626" s="173" t="s">
        <v>1394</v>
      </c>
      <c r="Y1626" s="11">
        <f>+P1626-'[1]Приложение №1'!$P1625</f>
        <v>0</v>
      </c>
      <c r="AA1626" s="24">
        <f t="shared" si="479"/>
        <v>3200641.1</v>
      </c>
      <c r="AB1626" s="26">
        <v>0</v>
      </c>
      <c r="AC1626" s="26">
        <v>0</v>
      </c>
      <c r="AD1626" s="26">
        <v>0</v>
      </c>
      <c r="AE1626" s="26">
        <v>0</v>
      </c>
      <c r="AF1626" s="26">
        <v>0</v>
      </c>
      <c r="AG1626" s="26"/>
      <c r="AH1626" s="26">
        <v>0</v>
      </c>
      <c r="AI1626" s="26">
        <v>0</v>
      </c>
      <c r="AJ1626" s="26">
        <v>2818932.6424140004</v>
      </c>
      <c r="AK1626" s="26">
        <v>0</v>
      </c>
      <c r="AL1626" s="26">
        <v>0</v>
      </c>
      <c r="AM1626" s="26">
        <v>0</v>
      </c>
      <c r="AN1626" s="26">
        <v>288057.69900000002</v>
      </c>
      <c r="AO1626" s="1">
        <v>32006.411</v>
      </c>
      <c r="AP1626" s="112">
        <v>61644.347586000011</v>
      </c>
      <c r="AQ1626" s="172"/>
    </row>
    <row r="1627" spans="1:43" ht="15" customHeight="1" x14ac:dyDescent="0.25">
      <c r="A1627" s="4">
        <f t="shared" si="482"/>
        <v>1598</v>
      </c>
      <c r="B1627" s="22">
        <f t="shared" si="483"/>
        <v>282</v>
      </c>
      <c r="C1627" s="2" t="s">
        <v>249</v>
      </c>
      <c r="D1627" s="2" t="s">
        <v>1192</v>
      </c>
      <c r="E1627" s="5">
        <v>1974</v>
      </c>
      <c r="F1627" s="5">
        <v>1974</v>
      </c>
      <c r="G1627" s="5" t="s">
        <v>48</v>
      </c>
      <c r="H1627" s="5">
        <v>5</v>
      </c>
      <c r="I1627" s="5">
        <v>7</v>
      </c>
      <c r="J1627" s="26">
        <v>8947.2000000000007</v>
      </c>
      <c r="K1627" s="26">
        <v>7717.5</v>
      </c>
      <c r="L1627" s="26">
        <v>71.5</v>
      </c>
      <c r="M1627" s="6">
        <v>431</v>
      </c>
      <c r="N1627" s="24">
        <f t="shared" si="478"/>
        <v>47588920.639999993</v>
      </c>
      <c r="O1627" s="26"/>
      <c r="P1627" s="1">
        <f t="shared" si="484"/>
        <v>35086569.919999994</v>
      </c>
      <c r="Q1627" s="1"/>
      <c r="R1627" s="1">
        <v>3232378.7779999999</v>
      </c>
      <c r="S1627" s="1">
        <v>9269971.9420000017</v>
      </c>
      <c r="T1627" s="1"/>
      <c r="U1627" s="1">
        <f t="shared" si="481"/>
        <v>6109.7599999999993</v>
      </c>
      <c r="V1627" s="1">
        <f t="shared" si="481"/>
        <v>6109.7599999999993</v>
      </c>
      <c r="W1627" s="7">
        <v>2021</v>
      </c>
      <c r="X1627" s="173" t="s">
        <v>1394</v>
      </c>
      <c r="Y1627" s="11">
        <f>+P1627-'[1]Приложение №1'!$P1626</f>
        <v>0</v>
      </c>
      <c r="AA1627" s="24">
        <f t="shared" si="479"/>
        <v>47588920.639999993</v>
      </c>
      <c r="AB1627" s="26">
        <v>0</v>
      </c>
      <c r="AC1627" s="26">
        <v>0</v>
      </c>
      <c r="AD1627" s="26">
        <v>0</v>
      </c>
      <c r="AE1627" s="26">
        <v>0</v>
      </c>
      <c r="AF1627" s="26">
        <v>0</v>
      </c>
      <c r="AG1627" s="26"/>
      <c r="AH1627" s="26">
        <v>0</v>
      </c>
      <c r="AI1627" s="26">
        <v>0</v>
      </c>
      <c r="AJ1627" s="26">
        <v>41913465.964473598</v>
      </c>
      <c r="AK1627" s="26">
        <v>0</v>
      </c>
      <c r="AL1627" s="26">
        <v>0</v>
      </c>
      <c r="AM1627" s="26">
        <v>0</v>
      </c>
      <c r="AN1627" s="26">
        <v>4283002.8575999998</v>
      </c>
      <c r="AO1627" s="1">
        <v>475889.20640000002</v>
      </c>
      <c r="AP1627" s="112">
        <v>916562.61152639997</v>
      </c>
      <c r="AQ1627" s="172"/>
    </row>
    <row r="1628" spans="1:43" ht="15" customHeight="1" x14ac:dyDescent="0.25">
      <c r="A1628" s="4">
        <f t="shared" si="482"/>
        <v>1599</v>
      </c>
      <c r="B1628" s="22">
        <f t="shared" si="483"/>
        <v>283</v>
      </c>
      <c r="C1628" s="2" t="s">
        <v>249</v>
      </c>
      <c r="D1628" s="2" t="s">
        <v>1193</v>
      </c>
      <c r="E1628" s="5">
        <v>1974</v>
      </c>
      <c r="F1628" s="5">
        <v>1974</v>
      </c>
      <c r="G1628" s="5" t="s">
        <v>63</v>
      </c>
      <c r="H1628" s="5">
        <v>2</v>
      </c>
      <c r="I1628" s="5">
        <v>3</v>
      </c>
      <c r="J1628" s="26">
        <v>557.20000000000005</v>
      </c>
      <c r="K1628" s="26">
        <v>492.5</v>
      </c>
      <c r="L1628" s="26">
        <v>0</v>
      </c>
      <c r="M1628" s="6">
        <v>38</v>
      </c>
      <c r="N1628" s="24">
        <f t="shared" si="478"/>
        <v>2749701.38</v>
      </c>
      <c r="O1628" s="26"/>
      <c r="P1628" s="1">
        <f t="shared" si="484"/>
        <v>2200928.77</v>
      </c>
      <c r="Q1628" s="1"/>
      <c r="R1628" s="1">
        <v>167577.61000000002</v>
      </c>
      <c r="S1628" s="1">
        <v>381195</v>
      </c>
      <c r="T1628" s="26"/>
      <c r="U1628" s="1">
        <f t="shared" si="481"/>
        <v>5583.1500101522843</v>
      </c>
      <c r="V1628" s="1">
        <f t="shared" si="481"/>
        <v>5583.1500101522843</v>
      </c>
      <c r="W1628" s="7">
        <v>2021</v>
      </c>
      <c r="X1628" s="173" t="s">
        <v>1394</v>
      </c>
      <c r="Y1628" s="11">
        <f>+P1628-'[1]Приложение №1'!$P1627</f>
        <v>0</v>
      </c>
      <c r="AA1628" s="24">
        <f t="shared" si="479"/>
        <v>2749701.38</v>
      </c>
      <c r="AB1628" s="26">
        <v>0</v>
      </c>
      <c r="AC1628" s="26">
        <v>0</v>
      </c>
      <c r="AD1628" s="26">
        <v>0</v>
      </c>
      <c r="AE1628" s="26">
        <v>0</v>
      </c>
      <c r="AF1628" s="26">
        <v>0</v>
      </c>
      <c r="AG1628" s="26"/>
      <c r="AH1628" s="26">
        <v>0</v>
      </c>
      <c r="AI1628" s="26">
        <v>0</v>
      </c>
      <c r="AJ1628" s="26">
        <v>0</v>
      </c>
      <c r="AK1628" s="26">
        <v>0</v>
      </c>
      <c r="AL1628" s="26">
        <v>0</v>
      </c>
      <c r="AM1628" s="26">
        <v>2615198.5249320003</v>
      </c>
      <c r="AN1628" s="26">
        <v>38987.11</v>
      </c>
      <c r="AO1628" s="1">
        <v>38326.65</v>
      </c>
      <c r="AP1628" s="112">
        <v>57189.095068000002</v>
      </c>
      <c r="AQ1628" s="172"/>
    </row>
    <row r="1629" spans="1:43" ht="15" customHeight="1" x14ac:dyDescent="0.25">
      <c r="A1629" s="4">
        <f t="shared" si="482"/>
        <v>1600</v>
      </c>
      <c r="B1629" s="22">
        <f t="shared" si="483"/>
        <v>284</v>
      </c>
      <c r="C1629" s="2" t="s">
        <v>249</v>
      </c>
      <c r="D1629" s="2" t="s">
        <v>1194</v>
      </c>
      <c r="E1629" s="5">
        <v>1974</v>
      </c>
      <c r="F1629" s="5">
        <v>1974</v>
      </c>
      <c r="G1629" s="5" t="s">
        <v>63</v>
      </c>
      <c r="H1629" s="5">
        <v>2</v>
      </c>
      <c r="I1629" s="5">
        <v>3</v>
      </c>
      <c r="J1629" s="26">
        <v>564</v>
      </c>
      <c r="K1629" s="26">
        <v>489.4</v>
      </c>
      <c r="L1629" s="26">
        <v>0</v>
      </c>
      <c r="M1629" s="6">
        <v>22</v>
      </c>
      <c r="N1629" s="24">
        <f t="shared" si="478"/>
        <v>2732393.61</v>
      </c>
      <c r="O1629" s="26"/>
      <c r="P1629" s="1">
        <f t="shared" si="484"/>
        <v>2208496.6771999998</v>
      </c>
      <c r="Q1629" s="1"/>
      <c r="R1629" s="1">
        <v>145101.3328</v>
      </c>
      <c r="S1629" s="1">
        <v>378795.6</v>
      </c>
      <c r="T1629" s="26"/>
      <c r="U1629" s="1">
        <f t="shared" si="481"/>
        <v>5583.15</v>
      </c>
      <c r="V1629" s="1">
        <f t="shared" si="481"/>
        <v>5583.15</v>
      </c>
      <c r="W1629" s="7">
        <v>2021</v>
      </c>
      <c r="X1629" s="173" t="s">
        <v>1394</v>
      </c>
      <c r="Y1629" s="11">
        <f>+P1629-'[1]Приложение №1'!$P1628</f>
        <v>0</v>
      </c>
      <c r="AA1629" s="24">
        <f t="shared" si="479"/>
        <v>2732393.61</v>
      </c>
      <c r="AB1629" s="26">
        <v>0</v>
      </c>
      <c r="AC1629" s="26">
        <v>0</v>
      </c>
      <c r="AD1629" s="26">
        <v>0</v>
      </c>
      <c r="AE1629" s="26">
        <v>0</v>
      </c>
      <c r="AF1629" s="26">
        <v>0</v>
      </c>
      <c r="AG1629" s="26"/>
      <c r="AH1629" s="26">
        <v>0</v>
      </c>
      <c r="AI1629" s="26">
        <v>0</v>
      </c>
      <c r="AJ1629" s="26">
        <v>0</v>
      </c>
      <c r="AK1629" s="26">
        <v>0</v>
      </c>
      <c r="AL1629" s="26">
        <v>0</v>
      </c>
      <c r="AM1629" s="26">
        <v>2590338.4836839996</v>
      </c>
      <c r="AN1629" s="26">
        <v>46192.18</v>
      </c>
      <c r="AO1629" s="1">
        <v>39217.49</v>
      </c>
      <c r="AP1629" s="112">
        <v>56645.456315999989</v>
      </c>
      <c r="AQ1629" s="172"/>
    </row>
    <row r="1630" spans="1:43" ht="15" customHeight="1" x14ac:dyDescent="0.25">
      <c r="A1630" s="4">
        <f t="shared" si="482"/>
        <v>1601</v>
      </c>
      <c r="B1630" s="22">
        <f t="shared" si="483"/>
        <v>285</v>
      </c>
      <c r="C1630" s="2" t="s">
        <v>962</v>
      </c>
      <c r="D1630" s="2" t="s">
        <v>964</v>
      </c>
      <c r="E1630" s="5">
        <v>1985</v>
      </c>
      <c r="F1630" s="5">
        <v>1985</v>
      </c>
      <c r="G1630" s="5" t="s">
        <v>63</v>
      </c>
      <c r="H1630" s="5">
        <v>2</v>
      </c>
      <c r="I1630" s="5">
        <v>3</v>
      </c>
      <c r="J1630" s="26">
        <v>833.4</v>
      </c>
      <c r="K1630" s="26">
        <v>741.3</v>
      </c>
      <c r="L1630" s="26">
        <v>0</v>
      </c>
      <c r="M1630" s="6">
        <v>30</v>
      </c>
      <c r="N1630" s="24">
        <f t="shared" si="478"/>
        <v>4781644.45</v>
      </c>
      <c r="O1630" s="26"/>
      <c r="P1630" s="1">
        <f t="shared" si="484"/>
        <v>4706921.4113999996</v>
      </c>
      <c r="Q1630" s="1"/>
      <c r="R1630" s="1"/>
      <c r="S1630" s="1">
        <v>74723.038600000204</v>
      </c>
      <c r="T1630" s="26"/>
      <c r="U1630" s="1">
        <f t="shared" si="481"/>
        <v>6450.3499932550931</v>
      </c>
      <c r="V1630" s="1">
        <f t="shared" si="481"/>
        <v>6450.3499932550931</v>
      </c>
      <c r="W1630" s="7">
        <v>2021</v>
      </c>
      <c r="X1630" s="173" t="s">
        <v>1394</v>
      </c>
      <c r="Y1630" s="11">
        <f>+P1630-'[1]Приложение №1'!$P1629</f>
        <v>0</v>
      </c>
      <c r="AA1630" s="24">
        <f t="shared" si="479"/>
        <v>4781644.45</v>
      </c>
      <c r="AB1630" s="26">
        <v>2027096.4364980001</v>
      </c>
      <c r="AC1630" s="26">
        <v>722541.59863200004</v>
      </c>
      <c r="AD1630" s="26">
        <v>272515.98729600001</v>
      </c>
      <c r="AE1630" s="26">
        <v>1137056.115678</v>
      </c>
      <c r="AF1630" s="26">
        <v>0</v>
      </c>
      <c r="AG1630" s="26"/>
      <c r="AH1630" s="26">
        <v>423175.93928400002</v>
      </c>
      <c r="AI1630" s="26">
        <v>0</v>
      </c>
      <c r="AJ1630" s="26">
        <v>0</v>
      </c>
      <c r="AK1630" s="26">
        <v>0</v>
      </c>
      <c r="AL1630" s="26">
        <v>0</v>
      </c>
      <c r="AM1630" s="26">
        <v>0</v>
      </c>
      <c r="AN1630" s="26">
        <v>79850.87</v>
      </c>
      <c r="AO1630" s="1">
        <v>19200</v>
      </c>
      <c r="AP1630" s="112">
        <v>100207.50261200001</v>
      </c>
      <c r="AQ1630" s="172"/>
    </row>
    <row r="1631" spans="1:43" ht="15" customHeight="1" x14ac:dyDescent="0.25">
      <c r="A1631" s="4">
        <f t="shared" si="482"/>
        <v>1602</v>
      </c>
      <c r="B1631" s="22">
        <f t="shared" si="483"/>
        <v>286</v>
      </c>
      <c r="C1631" s="2" t="s">
        <v>962</v>
      </c>
      <c r="D1631" s="2" t="s">
        <v>965</v>
      </c>
      <c r="E1631" s="5">
        <v>1989</v>
      </c>
      <c r="F1631" s="5">
        <v>1989</v>
      </c>
      <c r="G1631" s="5" t="s">
        <v>63</v>
      </c>
      <c r="H1631" s="5">
        <v>2</v>
      </c>
      <c r="I1631" s="5">
        <v>3</v>
      </c>
      <c r="J1631" s="26">
        <v>801.3</v>
      </c>
      <c r="K1631" s="26">
        <v>722.7</v>
      </c>
      <c r="L1631" s="26">
        <v>0</v>
      </c>
      <c r="M1631" s="6">
        <v>28</v>
      </c>
      <c r="N1631" s="24">
        <f t="shared" si="478"/>
        <v>4661667.95</v>
      </c>
      <c r="O1631" s="26"/>
      <c r="P1631" s="1">
        <f t="shared" si="484"/>
        <v>4588819.7905999999</v>
      </c>
      <c r="Q1631" s="1"/>
      <c r="R1631" s="1"/>
      <c r="S1631" s="1">
        <v>72848.159399999829</v>
      </c>
      <c r="T1631" s="26"/>
      <c r="U1631" s="1">
        <f t="shared" si="481"/>
        <v>6450.3500069185002</v>
      </c>
      <c r="V1631" s="1">
        <f t="shared" si="481"/>
        <v>6450.3500069185002</v>
      </c>
      <c r="W1631" s="7">
        <v>2021</v>
      </c>
      <c r="X1631" s="173" t="s">
        <v>1394</v>
      </c>
      <c r="Y1631" s="11">
        <f>+P1631-'[1]Приложение №1'!$P1630</f>
        <v>0</v>
      </c>
      <c r="AA1631" s="24">
        <f t="shared" si="479"/>
        <v>4661667.95</v>
      </c>
      <c r="AB1631" s="26">
        <v>1975572.5299800001</v>
      </c>
      <c r="AC1631" s="26">
        <v>703725.34205400001</v>
      </c>
      <c r="AD1631" s="26">
        <v>265352.20471199998</v>
      </c>
      <c r="AE1631" s="26">
        <v>1107964.3046639997</v>
      </c>
      <c r="AF1631" s="26">
        <v>0</v>
      </c>
      <c r="AG1631" s="26"/>
      <c r="AH1631" s="26">
        <v>412558.01185200003</v>
      </c>
      <c r="AI1631" s="26">
        <v>0</v>
      </c>
      <c r="AJ1631" s="26">
        <v>0</v>
      </c>
      <c r="AK1631" s="26">
        <v>0</v>
      </c>
      <c r="AL1631" s="26">
        <v>0</v>
      </c>
      <c r="AM1631" s="26">
        <v>0</v>
      </c>
      <c r="AN1631" s="26">
        <v>79651.28</v>
      </c>
      <c r="AO1631" s="1">
        <v>19200</v>
      </c>
      <c r="AP1631" s="112">
        <v>97644.276738000015</v>
      </c>
      <c r="AQ1631" s="172"/>
    </row>
    <row r="1632" spans="1:43" ht="15" customHeight="1" x14ac:dyDescent="0.25">
      <c r="A1632" s="4">
        <f t="shared" si="482"/>
        <v>1603</v>
      </c>
      <c r="B1632" s="22">
        <f t="shared" si="483"/>
        <v>287</v>
      </c>
      <c r="C1632" s="2" t="s">
        <v>962</v>
      </c>
      <c r="D1632" s="2" t="s">
        <v>1195</v>
      </c>
      <c r="E1632" s="5">
        <v>1989</v>
      </c>
      <c r="F1632" s="5">
        <v>1989</v>
      </c>
      <c r="G1632" s="5" t="s">
        <v>63</v>
      </c>
      <c r="H1632" s="5">
        <v>2</v>
      </c>
      <c r="I1632" s="5">
        <v>3</v>
      </c>
      <c r="J1632" s="26">
        <v>841.6</v>
      </c>
      <c r="K1632" s="26">
        <v>750.4</v>
      </c>
      <c r="L1632" s="26">
        <v>0</v>
      </c>
      <c r="M1632" s="6">
        <v>37</v>
      </c>
      <c r="N1632" s="24">
        <f t="shared" si="478"/>
        <v>4840342.6499999994</v>
      </c>
      <c r="O1632" s="26"/>
      <c r="P1632" s="1">
        <f t="shared" si="484"/>
        <v>4013912.9151999992</v>
      </c>
      <c r="Q1632" s="1"/>
      <c r="R1632" s="1">
        <v>245620.1348</v>
      </c>
      <c r="S1632" s="1">
        <v>580809.6</v>
      </c>
      <c r="T1632" s="26"/>
      <c r="U1632" s="1">
        <f t="shared" si="481"/>
        <v>6450.3500133262251</v>
      </c>
      <c r="V1632" s="1">
        <f t="shared" si="481"/>
        <v>6450.3500133262251</v>
      </c>
      <c r="W1632" s="7">
        <v>2021</v>
      </c>
      <c r="X1632" s="173" t="s">
        <v>1394</v>
      </c>
      <c r="Y1632" s="11">
        <f>+P1632-'[1]Приложение №1'!$P1631</f>
        <v>0</v>
      </c>
      <c r="AA1632" s="24">
        <f t="shared" si="479"/>
        <v>4840342.6499999994</v>
      </c>
      <c r="AB1632" s="26">
        <v>2051031.7986059999</v>
      </c>
      <c r="AC1632" s="26">
        <v>730474.82503800013</v>
      </c>
      <c r="AD1632" s="26">
        <v>274800.76386000001</v>
      </c>
      <c r="AE1632" s="26">
        <v>1150016.635362</v>
      </c>
      <c r="AF1632" s="26">
        <v>0</v>
      </c>
      <c r="AG1632" s="26"/>
      <c r="AH1632" s="26">
        <v>428370.73952400003</v>
      </c>
      <c r="AI1632" s="26">
        <v>0</v>
      </c>
      <c r="AJ1632" s="26">
        <v>0</v>
      </c>
      <c r="AK1632" s="26">
        <v>0</v>
      </c>
      <c r="AL1632" s="26">
        <v>0</v>
      </c>
      <c r="AM1632" s="26">
        <v>0</v>
      </c>
      <c r="AN1632" s="26">
        <v>80296.5</v>
      </c>
      <c r="AO1632" s="1">
        <v>24000</v>
      </c>
      <c r="AP1632" s="112">
        <v>101351.38761000002</v>
      </c>
      <c r="AQ1632" s="172"/>
    </row>
    <row r="1633" spans="1:43" ht="15" customHeight="1" x14ac:dyDescent="0.25">
      <c r="A1633" s="4">
        <f t="shared" si="482"/>
        <v>1604</v>
      </c>
      <c r="B1633" s="22">
        <f t="shared" si="483"/>
        <v>288</v>
      </c>
      <c r="C1633" s="2" t="s">
        <v>962</v>
      </c>
      <c r="D1633" s="2" t="s">
        <v>1196</v>
      </c>
      <c r="E1633" s="5">
        <v>1988</v>
      </c>
      <c r="F1633" s="5">
        <v>1988</v>
      </c>
      <c r="G1633" s="5" t="s">
        <v>63</v>
      </c>
      <c r="H1633" s="5">
        <v>2</v>
      </c>
      <c r="I1633" s="5">
        <v>3</v>
      </c>
      <c r="J1633" s="26">
        <v>803.8</v>
      </c>
      <c r="K1633" s="26">
        <v>717.1</v>
      </c>
      <c r="L1633" s="26">
        <v>0</v>
      </c>
      <c r="M1633" s="6">
        <v>41</v>
      </c>
      <c r="N1633" s="24">
        <f t="shared" si="478"/>
        <v>8629222.839999998</v>
      </c>
      <c r="O1633" s="26"/>
      <c r="P1633" s="1">
        <f t="shared" si="484"/>
        <v>7823846.2447999977</v>
      </c>
      <c r="Q1633" s="1"/>
      <c r="R1633" s="1">
        <v>250341.19519999999</v>
      </c>
      <c r="S1633" s="1">
        <v>555035.4</v>
      </c>
      <c r="T1633" s="26"/>
      <c r="U1633" s="1">
        <f t="shared" si="481"/>
        <v>12033.49998605494</v>
      </c>
      <c r="V1633" s="1">
        <f t="shared" si="481"/>
        <v>12033.49998605494</v>
      </c>
      <c r="W1633" s="7">
        <v>2021</v>
      </c>
      <c r="X1633" s="173" t="s">
        <v>1394</v>
      </c>
      <c r="Y1633" s="11">
        <f>+P1633-'[1]Приложение №1'!$P1632</f>
        <v>0</v>
      </c>
      <c r="AA1633" s="24">
        <f t="shared" si="479"/>
        <v>8629222.839999998</v>
      </c>
      <c r="AB1633" s="26">
        <v>1958965.9130579999</v>
      </c>
      <c r="AC1633" s="26">
        <v>696966.19099800009</v>
      </c>
      <c r="AD1633" s="26">
        <v>262042.55015400003</v>
      </c>
      <c r="AE1633" s="26">
        <v>1098111.4369259998</v>
      </c>
      <c r="AF1633" s="26">
        <v>0</v>
      </c>
      <c r="AG1633" s="26"/>
      <c r="AH1633" s="26">
        <v>409361.20944599999</v>
      </c>
      <c r="AI1633" s="26">
        <v>0</v>
      </c>
      <c r="AJ1633" s="26">
        <v>0</v>
      </c>
      <c r="AK1633" s="26">
        <v>0</v>
      </c>
      <c r="AL1633" s="26">
        <v>0</v>
      </c>
      <c r="AM1633" s="26">
        <v>3860890.876164</v>
      </c>
      <c r="AN1633" s="26">
        <v>122796.37</v>
      </c>
      <c r="AO1633" s="1">
        <v>38882.86</v>
      </c>
      <c r="AP1633" s="112">
        <v>181205.43325400003</v>
      </c>
      <c r="AQ1633" s="172"/>
    </row>
    <row r="1634" spans="1:43" ht="15" customHeight="1" x14ac:dyDescent="0.25">
      <c r="A1634" s="4">
        <f t="shared" si="482"/>
        <v>1605</v>
      </c>
      <c r="B1634" s="22">
        <f t="shared" si="483"/>
        <v>289</v>
      </c>
      <c r="C1634" s="2" t="s">
        <v>254</v>
      </c>
      <c r="D1634" s="2" t="s">
        <v>967</v>
      </c>
      <c r="E1634" s="5">
        <v>1985</v>
      </c>
      <c r="F1634" s="5">
        <v>1985</v>
      </c>
      <c r="G1634" s="5" t="s">
        <v>48</v>
      </c>
      <c r="H1634" s="5">
        <v>5</v>
      </c>
      <c r="I1634" s="5">
        <v>4</v>
      </c>
      <c r="J1634" s="26">
        <v>4711.8</v>
      </c>
      <c r="K1634" s="26">
        <v>4215</v>
      </c>
      <c r="L1634" s="26">
        <v>87.3</v>
      </c>
      <c r="M1634" s="6">
        <v>166</v>
      </c>
      <c r="N1634" s="24">
        <f t="shared" si="478"/>
        <v>19423335.669999994</v>
      </c>
      <c r="O1634" s="26"/>
      <c r="P1634" s="1">
        <f t="shared" si="484"/>
        <v>10281460.552799994</v>
      </c>
      <c r="Q1634" s="1"/>
      <c r="R1634" s="1"/>
      <c r="S1634" s="1">
        <v>9141875.1172000002</v>
      </c>
      <c r="T1634" s="1"/>
      <c r="U1634" s="1">
        <f t="shared" si="481"/>
        <v>4514.6399995351312</v>
      </c>
      <c r="V1634" s="1">
        <f t="shared" si="481"/>
        <v>4514.6399995351312</v>
      </c>
      <c r="W1634" s="7">
        <v>2021</v>
      </c>
      <c r="X1634" s="173" t="s">
        <v>1394</v>
      </c>
      <c r="Y1634" s="11">
        <f>+P1634-'[1]Приложение №1'!$P1633</f>
        <v>0</v>
      </c>
      <c r="AA1634" s="24">
        <f t="shared" si="479"/>
        <v>19423335.669999994</v>
      </c>
      <c r="AB1634" s="26">
        <v>12305784.620476618</v>
      </c>
      <c r="AC1634" s="26">
        <v>4512564.0806433605</v>
      </c>
      <c r="AD1634" s="26">
        <v>0</v>
      </c>
      <c r="AE1634" s="26">
        <v>0</v>
      </c>
      <c r="AF1634" s="26">
        <v>0</v>
      </c>
      <c r="AG1634" s="26"/>
      <c r="AH1634" s="26">
        <v>406248.53806487995</v>
      </c>
      <c r="AI1634" s="26">
        <v>0</v>
      </c>
      <c r="AJ1634" s="26">
        <v>0</v>
      </c>
      <c r="AK1634" s="26">
        <v>0</v>
      </c>
      <c r="AL1634" s="26">
        <v>0</v>
      </c>
      <c r="AM1634" s="26">
        <v>0</v>
      </c>
      <c r="AN1634" s="26">
        <v>1627838.0182</v>
      </c>
      <c r="AO1634" s="1">
        <v>194233.35670000003</v>
      </c>
      <c r="AP1634" s="112">
        <v>376667.05591514008</v>
      </c>
      <c r="AQ1634" s="172"/>
    </row>
    <row r="1635" spans="1:43" ht="15" customHeight="1" x14ac:dyDescent="0.25">
      <c r="A1635" s="4">
        <f t="shared" si="482"/>
        <v>1606</v>
      </c>
      <c r="B1635" s="22">
        <f t="shared" si="483"/>
        <v>290</v>
      </c>
      <c r="C1635" s="2" t="s">
        <v>254</v>
      </c>
      <c r="D1635" s="2" t="s">
        <v>979</v>
      </c>
      <c r="E1635" s="5">
        <v>1987</v>
      </c>
      <c r="F1635" s="5">
        <v>1987</v>
      </c>
      <c r="G1635" s="5" t="s">
        <v>48</v>
      </c>
      <c r="H1635" s="5">
        <v>5</v>
      </c>
      <c r="I1635" s="5">
        <v>4</v>
      </c>
      <c r="J1635" s="26">
        <v>4692.8999999999996</v>
      </c>
      <c r="K1635" s="26">
        <v>4285.1000000000004</v>
      </c>
      <c r="L1635" s="26">
        <v>0</v>
      </c>
      <c r="M1635" s="6">
        <v>199</v>
      </c>
      <c r="N1635" s="24">
        <f t="shared" si="478"/>
        <v>19345683.869999997</v>
      </c>
      <c r="O1635" s="26"/>
      <c r="P1635" s="1">
        <f t="shared" si="484"/>
        <v>10547828.741799995</v>
      </c>
      <c r="Q1635" s="1"/>
      <c r="R1635" s="1"/>
      <c r="S1635" s="1">
        <v>8797855.128200002</v>
      </c>
      <c r="T1635" s="1"/>
      <c r="U1635" s="1">
        <f t="shared" si="481"/>
        <v>4514.6400014001993</v>
      </c>
      <c r="V1635" s="1">
        <f t="shared" si="481"/>
        <v>4514.6400014001993</v>
      </c>
      <c r="W1635" s="7">
        <v>2021</v>
      </c>
      <c r="X1635" s="173" t="s">
        <v>1394</v>
      </c>
      <c r="Y1635" s="11">
        <f>+P1635-'[1]Приложение №1'!$P1634</f>
        <v>0</v>
      </c>
      <c r="AA1635" s="24">
        <f t="shared" si="479"/>
        <v>19345683.869999997</v>
      </c>
      <c r="AB1635" s="26">
        <v>12256587.796574939</v>
      </c>
      <c r="AC1635" s="26">
        <v>4494523.4791594204</v>
      </c>
      <c r="AD1635" s="26">
        <v>0</v>
      </c>
      <c r="AE1635" s="26">
        <v>0</v>
      </c>
      <c r="AF1635" s="26">
        <v>0</v>
      </c>
      <c r="AG1635" s="26"/>
      <c r="AH1635" s="26">
        <v>404624.41455659998</v>
      </c>
      <c r="AI1635" s="26">
        <v>0</v>
      </c>
      <c r="AJ1635" s="26">
        <v>0</v>
      </c>
      <c r="AK1635" s="26">
        <v>0</v>
      </c>
      <c r="AL1635" s="26">
        <v>0</v>
      </c>
      <c r="AM1635" s="26">
        <v>0</v>
      </c>
      <c r="AN1635" s="26">
        <v>1621330.1477000001</v>
      </c>
      <c r="AO1635" s="1">
        <v>193456.83870000002</v>
      </c>
      <c r="AP1635" s="112">
        <v>375161.19330903998</v>
      </c>
      <c r="AQ1635" s="172"/>
    </row>
    <row r="1636" spans="1:43" ht="15" customHeight="1" x14ac:dyDescent="0.25">
      <c r="A1636" s="4">
        <f t="shared" si="482"/>
        <v>1607</v>
      </c>
      <c r="B1636" s="22">
        <f t="shared" si="483"/>
        <v>291</v>
      </c>
      <c r="C1636" s="2" t="s">
        <v>254</v>
      </c>
      <c r="D1636" s="2" t="s">
        <v>980</v>
      </c>
      <c r="E1636" s="5">
        <v>1986</v>
      </c>
      <c r="F1636" s="5">
        <v>1986</v>
      </c>
      <c r="G1636" s="5" t="s">
        <v>48</v>
      </c>
      <c r="H1636" s="5">
        <v>5</v>
      </c>
      <c r="I1636" s="5">
        <v>4</v>
      </c>
      <c r="J1636" s="26">
        <v>4691.8999999999996</v>
      </c>
      <c r="K1636" s="26">
        <v>4285.1000000000004</v>
      </c>
      <c r="L1636" s="26">
        <v>37.200000000000003</v>
      </c>
      <c r="M1636" s="6">
        <v>195</v>
      </c>
      <c r="N1636" s="24">
        <f t="shared" si="478"/>
        <v>19513628.469999999</v>
      </c>
      <c r="O1636" s="26"/>
      <c r="P1636" s="1">
        <f t="shared" si="484"/>
        <v>10618788.610999998</v>
      </c>
      <c r="Q1636" s="1"/>
      <c r="R1636" s="1"/>
      <c r="S1636" s="1">
        <v>8894839.8590000011</v>
      </c>
      <c r="T1636" s="1"/>
      <c r="U1636" s="1">
        <f t="shared" ref="U1636:V1655" si="485">$N1636/($K1636+$L1636)</f>
        <v>4514.6399995372831</v>
      </c>
      <c r="V1636" s="1">
        <f t="shared" si="485"/>
        <v>4514.6399995372831</v>
      </c>
      <c r="W1636" s="7">
        <v>2021</v>
      </c>
      <c r="X1636" s="173" t="s">
        <v>1394</v>
      </c>
      <c r="Y1636" s="11">
        <f>+P1636-'[1]Приложение №1'!$P1635</f>
        <v>0</v>
      </c>
      <c r="AA1636" s="24">
        <f t="shared" si="479"/>
        <v>19513628.469999999</v>
      </c>
      <c r="AB1636" s="26">
        <v>12362990.22966462</v>
      </c>
      <c r="AC1636" s="26">
        <v>4533541.53030576</v>
      </c>
      <c r="AD1636" s="26">
        <v>0</v>
      </c>
      <c r="AE1636" s="26">
        <v>0</v>
      </c>
      <c r="AF1636" s="26">
        <v>0</v>
      </c>
      <c r="AG1636" s="26"/>
      <c r="AH1636" s="26">
        <v>408137.05600247998</v>
      </c>
      <c r="AI1636" s="26">
        <v>0</v>
      </c>
      <c r="AJ1636" s="26">
        <v>0</v>
      </c>
      <c r="AK1636" s="26">
        <v>0</v>
      </c>
      <c r="AL1636" s="26">
        <v>0</v>
      </c>
      <c r="AM1636" s="26">
        <v>0</v>
      </c>
      <c r="AN1636" s="26">
        <v>1635405.3101999999</v>
      </c>
      <c r="AO1636" s="1">
        <v>195136.28469999999</v>
      </c>
      <c r="AP1636" s="112">
        <v>378418.05912714003</v>
      </c>
      <c r="AQ1636" s="172"/>
    </row>
    <row r="1637" spans="1:43" ht="15" customHeight="1" x14ac:dyDescent="0.25">
      <c r="A1637" s="4">
        <f t="shared" si="482"/>
        <v>1608</v>
      </c>
      <c r="B1637" s="22">
        <f t="shared" si="483"/>
        <v>292</v>
      </c>
      <c r="C1637" s="2" t="s">
        <v>261</v>
      </c>
      <c r="D1637" s="2" t="s">
        <v>1197</v>
      </c>
      <c r="E1637" s="5">
        <v>1989</v>
      </c>
      <c r="F1637" s="5">
        <v>1989</v>
      </c>
      <c r="G1637" s="5" t="s">
        <v>63</v>
      </c>
      <c r="H1637" s="5">
        <v>2</v>
      </c>
      <c r="I1637" s="5">
        <v>3</v>
      </c>
      <c r="J1637" s="26">
        <v>1160.5999999999999</v>
      </c>
      <c r="K1637" s="26">
        <v>1068.7</v>
      </c>
      <c r="L1637" s="26">
        <v>0</v>
      </c>
      <c r="M1637" s="6">
        <v>30</v>
      </c>
      <c r="N1637" s="24">
        <f t="shared" si="478"/>
        <v>9697618.9199999999</v>
      </c>
      <c r="O1637" s="26"/>
      <c r="P1637" s="1">
        <f t="shared" si="484"/>
        <v>8572556.1455999985</v>
      </c>
      <c r="Q1637" s="1"/>
      <c r="R1637" s="1">
        <v>297888.97440000001</v>
      </c>
      <c r="S1637" s="1">
        <v>827173.8</v>
      </c>
      <c r="T1637" s="26"/>
      <c r="U1637" s="1">
        <f t="shared" si="485"/>
        <v>9074.2200056142974</v>
      </c>
      <c r="V1637" s="1">
        <f t="shared" si="485"/>
        <v>9074.2200056142974</v>
      </c>
      <c r="W1637" s="7">
        <v>2021</v>
      </c>
      <c r="X1637" s="173" t="s">
        <v>1394</v>
      </c>
      <c r="Y1637" s="11">
        <f>+P1637-'[1]Приложение №1'!$P1636</f>
        <v>0</v>
      </c>
      <c r="AA1637" s="24">
        <f t="shared" si="479"/>
        <v>9697618.9199999999</v>
      </c>
      <c r="AB1637" s="26">
        <v>0</v>
      </c>
      <c r="AC1637" s="26">
        <v>0</v>
      </c>
      <c r="AD1637" s="26">
        <v>0</v>
      </c>
      <c r="AE1637" s="26">
        <v>0</v>
      </c>
      <c r="AF1637" s="26">
        <v>0</v>
      </c>
      <c r="AG1637" s="26"/>
      <c r="AH1637" s="26">
        <v>0</v>
      </c>
      <c r="AI1637" s="26">
        <v>0</v>
      </c>
      <c r="AJ1637" s="26">
        <v>3567046.5660899999</v>
      </c>
      <c r="AK1637" s="26">
        <v>0</v>
      </c>
      <c r="AL1637" s="26">
        <v>0</v>
      </c>
      <c r="AM1637" s="26">
        <v>5778165.7282860009</v>
      </c>
      <c r="AN1637" s="26">
        <v>102748.87</v>
      </c>
      <c r="AO1637" s="1">
        <v>45296.89</v>
      </c>
      <c r="AP1637" s="112">
        <v>204360.86562400003</v>
      </c>
      <c r="AQ1637" s="172"/>
    </row>
    <row r="1638" spans="1:43" ht="15" customHeight="1" x14ac:dyDescent="0.25">
      <c r="A1638" s="4">
        <f t="shared" si="482"/>
        <v>1609</v>
      </c>
      <c r="B1638" s="22">
        <f t="shared" si="483"/>
        <v>293</v>
      </c>
      <c r="C1638" s="2" t="s">
        <v>261</v>
      </c>
      <c r="D1638" s="2" t="s">
        <v>1198</v>
      </c>
      <c r="E1638" s="5">
        <v>1985</v>
      </c>
      <c r="F1638" s="5">
        <v>1985</v>
      </c>
      <c r="G1638" s="5" t="s">
        <v>63</v>
      </c>
      <c r="H1638" s="5">
        <v>2</v>
      </c>
      <c r="I1638" s="5">
        <v>2</v>
      </c>
      <c r="J1638" s="26">
        <v>1319.5</v>
      </c>
      <c r="K1638" s="26">
        <v>1126.8</v>
      </c>
      <c r="L1638" s="26">
        <v>0</v>
      </c>
      <c r="M1638" s="6">
        <v>35</v>
      </c>
      <c r="N1638" s="24">
        <f t="shared" si="478"/>
        <v>10224831.1</v>
      </c>
      <c r="O1638" s="26"/>
      <c r="P1638" s="1">
        <f t="shared" si="484"/>
        <v>9034111.7484000009</v>
      </c>
      <c r="Q1638" s="1"/>
      <c r="R1638" s="1">
        <v>318576.15159999998</v>
      </c>
      <c r="S1638" s="1">
        <v>872143.2</v>
      </c>
      <c r="T1638" s="26"/>
      <c r="U1638" s="1">
        <f t="shared" si="485"/>
        <v>9074.2200035498754</v>
      </c>
      <c r="V1638" s="1">
        <f t="shared" si="485"/>
        <v>9074.2200035498754</v>
      </c>
      <c r="W1638" s="7">
        <v>2021</v>
      </c>
      <c r="X1638" s="173" t="s">
        <v>1394</v>
      </c>
      <c r="Y1638" s="11">
        <f>+P1638-'[1]Приложение №1'!$P1637</f>
        <v>0</v>
      </c>
      <c r="AA1638" s="24">
        <f t="shared" si="479"/>
        <v>10224831.1</v>
      </c>
      <c r="AB1638" s="26">
        <v>0</v>
      </c>
      <c r="AC1638" s="26">
        <v>0</v>
      </c>
      <c r="AD1638" s="26">
        <v>0</v>
      </c>
      <c r="AE1638" s="26">
        <v>0</v>
      </c>
      <c r="AF1638" s="26">
        <v>0</v>
      </c>
      <c r="AG1638" s="26"/>
      <c r="AH1638" s="26">
        <v>0</v>
      </c>
      <c r="AI1638" s="26">
        <v>0</v>
      </c>
      <c r="AJ1638" s="26">
        <v>3771092.5340340002</v>
      </c>
      <c r="AK1638" s="26">
        <v>0</v>
      </c>
      <c r="AL1638" s="26">
        <v>0</v>
      </c>
      <c r="AM1638" s="26">
        <v>6099184.3903200002</v>
      </c>
      <c r="AN1638" s="26">
        <v>93133.1</v>
      </c>
      <c r="AO1638" s="1">
        <v>45578.11</v>
      </c>
      <c r="AP1638" s="112">
        <v>215842.96564600003</v>
      </c>
      <c r="AQ1638" s="172"/>
    </row>
    <row r="1639" spans="1:43" ht="15" customHeight="1" x14ac:dyDescent="0.25">
      <c r="A1639" s="4">
        <f t="shared" si="482"/>
        <v>1610</v>
      </c>
      <c r="B1639" s="22">
        <f t="shared" si="483"/>
        <v>294</v>
      </c>
      <c r="C1639" s="2" t="s">
        <v>261</v>
      </c>
      <c r="D1639" s="2" t="s">
        <v>1199</v>
      </c>
      <c r="E1639" s="5">
        <v>1989</v>
      </c>
      <c r="F1639" s="5">
        <v>1989</v>
      </c>
      <c r="G1639" s="5" t="s">
        <v>63</v>
      </c>
      <c r="H1639" s="5">
        <v>2</v>
      </c>
      <c r="I1639" s="5">
        <v>3</v>
      </c>
      <c r="J1639" s="26">
        <v>857</v>
      </c>
      <c r="K1639" s="26">
        <v>747.5</v>
      </c>
      <c r="L1639" s="26">
        <v>0</v>
      </c>
      <c r="M1639" s="6">
        <v>20</v>
      </c>
      <c r="N1639" s="24">
        <f t="shared" si="478"/>
        <v>6782979.46</v>
      </c>
      <c r="O1639" s="26"/>
      <c r="P1639" s="1">
        <f t="shared" si="484"/>
        <v>5980204.2800000003</v>
      </c>
      <c r="Q1639" s="1"/>
      <c r="R1639" s="1">
        <v>224210.18</v>
      </c>
      <c r="S1639" s="1">
        <v>578565</v>
      </c>
      <c r="T1639" s="26"/>
      <c r="U1639" s="1">
        <f t="shared" si="485"/>
        <v>9074.2200133779261</v>
      </c>
      <c r="V1639" s="1">
        <f t="shared" si="485"/>
        <v>9074.2200133779261</v>
      </c>
      <c r="W1639" s="7">
        <v>2021</v>
      </c>
      <c r="X1639" s="173" t="s">
        <v>1394</v>
      </c>
      <c r="Y1639" s="11">
        <f>+P1639-'[1]Приложение №1'!$P1638</f>
        <v>0</v>
      </c>
      <c r="AA1639" s="24">
        <f t="shared" si="479"/>
        <v>6782979.46</v>
      </c>
      <c r="AB1639" s="26">
        <v>0</v>
      </c>
      <c r="AC1639" s="26">
        <v>0</v>
      </c>
      <c r="AD1639" s="26">
        <v>0</v>
      </c>
      <c r="AE1639" s="26">
        <v>0</v>
      </c>
      <c r="AF1639" s="26">
        <v>0</v>
      </c>
      <c r="AG1639" s="26"/>
      <c r="AH1639" s="26">
        <v>0</v>
      </c>
      <c r="AI1639" s="26">
        <v>0</v>
      </c>
      <c r="AJ1639" s="26">
        <v>2470830.2174220006</v>
      </c>
      <c r="AK1639" s="26">
        <v>0</v>
      </c>
      <c r="AL1639" s="26">
        <v>0</v>
      </c>
      <c r="AM1639" s="26">
        <v>4024084.8348119999</v>
      </c>
      <c r="AN1639" s="26">
        <v>101730.63</v>
      </c>
      <c r="AO1639" s="1">
        <v>44303.14</v>
      </c>
      <c r="AP1639" s="112">
        <v>142030.637766</v>
      </c>
      <c r="AQ1639" s="172"/>
    </row>
    <row r="1640" spans="1:43" ht="15" customHeight="1" x14ac:dyDescent="0.25">
      <c r="A1640" s="4">
        <f t="shared" si="482"/>
        <v>1611</v>
      </c>
      <c r="B1640" s="22">
        <f t="shared" si="483"/>
        <v>295</v>
      </c>
      <c r="C1640" s="2" t="s">
        <v>261</v>
      </c>
      <c r="D1640" s="2" t="s">
        <v>264</v>
      </c>
      <c r="E1640" s="5">
        <v>1964</v>
      </c>
      <c r="F1640" s="5">
        <v>2004</v>
      </c>
      <c r="G1640" s="5" t="s">
        <v>63</v>
      </c>
      <c r="H1640" s="5">
        <v>2</v>
      </c>
      <c r="I1640" s="5">
        <v>3</v>
      </c>
      <c r="J1640" s="26">
        <v>539.5</v>
      </c>
      <c r="K1640" s="26">
        <v>478.1</v>
      </c>
      <c r="L1640" s="26">
        <v>0</v>
      </c>
      <c r="M1640" s="6">
        <v>24</v>
      </c>
      <c r="N1640" s="24">
        <f t="shared" si="478"/>
        <v>2880370.82</v>
      </c>
      <c r="O1640" s="26"/>
      <c r="P1640" s="1">
        <f t="shared" si="484"/>
        <v>2451509.3827999998</v>
      </c>
      <c r="Q1640" s="1"/>
      <c r="R1640" s="1">
        <v>58812.037200000006</v>
      </c>
      <c r="S1640" s="1">
        <v>370049.4</v>
      </c>
      <c r="T1640" s="26"/>
      <c r="U1640" s="1">
        <f t="shared" si="485"/>
        <v>6024.6199958167745</v>
      </c>
      <c r="V1640" s="1">
        <f t="shared" si="485"/>
        <v>6024.6199958167745</v>
      </c>
      <c r="W1640" s="7">
        <v>2021</v>
      </c>
      <c r="X1640" s="173" t="s">
        <v>1394</v>
      </c>
      <c r="Y1640" s="11">
        <f>+P1640-'[1]Приложение №1'!$P1639</f>
        <v>0</v>
      </c>
      <c r="AA1640" s="24">
        <f t="shared" si="479"/>
        <v>2880370.82</v>
      </c>
      <c r="AB1640" s="26">
        <v>0</v>
      </c>
      <c r="AC1640" s="26">
        <v>0</v>
      </c>
      <c r="AD1640" s="26">
        <v>0</v>
      </c>
      <c r="AE1640" s="26">
        <v>0</v>
      </c>
      <c r="AF1640" s="26">
        <v>0</v>
      </c>
      <c r="AG1640" s="26"/>
      <c r="AH1640" s="26">
        <v>0</v>
      </c>
      <c r="AI1640" s="26">
        <v>0</v>
      </c>
      <c r="AJ1640" s="26">
        <v>0</v>
      </c>
      <c r="AK1640" s="26">
        <v>0</v>
      </c>
      <c r="AL1640" s="26">
        <v>2508670.4871622799</v>
      </c>
      <c r="AM1640" s="26">
        <v>0</v>
      </c>
      <c r="AN1640" s="26">
        <v>288037.08199999999</v>
      </c>
      <c r="AO1640" s="1">
        <v>28803.708199999997</v>
      </c>
      <c r="AP1640" s="112">
        <v>54859.542637719998</v>
      </c>
      <c r="AQ1640" s="172"/>
    </row>
    <row r="1641" spans="1:43" ht="15" customHeight="1" x14ac:dyDescent="0.25">
      <c r="A1641" s="4">
        <f t="shared" si="482"/>
        <v>1612</v>
      </c>
      <c r="B1641" s="22">
        <f t="shared" si="483"/>
        <v>296</v>
      </c>
      <c r="C1641" s="2" t="s">
        <v>261</v>
      </c>
      <c r="D1641" s="2" t="s">
        <v>265</v>
      </c>
      <c r="E1641" s="5">
        <v>1968</v>
      </c>
      <c r="F1641" s="5">
        <v>1968</v>
      </c>
      <c r="G1641" s="5" t="s">
        <v>63</v>
      </c>
      <c r="H1641" s="5">
        <v>2</v>
      </c>
      <c r="I1641" s="5">
        <v>2</v>
      </c>
      <c r="J1641" s="26">
        <v>504.2</v>
      </c>
      <c r="K1641" s="26">
        <v>464.4</v>
      </c>
      <c r="L1641" s="26">
        <v>0</v>
      </c>
      <c r="M1641" s="6">
        <v>18</v>
      </c>
      <c r="N1641" s="24">
        <f t="shared" si="478"/>
        <v>2995542.55</v>
      </c>
      <c r="O1641" s="26"/>
      <c r="P1641" s="1">
        <f t="shared" si="484"/>
        <v>2578970.1771999998</v>
      </c>
      <c r="Q1641" s="1"/>
      <c r="R1641" s="1">
        <v>57126.772799999999</v>
      </c>
      <c r="S1641" s="1">
        <v>359445.6</v>
      </c>
      <c r="T1641" s="26"/>
      <c r="U1641" s="1">
        <f t="shared" si="485"/>
        <v>6450.3500215331605</v>
      </c>
      <c r="V1641" s="1">
        <f t="shared" si="485"/>
        <v>6450.3500215331605</v>
      </c>
      <c r="W1641" s="7">
        <v>2021</v>
      </c>
      <c r="X1641" s="173" t="s">
        <v>1394</v>
      </c>
      <c r="Y1641" s="11">
        <f>+P1641-'[1]Приложение №1'!$P1640</f>
        <v>0</v>
      </c>
      <c r="AA1641" s="24">
        <f t="shared" si="479"/>
        <v>2995542.55</v>
      </c>
      <c r="AB1641" s="26">
        <v>1259370.4489379998</v>
      </c>
      <c r="AC1641" s="26">
        <v>443204.98462800006</v>
      </c>
      <c r="AD1641" s="26">
        <v>163936.12888799998</v>
      </c>
      <c r="AE1641" s="26">
        <v>703998.25402200001</v>
      </c>
      <c r="AF1641" s="26">
        <v>0</v>
      </c>
      <c r="AG1641" s="26"/>
      <c r="AH1641" s="26">
        <v>265105.77365999995</v>
      </c>
      <c r="AI1641" s="26">
        <v>0</v>
      </c>
      <c r="AJ1641" s="26">
        <v>0</v>
      </c>
      <c r="AK1641" s="26">
        <v>0</v>
      </c>
      <c r="AL1641" s="26">
        <v>0</v>
      </c>
      <c r="AM1641" s="26">
        <v>0</v>
      </c>
      <c r="AN1641" s="26">
        <v>67917.789999999994</v>
      </c>
      <c r="AO1641" s="1">
        <v>30000</v>
      </c>
      <c r="AP1641" s="112">
        <v>62009.16986400001</v>
      </c>
      <c r="AQ1641" s="172"/>
    </row>
    <row r="1642" spans="1:43" ht="15" customHeight="1" x14ac:dyDescent="0.25">
      <c r="A1642" s="4">
        <f t="shared" ref="A1642:A1673" si="486">A1641+1</f>
        <v>1613</v>
      </c>
      <c r="B1642" s="22">
        <f t="shared" ref="B1642:B1673" si="487">B1641+1</f>
        <v>297</v>
      </c>
      <c r="C1642" s="2" t="s">
        <v>261</v>
      </c>
      <c r="D1642" s="2" t="s">
        <v>1200</v>
      </c>
      <c r="E1642" s="5">
        <v>2003</v>
      </c>
      <c r="F1642" s="5">
        <v>2003</v>
      </c>
      <c r="G1642" s="5" t="s">
        <v>48</v>
      </c>
      <c r="H1642" s="5">
        <v>6</v>
      </c>
      <c r="I1642" s="5">
        <v>2</v>
      </c>
      <c r="J1642" s="26">
        <v>4628.5</v>
      </c>
      <c r="K1642" s="26">
        <v>3638.7</v>
      </c>
      <c r="L1642" s="26">
        <v>0</v>
      </c>
      <c r="M1642" s="6">
        <v>142</v>
      </c>
      <c r="N1642" s="24">
        <f t="shared" si="478"/>
        <v>22231583.710000001</v>
      </c>
      <c r="O1642" s="26"/>
      <c r="P1642" s="1">
        <f t="shared" si="484"/>
        <v>16391000.380000001</v>
      </c>
      <c r="Q1642" s="1"/>
      <c r="R1642" s="1">
        <v>1757265.0526000001</v>
      </c>
      <c r="S1642" s="1">
        <v>4083318.2774</v>
      </c>
      <c r="T1642" s="1"/>
      <c r="U1642" s="1">
        <f t="shared" si="485"/>
        <v>6109.7599994503535</v>
      </c>
      <c r="V1642" s="1">
        <f t="shared" si="485"/>
        <v>6109.7599994503535</v>
      </c>
      <c r="W1642" s="7">
        <v>2021</v>
      </c>
      <c r="X1642" s="173" t="s">
        <v>1394</v>
      </c>
      <c r="Y1642" s="11">
        <f>+P1642-'[1]Приложение №1'!$P1641</f>
        <v>0</v>
      </c>
      <c r="AA1642" s="24">
        <f t="shared" si="479"/>
        <v>22231583.710000001</v>
      </c>
      <c r="AB1642" s="26">
        <v>0</v>
      </c>
      <c r="AC1642" s="26">
        <v>0</v>
      </c>
      <c r="AD1642" s="26">
        <v>0</v>
      </c>
      <c r="AE1642" s="26">
        <v>0</v>
      </c>
      <c r="AF1642" s="26">
        <v>0</v>
      </c>
      <c r="AG1642" s="26"/>
      <c r="AH1642" s="26">
        <v>0</v>
      </c>
      <c r="AI1642" s="26">
        <v>0</v>
      </c>
      <c r="AJ1642" s="26">
        <v>19580245.036745403</v>
      </c>
      <c r="AK1642" s="26">
        <v>0</v>
      </c>
      <c r="AL1642" s="26">
        <v>0</v>
      </c>
      <c r="AM1642" s="26">
        <v>0</v>
      </c>
      <c r="AN1642" s="26">
        <v>2000842.5338999999</v>
      </c>
      <c r="AO1642" s="1">
        <v>222315.8371</v>
      </c>
      <c r="AP1642" s="112">
        <v>428180.3022546001</v>
      </c>
      <c r="AQ1642" s="172"/>
    </row>
    <row r="1643" spans="1:43" ht="15" customHeight="1" x14ac:dyDescent="0.25">
      <c r="A1643" s="4">
        <f t="shared" si="486"/>
        <v>1614</v>
      </c>
      <c r="B1643" s="22">
        <f t="shared" si="487"/>
        <v>298</v>
      </c>
      <c r="C1643" s="2" t="s">
        <v>270</v>
      </c>
      <c r="D1643" s="2" t="s">
        <v>1331</v>
      </c>
      <c r="E1643" s="5">
        <v>1966</v>
      </c>
      <c r="F1643" s="5">
        <v>1966</v>
      </c>
      <c r="G1643" s="5" t="s">
        <v>63</v>
      </c>
      <c r="H1643" s="5">
        <v>2</v>
      </c>
      <c r="I1643" s="5">
        <v>2</v>
      </c>
      <c r="J1643" s="26">
        <v>546.9</v>
      </c>
      <c r="K1643" s="26">
        <v>546.9</v>
      </c>
      <c r="L1643" s="26"/>
      <c r="M1643" s="6">
        <v>12</v>
      </c>
      <c r="N1643" s="24">
        <f t="shared" si="478"/>
        <v>8257555.1269785594</v>
      </c>
      <c r="O1643" s="20"/>
      <c r="P1643" s="1">
        <f t="shared" si="484"/>
        <v>8202427.6051785592</v>
      </c>
      <c r="Q1643" s="1"/>
      <c r="R1643" s="1"/>
      <c r="S1643" s="1">
        <v>55127.521799999929</v>
      </c>
      <c r="T1643" s="1"/>
      <c r="U1643" s="1">
        <f t="shared" si="485"/>
        <v>15098.8391424</v>
      </c>
      <c r="V1643" s="1">
        <f t="shared" si="485"/>
        <v>15098.8391424</v>
      </c>
      <c r="W1643" s="7">
        <v>2021</v>
      </c>
      <c r="X1643" s="173" t="s">
        <v>1394</v>
      </c>
      <c r="Y1643" s="11"/>
      <c r="AA1643" s="24">
        <f t="shared" si="479"/>
        <v>8257555.1269785594</v>
      </c>
      <c r="AB1643" s="26"/>
      <c r="AC1643" s="26"/>
      <c r="AD1643" s="26"/>
      <c r="AE1643" s="26"/>
      <c r="AF1643" s="26"/>
      <c r="AG1643" s="26"/>
      <c r="AH1643" s="26"/>
      <c r="AI1643" s="26"/>
      <c r="AJ1643" s="26">
        <v>1681565.0957816886</v>
      </c>
      <c r="AK1643" s="26"/>
      <c r="AL1643" s="26">
        <v>2869676.3603187054</v>
      </c>
      <c r="AM1643" s="26">
        <v>2659393.2685818877</v>
      </c>
      <c r="AN1643" s="26">
        <v>806662.87360139517</v>
      </c>
      <c r="AO1643" s="1">
        <v>82575.551269785603</v>
      </c>
      <c r="AP1643" s="112">
        <v>157681.9774250979</v>
      </c>
      <c r="AQ1643" s="172"/>
    </row>
    <row r="1644" spans="1:43" ht="15" customHeight="1" x14ac:dyDescent="0.25">
      <c r="A1644" s="4">
        <f t="shared" si="486"/>
        <v>1615</v>
      </c>
      <c r="B1644" s="22">
        <f t="shared" si="487"/>
        <v>299</v>
      </c>
      <c r="C1644" s="2" t="s">
        <v>270</v>
      </c>
      <c r="D1644" s="2" t="s">
        <v>1332</v>
      </c>
      <c r="E1644" s="5">
        <v>1966</v>
      </c>
      <c r="F1644" s="5">
        <v>1966</v>
      </c>
      <c r="G1644" s="5" t="s">
        <v>63</v>
      </c>
      <c r="H1644" s="5">
        <v>2</v>
      </c>
      <c r="I1644" s="5">
        <v>2</v>
      </c>
      <c r="J1644" s="26">
        <v>560.9</v>
      </c>
      <c r="K1644" s="26">
        <v>560.9</v>
      </c>
      <c r="L1644" s="26"/>
      <c r="M1644" s="6">
        <v>15</v>
      </c>
      <c r="N1644" s="24">
        <f t="shared" si="478"/>
        <v>6510800.0435212795</v>
      </c>
      <c r="O1644" s="20"/>
      <c r="P1644" s="1">
        <f t="shared" si="484"/>
        <v>6454261.3237212794</v>
      </c>
      <c r="Q1644" s="1"/>
      <c r="R1644" s="1"/>
      <c r="S1644" s="1">
        <v>56538.719800000254</v>
      </c>
      <c r="T1644" s="1"/>
      <c r="U1644" s="1">
        <f t="shared" si="485"/>
        <v>11607.7732992</v>
      </c>
      <c r="V1644" s="1">
        <f t="shared" si="485"/>
        <v>11607.7732992</v>
      </c>
      <c r="W1644" s="7">
        <v>2021</v>
      </c>
      <c r="X1644" s="173" t="s">
        <v>1394</v>
      </c>
      <c r="Y1644" s="11"/>
      <c r="AA1644" s="24">
        <f t="shared" si="479"/>
        <v>6510800.0435212795</v>
      </c>
      <c r="AB1644" s="26"/>
      <c r="AC1644" s="26"/>
      <c r="AD1644" s="26"/>
      <c r="AE1644" s="26"/>
      <c r="AF1644" s="26"/>
      <c r="AG1644" s="26"/>
      <c r="AH1644" s="26"/>
      <c r="AI1644" s="26"/>
      <c r="AJ1644" s="26"/>
      <c r="AK1644" s="26"/>
      <c r="AL1644" s="26">
        <v>2943136.7169551323</v>
      </c>
      <c r="AM1644" s="26">
        <v>2727470.6241499004</v>
      </c>
      <c r="AN1644" s="26">
        <v>651080.00435212813</v>
      </c>
      <c r="AO1644" s="1">
        <v>65108.000435212809</v>
      </c>
      <c r="AP1644" s="112">
        <v>124004.69762890632</v>
      </c>
      <c r="AQ1644" s="172"/>
    </row>
    <row r="1645" spans="1:43" ht="15" customHeight="1" x14ac:dyDescent="0.25">
      <c r="A1645" s="4">
        <f t="shared" si="486"/>
        <v>1616</v>
      </c>
      <c r="B1645" s="22">
        <f t="shared" si="487"/>
        <v>300</v>
      </c>
      <c r="C1645" s="2" t="s">
        <v>270</v>
      </c>
      <c r="D1645" s="2" t="s">
        <v>1378</v>
      </c>
      <c r="E1645" s="5">
        <v>1976</v>
      </c>
      <c r="F1645" s="5">
        <v>1976</v>
      </c>
      <c r="G1645" s="5" t="s">
        <v>63</v>
      </c>
      <c r="H1645" s="5">
        <v>2</v>
      </c>
      <c r="I1645" s="5">
        <v>2</v>
      </c>
      <c r="J1645" s="26">
        <v>519.79999999999995</v>
      </c>
      <c r="K1645" s="26">
        <v>519.79999999999995</v>
      </c>
      <c r="L1645" s="26"/>
      <c r="M1645" s="6">
        <v>34</v>
      </c>
      <c r="N1645" s="24">
        <f t="shared" si="478"/>
        <v>3352890.9702412803</v>
      </c>
      <c r="O1645" s="20"/>
      <c r="P1645" s="1">
        <f t="shared" si="484"/>
        <v>2838664.9302412802</v>
      </c>
      <c r="Q1645" s="1"/>
      <c r="R1645" s="1">
        <v>111900.84</v>
      </c>
      <c r="S1645" s="1">
        <v>402325.19999999995</v>
      </c>
      <c r="T1645" s="1"/>
      <c r="U1645" s="1">
        <f t="shared" si="485"/>
        <v>6450.3481536000008</v>
      </c>
      <c r="V1645" s="1">
        <f t="shared" si="485"/>
        <v>6450.3481536000008</v>
      </c>
      <c r="W1645" s="7">
        <v>2021</v>
      </c>
      <c r="X1645" s="173" t="s">
        <v>1394</v>
      </c>
      <c r="Y1645" s="11"/>
      <c r="AA1645" s="24">
        <f t="shared" si="479"/>
        <v>3352890.9702412803</v>
      </c>
      <c r="AB1645" s="26">
        <v>1311075.0009568862</v>
      </c>
      <c r="AC1645" s="26">
        <v>468754.26926275896</v>
      </c>
      <c r="AD1645" s="26">
        <v>180781.27276769554</v>
      </c>
      <c r="AE1645" s="26">
        <v>699913.78485480789</v>
      </c>
      <c r="AF1645" s="26"/>
      <c r="AG1645" s="26"/>
      <c r="AH1645" s="26">
        <v>290794.31241267419</v>
      </c>
      <c r="AI1645" s="26"/>
      <c r="AJ1645" s="26"/>
      <c r="AK1645" s="26"/>
      <c r="AL1645" s="26"/>
      <c r="AM1645" s="26"/>
      <c r="AN1645" s="26">
        <v>303504.05905223038</v>
      </c>
      <c r="AO1645" s="1">
        <v>33528.909702412799</v>
      </c>
      <c r="AP1645" s="112">
        <v>64539.361231814029</v>
      </c>
      <c r="AQ1645" s="172"/>
    </row>
    <row r="1646" spans="1:43" ht="15" customHeight="1" x14ac:dyDescent="0.25">
      <c r="A1646" s="4">
        <f t="shared" si="486"/>
        <v>1617</v>
      </c>
      <c r="B1646" s="22">
        <f t="shared" si="487"/>
        <v>301</v>
      </c>
      <c r="C1646" s="2" t="s">
        <v>270</v>
      </c>
      <c r="D1646" s="2" t="s">
        <v>1379</v>
      </c>
      <c r="E1646" s="5">
        <v>1976</v>
      </c>
      <c r="F1646" s="5">
        <v>1976</v>
      </c>
      <c r="G1646" s="5" t="s">
        <v>63</v>
      </c>
      <c r="H1646" s="5">
        <v>2</v>
      </c>
      <c r="I1646" s="5">
        <v>2</v>
      </c>
      <c r="J1646" s="26">
        <v>780.3</v>
      </c>
      <c r="K1646" s="26">
        <v>780.3</v>
      </c>
      <c r="L1646" s="26"/>
      <c r="M1646" s="6">
        <v>33</v>
      </c>
      <c r="N1646" s="24">
        <f t="shared" si="478"/>
        <v>5033206.6642540786</v>
      </c>
      <c r="O1646" s="20"/>
      <c r="P1646" s="1">
        <f t="shared" si="484"/>
        <v>4273622.8442540783</v>
      </c>
      <c r="Q1646" s="1"/>
      <c r="R1646" s="1">
        <v>155631.62</v>
      </c>
      <c r="S1646" s="1">
        <v>603952.19999999995</v>
      </c>
      <c r="T1646" s="1"/>
      <c r="U1646" s="1">
        <f t="shared" si="485"/>
        <v>6450.348153599999</v>
      </c>
      <c r="V1646" s="1">
        <f t="shared" si="485"/>
        <v>6450.348153599999</v>
      </c>
      <c r="W1646" s="7">
        <v>2021</v>
      </c>
      <c r="X1646" s="173" t="s">
        <v>1394</v>
      </c>
      <c r="Y1646" s="11"/>
      <c r="AA1646" s="24">
        <f t="shared" si="479"/>
        <v>5033206.6642540786</v>
      </c>
      <c r="AB1646" s="26">
        <v>1968125.8623444752</v>
      </c>
      <c r="AC1646" s="26">
        <v>703672.4823119099</v>
      </c>
      <c r="AD1646" s="26">
        <v>271380.58318705816</v>
      </c>
      <c r="AE1646" s="26">
        <v>1050678.5808430291</v>
      </c>
      <c r="AF1646" s="26"/>
      <c r="AG1646" s="26"/>
      <c r="AH1646" s="26">
        <v>436527.12961833336</v>
      </c>
      <c r="AI1646" s="26"/>
      <c r="AJ1646" s="26"/>
      <c r="AK1646" s="26"/>
      <c r="AL1646" s="26"/>
      <c r="AM1646" s="26"/>
      <c r="AN1646" s="26">
        <v>455606.42031253444</v>
      </c>
      <c r="AO1646" s="1">
        <v>50332.066642540798</v>
      </c>
      <c r="AP1646" s="112">
        <v>96883.538994198723</v>
      </c>
      <c r="AQ1646" s="172"/>
    </row>
    <row r="1647" spans="1:43" ht="15" customHeight="1" x14ac:dyDescent="0.25">
      <c r="A1647" s="4">
        <f t="shared" si="486"/>
        <v>1618</v>
      </c>
      <c r="B1647" s="22">
        <f t="shared" si="487"/>
        <v>302</v>
      </c>
      <c r="C1647" s="2" t="s">
        <v>270</v>
      </c>
      <c r="D1647" s="2" t="s">
        <v>271</v>
      </c>
      <c r="E1647" s="5">
        <v>1972</v>
      </c>
      <c r="F1647" s="5">
        <v>2015</v>
      </c>
      <c r="G1647" s="5" t="s">
        <v>63</v>
      </c>
      <c r="H1647" s="5">
        <v>2</v>
      </c>
      <c r="I1647" s="5">
        <v>3</v>
      </c>
      <c r="J1647" s="26">
        <v>509.2</v>
      </c>
      <c r="K1647" s="26">
        <v>509.2</v>
      </c>
      <c r="L1647" s="26">
        <v>0</v>
      </c>
      <c r="M1647" s="6">
        <v>28</v>
      </c>
      <c r="N1647" s="24">
        <f t="shared" si="478"/>
        <v>3657629.4299999992</v>
      </c>
      <c r="O1647" s="26"/>
      <c r="P1647" s="1">
        <f t="shared" si="484"/>
        <v>3624129.1619999991</v>
      </c>
      <c r="Q1647" s="1"/>
      <c r="R1647" s="1">
        <v>33500.268000000004</v>
      </c>
      <c r="S1647" s="1"/>
      <c r="T1647" s="26"/>
      <c r="U1647" s="1">
        <f t="shared" si="485"/>
        <v>7183.0900039277285</v>
      </c>
      <c r="V1647" s="1">
        <f t="shared" si="485"/>
        <v>7183.0900039277285</v>
      </c>
      <c r="W1647" s="7">
        <v>2021</v>
      </c>
      <c r="X1647" s="173" t="s">
        <v>1394</v>
      </c>
      <c r="Y1647" s="11">
        <f>+P1647-'[1]Приложение №1'!$P1642</f>
        <v>0</v>
      </c>
      <c r="AA1647" s="24">
        <f t="shared" si="479"/>
        <v>3657629.4299999992</v>
      </c>
      <c r="AB1647" s="26">
        <v>0</v>
      </c>
      <c r="AC1647" s="26">
        <v>0</v>
      </c>
      <c r="AD1647" s="26">
        <v>0</v>
      </c>
      <c r="AE1647" s="26">
        <v>771737.12216999999</v>
      </c>
      <c r="AF1647" s="26">
        <v>0</v>
      </c>
      <c r="AG1647" s="26"/>
      <c r="AH1647" s="26">
        <v>0</v>
      </c>
      <c r="AI1647" s="26">
        <v>0</v>
      </c>
      <c r="AJ1647" s="26">
        <v>0</v>
      </c>
      <c r="AK1647" s="26">
        <v>0</v>
      </c>
      <c r="AL1647" s="26">
        <v>0</v>
      </c>
      <c r="AM1647" s="26">
        <v>2729333.8270379994</v>
      </c>
      <c r="AN1647" s="26">
        <v>56608.25</v>
      </c>
      <c r="AO1647" s="1">
        <v>23388.9</v>
      </c>
      <c r="AP1647" s="112">
        <v>76561.330791999993</v>
      </c>
      <c r="AQ1647" s="172"/>
    </row>
    <row r="1648" spans="1:43" ht="15" customHeight="1" x14ac:dyDescent="0.25">
      <c r="A1648" s="4">
        <f t="shared" si="486"/>
        <v>1619</v>
      </c>
      <c r="B1648" s="22">
        <f t="shared" si="487"/>
        <v>303</v>
      </c>
      <c r="C1648" s="2" t="s">
        <v>270</v>
      </c>
      <c r="D1648" s="2" t="s">
        <v>1317</v>
      </c>
      <c r="E1648" s="5">
        <v>1965</v>
      </c>
      <c r="F1648" s="5">
        <v>1965</v>
      </c>
      <c r="G1648" s="5" t="s">
        <v>63</v>
      </c>
      <c r="H1648" s="5">
        <v>2</v>
      </c>
      <c r="I1648" s="5">
        <v>2</v>
      </c>
      <c r="J1648" s="26">
        <v>377.2</v>
      </c>
      <c r="K1648" s="26">
        <v>377.2</v>
      </c>
      <c r="L1648" s="26"/>
      <c r="M1648" s="6">
        <v>14</v>
      </c>
      <c r="N1648" s="24">
        <f t="shared" si="478"/>
        <v>4981948.21</v>
      </c>
      <c r="O1648" s="20"/>
      <c r="P1648" s="1">
        <f t="shared" si="484"/>
        <v>4903690.6503999997</v>
      </c>
      <c r="Q1648" s="1"/>
      <c r="R1648" s="1">
        <v>40235.801200000002</v>
      </c>
      <c r="S1648" s="1">
        <v>38021.758400000224</v>
      </c>
      <c r="T1648" s="1"/>
      <c r="U1648" s="1">
        <f t="shared" si="485"/>
        <v>13207.709994697774</v>
      </c>
      <c r="V1648" s="1">
        <f t="shared" si="485"/>
        <v>13207.709994697774</v>
      </c>
      <c r="W1648" s="7">
        <v>2021</v>
      </c>
      <c r="X1648" s="173" t="s">
        <v>1394</v>
      </c>
      <c r="Y1648" s="11">
        <f>+P1648-'[1]Приложение №1'!$P1643</f>
        <v>0</v>
      </c>
      <c r="AA1648" s="24">
        <f t="shared" si="479"/>
        <v>4981948.21</v>
      </c>
      <c r="AB1648" s="26">
        <v>0</v>
      </c>
      <c r="AC1648" s="26">
        <v>0</v>
      </c>
      <c r="AD1648" s="26">
        <v>0</v>
      </c>
      <c r="AE1648" s="26">
        <v>507900.97260252002</v>
      </c>
      <c r="AF1648" s="26">
        <v>0</v>
      </c>
      <c r="AG1648" s="26"/>
      <c r="AH1648" s="26">
        <v>0</v>
      </c>
      <c r="AI1648" s="26">
        <v>0</v>
      </c>
      <c r="AJ1648" s="26">
        <v>0</v>
      </c>
      <c r="AK1648" s="26">
        <v>0</v>
      </c>
      <c r="AL1648" s="26">
        <v>1979231.3464736401</v>
      </c>
      <c r="AM1648" s="26">
        <v>1834197.9264277201</v>
      </c>
      <c r="AN1648" s="26">
        <v>516299.74210000003</v>
      </c>
      <c r="AO1648" s="1">
        <v>49819.482100000008</v>
      </c>
      <c r="AP1648" s="112">
        <v>94498.740296120028</v>
      </c>
      <c r="AQ1648" s="172"/>
    </row>
    <row r="1649" spans="1:43" ht="15" customHeight="1" x14ac:dyDescent="0.25">
      <c r="A1649" s="4">
        <f t="shared" si="486"/>
        <v>1620</v>
      </c>
      <c r="B1649" s="22">
        <f t="shared" si="487"/>
        <v>304</v>
      </c>
      <c r="C1649" s="2" t="s">
        <v>270</v>
      </c>
      <c r="D1649" s="2" t="s">
        <v>1318</v>
      </c>
      <c r="E1649" s="5">
        <v>1968</v>
      </c>
      <c r="F1649" s="5">
        <v>1968</v>
      </c>
      <c r="G1649" s="5" t="s">
        <v>63</v>
      </c>
      <c r="H1649" s="5">
        <v>2</v>
      </c>
      <c r="I1649" s="5">
        <v>2</v>
      </c>
      <c r="J1649" s="26">
        <v>370.5</v>
      </c>
      <c r="K1649" s="26">
        <v>370.5</v>
      </c>
      <c r="L1649" s="26"/>
      <c r="M1649" s="6">
        <v>24</v>
      </c>
      <c r="N1649" s="24">
        <f t="shared" si="478"/>
        <v>4893456.5599999996</v>
      </c>
      <c r="O1649" s="20"/>
      <c r="P1649" s="1">
        <f t="shared" si="484"/>
        <v>4792464.0159999989</v>
      </c>
      <c r="Q1649" s="1"/>
      <c r="R1649" s="1">
        <v>63646.142999999996</v>
      </c>
      <c r="S1649" s="1">
        <v>37346.401000000071</v>
      </c>
      <c r="T1649" s="1"/>
      <c r="U1649" s="1">
        <f t="shared" si="485"/>
        <v>13207.710013495276</v>
      </c>
      <c r="V1649" s="1">
        <f t="shared" si="485"/>
        <v>13207.710013495276</v>
      </c>
      <c r="W1649" s="7">
        <v>2021</v>
      </c>
      <c r="X1649" s="173" t="s">
        <v>1394</v>
      </c>
      <c r="Y1649" s="11">
        <f>+P1649-'[1]Приложение №1'!$P1644</f>
        <v>0</v>
      </c>
      <c r="AA1649" s="24">
        <f t="shared" si="479"/>
        <v>4893456.5599999996</v>
      </c>
      <c r="AB1649" s="26">
        <v>0</v>
      </c>
      <c r="AC1649" s="26">
        <v>0</v>
      </c>
      <c r="AD1649" s="26">
        <v>0</v>
      </c>
      <c r="AE1649" s="26">
        <v>498879.40012092004</v>
      </c>
      <c r="AF1649" s="26">
        <v>0</v>
      </c>
      <c r="AG1649" s="26"/>
      <c r="AH1649" s="26">
        <v>0</v>
      </c>
      <c r="AI1649" s="26">
        <v>0</v>
      </c>
      <c r="AJ1649" s="26">
        <v>0</v>
      </c>
      <c r="AK1649" s="26">
        <v>0</v>
      </c>
      <c r="AL1649" s="26">
        <v>1944075.3318113398</v>
      </c>
      <c r="AM1649" s="26">
        <v>1801618.0630543199</v>
      </c>
      <c r="AN1649" s="26">
        <v>507128.98910000001</v>
      </c>
      <c r="AO1649" s="1">
        <v>48934.565600000009</v>
      </c>
      <c r="AP1649" s="112">
        <v>92820.210313420015</v>
      </c>
      <c r="AQ1649" s="172"/>
    </row>
    <row r="1650" spans="1:43" ht="15" customHeight="1" x14ac:dyDescent="0.25">
      <c r="A1650" s="4">
        <f t="shared" si="486"/>
        <v>1621</v>
      </c>
      <c r="B1650" s="22">
        <f t="shared" si="487"/>
        <v>305</v>
      </c>
      <c r="C1650" s="2" t="s">
        <v>270</v>
      </c>
      <c r="D1650" s="2" t="s">
        <v>1319</v>
      </c>
      <c r="E1650" s="5">
        <v>1971</v>
      </c>
      <c r="F1650" s="5">
        <v>1971</v>
      </c>
      <c r="G1650" s="5" t="s">
        <v>63</v>
      </c>
      <c r="H1650" s="5">
        <v>2</v>
      </c>
      <c r="I1650" s="5">
        <v>2</v>
      </c>
      <c r="J1650" s="26">
        <v>327.7</v>
      </c>
      <c r="K1650" s="26">
        <v>327.7</v>
      </c>
      <c r="L1650" s="26"/>
      <c r="M1650" s="6">
        <v>20</v>
      </c>
      <c r="N1650" s="24">
        <f t="shared" si="478"/>
        <v>3803866.2300000004</v>
      </c>
      <c r="O1650" s="20"/>
      <c r="P1650" s="1">
        <f t="shared" si="484"/>
        <v>3722985.7864000006</v>
      </c>
      <c r="Q1650" s="1"/>
      <c r="R1650" s="1">
        <v>47848.284199999995</v>
      </c>
      <c r="S1650" s="1">
        <v>33032.1593999998</v>
      </c>
      <c r="T1650" s="1"/>
      <c r="U1650" s="1">
        <f t="shared" si="485"/>
        <v>11607.770003051573</v>
      </c>
      <c r="V1650" s="1">
        <f t="shared" si="485"/>
        <v>11607.770003051573</v>
      </c>
      <c r="W1650" s="7">
        <v>2021</v>
      </c>
      <c r="X1650" s="173" t="s">
        <v>1394</v>
      </c>
      <c r="Y1650" s="11">
        <f>+P1650-'[1]Приложение №1'!$P1645</f>
        <v>0</v>
      </c>
      <c r="AA1650" s="24">
        <f t="shared" si="479"/>
        <v>3803866.2300000004</v>
      </c>
      <c r="AB1650" s="26">
        <v>0</v>
      </c>
      <c r="AC1650" s="26">
        <v>0</v>
      </c>
      <c r="AD1650" s="26">
        <v>0</v>
      </c>
      <c r="AE1650" s="26">
        <v>0</v>
      </c>
      <c r="AF1650" s="26">
        <v>0</v>
      </c>
      <c r="AG1650" s="26"/>
      <c r="AH1650" s="26">
        <v>0</v>
      </c>
      <c r="AI1650" s="26">
        <v>0</v>
      </c>
      <c r="AJ1650" s="26">
        <v>0</v>
      </c>
      <c r="AK1650" s="26">
        <v>0</v>
      </c>
      <c r="AL1650" s="26">
        <v>1719496.5855433799</v>
      </c>
      <c r="AM1650" s="26">
        <v>1593495.92294004</v>
      </c>
      <c r="AN1650" s="26">
        <v>380386.62300000002</v>
      </c>
      <c r="AO1650" s="1">
        <v>38038.662300000004</v>
      </c>
      <c r="AP1650" s="112">
        <v>72448.436216579998</v>
      </c>
      <c r="AQ1650" s="172"/>
    </row>
    <row r="1651" spans="1:43" ht="15" customHeight="1" x14ac:dyDescent="0.25">
      <c r="A1651" s="4">
        <f t="shared" si="486"/>
        <v>1622</v>
      </c>
      <c r="B1651" s="22">
        <f t="shared" si="487"/>
        <v>306</v>
      </c>
      <c r="C1651" s="2" t="s">
        <v>270</v>
      </c>
      <c r="D1651" s="2" t="s">
        <v>1320</v>
      </c>
      <c r="E1651" s="5">
        <v>1964</v>
      </c>
      <c r="F1651" s="5">
        <v>1964</v>
      </c>
      <c r="G1651" s="5" t="s">
        <v>63</v>
      </c>
      <c r="H1651" s="5">
        <v>2</v>
      </c>
      <c r="I1651" s="5">
        <v>3</v>
      </c>
      <c r="J1651" s="26">
        <v>544.4</v>
      </c>
      <c r="K1651" s="26">
        <v>544.4</v>
      </c>
      <c r="L1651" s="26"/>
      <c r="M1651" s="6">
        <v>40</v>
      </c>
      <c r="N1651" s="24">
        <f t="shared" si="478"/>
        <v>8219808.4999999991</v>
      </c>
      <c r="O1651" s="20"/>
      <c r="P1651" s="1">
        <f t="shared" si="484"/>
        <v>8122173.3707999988</v>
      </c>
      <c r="Q1651" s="1"/>
      <c r="R1651" s="1">
        <v>42759.612399999998</v>
      </c>
      <c r="S1651" s="1">
        <v>54875.516800000274</v>
      </c>
      <c r="T1651" s="1"/>
      <c r="U1651" s="1">
        <f t="shared" si="485"/>
        <v>15098.840007347537</v>
      </c>
      <c r="V1651" s="1">
        <f t="shared" si="485"/>
        <v>15098.840007347537</v>
      </c>
      <c r="W1651" s="7">
        <v>2021</v>
      </c>
      <c r="X1651" s="173" t="s">
        <v>1394</v>
      </c>
      <c r="Y1651" s="11">
        <f>+P1651-'[1]Приложение №1'!$P1646</f>
        <v>0</v>
      </c>
      <c r="AA1651" s="24">
        <f t="shared" si="479"/>
        <v>8219808.4999999991</v>
      </c>
      <c r="AB1651" s="26">
        <v>0</v>
      </c>
      <c r="AC1651" s="26">
        <v>0</v>
      </c>
      <c r="AD1651" s="26">
        <v>0</v>
      </c>
      <c r="AE1651" s="26">
        <v>0</v>
      </c>
      <c r="AF1651" s="26">
        <v>0</v>
      </c>
      <c r="AG1651" s="26"/>
      <c r="AH1651" s="26">
        <v>0</v>
      </c>
      <c r="AI1651" s="26">
        <v>0</v>
      </c>
      <c r="AJ1651" s="26">
        <v>1673880.2872973999</v>
      </c>
      <c r="AK1651" s="26">
        <v>0</v>
      </c>
      <c r="AL1651" s="26">
        <v>2856557.6552860197</v>
      </c>
      <c r="AM1651" s="26">
        <v>2647235.8195844395</v>
      </c>
      <c r="AN1651" s="26">
        <v>802975.46490000002</v>
      </c>
      <c r="AO1651" s="1">
        <v>82198.085000000006</v>
      </c>
      <c r="AP1651" s="112">
        <v>156961.18793214002</v>
      </c>
      <c r="AQ1651" s="172"/>
    </row>
    <row r="1652" spans="1:43" ht="15" customHeight="1" x14ac:dyDescent="0.25">
      <c r="A1652" s="4">
        <f t="shared" si="486"/>
        <v>1623</v>
      </c>
      <c r="B1652" s="22">
        <f t="shared" si="487"/>
        <v>307</v>
      </c>
      <c r="C1652" s="2" t="s">
        <v>270</v>
      </c>
      <c r="D1652" s="2" t="s">
        <v>1321</v>
      </c>
      <c r="E1652" s="5">
        <v>1963</v>
      </c>
      <c r="F1652" s="5">
        <v>1963</v>
      </c>
      <c r="G1652" s="5" t="s">
        <v>63</v>
      </c>
      <c r="H1652" s="5">
        <v>2</v>
      </c>
      <c r="I1652" s="5">
        <v>2</v>
      </c>
      <c r="J1652" s="26">
        <v>380.2</v>
      </c>
      <c r="K1652" s="26">
        <v>380.2</v>
      </c>
      <c r="L1652" s="26"/>
      <c r="M1652" s="6">
        <v>17</v>
      </c>
      <c r="N1652" s="24">
        <f t="shared" si="478"/>
        <v>5740578.96</v>
      </c>
      <c r="O1652" s="20"/>
      <c r="P1652" s="1">
        <f t="shared" si="484"/>
        <v>5650122.2863999996</v>
      </c>
      <c r="Q1652" s="1"/>
      <c r="R1652" s="1">
        <v>52132.5092</v>
      </c>
      <c r="S1652" s="1">
        <v>38324.164399999805</v>
      </c>
      <c r="T1652" s="1"/>
      <c r="U1652" s="1">
        <f t="shared" si="485"/>
        <v>15098.839978958444</v>
      </c>
      <c r="V1652" s="1">
        <f t="shared" si="485"/>
        <v>15098.839978958444</v>
      </c>
      <c r="W1652" s="7">
        <v>2021</v>
      </c>
      <c r="X1652" s="173" t="s">
        <v>1394</v>
      </c>
      <c r="Y1652" s="11">
        <f>+P1652-'[1]Приложение №1'!$P1647</f>
        <v>0</v>
      </c>
      <c r="AA1652" s="24">
        <f t="shared" si="479"/>
        <v>5740578.96</v>
      </c>
      <c r="AB1652" s="26">
        <v>0</v>
      </c>
      <c r="AC1652" s="26">
        <v>0</v>
      </c>
      <c r="AD1652" s="26">
        <v>0</v>
      </c>
      <c r="AE1652" s="26">
        <v>0</v>
      </c>
      <c r="AF1652" s="26">
        <v>0</v>
      </c>
      <c r="AG1652" s="26"/>
      <c r="AH1652" s="26">
        <v>0</v>
      </c>
      <c r="AI1652" s="26">
        <v>0</v>
      </c>
      <c r="AJ1652" s="26">
        <v>1169010.4383594003</v>
      </c>
      <c r="AK1652" s="26">
        <v>0</v>
      </c>
      <c r="AL1652" s="26">
        <v>1994972.8471360798</v>
      </c>
      <c r="AM1652" s="26">
        <v>1848785.9269030201</v>
      </c>
      <c r="AN1652" s="26">
        <v>560784.84790000005</v>
      </c>
      <c r="AO1652" s="1">
        <v>57405.789600000004</v>
      </c>
      <c r="AP1652" s="112">
        <v>109619.1101015</v>
      </c>
      <c r="AQ1652" s="172"/>
    </row>
    <row r="1653" spans="1:43" ht="15" customHeight="1" x14ac:dyDescent="0.25">
      <c r="A1653" s="4">
        <f t="shared" si="486"/>
        <v>1624</v>
      </c>
      <c r="B1653" s="22">
        <f t="shared" si="487"/>
        <v>308</v>
      </c>
      <c r="C1653" s="2" t="s">
        <v>270</v>
      </c>
      <c r="D1653" s="2" t="s">
        <v>1322</v>
      </c>
      <c r="E1653" s="5">
        <v>1965</v>
      </c>
      <c r="F1653" s="5">
        <v>1965</v>
      </c>
      <c r="G1653" s="5" t="s">
        <v>63</v>
      </c>
      <c r="H1653" s="5">
        <v>2</v>
      </c>
      <c r="I1653" s="5">
        <v>2</v>
      </c>
      <c r="J1653" s="26">
        <v>385.7</v>
      </c>
      <c r="K1653" s="26">
        <v>385.7</v>
      </c>
      <c r="L1653" s="26"/>
      <c r="M1653" s="6">
        <v>30</v>
      </c>
      <c r="N1653" s="24">
        <f t="shared" si="478"/>
        <v>4477116.8900000006</v>
      </c>
      <c r="O1653" s="20"/>
      <c r="P1653" s="1">
        <f t="shared" si="484"/>
        <v>4385953.4724000003</v>
      </c>
      <c r="Q1653" s="1"/>
      <c r="R1653" s="1">
        <v>52284.862200000003</v>
      </c>
      <c r="S1653" s="1">
        <v>38878.555399999779</v>
      </c>
      <c r="T1653" s="1"/>
      <c r="U1653" s="1">
        <f t="shared" si="485"/>
        <v>11607.77000259269</v>
      </c>
      <c r="V1653" s="1">
        <f t="shared" si="485"/>
        <v>11607.77000259269</v>
      </c>
      <c r="W1653" s="7">
        <v>2021</v>
      </c>
      <c r="X1653" s="173" t="s">
        <v>1394</v>
      </c>
      <c r="Y1653" s="11">
        <f>+P1653-'[1]Приложение №1'!$P1648</f>
        <v>0</v>
      </c>
      <c r="AA1653" s="24">
        <f t="shared" si="479"/>
        <v>4477116.8900000006</v>
      </c>
      <c r="AB1653" s="26">
        <v>0</v>
      </c>
      <c r="AC1653" s="26">
        <v>0</v>
      </c>
      <c r="AD1653" s="26">
        <v>0</v>
      </c>
      <c r="AE1653" s="26">
        <v>0</v>
      </c>
      <c r="AF1653" s="26">
        <v>0</v>
      </c>
      <c r="AG1653" s="26"/>
      <c r="AH1653" s="26">
        <v>0</v>
      </c>
      <c r="AI1653" s="26">
        <v>0</v>
      </c>
      <c r="AJ1653" s="26">
        <v>0</v>
      </c>
      <c r="AK1653" s="26">
        <v>0</v>
      </c>
      <c r="AL1653" s="26">
        <v>2023832.2650172201</v>
      </c>
      <c r="AM1653" s="26">
        <v>1875530.5987958401</v>
      </c>
      <c r="AN1653" s="26">
        <v>447711.68900000001</v>
      </c>
      <c r="AO1653" s="1">
        <v>44771.168900000004</v>
      </c>
      <c r="AP1653" s="112">
        <v>85271.16828694001</v>
      </c>
      <c r="AQ1653" s="172"/>
    </row>
    <row r="1654" spans="1:43" ht="15" customHeight="1" x14ac:dyDescent="0.25">
      <c r="A1654" s="4">
        <f t="shared" si="486"/>
        <v>1625</v>
      </c>
      <c r="B1654" s="22">
        <f t="shared" si="487"/>
        <v>309</v>
      </c>
      <c r="C1654" s="2" t="s">
        <v>270</v>
      </c>
      <c r="D1654" s="2" t="s">
        <v>1323</v>
      </c>
      <c r="E1654" s="5">
        <v>1963</v>
      </c>
      <c r="F1654" s="5">
        <v>1963</v>
      </c>
      <c r="G1654" s="5" t="s">
        <v>63</v>
      </c>
      <c r="H1654" s="5">
        <v>2</v>
      </c>
      <c r="I1654" s="5">
        <v>2</v>
      </c>
      <c r="J1654" s="26">
        <v>382.5</v>
      </c>
      <c r="K1654" s="26">
        <v>382.5</v>
      </c>
      <c r="L1654" s="26"/>
      <c r="M1654" s="6">
        <v>23</v>
      </c>
      <c r="N1654" s="24">
        <f t="shared" si="478"/>
        <v>5775306.3100000005</v>
      </c>
      <c r="O1654" s="20"/>
      <c r="P1654" s="1">
        <f t="shared" si="484"/>
        <v>5673562.3800000008</v>
      </c>
      <c r="Q1654" s="1"/>
      <c r="R1654" s="1">
        <v>63187.924999999996</v>
      </c>
      <c r="S1654" s="1">
        <v>38556.005000000092</v>
      </c>
      <c r="T1654" s="1"/>
      <c r="U1654" s="1">
        <f t="shared" si="485"/>
        <v>15098.840026143793</v>
      </c>
      <c r="V1654" s="1">
        <f t="shared" si="485"/>
        <v>15098.840026143793</v>
      </c>
      <c r="W1654" s="7">
        <v>2021</v>
      </c>
      <c r="X1654" s="173" t="s">
        <v>1394</v>
      </c>
      <c r="Y1654" s="11">
        <f>+P1654-'[1]Приложение №1'!$P1649</f>
        <v>0</v>
      </c>
      <c r="AA1654" s="24">
        <f t="shared" si="479"/>
        <v>5775306.3100000005</v>
      </c>
      <c r="AB1654" s="26">
        <v>0</v>
      </c>
      <c r="AC1654" s="26">
        <v>0</v>
      </c>
      <c r="AD1654" s="26">
        <v>0</v>
      </c>
      <c r="AE1654" s="26">
        <v>0</v>
      </c>
      <c r="AF1654" s="26">
        <v>0</v>
      </c>
      <c r="AG1654" s="26"/>
      <c r="AH1654" s="26">
        <v>0</v>
      </c>
      <c r="AI1654" s="26">
        <v>0</v>
      </c>
      <c r="AJ1654" s="26">
        <v>1176082.3137671999</v>
      </c>
      <c r="AK1654" s="26">
        <v>0</v>
      </c>
      <c r="AL1654" s="26">
        <v>2007041.3344610999</v>
      </c>
      <c r="AM1654" s="26">
        <v>1859970.06495552</v>
      </c>
      <c r="AN1654" s="26">
        <v>564177.28820000007</v>
      </c>
      <c r="AO1654" s="1">
        <v>57753.063099999999</v>
      </c>
      <c r="AP1654" s="112">
        <v>110282.24551617999</v>
      </c>
      <c r="AQ1654" s="172"/>
    </row>
    <row r="1655" spans="1:43" ht="15" customHeight="1" x14ac:dyDescent="0.25">
      <c r="A1655" s="4">
        <f t="shared" si="486"/>
        <v>1626</v>
      </c>
      <c r="B1655" s="22">
        <f t="shared" si="487"/>
        <v>310</v>
      </c>
      <c r="C1655" s="2" t="s">
        <v>270</v>
      </c>
      <c r="D1655" s="2" t="s">
        <v>1324</v>
      </c>
      <c r="E1655" s="5">
        <v>1968</v>
      </c>
      <c r="F1655" s="5">
        <v>1968</v>
      </c>
      <c r="G1655" s="5" t="s">
        <v>63</v>
      </c>
      <c r="H1655" s="5">
        <v>2</v>
      </c>
      <c r="I1655" s="5">
        <v>3</v>
      </c>
      <c r="J1655" s="26">
        <v>541.1</v>
      </c>
      <c r="K1655" s="26">
        <v>541.1</v>
      </c>
      <c r="L1655" s="26"/>
      <c r="M1655" s="6">
        <v>21</v>
      </c>
      <c r="N1655" s="24">
        <f t="shared" si="478"/>
        <v>3021042.47</v>
      </c>
      <c r="O1655" s="20"/>
      <c r="P1655" s="1">
        <f t="shared" si="484"/>
        <v>2862374.2752</v>
      </c>
      <c r="Q1655" s="1"/>
      <c r="R1655" s="1">
        <v>104125.31059999997</v>
      </c>
      <c r="S1655" s="1">
        <v>54542.884200000088</v>
      </c>
      <c r="T1655" s="1"/>
      <c r="U1655" s="1">
        <f t="shared" si="485"/>
        <v>5583.1500092404367</v>
      </c>
      <c r="V1655" s="1">
        <f t="shared" si="485"/>
        <v>5583.1500092404367</v>
      </c>
      <c r="W1655" s="7">
        <v>2021</v>
      </c>
      <c r="X1655" s="173" t="s">
        <v>1394</v>
      </c>
      <c r="Y1655" s="11">
        <f>+P1655-'[1]Приложение №1'!$P1650</f>
        <v>0</v>
      </c>
      <c r="AA1655" s="24">
        <f t="shared" si="479"/>
        <v>3021042.47</v>
      </c>
      <c r="AB1655" s="26">
        <v>0</v>
      </c>
      <c r="AC1655" s="26">
        <v>0</v>
      </c>
      <c r="AD1655" s="26">
        <v>0</v>
      </c>
      <c r="AE1655" s="26">
        <v>0</v>
      </c>
      <c r="AF1655" s="26">
        <v>0</v>
      </c>
      <c r="AG1655" s="26"/>
      <c r="AH1655" s="26">
        <v>0</v>
      </c>
      <c r="AI1655" s="26">
        <v>0</v>
      </c>
      <c r="AJ1655" s="26">
        <v>0</v>
      </c>
      <c r="AK1655" s="26">
        <v>0</v>
      </c>
      <c r="AL1655" s="26">
        <v>0</v>
      </c>
      <c r="AM1655" s="26">
        <v>2631189.0234163804</v>
      </c>
      <c r="AN1655" s="26">
        <v>302104.24700000003</v>
      </c>
      <c r="AO1655" s="1">
        <v>30210.424700000003</v>
      </c>
      <c r="AP1655" s="112">
        <v>57538.774883620012</v>
      </c>
      <c r="AQ1655" s="172"/>
    </row>
    <row r="1656" spans="1:43" ht="15" customHeight="1" x14ac:dyDescent="0.25">
      <c r="A1656" s="4">
        <f t="shared" si="486"/>
        <v>1627</v>
      </c>
      <c r="B1656" s="22">
        <f t="shared" si="487"/>
        <v>311</v>
      </c>
      <c r="C1656" s="2" t="s">
        <v>270</v>
      </c>
      <c r="D1656" s="2" t="s">
        <v>1325</v>
      </c>
      <c r="E1656" s="5">
        <v>1964</v>
      </c>
      <c r="F1656" s="5">
        <v>1964</v>
      </c>
      <c r="G1656" s="5" t="s">
        <v>63</v>
      </c>
      <c r="H1656" s="5">
        <v>2</v>
      </c>
      <c r="I1656" s="5">
        <v>2</v>
      </c>
      <c r="J1656" s="26">
        <v>370.9</v>
      </c>
      <c r="K1656" s="26">
        <v>370.9</v>
      </c>
      <c r="L1656" s="26"/>
      <c r="M1656" s="6">
        <v>20</v>
      </c>
      <c r="N1656" s="24">
        <f t="shared" si="478"/>
        <v>5600159.7600000007</v>
      </c>
      <c r="O1656" s="20"/>
      <c r="P1656" s="1">
        <f t="shared" si="484"/>
        <v>5539027.4588000011</v>
      </c>
      <c r="Q1656" s="1"/>
      <c r="R1656" s="1">
        <v>23745.581400000003</v>
      </c>
      <c r="S1656" s="1">
        <v>37386.719799999788</v>
      </c>
      <c r="T1656" s="1"/>
      <c r="U1656" s="1">
        <f t="shared" ref="U1656:V1675" si="488">$N1656/($K1656+$L1656)</f>
        <v>15098.840010784581</v>
      </c>
      <c r="V1656" s="1">
        <f t="shared" si="488"/>
        <v>15098.840010784581</v>
      </c>
      <c r="W1656" s="7">
        <v>2021</v>
      </c>
      <c r="X1656" s="173" t="s">
        <v>1394</v>
      </c>
      <c r="Y1656" s="11">
        <f>+P1656-'[1]Приложение №1'!$P1651</f>
        <v>0</v>
      </c>
      <c r="AA1656" s="24">
        <f t="shared" si="479"/>
        <v>5600159.7600000007</v>
      </c>
      <c r="AB1656" s="26">
        <v>0</v>
      </c>
      <c r="AC1656" s="26">
        <v>0</v>
      </c>
      <c r="AD1656" s="26">
        <v>0</v>
      </c>
      <c r="AE1656" s="26">
        <v>0</v>
      </c>
      <c r="AF1656" s="26">
        <v>0</v>
      </c>
      <c r="AG1656" s="26"/>
      <c r="AH1656" s="26">
        <v>0</v>
      </c>
      <c r="AI1656" s="26">
        <v>0</v>
      </c>
      <c r="AJ1656" s="26">
        <v>1140415.4968164002</v>
      </c>
      <c r="AK1656" s="26">
        <v>0</v>
      </c>
      <c r="AL1656" s="26">
        <v>1946174.20030824</v>
      </c>
      <c r="AM1656" s="26">
        <v>1803563.1297843601</v>
      </c>
      <c r="AN1656" s="26">
        <v>547067.59740000009</v>
      </c>
      <c r="AO1656" s="1">
        <v>56001.597600000001</v>
      </c>
      <c r="AP1656" s="112">
        <v>106937.73809100001</v>
      </c>
      <c r="AQ1656" s="172"/>
    </row>
    <row r="1657" spans="1:43" ht="15" customHeight="1" x14ac:dyDescent="0.25">
      <c r="A1657" s="4">
        <f t="shared" si="486"/>
        <v>1628</v>
      </c>
      <c r="B1657" s="22">
        <f t="shared" si="487"/>
        <v>312</v>
      </c>
      <c r="C1657" s="2" t="s">
        <v>270</v>
      </c>
      <c r="D1657" s="2" t="s">
        <v>1326</v>
      </c>
      <c r="E1657" s="5">
        <v>1968</v>
      </c>
      <c r="F1657" s="5">
        <v>1968</v>
      </c>
      <c r="G1657" s="5" t="s">
        <v>63</v>
      </c>
      <c r="H1657" s="5">
        <v>2</v>
      </c>
      <c r="I1657" s="5">
        <v>2</v>
      </c>
      <c r="J1657" s="26">
        <v>363.4</v>
      </c>
      <c r="K1657" s="26">
        <v>363.4</v>
      </c>
      <c r="L1657" s="26"/>
      <c r="M1657" s="6">
        <v>17</v>
      </c>
      <c r="N1657" s="24">
        <f t="shared" si="478"/>
        <v>2028916.71</v>
      </c>
      <c r="O1657" s="20"/>
      <c r="P1657" s="1">
        <f t="shared" si="484"/>
        <v>1938757.5087999997</v>
      </c>
      <c r="Q1657" s="1"/>
      <c r="R1657" s="1">
        <v>53528.4764</v>
      </c>
      <c r="S1657" s="1">
        <v>36630.724800000229</v>
      </c>
      <c r="T1657" s="1"/>
      <c r="U1657" s="1">
        <f t="shared" si="488"/>
        <v>5583.1500000000005</v>
      </c>
      <c r="V1657" s="1">
        <f t="shared" si="488"/>
        <v>5583.1500000000005</v>
      </c>
      <c r="W1657" s="7">
        <v>2021</v>
      </c>
      <c r="X1657" s="173" t="s">
        <v>1394</v>
      </c>
      <c r="Y1657" s="11">
        <f>+P1657-'[1]Приложение №1'!$P1652</f>
        <v>0</v>
      </c>
      <c r="AA1657" s="24">
        <f t="shared" si="479"/>
        <v>2028916.71</v>
      </c>
      <c r="AB1657" s="26">
        <v>0</v>
      </c>
      <c r="AC1657" s="26">
        <v>0</v>
      </c>
      <c r="AD1657" s="26">
        <v>0</v>
      </c>
      <c r="AE1657" s="26">
        <v>0</v>
      </c>
      <c r="AF1657" s="26">
        <v>0</v>
      </c>
      <c r="AG1657" s="26"/>
      <c r="AH1657" s="26">
        <v>0</v>
      </c>
      <c r="AI1657" s="26">
        <v>0</v>
      </c>
      <c r="AJ1657" s="26">
        <v>0</v>
      </c>
      <c r="AK1657" s="26">
        <v>0</v>
      </c>
      <c r="AL1657" s="26">
        <v>0</v>
      </c>
      <c r="AM1657" s="26">
        <v>1767093.12424134</v>
      </c>
      <c r="AN1657" s="26">
        <v>202891.671</v>
      </c>
      <c r="AO1657" s="1">
        <v>20289.167099999999</v>
      </c>
      <c r="AP1657" s="112">
        <v>38642.747658660002</v>
      </c>
      <c r="AQ1657" s="172"/>
    </row>
    <row r="1658" spans="1:43" ht="15" customHeight="1" x14ac:dyDescent="0.25">
      <c r="A1658" s="4">
        <f t="shared" si="486"/>
        <v>1629</v>
      </c>
      <c r="B1658" s="22">
        <f t="shared" si="487"/>
        <v>313</v>
      </c>
      <c r="C1658" s="2" t="s">
        <v>270</v>
      </c>
      <c r="D1658" s="2" t="s">
        <v>1327</v>
      </c>
      <c r="E1658" s="5">
        <v>1962</v>
      </c>
      <c r="F1658" s="5">
        <v>1962</v>
      </c>
      <c r="G1658" s="5" t="s">
        <v>63</v>
      </c>
      <c r="H1658" s="5">
        <v>2</v>
      </c>
      <c r="I1658" s="5">
        <v>2</v>
      </c>
      <c r="J1658" s="26">
        <v>370.8</v>
      </c>
      <c r="K1658" s="26">
        <v>370.8</v>
      </c>
      <c r="L1658" s="26"/>
      <c r="M1658" s="6">
        <v>22</v>
      </c>
      <c r="N1658" s="24">
        <f t="shared" si="478"/>
        <v>5598649.8799999999</v>
      </c>
      <c r="O1658" s="20"/>
      <c r="P1658" s="1">
        <f t="shared" si="484"/>
        <v>5515098.6156000001</v>
      </c>
      <c r="Q1658" s="1"/>
      <c r="R1658" s="1">
        <v>46174.626799999998</v>
      </c>
      <c r="S1658" s="1">
        <v>37376.637599999958</v>
      </c>
      <c r="T1658" s="1"/>
      <c r="U1658" s="1">
        <f t="shared" si="488"/>
        <v>15098.840021574972</v>
      </c>
      <c r="V1658" s="1">
        <f t="shared" si="488"/>
        <v>15098.840021574972</v>
      </c>
      <c r="W1658" s="7">
        <v>2021</v>
      </c>
      <c r="X1658" s="173" t="s">
        <v>1394</v>
      </c>
      <c r="Y1658" s="11">
        <f>+P1658-'[1]Приложение №1'!$P1653</f>
        <v>0</v>
      </c>
      <c r="AA1658" s="24">
        <f t="shared" si="479"/>
        <v>5598649.8799999999</v>
      </c>
      <c r="AB1658" s="26">
        <v>0</v>
      </c>
      <c r="AC1658" s="26">
        <v>0</v>
      </c>
      <c r="AD1658" s="26">
        <v>0</v>
      </c>
      <c r="AE1658" s="26">
        <v>0</v>
      </c>
      <c r="AF1658" s="26">
        <v>0</v>
      </c>
      <c r="AG1658" s="26"/>
      <c r="AH1658" s="26">
        <v>0</v>
      </c>
      <c r="AI1658" s="26">
        <v>0</v>
      </c>
      <c r="AJ1658" s="26">
        <v>1140108.0304824</v>
      </c>
      <c r="AK1658" s="26">
        <v>0</v>
      </c>
      <c r="AL1658" s="26">
        <v>1945649.4853614001</v>
      </c>
      <c r="AM1658" s="26">
        <v>1803076.85874708</v>
      </c>
      <c r="AN1658" s="26">
        <v>546920.10040000011</v>
      </c>
      <c r="AO1658" s="1">
        <v>55986.498800000008</v>
      </c>
      <c r="AP1658" s="112">
        <v>106908.90620912002</v>
      </c>
      <c r="AQ1658" s="172"/>
    </row>
    <row r="1659" spans="1:43" ht="15" customHeight="1" x14ac:dyDescent="0.25">
      <c r="A1659" s="4">
        <f t="shared" si="486"/>
        <v>1630</v>
      </c>
      <c r="B1659" s="22">
        <f t="shared" si="487"/>
        <v>314</v>
      </c>
      <c r="C1659" s="2" t="s">
        <v>270</v>
      </c>
      <c r="D1659" s="2" t="s">
        <v>1328</v>
      </c>
      <c r="E1659" s="5">
        <v>1964</v>
      </c>
      <c r="F1659" s="5">
        <v>1964</v>
      </c>
      <c r="G1659" s="5" t="s">
        <v>63</v>
      </c>
      <c r="H1659" s="5">
        <v>2</v>
      </c>
      <c r="I1659" s="5">
        <v>3</v>
      </c>
      <c r="J1659" s="26">
        <v>532.20000000000005</v>
      </c>
      <c r="K1659" s="26">
        <v>532.20000000000005</v>
      </c>
      <c r="L1659" s="26"/>
      <c r="M1659" s="6">
        <v>52</v>
      </c>
      <c r="N1659" s="24">
        <f t="shared" si="478"/>
        <v>6177655.1899999995</v>
      </c>
      <c r="O1659" s="20"/>
      <c r="P1659" s="1">
        <f t="shared" si="484"/>
        <v>6082041.2103999993</v>
      </c>
      <c r="Q1659" s="1"/>
      <c r="R1659" s="1">
        <v>41968.221199999993</v>
      </c>
      <c r="S1659" s="1">
        <v>53645.758400000748</v>
      </c>
      <c r="T1659" s="1"/>
      <c r="U1659" s="1">
        <f t="shared" si="488"/>
        <v>11607.769992484027</v>
      </c>
      <c r="V1659" s="1">
        <f t="shared" si="488"/>
        <v>11607.769992484027</v>
      </c>
      <c r="W1659" s="7">
        <v>2021</v>
      </c>
      <c r="X1659" s="173" t="s">
        <v>1394</v>
      </c>
      <c r="Y1659" s="11">
        <f>+P1659-'[1]Приложение №1'!$P1654</f>
        <v>0</v>
      </c>
      <c r="AA1659" s="24">
        <f t="shared" si="479"/>
        <v>6177655.1899999995</v>
      </c>
      <c r="AB1659" s="26">
        <v>0</v>
      </c>
      <c r="AC1659" s="26">
        <v>0</v>
      </c>
      <c r="AD1659" s="26">
        <v>0</v>
      </c>
      <c r="AE1659" s="26">
        <v>0</v>
      </c>
      <c r="AF1659" s="26">
        <v>0</v>
      </c>
      <c r="AG1659" s="26"/>
      <c r="AH1659" s="26">
        <v>0</v>
      </c>
      <c r="AI1659" s="26">
        <v>0</v>
      </c>
      <c r="AJ1659" s="26">
        <v>0</v>
      </c>
      <c r="AK1659" s="26">
        <v>0</v>
      </c>
      <c r="AL1659" s="26">
        <v>2792542.2140330398</v>
      </c>
      <c r="AM1659" s="26">
        <v>2587911.2843182199</v>
      </c>
      <c r="AN1659" s="26">
        <v>617765.51900000009</v>
      </c>
      <c r="AO1659" s="1">
        <v>61776.551899999999</v>
      </c>
      <c r="AP1659" s="112">
        <v>117659.62074873998</v>
      </c>
      <c r="AQ1659" s="172"/>
    </row>
    <row r="1660" spans="1:43" ht="15" customHeight="1" x14ac:dyDescent="0.25">
      <c r="A1660" s="4">
        <f t="shared" si="486"/>
        <v>1631</v>
      </c>
      <c r="B1660" s="22">
        <f t="shared" si="487"/>
        <v>315</v>
      </c>
      <c r="C1660" s="2" t="s">
        <v>270</v>
      </c>
      <c r="D1660" s="2" t="s">
        <v>1329</v>
      </c>
      <c r="E1660" s="5">
        <v>1969</v>
      </c>
      <c r="F1660" s="5">
        <v>1969</v>
      </c>
      <c r="G1660" s="5" t="s">
        <v>63</v>
      </c>
      <c r="H1660" s="5">
        <v>2</v>
      </c>
      <c r="I1660" s="5">
        <v>2</v>
      </c>
      <c r="J1660" s="26">
        <v>382.7</v>
      </c>
      <c r="K1660" s="26">
        <v>382.7</v>
      </c>
      <c r="L1660" s="26"/>
      <c r="M1660" s="6">
        <v>18</v>
      </c>
      <c r="N1660" s="24">
        <f t="shared" si="478"/>
        <v>2136671.5099999998</v>
      </c>
      <c r="O1660" s="20"/>
      <c r="P1660" s="1">
        <f t="shared" si="484"/>
        <v>2058280.5663999994</v>
      </c>
      <c r="Q1660" s="1"/>
      <c r="R1660" s="1">
        <v>39814.784199999995</v>
      </c>
      <c r="S1660" s="1">
        <v>38576.159400000208</v>
      </c>
      <c r="T1660" s="1"/>
      <c r="U1660" s="1">
        <f t="shared" si="488"/>
        <v>5583.1500130650638</v>
      </c>
      <c r="V1660" s="1">
        <f t="shared" si="488"/>
        <v>5583.1500130650638</v>
      </c>
      <c r="W1660" s="7">
        <v>2021</v>
      </c>
      <c r="X1660" s="173" t="s">
        <v>1394</v>
      </c>
      <c r="Y1660" s="11">
        <f>+P1660-'[1]Приложение №1'!$P1655</f>
        <v>0</v>
      </c>
      <c r="AA1660" s="24">
        <f t="shared" si="479"/>
        <v>2136671.5099999998</v>
      </c>
      <c r="AB1660" s="26">
        <v>0</v>
      </c>
      <c r="AC1660" s="26">
        <v>0</v>
      </c>
      <c r="AD1660" s="26">
        <v>0</v>
      </c>
      <c r="AE1660" s="26">
        <v>0</v>
      </c>
      <c r="AF1660" s="26">
        <v>0</v>
      </c>
      <c r="AG1660" s="26"/>
      <c r="AH1660" s="26">
        <v>0</v>
      </c>
      <c r="AI1660" s="26">
        <v>0</v>
      </c>
      <c r="AJ1660" s="26">
        <v>0</v>
      </c>
      <c r="AK1660" s="26">
        <v>0</v>
      </c>
      <c r="AL1660" s="26">
        <v>0</v>
      </c>
      <c r="AM1660" s="26">
        <v>1860942.5983205398</v>
      </c>
      <c r="AN1660" s="26">
        <v>213667.15099999998</v>
      </c>
      <c r="AO1660" s="1">
        <v>21366.715099999998</v>
      </c>
      <c r="AP1660" s="112">
        <v>40695.045579459998</v>
      </c>
      <c r="AQ1660" s="172"/>
    </row>
    <row r="1661" spans="1:43" ht="15" customHeight="1" x14ac:dyDescent="0.25">
      <c r="A1661" s="4">
        <f t="shared" si="486"/>
        <v>1632</v>
      </c>
      <c r="B1661" s="22">
        <f t="shared" si="487"/>
        <v>316</v>
      </c>
      <c r="C1661" s="2" t="s">
        <v>270</v>
      </c>
      <c r="D1661" s="2" t="s">
        <v>1330</v>
      </c>
      <c r="E1661" s="5">
        <v>1969</v>
      </c>
      <c r="F1661" s="5">
        <v>1969</v>
      </c>
      <c r="G1661" s="5" t="s">
        <v>63</v>
      </c>
      <c r="H1661" s="5">
        <v>2</v>
      </c>
      <c r="I1661" s="5">
        <v>2</v>
      </c>
      <c r="J1661" s="26">
        <v>370.3</v>
      </c>
      <c r="K1661" s="26">
        <v>370.3</v>
      </c>
      <c r="L1661" s="26"/>
      <c r="M1661" s="6">
        <v>25</v>
      </c>
      <c r="N1661" s="24">
        <f t="shared" si="478"/>
        <v>4298357.2400000012</v>
      </c>
      <c r="O1661" s="20"/>
      <c r="P1661" s="1">
        <f t="shared" si="484"/>
        <v>4211650.2096000006</v>
      </c>
      <c r="Q1661" s="1"/>
      <c r="R1661" s="1">
        <v>49380.793799999985</v>
      </c>
      <c r="S1661" s="1">
        <v>37326.236600000178</v>
      </c>
      <c r="T1661" s="1"/>
      <c r="U1661" s="1">
        <f t="shared" si="488"/>
        <v>11607.77002430462</v>
      </c>
      <c r="V1661" s="1">
        <f t="shared" si="488"/>
        <v>11607.77002430462</v>
      </c>
      <c r="W1661" s="7">
        <v>2021</v>
      </c>
      <c r="X1661" s="173" t="s">
        <v>1394</v>
      </c>
      <c r="Y1661" s="11">
        <f>+P1661-'[1]Приложение №1'!$P1656</f>
        <v>0</v>
      </c>
      <c r="AA1661" s="24">
        <f t="shared" si="479"/>
        <v>4298357.2400000012</v>
      </c>
      <c r="AB1661" s="26">
        <v>0</v>
      </c>
      <c r="AC1661" s="26">
        <v>0</v>
      </c>
      <c r="AD1661" s="26">
        <v>0</v>
      </c>
      <c r="AE1661" s="26">
        <v>0</v>
      </c>
      <c r="AF1661" s="26">
        <v>0</v>
      </c>
      <c r="AG1661" s="26"/>
      <c r="AH1661" s="26">
        <v>0</v>
      </c>
      <c r="AI1661" s="26">
        <v>0</v>
      </c>
      <c r="AJ1661" s="26">
        <v>0</v>
      </c>
      <c r="AK1661" s="26">
        <v>0</v>
      </c>
      <c r="AL1661" s="26">
        <v>1943025.9019176601</v>
      </c>
      <c r="AM1661" s="26">
        <v>1800645.5296893001</v>
      </c>
      <c r="AN1661" s="26">
        <v>429835.72400000005</v>
      </c>
      <c r="AO1661" s="1">
        <v>42983.572400000005</v>
      </c>
      <c r="AP1661" s="112">
        <v>81866.511993040011</v>
      </c>
      <c r="AQ1661" s="172"/>
    </row>
    <row r="1662" spans="1:43" ht="15" customHeight="1" x14ac:dyDescent="0.25">
      <c r="A1662" s="4">
        <f t="shared" si="486"/>
        <v>1633</v>
      </c>
      <c r="B1662" s="22">
        <f t="shared" si="487"/>
        <v>317</v>
      </c>
      <c r="C1662" s="2" t="s">
        <v>270</v>
      </c>
      <c r="D1662" s="2" t="s">
        <v>1354</v>
      </c>
      <c r="E1662" s="5">
        <v>1979</v>
      </c>
      <c r="F1662" s="5">
        <v>2014</v>
      </c>
      <c r="G1662" s="5" t="s">
        <v>63</v>
      </c>
      <c r="H1662" s="5">
        <v>2</v>
      </c>
      <c r="I1662" s="5">
        <v>2</v>
      </c>
      <c r="J1662" s="26">
        <v>554.79999999999995</v>
      </c>
      <c r="K1662" s="26">
        <v>554.79999999999995</v>
      </c>
      <c r="L1662" s="26"/>
      <c r="M1662" s="6">
        <v>31</v>
      </c>
      <c r="N1662" s="24">
        <f t="shared" si="478"/>
        <v>3255017.15</v>
      </c>
      <c r="O1662" s="20"/>
      <c r="P1662" s="1">
        <f t="shared" si="484"/>
        <v>2697972.2479999997</v>
      </c>
      <c r="Q1662" s="1"/>
      <c r="R1662" s="1">
        <v>127629.70199999999</v>
      </c>
      <c r="S1662" s="1">
        <v>429415.19999999995</v>
      </c>
      <c r="T1662" s="1"/>
      <c r="U1662" s="1">
        <f t="shared" si="488"/>
        <v>5867.0100036049034</v>
      </c>
      <c r="V1662" s="1">
        <f t="shared" si="488"/>
        <v>5867.0100036049034</v>
      </c>
      <c r="W1662" s="7">
        <v>2021</v>
      </c>
      <c r="X1662" s="173" t="s">
        <v>1394</v>
      </c>
      <c r="Y1662" s="11">
        <f>+P1662-'[1]Приложение №1'!$P1657</f>
        <v>0</v>
      </c>
      <c r="AA1662" s="24">
        <f t="shared" si="479"/>
        <v>3255017.15</v>
      </c>
      <c r="AB1662" s="26">
        <v>1399356.7317529798</v>
      </c>
      <c r="AC1662" s="26">
        <v>500315.57987837994</v>
      </c>
      <c r="AD1662" s="26">
        <v>192953.53557395999</v>
      </c>
      <c r="AE1662" s="26">
        <v>747039.92054915999</v>
      </c>
      <c r="AF1662" s="26">
        <v>0</v>
      </c>
      <c r="AG1662" s="26"/>
      <c r="AH1662" s="26">
        <v>0</v>
      </c>
      <c r="AI1662" s="26">
        <v>0</v>
      </c>
      <c r="AJ1662" s="26">
        <v>0</v>
      </c>
      <c r="AK1662" s="26">
        <v>0</v>
      </c>
      <c r="AL1662" s="26">
        <v>0</v>
      </c>
      <c r="AM1662" s="26">
        <v>0</v>
      </c>
      <c r="AN1662" s="26">
        <v>320703.47169999999</v>
      </c>
      <c r="AO1662" s="1">
        <v>32550.171500000004</v>
      </c>
      <c r="AP1662" s="112">
        <v>62097.739045520007</v>
      </c>
      <c r="AQ1662" s="172"/>
    </row>
    <row r="1663" spans="1:43" ht="15" customHeight="1" x14ac:dyDescent="0.25">
      <c r="A1663" s="4">
        <f t="shared" si="486"/>
        <v>1634</v>
      </c>
      <c r="B1663" s="22">
        <f t="shared" si="487"/>
        <v>318</v>
      </c>
      <c r="C1663" s="2" t="s">
        <v>270</v>
      </c>
      <c r="D1663" s="2" t="s">
        <v>1355</v>
      </c>
      <c r="E1663" s="5">
        <v>1979</v>
      </c>
      <c r="F1663" s="5">
        <v>1979</v>
      </c>
      <c r="G1663" s="5" t="s">
        <v>63</v>
      </c>
      <c r="H1663" s="5">
        <v>2</v>
      </c>
      <c r="I1663" s="5">
        <v>3</v>
      </c>
      <c r="J1663" s="26">
        <v>576.6</v>
      </c>
      <c r="K1663" s="26">
        <v>576.6</v>
      </c>
      <c r="L1663" s="26"/>
      <c r="M1663" s="6">
        <v>27</v>
      </c>
      <c r="N1663" s="24">
        <f t="shared" si="478"/>
        <v>3382917.9600000004</v>
      </c>
      <c r="O1663" s="20"/>
      <c r="P1663" s="1">
        <f t="shared" si="484"/>
        <v>2784133.8160000006</v>
      </c>
      <c r="Q1663" s="1"/>
      <c r="R1663" s="1">
        <v>152495.74400000001</v>
      </c>
      <c r="S1663" s="1">
        <v>446288.4</v>
      </c>
      <c r="T1663" s="1"/>
      <c r="U1663" s="1">
        <f t="shared" si="488"/>
        <v>5867.009989594173</v>
      </c>
      <c r="V1663" s="1">
        <f t="shared" si="488"/>
        <v>5867.009989594173</v>
      </c>
      <c r="W1663" s="7">
        <v>2021</v>
      </c>
      <c r="X1663" s="173" t="s">
        <v>1394</v>
      </c>
      <c r="Y1663" s="11">
        <f>+P1663-'[1]Приложение №1'!$P1658</f>
        <v>0</v>
      </c>
      <c r="AA1663" s="24">
        <f t="shared" si="479"/>
        <v>3382917.9600000004</v>
      </c>
      <c r="AB1663" s="26">
        <v>1454342.2685282403</v>
      </c>
      <c r="AC1663" s="26">
        <v>519974.70130914007</v>
      </c>
      <c r="AD1663" s="26">
        <v>200535.33820614</v>
      </c>
      <c r="AE1663" s="26">
        <v>776393.68653840001</v>
      </c>
      <c r="AF1663" s="26">
        <v>0</v>
      </c>
      <c r="AG1663" s="26"/>
      <c r="AH1663" s="26">
        <v>0</v>
      </c>
      <c r="AI1663" s="26">
        <v>0</v>
      </c>
      <c r="AJ1663" s="26">
        <v>0</v>
      </c>
      <c r="AK1663" s="26">
        <v>0</v>
      </c>
      <c r="AL1663" s="26">
        <v>0</v>
      </c>
      <c r="AM1663" s="26">
        <v>0</v>
      </c>
      <c r="AN1663" s="26">
        <v>333305.01319999999</v>
      </c>
      <c r="AO1663" s="1">
        <v>33829.179600000003</v>
      </c>
      <c r="AP1663" s="112">
        <v>64537.772618080002</v>
      </c>
      <c r="AQ1663" s="172"/>
    </row>
    <row r="1664" spans="1:43" ht="15" customHeight="1" x14ac:dyDescent="0.25">
      <c r="A1664" s="4">
        <f t="shared" si="486"/>
        <v>1635</v>
      </c>
      <c r="B1664" s="22">
        <f t="shared" si="487"/>
        <v>319</v>
      </c>
      <c r="C1664" s="2" t="s">
        <v>1201</v>
      </c>
      <c r="D1664" s="2" t="s">
        <v>1202</v>
      </c>
      <c r="E1664" s="5">
        <v>1983</v>
      </c>
      <c r="F1664" s="5">
        <v>2013</v>
      </c>
      <c r="G1664" s="5" t="s">
        <v>63</v>
      </c>
      <c r="H1664" s="5">
        <v>2</v>
      </c>
      <c r="I1664" s="5">
        <v>1</v>
      </c>
      <c r="J1664" s="26">
        <v>675.7</v>
      </c>
      <c r="K1664" s="26">
        <v>635.9</v>
      </c>
      <c r="L1664" s="26">
        <v>0</v>
      </c>
      <c r="M1664" s="6">
        <v>39</v>
      </c>
      <c r="N1664" s="24">
        <f t="shared" si="478"/>
        <v>15387264.120000001</v>
      </c>
      <c r="O1664" s="26"/>
      <c r="P1664" s="1">
        <f t="shared" si="484"/>
        <v>14466932.891228002</v>
      </c>
      <c r="Q1664" s="1">
        <v>205646.93797200001</v>
      </c>
      <c r="R1664" s="1">
        <v>222497.69079999998</v>
      </c>
      <c r="S1664" s="1">
        <v>492186.60000000003</v>
      </c>
      <c r="T1664" s="26"/>
      <c r="U1664" s="1">
        <f t="shared" si="488"/>
        <v>24197.61616606385</v>
      </c>
      <c r="V1664" s="1">
        <f t="shared" si="488"/>
        <v>24197.61616606385</v>
      </c>
      <c r="W1664" s="7">
        <v>2021</v>
      </c>
      <c r="X1664" s="173" t="s">
        <v>1394</v>
      </c>
      <c r="Y1664" s="11">
        <f>+P1664-'[1]Приложение №1'!$P1659</f>
        <v>7870</v>
      </c>
      <c r="Z1664" s="8">
        <f>+(K1664*6.45)*10*12</f>
        <v>492186.60000000003</v>
      </c>
      <c r="AA1664" s="24">
        <f t="shared" si="479"/>
        <v>15387264.120000001</v>
      </c>
      <c r="AB1664" s="26">
        <v>2056469.3797200001</v>
      </c>
      <c r="AC1664" s="26">
        <v>0</v>
      </c>
      <c r="AD1664" s="26">
        <v>276319.19876399997</v>
      </c>
      <c r="AE1664" s="26">
        <v>1153355.1488339999</v>
      </c>
      <c r="AF1664" s="26">
        <v>0</v>
      </c>
      <c r="AG1664" s="26"/>
      <c r="AH1664" s="26">
        <v>380425.61235000001</v>
      </c>
      <c r="AI1664" s="26">
        <v>0</v>
      </c>
      <c r="AJ1664" s="26">
        <v>2516554.74462</v>
      </c>
      <c r="AK1664" s="26">
        <v>0</v>
      </c>
      <c r="AL1664" s="26">
        <v>4383795.5500079989</v>
      </c>
      <c r="AM1664" s="26">
        <v>4053022.3303920003</v>
      </c>
      <c r="AN1664" s="26">
        <v>188619.73</v>
      </c>
      <c r="AO1664" s="1">
        <f>46750.31+7870</f>
        <v>54620.31</v>
      </c>
      <c r="AP1664" s="112">
        <v>324082.11531200004</v>
      </c>
      <c r="AQ1664" s="172"/>
    </row>
    <row r="1665" spans="1:43" ht="15" customHeight="1" x14ac:dyDescent="0.25">
      <c r="A1665" s="4">
        <f t="shared" si="486"/>
        <v>1636</v>
      </c>
      <c r="B1665" s="22">
        <f t="shared" si="487"/>
        <v>320</v>
      </c>
      <c r="C1665" s="2" t="s">
        <v>1201</v>
      </c>
      <c r="D1665" s="2" t="s">
        <v>1203</v>
      </c>
      <c r="E1665" s="5">
        <v>1983</v>
      </c>
      <c r="F1665" s="5">
        <v>2015</v>
      </c>
      <c r="G1665" s="5" t="s">
        <v>63</v>
      </c>
      <c r="H1665" s="5">
        <v>2</v>
      </c>
      <c r="I1665" s="5">
        <v>1</v>
      </c>
      <c r="J1665" s="26">
        <v>718.4</v>
      </c>
      <c r="K1665" s="26">
        <v>641</v>
      </c>
      <c r="L1665" s="26">
        <v>0</v>
      </c>
      <c r="M1665" s="6">
        <v>42</v>
      </c>
      <c r="N1665" s="24">
        <f t="shared" si="478"/>
        <v>14295570.209999997</v>
      </c>
      <c r="O1665" s="26"/>
      <c r="P1665" s="1">
        <f t="shared" si="484"/>
        <v>13366512.598117797</v>
      </c>
      <c r="Q1665" s="1">
        <v>207165.82988219996</v>
      </c>
      <c r="R1665" s="1">
        <v>225757.78199999998</v>
      </c>
      <c r="S1665" s="1">
        <v>496133.99999999994</v>
      </c>
      <c r="T1665" s="26"/>
      <c r="U1665" s="1">
        <f t="shared" si="488"/>
        <v>22301.981606864269</v>
      </c>
      <c r="V1665" s="1">
        <f t="shared" si="488"/>
        <v>22301.981606864269</v>
      </c>
      <c r="W1665" s="7">
        <v>2021</v>
      </c>
      <c r="X1665" s="173" t="s">
        <v>1394</v>
      </c>
      <c r="Y1665" s="11">
        <f>+P1665-'[1]Приложение №1'!$P1660</f>
        <v>5879</v>
      </c>
      <c r="Z1665" s="8">
        <f t="shared" ref="Z1665:Z1676" si="489">+(K1665*6.45)*10*12</f>
        <v>496134</v>
      </c>
      <c r="AA1665" s="24">
        <f t="shared" si="479"/>
        <v>14295570.209999997</v>
      </c>
      <c r="AB1665" s="26">
        <v>2071658.2988219995</v>
      </c>
      <c r="AC1665" s="26">
        <v>0</v>
      </c>
      <c r="AD1665" s="26">
        <v>277054.11757800006</v>
      </c>
      <c r="AE1665" s="26">
        <v>0</v>
      </c>
      <c r="AF1665" s="26">
        <v>0</v>
      </c>
      <c r="AG1665" s="26"/>
      <c r="AH1665" s="26">
        <v>383476.67185800005</v>
      </c>
      <c r="AI1665" s="26">
        <v>0</v>
      </c>
      <c r="AJ1665" s="26">
        <v>2535143.5745580001</v>
      </c>
      <c r="AK1665" s="26">
        <v>0</v>
      </c>
      <c r="AL1665" s="26">
        <v>4417301.1993180001</v>
      </c>
      <c r="AM1665" s="26">
        <v>4085516.1758040003</v>
      </c>
      <c r="AN1665" s="26">
        <v>171623.04000000001</v>
      </c>
      <c r="AO1665" s="1">
        <f>46792.84+5879</f>
        <v>52671.839999999997</v>
      </c>
      <c r="AP1665" s="112">
        <v>301125.29206200008</v>
      </c>
      <c r="AQ1665" s="172"/>
    </row>
    <row r="1666" spans="1:43" ht="15" customHeight="1" x14ac:dyDescent="0.25">
      <c r="A1666" s="4">
        <f t="shared" si="486"/>
        <v>1637</v>
      </c>
      <c r="B1666" s="22">
        <f t="shared" si="487"/>
        <v>321</v>
      </c>
      <c r="C1666" s="2" t="s">
        <v>1201</v>
      </c>
      <c r="D1666" s="2" t="s">
        <v>1204</v>
      </c>
      <c r="E1666" s="5">
        <v>1985</v>
      </c>
      <c r="F1666" s="5">
        <v>2012</v>
      </c>
      <c r="G1666" s="5" t="s">
        <v>63</v>
      </c>
      <c r="H1666" s="5">
        <v>2</v>
      </c>
      <c r="I1666" s="5">
        <v>1</v>
      </c>
      <c r="J1666" s="26">
        <v>759.5</v>
      </c>
      <c r="K1666" s="26">
        <v>680.6</v>
      </c>
      <c r="L1666" s="26">
        <v>0</v>
      </c>
      <c r="M1666" s="6">
        <v>23</v>
      </c>
      <c r="N1666" s="24">
        <f t="shared" ref="N1666:N1729" si="490">AA1666</f>
        <v>16468394.359999999</v>
      </c>
      <c r="O1666" s="26"/>
      <c r="P1666" s="1">
        <f t="shared" si="484"/>
        <v>15490765.3687764</v>
      </c>
      <c r="Q1666" s="1">
        <v>220307.64402360001</v>
      </c>
      <c r="R1666" s="1">
        <v>230536.9472</v>
      </c>
      <c r="S1666" s="1">
        <v>526784.4</v>
      </c>
      <c r="T1666" s="26"/>
      <c r="U1666" s="1">
        <f t="shared" si="488"/>
        <v>24196.876814575375</v>
      </c>
      <c r="V1666" s="1">
        <f t="shared" si="488"/>
        <v>24196.876814575375</v>
      </c>
      <c r="W1666" s="7">
        <v>2021</v>
      </c>
      <c r="X1666" s="173" t="s">
        <v>1394</v>
      </c>
      <c r="Y1666" s="11">
        <f>+P1666-'[1]Приложение №1'!$P1661</f>
        <v>7920</v>
      </c>
      <c r="Z1666" s="8">
        <f t="shared" si="489"/>
        <v>526784.39999999991</v>
      </c>
      <c r="AA1666" s="24">
        <f t="shared" ref="AA1666:AA1729" si="491">SUM(AB1666:AP1666)</f>
        <v>16468394.359999999</v>
      </c>
      <c r="AB1666" s="26">
        <v>2203076.4402359999</v>
      </c>
      <c r="AC1666" s="26">
        <v>0</v>
      </c>
      <c r="AD1666" s="26">
        <v>296800.69981799996</v>
      </c>
      <c r="AE1666" s="26">
        <v>1236198.29697</v>
      </c>
      <c r="AF1666" s="26">
        <v>0</v>
      </c>
      <c r="AG1666" s="26"/>
      <c r="AH1666" s="26">
        <v>407167.27632</v>
      </c>
      <c r="AI1666" s="26">
        <v>0</v>
      </c>
      <c r="AJ1666" s="26">
        <v>2697723.050694</v>
      </c>
      <c r="AK1666" s="26">
        <v>0</v>
      </c>
      <c r="AL1666" s="26">
        <v>4696089.2101619998</v>
      </c>
      <c r="AM1666" s="26">
        <v>4342200.470160001</v>
      </c>
      <c r="AN1666" s="26">
        <v>187109.54</v>
      </c>
      <c r="AO1666" s="1">
        <f>46862.22+7920</f>
        <v>54782.22</v>
      </c>
      <c r="AP1666" s="112">
        <v>347247.15564000001</v>
      </c>
      <c r="AQ1666" s="172"/>
    </row>
    <row r="1667" spans="1:43" ht="15" customHeight="1" x14ac:dyDescent="0.25">
      <c r="A1667" s="4">
        <f t="shared" si="486"/>
        <v>1638</v>
      </c>
      <c r="B1667" s="22">
        <f t="shared" si="487"/>
        <v>322</v>
      </c>
      <c r="C1667" s="2" t="s">
        <v>1201</v>
      </c>
      <c r="D1667" s="2" t="s">
        <v>1205</v>
      </c>
      <c r="E1667" s="5">
        <v>1986</v>
      </c>
      <c r="F1667" s="5">
        <v>2016</v>
      </c>
      <c r="G1667" s="5" t="s">
        <v>63</v>
      </c>
      <c r="H1667" s="5">
        <v>2</v>
      </c>
      <c r="I1667" s="5">
        <v>1</v>
      </c>
      <c r="J1667" s="26">
        <v>687.6</v>
      </c>
      <c r="K1667" s="26">
        <v>608.9</v>
      </c>
      <c r="L1667" s="26">
        <v>0</v>
      </c>
      <c r="M1667" s="6">
        <v>43</v>
      </c>
      <c r="N1667" s="24">
        <f t="shared" si="490"/>
        <v>13579975.01</v>
      </c>
      <c r="O1667" s="26"/>
      <c r="P1667" s="1">
        <f t="shared" si="484"/>
        <v>12702063.9321128</v>
      </c>
      <c r="Q1667" s="1">
        <v>196656.57108720002</v>
      </c>
      <c r="R1667" s="1">
        <v>209965.9068</v>
      </c>
      <c r="S1667" s="1">
        <v>471288.6</v>
      </c>
      <c r="T1667" s="26"/>
      <c r="U1667" s="1">
        <f t="shared" si="488"/>
        <v>22302.471686648056</v>
      </c>
      <c r="V1667" s="1">
        <f t="shared" si="488"/>
        <v>22302.471686648056</v>
      </c>
      <c r="W1667" s="7">
        <v>2021</v>
      </c>
      <c r="X1667" s="173" t="s">
        <v>1394</v>
      </c>
      <c r="Y1667" s="11">
        <f>+P1667-'[1]Приложение №1'!$P1662</f>
        <v>5883</v>
      </c>
      <c r="Z1667" s="8">
        <f t="shared" si="489"/>
        <v>471288.6</v>
      </c>
      <c r="AA1667" s="24">
        <f t="shared" si="491"/>
        <v>13579975.01</v>
      </c>
      <c r="AB1667" s="26">
        <v>1966565.7108720001</v>
      </c>
      <c r="AC1667" s="26">
        <v>0</v>
      </c>
      <c r="AD1667" s="26">
        <v>262394.581932</v>
      </c>
      <c r="AE1667" s="26">
        <v>0</v>
      </c>
      <c r="AF1667" s="26">
        <v>0</v>
      </c>
      <c r="AG1667" s="26"/>
      <c r="AH1667" s="26">
        <v>364272.928824</v>
      </c>
      <c r="AI1667" s="26">
        <v>0</v>
      </c>
      <c r="AJ1667" s="26">
        <v>2406695.4939300003</v>
      </c>
      <c r="AK1667" s="26">
        <v>0</v>
      </c>
      <c r="AL1667" s="26">
        <v>4194807.2513339994</v>
      </c>
      <c r="AM1667" s="26">
        <v>3879048.9459539996</v>
      </c>
      <c r="AN1667" s="26">
        <v>167625.99</v>
      </c>
      <c r="AO1667" s="1">
        <f>46783.91+5883</f>
        <v>52666.91</v>
      </c>
      <c r="AP1667" s="112">
        <v>285897.19715399999</v>
      </c>
      <c r="AQ1667" s="172"/>
    </row>
    <row r="1668" spans="1:43" ht="15" customHeight="1" x14ac:dyDescent="0.25">
      <c r="A1668" s="4">
        <f t="shared" si="486"/>
        <v>1639</v>
      </c>
      <c r="B1668" s="22">
        <f t="shared" si="487"/>
        <v>323</v>
      </c>
      <c r="C1668" s="2" t="s">
        <v>1201</v>
      </c>
      <c r="D1668" s="2" t="s">
        <v>1206</v>
      </c>
      <c r="E1668" s="5">
        <v>1987</v>
      </c>
      <c r="F1668" s="5">
        <v>2012</v>
      </c>
      <c r="G1668" s="5" t="s">
        <v>63</v>
      </c>
      <c r="H1668" s="5">
        <v>2</v>
      </c>
      <c r="I1668" s="5">
        <v>1</v>
      </c>
      <c r="J1668" s="26">
        <v>710.8</v>
      </c>
      <c r="K1668" s="26">
        <v>669</v>
      </c>
      <c r="L1668" s="26">
        <v>0</v>
      </c>
      <c r="M1668" s="6">
        <v>30</v>
      </c>
      <c r="N1668" s="24">
        <f t="shared" si="490"/>
        <v>16187656.560000001</v>
      </c>
      <c r="O1668" s="26"/>
      <c r="P1668" s="1">
        <f t="shared" si="484"/>
        <v>15234550.229581</v>
      </c>
      <c r="Q1668" s="1">
        <v>216511.25241899994</v>
      </c>
      <c r="R1668" s="1">
        <v>218789.07800000001</v>
      </c>
      <c r="S1668" s="1">
        <v>517806.00000000006</v>
      </c>
      <c r="T1668" s="26"/>
      <c r="U1668" s="1">
        <f t="shared" si="488"/>
        <v>24196.79605381166</v>
      </c>
      <c r="V1668" s="1">
        <f t="shared" si="488"/>
        <v>24196.79605381166</v>
      </c>
      <c r="W1668" s="7">
        <v>2021</v>
      </c>
      <c r="X1668" s="173" t="s">
        <v>1394</v>
      </c>
      <c r="Y1668" s="11">
        <f>+P1668-'[1]Приложение №1'!$P1663</f>
        <v>7731</v>
      </c>
      <c r="Z1668" s="8">
        <f t="shared" si="489"/>
        <v>517806</v>
      </c>
      <c r="AA1668" s="24">
        <f t="shared" si="491"/>
        <v>16187656.560000001</v>
      </c>
      <c r="AB1668" s="26">
        <v>2165112.5241899993</v>
      </c>
      <c r="AC1668" s="26">
        <v>0</v>
      </c>
      <c r="AD1668" s="26">
        <v>291611.04701400007</v>
      </c>
      <c r="AE1668" s="26">
        <v>1214781.6163979999</v>
      </c>
      <c r="AF1668" s="26">
        <v>0</v>
      </c>
      <c r="AG1668" s="26"/>
      <c r="AH1668" s="26">
        <v>400227.60292199999</v>
      </c>
      <c r="AI1668" s="26">
        <v>0</v>
      </c>
      <c r="AJ1668" s="26">
        <v>2651423.4883500002</v>
      </c>
      <c r="AK1668" s="26">
        <v>0</v>
      </c>
      <c r="AL1668" s="26">
        <v>4615812.646032</v>
      </c>
      <c r="AM1668" s="26">
        <v>4267776.1101779994</v>
      </c>
      <c r="AN1668" s="26">
        <v>185132.22</v>
      </c>
      <c r="AO1668" s="1">
        <f>46760.4+7731</f>
        <v>54491.4</v>
      </c>
      <c r="AP1668" s="112">
        <v>341287.90491599997</v>
      </c>
      <c r="AQ1668" s="172"/>
    </row>
    <row r="1669" spans="1:43" ht="15" customHeight="1" x14ac:dyDescent="0.25">
      <c r="A1669" s="4">
        <f t="shared" si="486"/>
        <v>1640</v>
      </c>
      <c r="B1669" s="22">
        <f t="shared" si="487"/>
        <v>324</v>
      </c>
      <c r="C1669" s="2" t="s">
        <v>1201</v>
      </c>
      <c r="D1669" s="2" t="s">
        <v>1207</v>
      </c>
      <c r="E1669" s="5">
        <v>1990</v>
      </c>
      <c r="F1669" s="5">
        <v>2016</v>
      </c>
      <c r="G1669" s="5" t="s">
        <v>63</v>
      </c>
      <c r="H1669" s="5">
        <v>2</v>
      </c>
      <c r="I1669" s="5">
        <v>1</v>
      </c>
      <c r="J1669" s="26">
        <v>687.2</v>
      </c>
      <c r="K1669" s="26">
        <v>647.6</v>
      </c>
      <c r="L1669" s="26">
        <v>0</v>
      </c>
      <c r="M1669" s="6">
        <v>25</v>
      </c>
      <c r="N1669" s="24">
        <f t="shared" si="490"/>
        <v>13741002.029999999</v>
      </c>
      <c r="O1669" s="26"/>
      <c r="P1669" s="1">
        <f t="shared" si="484"/>
        <v>12809474.748632999</v>
      </c>
      <c r="Q1669" s="1">
        <v>209079.94016700005</v>
      </c>
      <c r="R1669" s="1">
        <v>221204.9412</v>
      </c>
      <c r="S1669" s="1">
        <v>501242.4</v>
      </c>
      <c r="T1669" s="26"/>
      <c r="U1669" s="1">
        <f t="shared" si="488"/>
        <v>21218.347791846816</v>
      </c>
      <c r="V1669" s="1">
        <f t="shared" si="488"/>
        <v>21218.347791846816</v>
      </c>
      <c r="W1669" s="7">
        <v>2021</v>
      </c>
      <c r="X1669" s="173" t="s">
        <v>1394</v>
      </c>
      <c r="Y1669" s="11">
        <f>+P1669-'[1]Приложение №1'!$P1664</f>
        <v>5950</v>
      </c>
      <c r="Z1669" s="8">
        <f t="shared" si="489"/>
        <v>501242.4</v>
      </c>
      <c r="AA1669" s="24">
        <f t="shared" si="491"/>
        <v>13741002.029999999</v>
      </c>
      <c r="AB1669" s="26">
        <v>2090799.4016700003</v>
      </c>
      <c r="AC1669" s="26">
        <v>0</v>
      </c>
      <c r="AD1669" s="26">
        <v>0</v>
      </c>
      <c r="AE1669" s="26">
        <v>0</v>
      </c>
      <c r="AF1669" s="26">
        <v>0</v>
      </c>
      <c r="AG1669" s="26"/>
      <c r="AH1669" s="26">
        <v>0</v>
      </c>
      <c r="AI1669" s="26">
        <v>0</v>
      </c>
      <c r="AJ1669" s="26">
        <v>2558930.1013919995</v>
      </c>
      <c r="AK1669" s="26">
        <v>0</v>
      </c>
      <c r="AL1669" s="26">
        <v>4460411.651052</v>
      </c>
      <c r="AM1669" s="26">
        <v>4127821.3669559998</v>
      </c>
      <c r="AN1669" s="26">
        <v>160796.78</v>
      </c>
      <c r="AO1669" s="1">
        <f>46805.3+5950</f>
        <v>52755.3</v>
      </c>
      <c r="AP1669" s="112">
        <v>289487.42893000005</v>
      </c>
      <c r="AQ1669" s="172"/>
    </row>
    <row r="1670" spans="1:43" ht="15" customHeight="1" x14ac:dyDescent="0.25">
      <c r="A1670" s="4">
        <f t="shared" si="486"/>
        <v>1641</v>
      </c>
      <c r="B1670" s="22">
        <f t="shared" si="487"/>
        <v>325</v>
      </c>
      <c r="C1670" s="2" t="s">
        <v>1201</v>
      </c>
      <c r="D1670" s="2" t="s">
        <v>1208</v>
      </c>
      <c r="E1670" s="5">
        <v>1989</v>
      </c>
      <c r="F1670" s="5">
        <v>2012</v>
      </c>
      <c r="G1670" s="5" t="s">
        <v>63</v>
      </c>
      <c r="H1670" s="5">
        <v>2</v>
      </c>
      <c r="I1670" s="5">
        <v>1</v>
      </c>
      <c r="J1670" s="26">
        <v>737.4</v>
      </c>
      <c r="K1670" s="26">
        <v>663.2</v>
      </c>
      <c r="L1670" s="26">
        <v>0</v>
      </c>
      <c r="M1670" s="6">
        <v>23</v>
      </c>
      <c r="N1670" s="24">
        <f t="shared" si="490"/>
        <v>14790716.589999998</v>
      </c>
      <c r="O1670" s="26"/>
      <c r="P1670" s="1">
        <f t="shared" si="484"/>
        <v>13842321.965730196</v>
      </c>
      <c r="Q1670" s="1">
        <v>214455.48586980003</v>
      </c>
      <c r="R1670" s="1">
        <v>220622.33840000001</v>
      </c>
      <c r="S1670" s="1">
        <v>513316.80000000005</v>
      </c>
      <c r="T1670" s="26"/>
      <c r="U1670" s="1">
        <f t="shared" si="488"/>
        <v>22302.045521712902</v>
      </c>
      <c r="V1670" s="1">
        <f t="shared" si="488"/>
        <v>22302.045521712902</v>
      </c>
      <c r="W1670" s="7">
        <v>2021</v>
      </c>
      <c r="X1670" s="173" t="s">
        <v>1394</v>
      </c>
      <c r="Y1670" s="11">
        <f>+P1670-'[1]Приложение №1'!$P1665</f>
        <v>6125</v>
      </c>
      <c r="Z1670" s="8">
        <f t="shared" si="489"/>
        <v>513316.80000000005</v>
      </c>
      <c r="AA1670" s="24">
        <f t="shared" si="491"/>
        <v>14790716.589999998</v>
      </c>
      <c r="AB1670" s="26">
        <v>2144554.8586980002</v>
      </c>
      <c r="AC1670" s="26">
        <v>0</v>
      </c>
      <c r="AD1670" s="26">
        <v>287342.33509800001</v>
      </c>
      <c r="AE1670" s="26">
        <v>0</v>
      </c>
      <c r="AF1670" s="26">
        <v>0</v>
      </c>
      <c r="AG1670" s="26"/>
      <c r="AH1670" s="26">
        <v>396757.77111600002</v>
      </c>
      <c r="AI1670" s="26">
        <v>0</v>
      </c>
      <c r="AJ1670" s="26">
        <v>2625863.1120119998</v>
      </c>
      <c r="AK1670" s="26">
        <v>0</v>
      </c>
      <c r="AL1670" s="26">
        <v>4573196.4655860001</v>
      </c>
      <c r="AM1670" s="26">
        <v>4229642.8278299998</v>
      </c>
      <c r="AN1670" s="26">
        <v>168542.79</v>
      </c>
      <c r="AO1670" s="1">
        <f>46911.9+6125</f>
        <v>53036.9</v>
      </c>
      <c r="AP1670" s="112">
        <v>311779.52966</v>
      </c>
      <c r="AQ1670" s="172"/>
    </row>
    <row r="1671" spans="1:43" ht="15" customHeight="1" x14ac:dyDescent="0.25">
      <c r="A1671" s="4">
        <f t="shared" si="486"/>
        <v>1642</v>
      </c>
      <c r="B1671" s="22">
        <f t="shared" si="487"/>
        <v>326</v>
      </c>
      <c r="C1671" s="2" t="s">
        <v>1201</v>
      </c>
      <c r="D1671" s="2" t="s">
        <v>1209</v>
      </c>
      <c r="E1671" s="5">
        <v>1991</v>
      </c>
      <c r="F1671" s="5">
        <v>2016</v>
      </c>
      <c r="G1671" s="5" t="s">
        <v>63</v>
      </c>
      <c r="H1671" s="5">
        <v>2</v>
      </c>
      <c r="I1671" s="5">
        <v>1</v>
      </c>
      <c r="J1671" s="26">
        <v>695.2</v>
      </c>
      <c r="K1671" s="26">
        <v>652.4</v>
      </c>
      <c r="L1671" s="26">
        <v>0</v>
      </c>
      <c r="M1671" s="6">
        <v>23</v>
      </c>
      <c r="N1671" s="24">
        <f t="shared" si="490"/>
        <v>13836855.970000001</v>
      </c>
      <c r="O1671" s="26"/>
      <c r="P1671" s="1">
        <f t="shared" si="484"/>
        <v>12916332.321834801</v>
      </c>
      <c r="Q1671" s="1">
        <v>210662.51936519996</v>
      </c>
      <c r="R1671" s="1">
        <v>204903.52879999997</v>
      </c>
      <c r="S1671" s="1">
        <v>504957.6</v>
      </c>
      <c r="T1671" s="26"/>
      <c r="U1671" s="1">
        <f t="shared" si="488"/>
        <v>21209.159978540774</v>
      </c>
      <c r="V1671" s="1">
        <f t="shared" si="488"/>
        <v>21209.159978540774</v>
      </c>
      <c r="W1671" s="7">
        <v>2021</v>
      </c>
      <c r="X1671" s="173" t="s">
        <v>1394</v>
      </c>
      <c r="Y1671" s="11">
        <f>+P1671-'[1]Приложение №1'!$P1666</f>
        <v>0</v>
      </c>
      <c r="Z1671" s="8">
        <f t="shared" si="489"/>
        <v>504957.6</v>
      </c>
      <c r="AA1671" s="24">
        <f t="shared" si="491"/>
        <v>13836855.970000001</v>
      </c>
      <c r="AB1671" s="26">
        <v>2106625.1936519993</v>
      </c>
      <c r="AC1671" s="26">
        <v>0</v>
      </c>
      <c r="AD1671" s="26">
        <v>0</v>
      </c>
      <c r="AE1671" s="26">
        <v>0</v>
      </c>
      <c r="AF1671" s="26">
        <v>0</v>
      </c>
      <c r="AG1671" s="26"/>
      <c r="AH1671" s="26">
        <v>0</v>
      </c>
      <c r="AI1671" s="26">
        <v>0</v>
      </c>
      <c r="AJ1671" s="26">
        <v>2579108.1483720005</v>
      </c>
      <c r="AK1671" s="26">
        <v>0</v>
      </c>
      <c r="AL1671" s="26">
        <v>4494721.9248540001</v>
      </c>
      <c r="AM1671" s="26">
        <v>4159522.95738</v>
      </c>
      <c r="AN1671" s="26">
        <v>158438.01999999999</v>
      </c>
      <c r="AO1671" s="1">
        <v>46721.42</v>
      </c>
      <c r="AP1671" s="112">
        <v>291718.305742</v>
      </c>
      <c r="AQ1671" s="172"/>
    </row>
    <row r="1672" spans="1:43" ht="15" customHeight="1" x14ac:dyDescent="0.25">
      <c r="A1672" s="4">
        <f t="shared" si="486"/>
        <v>1643</v>
      </c>
      <c r="B1672" s="22">
        <f t="shared" si="487"/>
        <v>327</v>
      </c>
      <c r="C1672" s="2" t="s">
        <v>1201</v>
      </c>
      <c r="D1672" s="2" t="s">
        <v>1210</v>
      </c>
      <c r="E1672" s="5">
        <v>1983</v>
      </c>
      <c r="F1672" s="5">
        <v>2015</v>
      </c>
      <c r="G1672" s="5" t="s">
        <v>63</v>
      </c>
      <c r="H1672" s="5">
        <v>2</v>
      </c>
      <c r="I1672" s="5">
        <v>1</v>
      </c>
      <c r="J1672" s="26">
        <v>677.8</v>
      </c>
      <c r="K1672" s="26">
        <v>636</v>
      </c>
      <c r="L1672" s="26">
        <v>0</v>
      </c>
      <c r="M1672" s="6">
        <v>31</v>
      </c>
      <c r="N1672" s="24">
        <f t="shared" si="490"/>
        <v>15389664.640000002</v>
      </c>
      <c r="O1672" s="26"/>
      <c r="P1672" s="1">
        <f t="shared" si="484"/>
        <v>14470017.853929402</v>
      </c>
      <c r="Q1672" s="1">
        <v>205675.51407060001</v>
      </c>
      <c r="R1672" s="1">
        <v>221707.27200000003</v>
      </c>
      <c r="S1672" s="1">
        <v>492263.99999999994</v>
      </c>
      <c r="T1672" s="26"/>
      <c r="U1672" s="1">
        <f t="shared" si="488"/>
        <v>24197.585911949689</v>
      </c>
      <c r="V1672" s="1">
        <f t="shared" si="488"/>
        <v>24197.585911949689</v>
      </c>
      <c r="W1672" s="7">
        <v>2021</v>
      </c>
      <c r="X1672" s="173" t="s">
        <v>1394</v>
      </c>
      <c r="Y1672" s="11">
        <f>+P1672-'[1]Приложение №1'!$P1667</f>
        <v>7852</v>
      </c>
      <c r="Z1672" s="8">
        <f t="shared" si="489"/>
        <v>492264</v>
      </c>
      <c r="AA1672" s="24">
        <f t="shared" si="491"/>
        <v>15389664.640000002</v>
      </c>
      <c r="AB1672" s="26">
        <v>2056755.1407059999</v>
      </c>
      <c r="AC1672" s="26">
        <v>0</v>
      </c>
      <c r="AD1672" s="26">
        <v>276331.83248999994</v>
      </c>
      <c r="AE1672" s="26">
        <v>1153498.259298</v>
      </c>
      <c r="AF1672" s="26">
        <v>0</v>
      </c>
      <c r="AG1672" s="26"/>
      <c r="AH1672" s="26">
        <v>380485.43416800001</v>
      </c>
      <c r="AI1672" s="26">
        <v>0</v>
      </c>
      <c r="AJ1672" s="26">
        <v>2516590.9430339998</v>
      </c>
      <c r="AK1672" s="26">
        <v>0</v>
      </c>
      <c r="AL1672" s="26">
        <v>4384098.7594320001</v>
      </c>
      <c r="AM1672" s="26">
        <v>4053309.7158540003</v>
      </c>
      <c r="AN1672" s="26">
        <v>189807.06</v>
      </c>
      <c r="AO1672" s="1">
        <f>46828.71+7852</f>
        <v>54680.71</v>
      </c>
      <c r="AP1672" s="112">
        <v>324106.785018</v>
      </c>
      <c r="AQ1672" s="172"/>
    </row>
    <row r="1673" spans="1:43" ht="15" customHeight="1" x14ac:dyDescent="0.25">
      <c r="A1673" s="4">
        <f t="shared" si="486"/>
        <v>1644</v>
      </c>
      <c r="B1673" s="22">
        <f t="shared" si="487"/>
        <v>328</v>
      </c>
      <c r="C1673" s="2" t="s">
        <v>1201</v>
      </c>
      <c r="D1673" s="2" t="s">
        <v>1211</v>
      </c>
      <c r="E1673" s="5">
        <v>1996</v>
      </c>
      <c r="F1673" s="5">
        <v>2016</v>
      </c>
      <c r="G1673" s="5" t="s">
        <v>63</v>
      </c>
      <c r="H1673" s="5">
        <v>2</v>
      </c>
      <c r="I1673" s="5">
        <v>1</v>
      </c>
      <c r="J1673" s="26">
        <v>654</v>
      </c>
      <c r="K1673" s="26">
        <v>616.29999999999995</v>
      </c>
      <c r="L1673" s="26">
        <v>0</v>
      </c>
      <c r="M1673" s="6">
        <v>35</v>
      </c>
      <c r="N1673" s="24">
        <f t="shared" si="490"/>
        <v>14237509.91</v>
      </c>
      <c r="O1673" s="26"/>
      <c r="P1673" s="1">
        <f t="shared" si="484"/>
        <v>13345343.180142801</v>
      </c>
      <c r="Q1673" s="1">
        <v>199052.62425720002</v>
      </c>
      <c r="R1673" s="1">
        <v>216097.9056</v>
      </c>
      <c r="S1673" s="1">
        <v>477016.19999999995</v>
      </c>
      <c r="T1673" s="26"/>
      <c r="U1673" s="1">
        <f t="shared" si="488"/>
        <v>23101.589988641896</v>
      </c>
      <c r="V1673" s="1">
        <f t="shared" si="488"/>
        <v>23101.589988641896</v>
      </c>
      <c r="W1673" s="7">
        <v>2021</v>
      </c>
      <c r="X1673" s="173" t="s">
        <v>1394</v>
      </c>
      <c r="Y1673" s="11">
        <f>+P1673-'[1]Приложение №1'!$P1668</f>
        <v>0</v>
      </c>
      <c r="Z1673" s="8">
        <f t="shared" si="489"/>
        <v>477016.19999999995</v>
      </c>
      <c r="AA1673" s="24">
        <f t="shared" si="491"/>
        <v>14237509.91</v>
      </c>
      <c r="AB1673" s="26">
        <v>1990526.242572</v>
      </c>
      <c r="AC1673" s="26">
        <v>0</v>
      </c>
      <c r="AD1673" s="26">
        <v>0</v>
      </c>
      <c r="AE1673" s="26">
        <v>1115371.132344</v>
      </c>
      <c r="AF1673" s="26">
        <v>0</v>
      </c>
      <c r="AG1673" s="26"/>
      <c r="AH1673" s="26">
        <v>0</v>
      </c>
      <c r="AI1673" s="26">
        <v>0</v>
      </c>
      <c r="AJ1673" s="26">
        <v>2436045.058398</v>
      </c>
      <c r="AK1673" s="26">
        <v>0</v>
      </c>
      <c r="AL1673" s="26">
        <v>4246084.8833759995</v>
      </c>
      <c r="AM1673" s="26">
        <v>3926824.64811</v>
      </c>
      <c r="AN1673" s="26">
        <v>176478.72</v>
      </c>
      <c r="AO1673" s="1">
        <v>46263.19</v>
      </c>
      <c r="AP1673" s="112">
        <v>299916.03519999998</v>
      </c>
      <c r="AQ1673" s="172"/>
    </row>
    <row r="1674" spans="1:43" ht="15" customHeight="1" x14ac:dyDescent="0.25">
      <c r="A1674" s="4">
        <f t="shared" ref="A1674:A1705" si="492">A1673+1</f>
        <v>1645</v>
      </c>
      <c r="B1674" s="22">
        <f t="shared" ref="B1674:B1705" si="493">B1673+1</f>
        <v>329</v>
      </c>
      <c r="C1674" s="2" t="s">
        <v>1201</v>
      </c>
      <c r="D1674" s="2" t="s">
        <v>1212</v>
      </c>
      <c r="E1674" s="5">
        <v>1982</v>
      </c>
      <c r="F1674" s="5">
        <v>2010</v>
      </c>
      <c r="G1674" s="5" t="s">
        <v>63</v>
      </c>
      <c r="H1674" s="5">
        <v>2</v>
      </c>
      <c r="I1674" s="5">
        <v>2</v>
      </c>
      <c r="J1674" s="26">
        <v>532.29999999999995</v>
      </c>
      <c r="K1674" s="26">
        <v>487.9</v>
      </c>
      <c r="L1674" s="26">
        <v>0</v>
      </c>
      <c r="M1674" s="6">
        <v>25</v>
      </c>
      <c r="N1674" s="24">
        <f t="shared" si="490"/>
        <v>10876661.999999998</v>
      </c>
      <c r="O1674" s="26"/>
      <c r="P1674" s="1">
        <f t="shared" si="484"/>
        <v>10184428.621141398</v>
      </c>
      <c r="Q1674" s="1">
        <v>157024.00405860003</v>
      </c>
      <c r="R1674" s="1">
        <v>157574.77479999998</v>
      </c>
      <c r="S1674" s="1">
        <v>377634.6</v>
      </c>
      <c r="T1674" s="26"/>
      <c r="U1674" s="1">
        <f t="shared" si="488"/>
        <v>22292.810002049599</v>
      </c>
      <c r="V1674" s="1">
        <f t="shared" si="488"/>
        <v>22292.810002049599</v>
      </c>
      <c r="W1674" s="7">
        <v>2021</v>
      </c>
      <c r="X1674" s="173" t="s">
        <v>1394</v>
      </c>
      <c r="Y1674" s="11">
        <f>+P1674-'[1]Приложение №1'!$P1669</f>
        <v>0</v>
      </c>
      <c r="Z1674" s="8">
        <f t="shared" si="489"/>
        <v>377634.6</v>
      </c>
      <c r="AA1674" s="24">
        <f t="shared" si="491"/>
        <v>10876661.999999998</v>
      </c>
      <c r="AB1674" s="26">
        <v>1570240.0405860001</v>
      </c>
      <c r="AC1674" s="26">
        <v>0</v>
      </c>
      <c r="AD1674" s="26">
        <v>207117.54869399997</v>
      </c>
      <c r="AE1674" s="26">
        <v>0</v>
      </c>
      <c r="AF1674" s="26">
        <v>0</v>
      </c>
      <c r="AG1674" s="26"/>
      <c r="AH1674" s="26">
        <v>291884.97672599996</v>
      </c>
      <c r="AI1674" s="26">
        <v>0</v>
      </c>
      <c r="AJ1674" s="26">
        <v>1920920.3817720001</v>
      </c>
      <c r="AK1674" s="26">
        <v>0</v>
      </c>
      <c r="AL1674" s="26">
        <v>3354415.2327000001</v>
      </c>
      <c r="AM1674" s="26">
        <v>3099869.6099279998</v>
      </c>
      <c r="AN1674" s="26">
        <v>157387.19</v>
      </c>
      <c r="AO1674" s="1">
        <v>46428.1</v>
      </c>
      <c r="AP1674" s="112">
        <v>228398.91959400001</v>
      </c>
      <c r="AQ1674" s="172"/>
    </row>
    <row r="1675" spans="1:43" ht="15" customHeight="1" x14ac:dyDescent="0.25">
      <c r="A1675" s="4">
        <f t="shared" si="492"/>
        <v>1646</v>
      </c>
      <c r="B1675" s="22">
        <f t="shared" si="493"/>
        <v>330</v>
      </c>
      <c r="C1675" s="2" t="s">
        <v>1201</v>
      </c>
      <c r="D1675" s="2" t="s">
        <v>1213</v>
      </c>
      <c r="E1675" s="5">
        <v>1990</v>
      </c>
      <c r="F1675" s="5">
        <v>2013</v>
      </c>
      <c r="G1675" s="5" t="s">
        <v>63</v>
      </c>
      <c r="H1675" s="5">
        <v>2</v>
      </c>
      <c r="I1675" s="5">
        <v>1</v>
      </c>
      <c r="J1675" s="26">
        <v>698.8</v>
      </c>
      <c r="K1675" s="26">
        <v>649.6</v>
      </c>
      <c r="L1675" s="26">
        <v>0</v>
      </c>
      <c r="M1675" s="6">
        <v>35</v>
      </c>
      <c r="N1675" s="24">
        <f t="shared" si="490"/>
        <v>10377756.269999998</v>
      </c>
      <c r="O1675" s="26"/>
      <c r="P1675" s="1">
        <f t="shared" si="484"/>
        <v>9439131.840332197</v>
      </c>
      <c r="Q1675" s="1">
        <v>209732.20446779995</v>
      </c>
      <c r="R1675" s="1">
        <v>226101.82520000002</v>
      </c>
      <c r="S1675" s="1">
        <v>502790.40000000002</v>
      </c>
      <c r="T1675" s="26"/>
      <c r="U1675" s="1">
        <f t="shared" si="488"/>
        <v>15975.61002155172</v>
      </c>
      <c r="V1675" s="1">
        <f t="shared" si="488"/>
        <v>15975.61002155172</v>
      </c>
      <c r="W1675" s="7">
        <v>2021</v>
      </c>
      <c r="X1675" s="173" t="s">
        <v>1394</v>
      </c>
      <c r="Y1675" s="11">
        <f>+P1675-'[1]Приложение №1'!$P1670</f>
        <v>0</v>
      </c>
      <c r="Z1675" s="8">
        <f t="shared" si="489"/>
        <v>502790.39999999997</v>
      </c>
      <c r="AA1675" s="24">
        <f t="shared" si="491"/>
        <v>10377756.269999998</v>
      </c>
      <c r="AB1675" s="26">
        <v>2097322.0446779993</v>
      </c>
      <c r="AC1675" s="26">
        <v>0</v>
      </c>
      <c r="AD1675" s="26">
        <v>0</v>
      </c>
      <c r="AE1675" s="26">
        <v>1174664.9565000001</v>
      </c>
      <c r="AF1675" s="26">
        <v>0</v>
      </c>
      <c r="AG1675" s="26"/>
      <c r="AH1675" s="26">
        <v>0</v>
      </c>
      <c r="AI1675" s="26">
        <v>0</v>
      </c>
      <c r="AJ1675" s="26">
        <v>2566712.9952659998</v>
      </c>
      <c r="AK1675" s="26">
        <v>0</v>
      </c>
      <c r="AL1675" s="26">
        <v>0</v>
      </c>
      <c r="AM1675" s="26">
        <v>4140479.4405239997</v>
      </c>
      <c r="AN1675" s="26">
        <v>133508.60999999999</v>
      </c>
      <c r="AO1675" s="1">
        <v>46843.78</v>
      </c>
      <c r="AP1675" s="112">
        <v>218224.44303200004</v>
      </c>
      <c r="AQ1675" s="172"/>
    </row>
    <row r="1676" spans="1:43" ht="15" customHeight="1" x14ac:dyDescent="0.25">
      <c r="A1676" s="4">
        <f t="shared" si="492"/>
        <v>1647</v>
      </c>
      <c r="B1676" s="22">
        <f t="shared" si="493"/>
        <v>331</v>
      </c>
      <c r="C1676" s="2" t="s">
        <v>1201</v>
      </c>
      <c r="D1676" s="2" t="s">
        <v>1214</v>
      </c>
      <c r="E1676" s="5">
        <v>1987</v>
      </c>
      <c r="F1676" s="5">
        <v>2016</v>
      </c>
      <c r="G1676" s="5" t="s">
        <v>63</v>
      </c>
      <c r="H1676" s="5">
        <v>2</v>
      </c>
      <c r="I1676" s="5">
        <v>3</v>
      </c>
      <c r="J1676" s="26">
        <v>1298.3</v>
      </c>
      <c r="K1676" s="26">
        <v>1062.5</v>
      </c>
      <c r="L1676" s="26">
        <v>0</v>
      </c>
      <c r="M1676" s="6">
        <v>50</v>
      </c>
      <c r="N1676" s="24">
        <f t="shared" si="490"/>
        <v>23698208.640000004</v>
      </c>
      <c r="O1676" s="26"/>
      <c r="P1676" s="1">
        <f t="shared" si="484"/>
        <v>22177092.906539205</v>
      </c>
      <c r="Q1676" s="1">
        <v>344601.3934608</v>
      </c>
      <c r="R1676" s="1">
        <v>354139.33999999997</v>
      </c>
      <c r="S1676" s="1">
        <v>822375</v>
      </c>
      <c r="T1676" s="26"/>
      <c r="U1676" s="1">
        <f t="shared" ref="U1676:V1695" si="494">$N1676/($K1676+$L1676)</f>
        <v>22304.196367058827</v>
      </c>
      <c r="V1676" s="1">
        <f t="shared" si="494"/>
        <v>22304.196367058827</v>
      </c>
      <c r="W1676" s="7">
        <v>2021</v>
      </c>
      <c r="X1676" s="173" t="s">
        <v>1394</v>
      </c>
      <c r="Y1676" s="11">
        <f>+P1676-'[1]Приложение №1'!$P1671</f>
        <v>12098</v>
      </c>
      <c r="Z1676" s="8">
        <f t="shared" si="489"/>
        <v>822375</v>
      </c>
      <c r="AA1676" s="24">
        <f t="shared" si="491"/>
        <v>23698208.640000004</v>
      </c>
      <c r="AB1676" s="26">
        <v>3446013.9346079999</v>
      </c>
      <c r="AC1676" s="26">
        <v>0</v>
      </c>
      <c r="AD1676" s="26">
        <v>468675.32976599998</v>
      </c>
      <c r="AE1676" s="26">
        <v>0</v>
      </c>
      <c r="AF1676" s="26">
        <v>0</v>
      </c>
      <c r="AG1676" s="26"/>
      <c r="AH1676" s="26">
        <v>635638.01401799999</v>
      </c>
      <c r="AI1676" s="26">
        <v>0</v>
      </c>
      <c r="AJ1676" s="26">
        <v>4232751.5562360007</v>
      </c>
      <c r="AK1676" s="26">
        <v>0</v>
      </c>
      <c r="AL1676" s="26">
        <v>7351726.1782440003</v>
      </c>
      <c r="AM1676" s="26">
        <v>6802336.1357700005</v>
      </c>
      <c r="AN1676" s="26">
        <v>198505.71</v>
      </c>
      <c r="AO1676" s="1">
        <f>48874.96+12098</f>
        <v>60972.959999999999</v>
      </c>
      <c r="AP1676" s="112">
        <v>501588.82135800004</v>
      </c>
      <c r="AQ1676" s="172"/>
    </row>
    <row r="1677" spans="1:43" ht="15" customHeight="1" x14ac:dyDescent="0.25">
      <c r="A1677" s="4">
        <f t="shared" si="492"/>
        <v>1648</v>
      </c>
      <c r="B1677" s="22">
        <f t="shared" si="493"/>
        <v>332</v>
      </c>
      <c r="C1677" s="2" t="s">
        <v>1215</v>
      </c>
      <c r="D1677" s="2" t="s">
        <v>1217</v>
      </c>
      <c r="E1677" s="5">
        <v>1973</v>
      </c>
      <c r="F1677" s="5">
        <v>2013</v>
      </c>
      <c r="G1677" s="5" t="s">
        <v>48</v>
      </c>
      <c r="H1677" s="5">
        <v>4</v>
      </c>
      <c r="I1677" s="5">
        <v>2</v>
      </c>
      <c r="J1677" s="26">
        <v>2006.28</v>
      </c>
      <c r="K1677" s="26">
        <v>1801.9</v>
      </c>
      <c r="L1677" s="26">
        <v>0</v>
      </c>
      <c r="M1677" s="6">
        <v>77</v>
      </c>
      <c r="N1677" s="24">
        <f t="shared" si="490"/>
        <v>4825271.97</v>
      </c>
      <c r="O1677" s="26"/>
      <c r="P1677" s="1">
        <f t="shared" si="484"/>
        <v>3308713.31</v>
      </c>
      <c r="Q1677" s="1"/>
      <c r="R1677" s="1">
        <v>748007.55379999999</v>
      </c>
      <c r="S1677" s="1">
        <v>768551.10619999992</v>
      </c>
      <c r="T1677" s="1"/>
      <c r="U1677" s="1">
        <f t="shared" si="494"/>
        <v>2677.8799988900601</v>
      </c>
      <c r="V1677" s="1">
        <f t="shared" si="494"/>
        <v>2677.8799988900601</v>
      </c>
      <c r="W1677" s="7">
        <v>2021</v>
      </c>
      <c r="X1677" s="173" t="s">
        <v>1394</v>
      </c>
      <c r="Y1677" s="11">
        <f>+P1677-'[1]Приложение №1'!$P1672</f>
        <v>0</v>
      </c>
      <c r="AA1677" s="24">
        <f t="shared" si="491"/>
        <v>4825271.97</v>
      </c>
      <c r="AB1677" s="26">
        <v>0</v>
      </c>
      <c r="AC1677" s="26">
        <v>0</v>
      </c>
      <c r="AD1677" s="26">
        <v>0</v>
      </c>
      <c r="AE1677" s="26">
        <v>0</v>
      </c>
      <c r="AF1677" s="26">
        <v>0</v>
      </c>
      <c r="AG1677" s="26"/>
      <c r="AH1677" s="26">
        <v>0</v>
      </c>
      <c r="AI1677" s="26">
        <v>0</v>
      </c>
      <c r="AJ1677" s="26">
        <v>0</v>
      </c>
      <c r="AK1677" s="26">
        <v>0</v>
      </c>
      <c r="AL1677" s="26">
        <v>0</v>
      </c>
      <c r="AM1677" s="26">
        <v>4202589.9233593801</v>
      </c>
      <c r="AN1677" s="26">
        <v>482527.19699999999</v>
      </c>
      <c r="AO1677" s="1">
        <v>48252.719700000001</v>
      </c>
      <c r="AP1677" s="112">
        <v>91902.129940620012</v>
      </c>
      <c r="AQ1677" s="172"/>
    </row>
    <row r="1678" spans="1:43" ht="15" customHeight="1" x14ac:dyDescent="0.25">
      <c r="A1678" s="4">
        <f t="shared" si="492"/>
        <v>1649</v>
      </c>
      <c r="B1678" s="22">
        <f t="shared" si="493"/>
        <v>333</v>
      </c>
      <c r="C1678" s="2" t="s">
        <v>645</v>
      </c>
      <c r="D1678" s="2" t="s">
        <v>1218</v>
      </c>
      <c r="E1678" s="5">
        <v>1982</v>
      </c>
      <c r="F1678" s="5">
        <v>1982</v>
      </c>
      <c r="G1678" s="5" t="s">
        <v>48</v>
      </c>
      <c r="H1678" s="5">
        <v>5</v>
      </c>
      <c r="I1678" s="5">
        <v>1</v>
      </c>
      <c r="J1678" s="26">
        <v>902</v>
      </c>
      <c r="K1678" s="26">
        <v>902</v>
      </c>
      <c r="L1678" s="26">
        <v>0</v>
      </c>
      <c r="M1678" s="6">
        <v>23</v>
      </c>
      <c r="N1678" s="24">
        <f t="shared" si="490"/>
        <v>25846647.639999997</v>
      </c>
      <c r="O1678" s="26"/>
      <c r="P1678" s="1">
        <f t="shared" si="484"/>
        <v>22496480.785999998</v>
      </c>
      <c r="Q1678" s="1"/>
      <c r="R1678" s="1">
        <v>395214.85399999999</v>
      </c>
      <c r="S1678" s="1">
        <v>2954952</v>
      </c>
      <c r="T1678" s="1"/>
      <c r="U1678" s="1">
        <f t="shared" si="494"/>
        <v>28654.819999999996</v>
      </c>
      <c r="V1678" s="1">
        <f t="shared" si="494"/>
        <v>28654.819999999996</v>
      </c>
      <c r="W1678" s="7">
        <v>2021</v>
      </c>
      <c r="X1678" s="173" t="s">
        <v>1394</v>
      </c>
      <c r="Y1678" s="11">
        <f>+P1678-'[1]Приложение №1'!$P1673</f>
        <v>0</v>
      </c>
      <c r="AA1678" s="24">
        <f t="shared" si="491"/>
        <v>25846647.639999997</v>
      </c>
      <c r="AB1678" s="26">
        <v>3015626.05896552</v>
      </c>
      <c r="AC1678" s="26">
        <v>1381996.98965328</v>
      </c>
      <c r="AD1678" s="26">
        <v>1398423.8962755599</v>
      </c>
      <c r="AE1678" s="26">
        <v>910108.47884880006</v>
      </c>
      <c r="AF1678" s="26">
        <v>0</v>
      </c>
      <c r="AG1678" s="26"/>
      <c r="AH1678" s="26">
        <v>91642.682540640002</v>
      </c>
      <c r="AI1678" s="26">
        <v>0</v>
      </c>
      <c r="AJ1678" s="26">
        <v>7209302.2726031998</v>
      </c>
      <c r="AK1678" s="26">
        <v>0</v>
      </c>
      <c r="AL1678" s="26">
        <v>3664064.3373272396</v>
      </c>
      <c r="AM1678" s="26">
        <v>4963125.4813509602</v>
      </c>
      <c r="AN1678" s="26">
        <v>2458924.8816</v>
      </c>
      <c r="AO1678" s="1">
        <v>258466.47640000001</v>
      </c>
      <c r="AP1678" s="112">
        <v>494966.08443480008</v>
      </c>
      <c r="AQ1678" s="172"/>
    </row>
    <row r="1679" spans="1:43" ht="15" customHeight="1" x14ac:dyDescent="0.25">
      <c r="A1679" s="4">
        <f t="shared" si="492"/>
        <v>1650</v>
      </c>
      <c r="B1679" s="22">
        <f t="shared" si="493"/>
        <v>334</v>
      </c>
      <c r="C1679" s="2" t="s">
        <v>645</v>
      </c>
      <c r="D1679" s="2" t="s">
        <v>988</v>
      </c>
      <c r="E1679" s="5">
        <v>1989</v>
      </c>
      <c r="F1679" s="5">
        <v>2013</v>
      </c>
      <c r="G1679" s="5" t="s">
        <v>48</v>
      </c>
      <c r="H1679" s="5">
        <v>5</v>
      </c>
      <c r="I1679" s="5">
        <v>3</v>
      </c>
      <c r="J1679" s="26">
        <v>2867.1</v>
      </c>
      <c r="K1679" s="26">
        <v>2867.1</v>
      </c>
      <c r="L1679" s="26">
        <v>0</v>
      </c>
      <c r="M1679" s="6">
        <v>82</v>
      </c>
      <c r="N1679" s="24">
        <f t="shared" si="490"/>
        <v>57503962.470000006</v>
      </c>
      <c r="O1679" s="26"/>
      <c r="P1679" s="1">
        <f t="shared" si="484"/>
        <v>51096000.845800005</v>
      </c>
      <c r="Q1679" s="1"/>
      <c r="R1679" s="1">
        <v>266124.22199999995</v>
      </c>
      <c r="S1679" s="1">
        <v>6141837.4021999985</v>
      </c>
      <c r="T1679" s="1"/>
      <c r="U1679" s="1">
        <f t="shared" si="494"/>
        <v>20056.489996860942</v>
      </c>
      <c r="V1679" s="1">
        <f t="shared" si="494"/>
        <v>20056.489996860942</v>
      </c>
      <c r="W1679" s="7">
        <v>2021</v>
      </c>
      <c r="X1679" s="173" t="s">
        <v>1394</v>
      </c>
      <c r="Y1679" s="11">
        <f>+P1679-'[1]Приложение №1'!$P1674</f>
        <v>0</v>
      </c>
      <c r="AA1679" s="24">
        <f t="shared" si="491"/>
        <v>57503962.470000006</v>
      </c>
      <c r="AB1679" s="26">
        <v>0</v>
      </c>
      <c r="AC1679" s="26">
        <v>0</v>
      </c>
      <c r="AD1679" s="26">
        <v>0</v>
      </c>
      <c r="AE1679" s="26">
        <v>0</v>
      </c>
      <c r="AF1679" s="26">
        <v>0</v>
      </c>
      <c r="AG1679" s="26"/>
      <c r="AH1679" s="26">
        <v>0</v>
      </c>
      <c r="AI1679" s="26">
        <v>0</v>
      </c>
      <c r="AJ1679" s="26">
        <v>22915510.579382405</v>
      </c>
      <c r="AK1679" s="26">
        <v>0</v>
      </c>
      <c r="AL1679" s="26">
        <v>11646606.274051137</v>
      </c>
      <c r="AM1679" s="26">
        <v>15775806.0598782</v>
      </c>
      <c r="AN1679" s="26">
        <v>5490211.5094000008</v>
      </c>
      <c r="AO1679" s="1">
        <v>575039.62470000004</v>
      </c>
      <c r="AP1679" s="112">
        <v>1100788.4225882599</v>
      </c>
      <c r="AQ1679" s="172"/>
    </row>
    <row r="1680" spans="1:43" ht="15" customHeight="1" x14ac:dyDescent="0.25">
      <c r="A1680" s="4">
        <f t="shared" si="492"/>
        <v>1651</v>
      </c>
      <c r="B1680" s="22">
        <f t="shared" si="493"/>
        <v>335</v>
      </c>
      <c r="C1680" s="2" t="s">
        <v>645</v>
      </c>
      <c r="D1680" s="2" t="s">
        <v>1219</v>
      </c>
      <c r="E1680" s="5">
        <v>1981</v>
      </c>
      <c r="F1680" s="5">
        <v>1981</v>
      </c>
      <c r="G1680" s="5" t="s">
        <v>48</v>
      </c>
      <c r="H1680" s="5">
        <v>4</v>
      </c>
      <c r="I1680" s="5">
        <v>2</v>
      </c>
      <c r="J1680" s="26">
        <v>1276</v>
      </c>
      <c r="K1680" s="26">
        <v>1276</v>
      </c>
      <c r="L1680" s="26">
        <v>0</v>
      </c>
      <c r="M1680" s="6">
        <v>60</v>
      </c>
      <c r="N1680" s="24">
        <f t="shared" si="490"/>
        <v>36563550.32</v>
      </c>
      <c r="O1680" s="26"/>
      <c r="P1680" s="1">
        <f t="shared" si="484"/>
        <v>31839336.478</v>
      </c>
      <c r="Q1680" s="1"/>
      <c r="R1680" s="1">
        <v>544037.84199999995</v>
      </c>
      <c r="S1680" s="1">
        <v>4180176.0000000005</v>
      </c>
      <c r="T1680" s="1"/>
      <c r="U1680" s="1">
        <f t="shared" si="494"/>
        <v>28654.82</v>
      </c>
      <c r="V1680" s="1">
        <f t="shared" si="494"/>
        <v>28654.82</v>
      </c>
      <c r="W1680" s="7">
        <v>2021</v>
      </c>
      <c r="X1680" s="173" t="s">
        <v>1394</v>
      </c>
      <c r="Y1680" s="11">
        <f>+P1680-'[1]Приложение №1'!$P1675</f>
        <v>0</v>
      </c>
      <c r="AA1680" s="24">
        <f t="shared" si="491"/>
        <v>36563550.32</v>
      </c>
      <c r="AB1680" s="26">
        <v>4266007.5956097599</v>
      </c>
      <c r="AC1680" s="26">
        <v>1955020.1317046401</v>
      </c>
      <c r="AD1680" s="26">
        <v>1978258.1947312797</v>
      </c>
      <c r="AE1680" s="26">
        <v>1287470.5310543999</v>
      </c>
      <c r="AF1680" s="26">
        <v>0</v>
      </c>
      <c r="AG1680" s="26"/>
      <c r="AH1680" s="26">
        <v>129640.86798431998</v>
      </c>
      <c r="AI1680" s="26">
        <v>0</v>
      </c>
      <c r="AJ1680" s="26">
        <v>10198525.1661216</v>
      </c>
      <c r="AK1680" s="26">
        <v>0</v>
      </c>
      <c r="AL1680" s="26">
        <v>5183310.5259751193</v>
      </c>
      <c r="AM1680" s="26">
        <v>7021006.7784964805</v>
      </c>
      <c r="AN1680" s="26">
        <v>3478479.1008000001</v>
      </c>
      <c r="AO1680" s="1">
        <v>365635.50320000004</v>
      </c>
      <c r="AP1680" s="112">
        <v>700195.92432240013</v>
      </c>
      <c r="AQ1680" s="172"/>
    </row>
    <row r="1681" spans="1:43" ht="15" customHeight="1" x14ac:dyDescent="0.25">
      <c r="A1681" s="4">
        <f t="shared" si="492"/>
        <v>1652</v>
      </c>
      <c r="B1681" s="22">
        <f t="shared" si="493"/>
        <v>336</v>
      </c>
      <c r="C1681" s="2" t="s">
        <v>645</v>
      </c>
      <c r="D1681" s="2" t="s">
        <v>1220</v>
      </c>
      <c r="E1681" s="5">
        <v>1980</v>
      </c>
      <c r="F1681" s="5">
        <v>1980</v>
      </c>
      <c r="G1681" s="5" t="s">
        <v>48</v>
      </c>
      <c r="H1681" s="5">
        <v>5</v>
      </c>
      <c r="I1681" s="5">
        <v>2</v>
      </c>
      <c r="J1681" s="26">
        <v>1563.2</v>
      </c>
      <c r="K1681" s="26">
        <v>1563.2</v>
      </c>
      <c r="L1681" s="26">
        <v>0</v>
      </c>
      <c r="M1681" s="6">
        <v>19</v>
      </c>
      <c r="N1681" s="24">
        <f t="shared" si="490"/>
        <v>44793214.620000005</v>
      </c>
      <c r="O1681" s="26"/>
      <c r="P1681" s="1">
        <f t="shared" si="484"/>
        <v>39335798.273600005</v>
      </c>
      <c r="Q1681" s="1"/>
      <c r="R1681" s="1">
        <v>336373.14639999997</v>
      </c>
      <c r="S1681" s="1">
        <v>5121043.2</v>
      </c>
      <c r="T1681" s="1"/>
      <c r="U1681" s="1">
        <f t="shared" si="494"/>
        <v>28654.819997441147</v>
      </c>
      <c r="V1681" s="1">
        <f t="shared" si="494"/>
        <v>28654.819997441147</v>
      </c>
      <c r="W1681" s="7">
        <v>2021</v>
      </c>
      <c r="X1681" s="173" t="s">
        <v>1394</v>
      </c>
      <c r="Y1681" s="11">
        <f>+P1681-'[1]Приложение №1'!$P1676</f>
        <v>0</v>
      </c>
      <c r="AA1681" s="24">
        <f t="shared" si="491"/>
        <v>44793214.620000005</v>
      </c>
      <c r="AB1681" s="26">
        <v>5226193.6294549806</v>
      </c>
      <c r="AC1681" s="26">
        <v>2395052.8743401403</v>
      </c>
      <c r="AD1681" s="26">
        <v>2423521.3209706801</v>
      </c>
      <c r="AE1681" s="26">
        <v>1577252.29948608</v>
      </c>
      <c r="AF1681" s="26">
        <v>0</v>
      </c>
      <c r="AG1681" s="26"/>
      <c r="AH1681" s="26">
        <v>158820.22514147998</v>
      </c>
      <c r="AI1681" s="26">
        <v>0</v>
      </c>
      <c r="AJ1681" s="26">
        <v>12493992.5877186</v>
      </c>
      <c r="AK1681" s="26">
        <v>0</v>
      </c>
      <c r="AL1681" s="26">
        <v>6349961.613361801</v>
      </c>
      <c r="AM1681" s="26">
        <v>8601283.535815319</v>
      </c>
      <c r="AN1681" s="26">
        <v>4261409.5060000001</v>
      </c>
      <c r="AO1681" s="1">
        <v>447932.14620000008</v>
      </c>
      <c r="AP1681" s="112">
        <v>857794.88151092024</v>
      </c>
      <c r="AQ1681" s="172"/>
    </row>
    <row r="1682" spans="1:43" ht="15" customHeight="1" x14ac:dyDescent="0.25">
      <c r="A1682" s="4">
        <f t="shared" si="492"/>
        <v>1653</v>
      </c>
      <c r="B1682" s="22">
        <f t="shared" si="493"/>
        <v>337</v>
      </c>
      <c r="C1682" s="2" t="s">
        <v>278</v>
      </c>
      <c r="D1682" s="2" t="s">
        <v>1221</v>
      </c>
      <c r="E1682" s="5">
        <v>1980</v>
      </c>
      <c r="F1682" s="5">
        <v>1980</v>
      </c>
      <c r="G1682" s="5" t="s">
        <v>63</v>
      </c>
      <c r="H1682" s="5">
        <v>2</v>
      </c>
      <c r="I1682" s="5">
        <v>2</v>
      </c>
      <c r="J1682" s="26">
        <v>266.39999999999998</v>
      </c>
      <c r="K1682" s="26">
        <v>144.6</v>
      </c>
      <c r="L1682" s="26">
        <v>88</v>
      </c>
      <c r="M1682" s="6">
        <v>17</v>
      </c>
      <c r="N1682" s="24">
        <f t="shared" si="490"/>
        <v>5851322.46</v>
      </c>
      <c r="O1682" s="26"/>
      <c r="P1682" s="1">
        <f t="shared" si="484"/>
        <v>5457196.7648</v>
      </c>
      <c r="Q1682" s="1"/>
      <c r="R1682" s="1">
        <v>94976.495200000005</v>
      </c>
      <c r="S1682" s="1">
        <v>299149.19999999995</v>
      </c>
      <c r="T1682" s="26"/>
      <c r="U1682" s="1">
        <f t="shared" si="494"/>
        <v>25156.158469475497</v>
      </c>
      <c r="V1682" s="1">
        <f t="shared" si="494"/>
        <v>25156.158469475497</v>
      </c>
      <c r="W1682" s="7">
        <v>2021</v>
      </c>
      <c r="X1682" s="173" t="s">
        <v>1394</v>
      </c>
      <c r="Y1682" s="11">
        <f>+P1682-'[1]Приложение №1'!$P1677</f>
        <v>-206851.54000000004</v>
      </c>
      <c r="AA1682" s="24">
        <f t="shared" si="491"/>
        <v>5851322.46</v>
      </c>
      <c r="AB1682" s="26">
        <v>743420.43085800007</v>
      </c>
      <c r="AC1682" s="26">
        <v>258208.42471199998</v>
      </c>
      <c r="AD1682" s="26">
        <v>92641.468709999986</v>
      </c>
      <c r="AE1682" s="26">
        <v>427082.88235199999</v>
      </c>
      <c r="AF1682" s="26">
        <v>0</v>
      </c>
      <c r="AG1682" s="26"/>
      <c r="AH1682" s="26">
        <v>138264.652092</v>
      </c>
      <c r="AI1682" s="26">
        <v>0</v>
      </c>
      <c r="AJ1682" s="26">
        <v>909205.57551599992</v>
      </c>
      <c r="AK1682" s="26">
        <v>0</v>
      </c>
      <c r="AL1682" s="26">
        <v>1603675.02519</v>
      </c>
      <c r="AM1682" s="26">
        <v>1553605.6999259999</v>
      </c>
      <c r="AN1682" s="26"/>
      <c r="AO1682" s="1"/>
      <c r="AP1682" s="112">
        <v>125218.300644</v>
      </c>
      <c r="AQ1682" s="172"/>
    </row>
    <row r="1683" spans="1:43" ht="15" customHeight="1" x14ac:dyDescent="0.25">
      <c r="A1683" s="4">
        <f t="shared" si="492"/>
        <v>1654</v>
      </c>
      <c r="B1683" s="22">
        <f t="shared" si="493"/>
        <v>338</v>
      </c>
      <c r="C1683" s="2" t="s">
        <v>281</v>
      </c>
      <c r="D1683" s="2" t="s">
        <v>994</v>
      </c>
      <c r="E1683" s="5">
        <v>1989</v>
      </c>
      <c r="F1683" s="5">
        <v>2013</v>
      </c>
      <c r="G1683" s="5" t="s">
        <v>48</v>
      </c>
      <c r="H1683" s="5">
        <v>4</v>
      </c>
      <c r="I1683" s="5">
        <v>2</v>
      </c>
      <c r="J1683" s="26">
        <v>1349.2</v>
      </c>
      <c r="K1683" s="26">
        <v>1349.2</v>
      </c>
      <c r="L1683" s="26">
        <v>0</v>
      </c>
      <c r="M1683" s="6">
        <v>46</v>
      </c>
      <c r="N1683" s="24">
        <f t="shared" si="490"/>
        <v>12006150.48</v>
      </c>
      <c r="O1683" s="26"/>
      <c r="P1683" s="1">
        <f t="shared" si="484"/>
        <v>7816186.6856000014</v>
      </c>
      <c r="Q1683" s="1"/>
      <c r="R1683" s="1"/>
      <c r="S1683" s="1">
        <v>4189963.7943999991</v>
      </c>
      <c r="T1683" s="1"/>
      <c r="U1683" s="1">
        <f t="shared" si="494"/>
        <v>8898.7181144381848</v>
      </c>
      <c r="V1683" s="1">
        <f t="shared" si="494"/>
        <v>8898.7181144381848</v>
      </c>
      <c r="W1683" s="7">
        <v>2021</v>
      </c>
      <c r="X1683" s="173" t="s">
        <v>1394</v>
      </c>
      <c r="Y1683" s="11">
        <f>+P1683-'[1]Приложение №1'!$P1679</f>
        <v>0</v>
      </c>
      <c r="AA1683" s="24">
        <f t="shared" si="491"/>
        <v>12006150.48</v>
      </c>
      <c r="AB1683" s="26">
        <v>2778320.4092007005</v>
      </c>
      <c r="AC1683" s="26">
        <v>1283573.09968482</v>
      </c>
      <c r="AD1683" s="26">
        <v>0</v>
      </c>
      <c r="AE1683" s="26">
        <v>0</v>
      </c>
      <c r="AF1683" s="26">
        <v>0</v>
      </c>
      <c r="AG1683" s="26"/>
      <c r="AH1683" s="26">
        <v>0</v>
      </c>
      <c r="AI1683" s="26">
        <v>0</v>
      </c>
      <c r="AJ1683" s="26">
        <v>6528512.2887180001</v>
      </c>
      <c r="AK1683" s="26">
        <v>0</v>
      </c>
      <c r="AL1683" s="26">
        <v>0</v>
      </c>
      <c r="AM1683" s="26">
        <v>0</v>
      </c>
      <c r="AN1683" s="26">
        <v>1064092.452</v>
      </c>
      <c r="AO1683" s="1">
        <v>120061.50480000001</v>
      </c>
      <c r="AP1683" s="112">
        <v>231590.72559648004</v>
      </c>
      <c r="AQ1683" s="172"/>
    </row>
    <row r="1684" spans="1:43" ht="15" customHeight="1" x14ac:dyDescent="0.25">
      <c r="A1684" s="4">
        <f t="shared" si="492"/>
        <v>1655</v>
      </c>
      <c r="B1684" s="22">
        <f t="shared" si="493"/>
        <v>339</v>
      </c>
      <c r="C1684" s="2" t="s">
        <v>281</v>
      </c>
      <c r="D1684" s="2" t="s">
        <v>1222</v>
      </c>
      <c r="E1684" s="5">
        <v>1989</v>
      </c>
      <c r="F1684" s="5">
        <v>2013</v>
      </c>
      <c r="G1684" s="5" t="s">
        <v>48</v>
      </c>
      <c r="H1684" s="5">
        <v>4</v>
      </c>
      <c r="I1684" s="5">
        <v>1</v>
      </c>
      <c r="J1684" s="26">
        <v>872.9</v>
      </c>
      <c r="K1684" s="26">
        <v>805.9</v>
      </c>
      <c r="L1684" s="26">
        <v>67</v>
      </c>
      <c r="M1684" s="6">
        <v>23</v>
      </c>
      <c r="N1684" s="24">
        <f t="shared" si="490"/>
        <v>3689249.02</v>
      </c>
      <c r="O1684" s="26"/>
      <c r="P1684" s="1">
        <f t="shared" si="484"/>
        <v>1470770.9100000001</v>
      </c>
      <c r="Q1684" s="1"/>
      <c r="R1684" s="1">
        <v>393660.7058</v>
      </c>
      <c r="S1684" s="1">
        <v>1824817.4041999998</v>
      </c>
      <c r="T1684" s="1"/>
      <c r="U1684" s="1">
        <f t="shared" si="494"/>
        <v>4226.4280215374038</v>
      </c>
      <c r="V1684" s="1">
        <f t="shared" si="494"/>
        <v>4226.4280215374038</v>
      </c>
      <c r="W1684" s="7">
        <v>2021</v>
      </c>
      <c r="X1684" s="173" t="s">
        <v>1394</v>
      </c>
      <c r="Y1684" s="11">
        <f>+P1684-'[1]Приложение №1'!$P1680</f>
        <v>0</v>
      </c>
      <c r="AA1684" s="24">
        <f t="shared" si="491"/>
        <v>3689249.02</v>
      </c>
      <c r="AB1684" s="26">
        <v>1648298.3059179001</v>
      </c>
      <c r="AC1684" s="26">
        <v>761507.33362662012</v>
      </c>
      <c r="AD1684" s="26">
        <v>771439.24014654011</v>
      </c>
      <c r="AE1684" s="26">
        <v>0</v>
      </c>
      <c r="AF1684" s="26">
        <v>0</v>
      </c>
      <c r="AG1684" s="26"/>
      <c r="AH1684" s="26">
        <v>75038.982825239989</v>
      </c>
      <c r="AI1684" s="26">
        <v>0</v>
      </c>
      <c r="AJ1684" s="26">
        <v>0</v>
      </c>
      <c r="AK1684" s="26">
        <v>0</v>
      </c>
      <c r="AL1684" s="26">
        <v>0</v>
      </c>
      <c r="AM1684" s="26">
        <v>0</v>
      </c>
      <c r="AN1684" s="26">
        <v>324864.33429999999</v>
      </c>
      <c r="AO1684" s="1">
        <v>36892.490199999993</v>
      </c>
      <c r="AP1684" s="112">
        <v>71208.332983699991</v>
      </c>
      <c r="AQ1684" s="172"/>
    </row>
    <row r="1685" spans="1:43" ht="15" customHeight="1" x14ac:dyDescent="0.25">
      <c r="A1685" s="4">
        <f t="shared" si="492"/>
        <v>1656</v>
      </c>
      <c r="B1685" s="22">
        <f t="shared" si="493"/>
        <v>340</v>
      </c>
      <c r="C1685" s="2" t="s">
        <v>281</v>
      </c>
      <c r="D1685" s="2" t="s">
        <v>1223</v>
      </c>
      <c r="E1685" s="5">
        <v>1992</v>
      </c>
      <c r="F1685" s="5">
        <v>2013</v>
      </c>
      <c r="G1685" s="5" t="s">
        <v>48</v>
      </c>
      <c r="H1685" s="5">
        <v>5</v>
      </c>
      <c r="I1685" s="5">
        <v>3</v>
      </c>
      <c r="J1685" s="26">
        <v>2942.76</v>
      </c>
      <c r="K1685" s="26">
        <v>2942.76</v>
      </c>
      <c r="L1685" s="26">
        <v>0</v>
      </c>
      <c r="M1685" s="6">
        <v>91</v>
      </c>
      <c r="N1685" s="24">
        <f t="shared" si="490"/>
        <v>24232773.930000003</v>
      </c>
      <c r="O1685" s="26"/>
      <c r="P1685" s="1">
        <f t="shared" si="484"/>
        <v>13317017.774480002</v>
      </c>
      <c r="Q1685" s="1"/>
      <c r="R1685" s="1">
        <v>1275274.39552</v>
      </c>
      <c r="S1685" s="1">
        <v>9640481.7599999998</v>
      </c>
      <c r="T1685" s="1"/>
      <c r="U1685" s="1">
        <f t="shared" si="494"/>
        <v>8234.7095685682834</v>
      </c>
      <c r="V1685" s="1">
        <f t="shared" si="494"/>
        <v>8234.7095685682834</v>
      </c>
      <c r="W1685" s="7">
        <v>2021</v>
      </c>
      <c r="X1685" s="173" t="s">
        <v>1394</v>
      </c>
      <c r="Y1685" s="11">
        <f>+P1685-'[1]Приложение №1'!$P1681</f>
        <v>0</v>
      </c>
      <c r="AA1685" s="24">
        <f t="shared" si="491"/>
        <v>24232773.930000003</v>
      </c>
      <c r="AB1685" s="26">
        <v>6144661.3698833995</v>
      </c>
      <c r="AC1685" s="26">
        <v>2838809.3808026402</v>
      </c>
      <c r="AD1685" s="26">
        <v>2875834.3669440001</v>
      </c>
      <c r="AE1685" s="26">
        <v>1857721.65669048</v>
      </c>
      <c r="AF1685" s="26">
        <v>0</v>
      </c>
      <c r="AG1685" s="26"/>
      <c r="AH1685" s="26">
        <v>0</v>
      </c>
      <c r="AI1685" s="26">
        <v>0</v>
      </c>
      <c r="AJ1685" s="26">
        <v>0</v>
      </c>
      <c r="AK1685" s="26">
        <v>0</v>
      </c>
      <c r="AL1685" s="26">
        <v>7458847.8699054606</v>
      </c>
      <c r="AM1685" s="26">
        <v>0</v>
      </c>
      <c r="AN1685" s="26">
        <v>2351498.0564000001</v>
      </c>
      <c r="AO1685" s="1">
        <v>242327.73930000002</v>
      </c>
      <c r="AP1685" s="112">
        <v>463073.49007401994</v>
      </c>
      <c r="AQ1685" s="172"/>
    </row>
    <row r="1686" spans="1:43" ht="15" customHeight="1" x14ac:dyDescent="0.25">
      <c r="A1686" s="4">
        <f t="shared" si="492"/>
        <v>1657</v>
      </c>
      <c r="B1686" s="22">
        <f t="shared" si="493"/>
        <v>341</v>
      </c>
      <c r="C1686" s="2" t="s">
        <v>281</v>
      </c>
      <c r="D1686" s="2" t="s">
        <v>995</v>
      </c>
      <c r="E1686" s="5">
        <v>1993</v>
      </c>
      <c r="F1686" s="5">
        <v>2013</v>
      </c>
      <c r="G1686" s="5" t="s">
        <v>48</v>
      </c>
      <c r="H1686" s="5">
        <v>4</v>
      </c>
      <c r="I1686" s="5">
        <v>2</v>
      </c>
      <c r="J1686" s="26">
        <v>1782.7</v>
      </c>
      <c r="K1686" s="26">
        <v>1782.7</v>
      </c>
      <c r="L1686" s="26">
        <v>0</v>
      </c>
      <c r="M1686" s="6">
        <v>51</v>
      </c>
      <c r="N1686" s="24">
        <f t="shared" si="490"/>
        <v>5024147.25</v>
      </c>
      <c r="O1686" s="26"/>
      <c r="P1686" s="1">
        <f t="shared" si="484"/>
        <v>4024481.5486000003</v>
      </c>
      <c r="Q1686" s="1"/>
      <c r="R1686" s="1"/>
      <c r="S1686" s="1">
        <v>999665.70139999967</v>
      </c>
      <c r="T1686" s="1"/>
      <c r="U1686" s="1">
        <f t="shared" si="494"/>
        <v>2818.2797161608796</v>
      </c>
      <c r="V1686" s="1">
        <f t="shared" si="494"/>
        <v>2818.2797161608796</v>
      </c>
      <c r="W1686" s="7">
        <v>2021</v>
      </c>
      <c r="X1686" s="173" t="s">
        <v>1394</v>
      </c>
      <c r="Y1686" s="11">
        <f>+P1686-'[1]Приложение №1'!$P1682</f>
        <v>0</v>
      </c>
      <c r="AA1686" s="24">
        <f t="shared" si="491"/>
        <v>5024147.25</v>
      </c>
      <c r="AB1686" s="26">
        <v>0</v>
      </c>
      <c r="AC1686" s="26">
        <v>0</v>
      </c>
      <c r="AD1686" s="26">
        <v>0</v>
      </c>
      <c r="AE1686" s="26">
        <v>0</v>
      </c>
      <c r="AF1686" s="26">
        <v>0</v>
      </c>
      <c r="AG1686" s="26"/>
      <c r="AH1686" s="26">
        <v>0</v>
      </c>
      <c r="AI1686" s="26">
        <v>0</v>
      </c>
      <c r="AJ1686" s="26">
        <v>0</v>
      </c>
      <c r="AK1686" s="26">
        <v>0</v>
      </c>
      <c r="AL1686" s="26">
        <v>4375801.1439765003</v>
      </c>
      <c r="AM1686" s="26">
        <v>0</v>
      </c>
      <c r="AN1686" s="26">
        <v>502414.72500000003</v>
      </c>
      <c r="AO1686" s="1">
        <v>50241.472500000003</v>
      </c>
      <c r="AP1686" s="112">
        <v>95689.908523500009</v>
      </c>
      <c r="AQ1686" s="172"/>
    </row>
    <row r="1687" spans="1:43" ht="15" customHeight="1" x14ac:dyDescent="0.25">
      <c r="A1687" s="4">
        <f t="shared" si="492"/>
        <v>1658</v>
      </c>
      <c r="B1687" s="22">
        <f t="shared" si="493"/>
        <v>342</v>
      </c>
      <c r="C1687" s="2" t="s">
        <v>656</v>
      </c>
      <c r="D1687" s="2" t="s">
        <v>1224</v>
      </c>
      <c r="E1687" s="5">
        <v>1986</v>
      </c>
      <c r="F1687" s="5">
        <v>1986</v>
      </c>
      <c r="G1687" s="5" t="s">
        <v>63</v>
      </c>
      <c r="H1687" s="5">
        <v>2</v>
      </c>
      <c r="I1687" s="5">
        <v>2</v>
      </c>
      <c r="J1687" s="26">
        <v>1091.8</v>
      </c>
      <c r="K1687" s="26">
        <v>908.7</v>
      </c>
      <c r="L1687" s="26">
        <v>0</v>
      </c>
      <c r="M1687" s="6">
        <v>39</v>
      </c>
      <c r="N1687" s="24">
        <f t="shared" si="490"/>
        <v>17397043.329999998</v>
      </c>
      <c r="O1687" s="26"/>
      <c r="P1687" s="1">
        <f t="shared" si="484"/>
        <v>16512398.155599996</v>
      </c>
      <c r="Q1687" s="1"/>
      <c r="R1687" s="1">
        <v>181311.3744</v>
      </c>
      <c r="S1687" s="1">
        <v>703333.8</v>
      </c>
      <c r="T1687" s="26"/>
      <c r="U1687" s="1">
        <f t="shared" si="494"/>
        <v>19144.980004401888</v>
      </c>
      <c r="V1687" s="1">
        <f t="shared" si="494"/>
        <v>19144.980004401888</v>
      </c>
      <c r="W1687" s="7">
        <v>2021</v>
      </c>
      <c r="X1687" s="173" t="s">
        <v>1394</v>
      </c>
      <c r="Y1687" s="11">
        <f>+P1687-'[1]Приложение №1'!$P1692</f>
        <v>0</v>
      </c>
      <c r="AA1687" s="24">
        <f t="shared" si="491"/>
        <v>17397043.329999998</v>
      </c>
      <c r="AB1687" s="26">
        <v>2031063.7281643797</v>
      </c>
      <c r="AC1687" s="26">
        <v>726174.09724439995</v>
      </c>
      <c r="AD1687" s="26">
        <v>280057.50576132006</v>
      </c>
      <c r="AE1687" s="26">
        <v>1084281.9468642001</v>
      </c>
      <c r="AF1687" s="26">
        <v>0</v>
      </c>
      <c r="AG1687" s="26"/>
      <c r="AH1687" s="26">
        <v>493172.87956775998</v>
      </c>
      <c r="AI1687" s="26">
        <v>0</v>
      </c>
      <c r="AJ1687" s="26">
        <v>2475920.0647692</v>
      </c>
      <c r="AK1687" s="26">
        <v>0</v>
      </c>
      <c r="AL1687" s="26">
        <v>4225294.2396462001</v>
      </c>
      <c r="AM1687" s="26">
        <v>3915676.5986725795</v>
      </c>
      <c r="AN1687" s="26">
        <v>1658346.6953</v>
      </c>
      <c r="AO1687" s="1">
        <v>173970.43329999998</v>
      </c>
      <c r="AP1687" s="112">
        <v>333085.14070995996</v>
      </c>
      <c r="AQ1687" s="172"/>
    </row>
    <row r="1688" spans="1:43" ht="15" customHeight="1" x14ac:dyDescent="0.25">
      <c r="A1688" s="4">
        <f t="shared" si="492"/>
        <v>1659</v>
      </c>
      <c r="B1688" s="22">
        <f t="shared" si="493"/>
        <v>343</v>
      </c>
      <c r="C1688" s="2" t="s">
        <v>656</v>
      </c>
      <c r="D1688" s="2" t="s">
        <v>1225</v>
      </c>
      <c r="E1688" s="5">
        <v>1987</v>
      </c>
      <c r="F1688" s="5">
        <v>1987</v>
      </c>
      <c r="G1688" s="5" t="s">
        <v>63</v>
      </c>
      <c r="H1688" s="5">
        <v>2</v>
      </c>
      <c r="I1688" s="5">
        <v>1</v>
      </c>
      <c r="J1688" s="26">
        <v>703.4</v>
      </c>
      <c r="K1688" s="26">
        <v>631.6</v>
      </c>
      <c r="L1688" s="26">
        <v>0</v>
      </c>
      <c r="M1688" s="6">
        <v>21</v>
      </c>
      <c r="N1688" s="24">
        <f t="shared" si="490"/>
        <v>12091969.380000001</v>
      </c>
      <c r="O1688" s="26"/>
      <c r="P1688" s="1">
        <f t="shared" si="484"/>
        <v>11432828.500800001</v>
      </c>
      <c r="Q1688" s="1"/>
      <c r="R1688" s="1">
        <v>170282.4792</v>
      </c>
      <c r="S1688" s="1">
        <v>488858.4</v>
      </c>
      <c r="T1688" s="26"/>
      <c r="U1688" s="1">
        <f t="shared" si="494"/>
        <v>19144.980018999366</v>
      </c>
      <c r="V1688" s="1">
        <f t="shared" si="494"/>
        <v>19144.980018999366</v>
      </c>
      <c r="W1688" s="7">
        <v>2021</v>
      </c>
      <c r="X1688" s="173" t="s">
        <v>1394</v>
      </c>
      <c r="Y1688" s="11">
        <f>+P1688-'[1]Приложение №1'!$P1693</f>
        <v>0</v>
      </c>
      <c r="AA1688" s="24">
        <f t="shared" si="491"/>
        <v>12091969.380000001</v>
      </c>
      <c r="AB1688" s="26">
        <v>1411708.87059384</v>
      </c>
      <c r="AC1688" s="26">
        <v>504733.74662003998</v>
      </c>
      <c r="AD1688" s="26">
        <v>194656.45967292</v>
      </c>
      <c r="AE1688" s="26">
        <v>753639.79212480003</v>
      </c>
      <c r="AF1688" s="26">
        <v>0</v>
      </c>
      <c r="AG1688" s="26"/>
      <c r="AH1688" s="26">
        <v>342784.18884528003</v>
      </c>
      <c r="AI1688" s="26">
        <v>0</v>
      </c>
      <c r="AJ1688" s="26">
        <v>1720910.2179654001</v>
      </c>
      <c r="AK1688" s="26">
        <v>0</v>
      </c>
      <c r="AL1688" s="26">
        <v>2936828.2597420197</v>
      </c>
      <c r="AM1688" s="26">
        <v>2721625.7774705999</v>
      </c>
      <c r="AN1688" s="26">
        <v>1152648.5896999999</v>
      </c>
      <c r="AO1688" s="1">
        <v>120919.69380000001</v>
      </c>
      <c r="AP1688" s="112">
        <v>231513.78346510002</v>
      </c>
      <c r="AQ1688" s="172"/>
    </row>
    <row r="1689" spans="1:43" ht="15" customHeight="1" x14ac:dyDescent="0.25">
      <c r="A1689" s="4">
        <f t="shared" si="492"/>
        <v>1660</v>
      </c>
      <c r="B1689" s="22">
        <f t="shared" si="493"/>
        <v>344</v>
      </c>
      <c r="C1689" s="2" t="s">
        <v>656</v>
      </c>
      <c r="D1689" s="2" t="s">
        <v>1226</v>
      </c>
      <c r="E1689" s="5">
        <v>1979</v>
      </c>
      <c r="F1689" s="5">
        <v>1979</v>
      </c>
      <c r="G1689" s="5" t="s">
        <v>63</v>
      </c>
      <c r="H1689" s="5">
        <v>2</v>
      </c>
      <c r="I1689" s="5">
        <v>1</v>
      </c>
      <c r="J1689" s="26">
        <v>736.8</v>
      </c>
      <c r="K1689" s="26">
        <v>664.4</v>
      </c>
      <c r="L1689" s="26">
        <v>0</v>
      </c>
      <c r="M1689" s="6">
        <v>6</v>
      </c>
      <c r="N1689" s="24">
        <f t="shared" si="490"/>
        <v>12719924.699999999</v>
      </c>
      <c r="O1689" s="26"/>
      <c r="P1689" s="1">
        <f t="shared" si="484"/>
        <v>12027384.077199999</v>
      </c>
      <c r="Q1689" s="1"/>
      <c r="R1689" s="1">
        <v>178295.02280000001</v>
      </c>
      <c r="S1689" s="1">
        <v>514245.6</v>
      </c>
      <c r="T1689" s="26"/>
      <c r="U1689" s="1">
        <f t="shared" si="494"/>
        <v>19144.979981938592</v>
      </c>
      <c r="V1689" s="1">
        <f t="shared" si="494"/>
        <v>19144.979981938592</v>
      </c>
      <c r="W1689" s="7">
        <v>2021</v>
      </c>
      <c r="X1689" s="173" t="s">
        <v>1394</v>
      </c>
      <c r="Y1689" s="11">
        <f>+P1689-'[1]Приложение №1'!$P1694</f>
        <v>0</v>
      </c>
      <c r="AA1689" s="24">
        <f t="shared" si="491"/>
        <v>12719924.699999999</v>
      </c>
      <c r="AB1689" s="26">
        <v>1485021.1741965599</v>
      </c>
      <c r="AC1689" s="26">
        <v>530945.38595531986</v>
      </c>
      <c r="AD1689" s="26">
        <v>204765.27436931999</v>
      </c>
      <c r="AE1689" s="26">
        <v>792777.50716416002</v>
      </c>
      <c r="AF1689" s="26">
        <v>0</v>
      </c>
      <c r="AG1689" s="26"/>
      <c r="AH1689" s="26">
        <v>360585.51313679997</v>
      </c>
      <c r="AI1689" s="26">
        <v>0</v>
      </c>
      <c r="AJ1689" s="26">
        <v>1810279.8393498</v>
      </c>
      <c r="AK1689" s="26">
        <v>0</v>
      </c>
      <c r="AL1689" s="26">
        <v>3089342.4604656599</v>
      </c>
      <c r="AM1689" s="26">
        <v>2862964.1577524398</v>
      </c>
      <c r="AN1689" s="26">
        <v>1212507.4759</v>
      </c>
      <c r="AO1689" s="1">
        <v>127199.24699999999</v>
      </c>
      <c r="AP1689" s="112">
        <v>243536.66470994</v>
      </c>
      <c r="AQ1689" s="172"/>
    </row>
    <row r="1690" spans="1:43" ht="15" customHeight="1" x14ac:dyDescent="0.25">
      <c r="A1690" s="4">
        <f t="shared" si="492"/>
        <v>1661</v>
      </c>
      <c r="B1690" s="22">
        <f t="shared" si="493"/>
        <v>345</v>
      </c>
      <c r="C1690" s="2" t="s">
        <v>656</v>
      </c>
      <c r="D1690" s="2" t="s">
        <v>1227</v>
      </c>
      <c r="E1690" s="5">
        <v>1985</v>
      </c>
      <c r="F1690" s="5">
        <v>1985</v>
      </c>
      <c r="G1690" s="5" t="s">
        <v>63</v>
      </c>
      <c r="H1690" s="5">
        <v>2</v>
      </c>
      <c r="I1690" s="5">
        <v>1</v>
      </c>
      <c r="J1690" s="26">
        <v>694.6</v>
      </c>
      <c r="K1690" s="26">
        <v>630.4</v>
      </c>
      <c r="L1690" s="26">
        <v>0</v>
      </c>
      <c r="M1690" s="6">
        <v>27</v>
      </c>
      <c r="N1690" s="24">
        <f t="shared" si="490"/>
        <v>12068995.379999999</v>
      </c>
      <c r="O1690" s="26"/>
      <c r="P1690" s="1">
        <f t="shared" ref="P1690:P1733" si="495">N1690-Q1690-R1690-S1690-O1690-T1690</f>
        <v>11383573.495199999</v>
      </c>
      <c r="Q1690" s="1"/>
      <c r="R1690" s="1">
        <v>197492.28480000002</v>
      </c>
      <c r="S1690" s="1">
        <v>487929.59999999998</v>
      </c>
      <c r="T1690" s="26"/>
      <c r="U1690" s="1">
        <f t="shared" si="494"/>
        <v>19144.979980964465</v>
      </c>
      <c r="V1690" s="1">
        <f t="shared" si="494"/>
        <v>19144.979980964465</v>
      </c>
      <c r="W1690" s="7">
        <v>2021</v>
      </c>
      <c r="X1690" s="173" t="s">
        <v>1394</v>
      </c>
      <c r="Y1690" s="11">
        <f>+P1690-'[1]Приложение №1'!$P1695</f>
        <v>0</v>
      </c>
      <c r="AA1690" s="24">
        <f t="shared" si="491"/>
        <v>12068995.379999999</v>
      </c>
      <c r="AB1690" s="26">
        <v>1409026.7131449599</v>
      </c>
      <c r="AC1690" s="26">
        <v>503774.79142788</v>
      </c>
      <c r="AD1690" s="26">
        <v>194286.61776636</v>
      </c>
      <c r="AE1690" s="26">
        <v>752207.91752232006</v>
      </c>
      <c r="AF1690" s="26">
        <v>0</v>
      </c>
      <c r="AG1690" s="26"/>
      <c r="AH1690" s="26">
        <v>342132.91293047997</v>
      </c>
      <c r="AI1690" s="26">
        <v>0</v>
      </c>
      <c r="AJ1690" s="26">
        <v>1717640.594019</v>
      </c>
      <c r="AK1690" s="26">
        <v>0</v>
      </c>
      <c r="AL1690" s="26">
        <v>2931248.4755219398</v>
      </c>
      <c r="AM1690" s="26">
        <v>2716454.8538962798</v>
      </c>
      <c r="AN1690" s="26">
        <v>1150458.6285000001</v>
      </c>
      <c r="AO1690" s="1">
        <v>120689.95379999999</v>
      </c>
      <c r="AP1690" s="112">
        <v>231073.92147078001</v>
      </c>
      <c r="AQ1690" s="172"/>
    </row>
    <row r="1691" spans="1:43" ht="15" customHeight="1" x14ac:dyDescent="0.25">
      <c r="A1691" s="4">
        <f t="shared" si="492"/>
        <v>1662</v>
      </c>
      <c r="B1691" s="22">
        <f t="shared" si="493"/>
        <v>346</v>
      </c>
      <c r="C1691" s="2" t="s">
        <v>656</v>
      </c>
      <c r="D1691" s="2" t="s">
        <v>1228</v>
      </c>
      <c r="E1691" s="5">
        <v>1989</v>
      </c>
      <c r="F1691" s="5">
        <v>1989</v>
      </c>
      <c r="G1691" s="5" t="s">
        <v>63</v>
      </c>
      <c r="H1691" s="5">
        <v>2</v>
      </c>
      <c r="I1691" s="5">
        <v>1</v>
      </c>
      <c r="J1691" s="26">
        <v>1257.5999999999999</v>
      </c>
      <c r="K1691" s="26">
        <v>1065.8</v>
      </c>
      <c r="L1691" s="26">
        <v>0</v>
      </c>
      <c r="M1691" s="6">
        <v>56</v>
      </c>
      <c r="N1691" s="24">
        <f t="shared" si="490"/>
        <v>20404719.690000001</v>
      </c>
      <c r="O1691" s="26"/>
      <c r="P1691" s="1">
        <f t="shared" si="495"/>
        <v>19260624.420400001</v>
      </c>
      <c r="Q1691" s="1"/>
      <c r="R1691" s="1">
        <v>319166.06959999999</v>
      </c>
      <c r="S1691" s="1">
        <v>824929.2</v>
      </c>
      <c r="T1691" s="26"/>
      <c r="U1691" s="1">
        <f t="shared" si="494"/>
        <v>19144.980005629575</v>
      </c>
      <c r="V1691" s="1">
        <f t="shared" si="494"/>
        <v>19144.980005629575</v>
      </c>
      <c r="W1691" s="7">
        <v>2021</v>
      </c>
      <c r="X1691" s="173" t="s">
        <v>1394</v>
      </c>
      <c r="Y1691" s="11">
        <f>+P1691-'[1]Приложение №1'!$P1696</f>
        <v>0</v>
      </c>
      <c r="AA1691" s="24">
        <f t="shared" si="491"/>
        <v>20404719.690000001</v>
      </c>
      <c r="AB1691" s="26">
        <v>2582623.0447079996</v>
      </c>
      <c r="AC1691" s="26">
        <v>917318.70774600003</v>
      </c>
      <c r="AD1691" s="26">
        <v>348984.69160799996</v>
      </c>
      <c r="AE1691" s="26">
        <v>1450061.5018259999</v>
      </c>
      <c r="AF1691" s="26">
        <v>0</v>
      </c>
      <c r="AG1691" s="26"/>
      <c r="AH1691" s="26">
        <v>590239.53676799999</v>
      </c>
      <c r="AI1691" s="26">
        <v>0</v>
      </c>
      <c r="AJ1691" s="26">
        <v>3166460.9912880003</v>
      </c>
      <c r="AK1691" s="26">
        <v>0</v>
      </c>
      <c r="AL1691" s="26">
        <v>5511148.9543319996</v>
      </c>
      <c r="AM1691" s="26">
        <v>5096985.0403080005</v>
      </c>
      <c r="AN1691" s="26">
        <v>264357.25</v>
      </c>
      <c r="AO1691" s="1">
        <v>46532</v>
      </c>
      <c r="AP1691" s="112">
        <v>430007.97141600004</v>
      </c>
      <c r="AQ1691" s="172"/>
    </row>
    <row r="1692" spans="1:43" ht="15" customHeight="1" x14ac:dyDescent="0.25">
      <c r="A1692" s="4">
        <f t="shared" si="492"/>
        <v>1663</v>
      </c>
      <c r="B1692" s="22">
        <f t="shared" si="493"/>
        <v>347</v>
      </c>
      <c r="C1692" s="2" t="s">
        <v>1003</v>
      </c>
      <c r="D1692" s="2" t="s">
        <v>1004</v>
      </c>
      <c r="E1692" s="5">
        <v>1995</v>
      </c>
      <c r="F1692" s="5">
        <v>1995</v>
      </c>
      <c r="G1692" s="5" t="s">
        <v>63</v>
      </c>
      <c r="H1692" s="5">
        <v>2</v>
      </c>
      <c r="I1692" s="5">
        <v>2</v>
      </c>
      <c r="J1692" s="26">
        <v>627.59</v>
      </c>
      <c r="K1692" s="26">
        <v>584.20000000000005</v>
      </c>
      <c r="L1692" s="26">
        <v>0</v>
      </c>
      <c r="M1692" s="6">
        <v>37</v>
      </c>
      <c r="N1692" s="24">
        <f t="shared" si="490"/>
        <v>7863162.5799999991</v>
      </c>
      <c r="O1692" s="26"/>
      <c r="P1692" s="1">
        <f t="shared" si="495"/>
        <v>7339128.1695999997</v>
      </c>
      <c r="Q1692" s="1"/>
      <c r="R1692" s="1">
        <v>71863.610400000005</v>
      </c>
      <c r="S1692" s="1">
        <v>452170.8000000001</v>
      </c>
      <c r="T1692" s="26"/>
      <c r="U1692" s="1">
        <f t="shared" si="494"/>
        <v>13459.709996576512</v>
      </c>
      <c r="V1692" s="1">
        <f t="shared" si="494"/>
        <v>13459.709996576512</v>
      </c>
      <c r="W1692" s="7">
        <v>2021</v>
      </c>
      <c r="X1692" s="173" t="s">
        <v>1394</v>
      </c>
      <c r="Y1692" s="11">
        <f>+P1692-'[1]Приложение №1'!$P1697</f>
        <v>0</v>
      </c>
      <c r="AA1692" s="24">
        <f t="shared" si="491"/>
        <v>7863162.5799999991</v>
      </c>
      <c r="AB1692" s="26">
        <v>0</v>
      </c>
      <c r="AC1692" s="26">
        <v>0</v>
      </c>
      <c r="AD1692" s="26">
        <v>0</v>
      </c>
      <c r="AE1692" s="26">
        <v>0</v>
      </c>
      <c r="AF1692" s="26">
        <v>0</v>
      </c>
      <c r="AG1692" s="26"/>
      <c r="AH1692" s="26">
        <v>0</v>
      </c>
      <c r="AI1692" s="26">
        <v>0</v>
      </c>
      <c r="AJ1692" s="26">
        <v>0</v>
      </c>
      <c r="AK1692" s="26">
        <v>0</v>
      </c>
      <c r="AL1692" s="26">
        <v>3936233.0455139996</v>
      </c>
      <c r="AM1692" s="26">
        <v>3645080.1594480001</v>
      </c>
      <c r="AN1692" s="26">
        <v>93234.52</v>
      </c>
      <c r="AO1692" s="1">
        <v>22826.89</v>
      </c>
      <c r="AP1692" s="112">
        <v>165787.96503800002</v>
      </c>
      <c r="AQ1692" s="172"/>
    </row>
    <row r="1693" spans="1:43" ht="15" customHeight="1" x14ac:dyDescent="0.25">
      <c r="A1693" s="4">
        <f t="shared" si="492"/>
        <v>1664</v>
      </c>
      <c r="B1693" s="22">
        <f t="shared" si="493"/>
        <v>348</v>
      </c>
      <c r="C1693" s="2" t="s">
        <v>658</v>
      </c>
      <c r="D1693" s="2" t="s">
        <v>1229</v>
      </c>
      <c r="E1693" s="5">
        <v>1985</v>
      </c>
      <c r="F1693" s="5">
        <v>1985</v>
      </c>
      <c r="G1693" s="5" t="s">
        <v>63</v>
      </c>
      <c r="H1693" s="5">
        <v>2</v>
      </c>
      <c r="I1693" s="5">
        <v>3</v>
      </c>
      <c r="J1693" s="26">
        <v>815.3</v>
      </c>
      <c r="K1693" s="26">
        <v>732.1</v>
      </c>
      <c r="L1693" s="26">
        <v>0</v>
      </c>
      <c r="M1693" s="6">
        <v>26</v>
      </c>
      <c r="N1693" s="24">
        <f t="shared" si="490"/>
        <v>3683253.67</v>
      </c>
      <c r="O1693" s="26"/>
      <c r="P1693" s="1">
        <f t="shared" si="495"/>
        <v>2943627.5647999998</v>
      </c>
      <c r="Q1693" s="1"/>
      <c r="R1693" s="1">
        <v>172980.7052</v>
      </c>
      <c r="S1693" s="1">
        <v>566645.4</v>
      </c>
      <c r="T1693" s="26"/>
      <c r="U1693" s="1">
        <f t="shared" si="494"/>
        <v>5031.0800027318674</v>
      </c>
      <c r="V1693" s="1">
        <f t="shared" si="494"/>
        <v>5031.0800027318674</v>
      </c>
      <c r="W1693" s="7">
        <v>2021</v>
      </c>
      <c r="X1693" s="173" t="s">
        <v>1394</v>
      </c>
      <c r="Y1693" s="11">
        <f>+P1693-'[1]Приложение №1'!$P1698</f>
        <v>0</v>
      </c>
      <c r="AA1693" s="24">
        <f t="shared" si="491"/>
        <v>3683253.67</v>
      </c>
      <c r="AB1693" s="26">
        <v>0</v>
      </c>
      <c r="AC1693" s="26">
        <v>0</v>
      </c>
      <c r="AD1693" s="26">
        <v>0</v>
      </c>
      <c r="AE1693" s="26">
        <v>0</v>
      </c>
      <c r="AF1693" s="26">
        <v>0</v>
      </c>
      <c r="AG1693" s="26"/>
      <c r="AH1693" s="26">
        <v>0</v>
      </c>
      <c r="AI1693" s="26">
        <v>0</v>
      </c>
      <c r="AJ1693" s="26">
        <v>0</v>
      </c>
      <c r="AK1693" s="26">
        <v>0</v>
      </c>
      <c r="AL1693" s="26">
        <v>0</v>
      </c>
      <c r="AM1693" s="26">
        <v>3518033.1795839998</v>
      </c>
      <c r="AN1693" s="26">
        <v>57785.83</v>
      </c>
      <c r="AO1693" s="1">
        <v>30502.400000000001</v>
      </c>
      <c r="AP1693" s="112">
        <v>76932.260416000005</v>
      </c>
      <c r="AQ1693" s="172"/>
    </row>
    <row r="1694" spans="1:43" ht="15" customHeight="1" x14ac:dyDescent="0.25">
      <c r="A1694" s="4">
        <f t="shared" si="492"/>
        <v>1665</v>
      </c>
      <c r="B1694" s="22">
        <f t="shared" si="493"/>
        <v>349</v>
      </c>
      <c r="C1694" s="2" t="s">
        <v>658</v>
      </c>
      <c r="D1694" s="2" t="s">
        <v>1230</v>
      </c>
      <c r="E1694" s="5">
        <v>1985</v>
      </c>
      <c r="F1694" s="5">
        <v>1985</v>
      </c>
      <c r="G1694" s="5" t="s">
        <v>63</v>
      </c>
      <c r="H1694" s="5">
        <v>2</v>
      </c>
      <c r="I1694" s="5">
        <v>3</v>
      </c>
      <c r="J1694" s="26">
        <v>831.5</v>
      </c>
      <c r="K1694" s="26">
        <v>743.7</v>
      </c>
      <c r="L1694" s="26">
        <v>0</v>
      </c>
      <c r="M1694" s="6">
        <v>27</v>
      </c>
      <c r="N1694" s="24">
        <f t="shared" si="490"/>
        <v>3741614.2</v>
      </c>
      <c r="O1694" s="26"/>
      <c r="P1694" s="1">
        <f t="shared" si="495"/>
        <v>2954925.2656000005</v>
      </c>
      <c r="Q1694" s="1"/>
      <c r="R1694" s="1">
        <v>211065.13439999998</v>
      </c>
      <c r="S1694" s="1">
        <v>575623.80000000005</v>
      </c>
      <c r="T1694" s="26"/>
      <c r="U1694" s="1">
        <f t="shared" si="494"/>
        <v>5031.0800053785124</v>
      </c>
      <c r="V1694" s="1">
        <f t="shared" si="494"/>
        <v>5031.0800053785124</v>
      </c>
      <c r="W1694" s="7">
        <v>2021</v>
      </c>
      <c r="X1694" s="173" t="s">
        <v>1394</v>
      </c>
      <c r="Y1694" s="11">
        <f>+P1694-'[1]Приложение №1'!$P1699</f>
        <v>0</v>
      </c>
      <c r="AA1694" s="24">
        <f t="shared" si="491"/>
        <v>3741614.2</v>
      </c>
      <c r="AB1694" s="26">
        <v>0</v>
      </c>
      <c r="AC1694" s="26">
        <v>0</v>
      </c>
      <c r="AD1694" s="26">
        <v>0</v>
      </c>
      <c r="AE1694" s="26">
        <v>0</v>
      </c>
      <c r="AF1694" s="26">
        <v>0</v>
      </c>
      <c r="AG1694" s="26"/>
      <c r="AH1694" s="26">
        <v>0</v>
      </c>
      <c r="AI1694" s="26">
        <v>0</v>
      </c>
      <c r="AJ1694" s="26">
        <v>0</v>
      </c>
      <c r="AK1694" s="26">
        <v>0</v>
      </c>
      <c r="AL1694" s="26">
        <v>0</v>
      </c>
      <c r="AM1694" s="26">
        <v>3575130.7024020003</v>
      </c>
      <c r="AN1694" s="26">
        <v>57785.83</v>
      </c>
      <c r="AO1694" s="1">
        <v>30516.800000000003</v>
      </c>
      <c r="AP1694" s="112">
        <v>78180.867598000012</v>
      </c>
      <c r="AQ1694" s="172"/>
    </row>
    <row r="1695" spans="1:43" ht="15" customHeight="1" x14ac:dyDescent="0.25">
      <c r="A1695" s="4">
        <f t="shared" si="492"/>
        <v>1666</v>
      </c>
      <c r="B1695" s="22">
        <f t="shared" si="493"/>
        <v>350</v>
      </c>
      <c r="C1695" s="2" t="s">
        <v>658</v>
      </c>
      <c r="D1695" s="2" t="s">
        <v>1231</v>
      </c>
      <c r="E1695" s="5">
        <v>1986</v>
      </c>
      <c r="F1695" s="5">
        <v>1986</v>
      </c>
      <c r="G1695" s="5" t="s">
        <v>63</v>
      </c>
      <c r="H1695" s="5">
        <v>2</v>
      </c>
      <c r="I1695" s="5">
        <v>3</v>
      </c>
      <c r="J1695" s="26">
        <v>1374.8</v>
      </c>
      <c r="K1695" s="26">
        <v>1241</v>
      </c>
      <c r="L1695" s="26">
        <v>0</v>
      </c>
      <c r="M1695" s="6">
        <v>44</v>
      </c>
      <c r="N1695" s="24">
        <f t="shared" si="490"/>
        <v>6243570.2800000003</v>
      </c>
      <c r="O1695" s="26"/>
      <c r="P1695" s="1">
        <f t="shared" si="495"/>
        <v>4942022.1579999998</v>
      </c>
      <c r="Q1695" s="1"/>
      <c r="R1695" s="1">
        <v>341014.12200000003</v>
      </c>
      <c r="S1695" s="1">
        <v>960534</v>
      </c>
      <c r="T1695" s="26"/>
      <c r="U1695" s="1">
        <f t="shared" si="494"/>
        <v>5031.08</v>
      </c>
      <c r="V1695" s="1">
        <f t="shared" si="494"/>
        <v>5031.08</v>
      </c>
      <c r="W1695" s="7">
        <v>2021</v>
      </c>
      <c r="X1695" s="173" t="s">
        <v>1394</v>
      </c>
      <c r="Y1695" s="11">
        <f>+P1695-'[1]Приложение №1'!$P1700</f>
        <v>0</v>
      </c>
      <c r="AA1695" s="24">
        <f t="shared" si="491"/>
        <v>6243570.2800000003</v>
      </c>
      <c r="AB1695" s="26">
        <v>0</v>
      </c>
      <c r="AC1695" s="26">
        <v>0</v>
      </c>
      <c r="AD1695" s="26">
        <v>0</v>
      </c>
      <c r="AE1695" s="26">
        <v>0</v>
      </c>
      <c r="AF1695" s="26">
        <v>0</v>
      </c>
      <c r="AG1695" s="26"/>
      <c r="AH1695" s="26">
        <v>0</v>
      </c>
      <c r="AI1695" s="26">
        <v>0</v>
      </c>
      <c r="AJ1695" s="26">
        <v>0</v>
      </c>
      <c r="AK1695" s="26">
        <v>0</v>
      </c>
      <c r="AL1695" s="26">
        <v>0</v>
      </c>
      <c r="AM1695" s="26">
        <v>6018739.8690720005</v>
      </c>
      <c r="AN1695" s="26">
        <v>59879.46</v>
      </c>
      <c r="AO1695" s="1">
        <v>33333.300000000003</v>
      </c>
      <c r="AP1695" s="112">
        <v>131617.65092800002</v>
      </c>
      <c r="AQ1695" s="172"/>
    </row>
    <row r="1696" spans="1:43" ht="15" customHeight="1" x14ac:dyDescent="0.25">
      <c r="A1696" s="4">
        <f t="shared" si="492"/>
        <v>1667</v>
      </c>
      <c r="B1696" s="22">
        <f t="shared" si="493"/>
        <v>351</v>
      </c>
      <c r="C1696" s="2" t="s">
        <v>658</v>
      </c>
      <c r="D1696" s="2" t="s">
        <v>662</v>
      </c>
      <c r="E1696" s="5">
        <v>1985</v>
      </c>
      <c r="F1696" s="5">
        <v>1985</v>
      </c>
      <c r="G1696" s="5" t="s">
        <v>63</v>
      </c>
      <c r="H1696" s="5">
        <v>2</v>
      </c>
      <c r="I1696" s="5">
        <v>3</v>
      </c>
      <c r="J1696" s="26">
        <v>987.2</v>
      </c>
      <c r="K1696" s="26">
        <v>907.4</v>
      </c>
      <c r="L1696" s="26">
        <v>0</v>
      </c>
      <c r="M1696" s="6">
        <v>26</v>
      </c>
      <c r="N1696" s="24">
        <f t="shared" si="490"/>
        <v>4565201.9899999993</v>
      </c>
      <c r="O1696" s="26"/>
      <c r="P1696" s="1">
        <f t="shared" si="495"/>
        <v>4414038.2211999996</v>
      </c>
      <c r="Q1696" s="1"/>
      <c r="R1696" s="1">
        <v>59697.84599999999</v>
      </c>
      <c r="S1696" s="1">
        <v>91465.922799999942</v>
      </c>
      <c r="T1696" s="26"/>
      <c r="U1696" s="1">
        <f t="shared" ref="U1696:V1715" si="496">$N1696/($K1696+$L1696)</f>
        <v>5031.0799977958995</v>
      </c>
      <c r="V1696" s="1">
        <f t="shared" si="496"/>
        <v>5031.0799977958995</v>
      </c>
      <c r="W1696" s="7">
        <v>2021</v>
      </c>
      <c r="X1696" s="173" t="s">
        <v>1394</v>
      </c>
      <c r="Y1696" s="11">
        <f>+P1696-'[1]Приложение №1'!$P1701</f>
        <v>0</v>
      </c>
      <c r="AA1696" s="24">
        <f t="shared" si="491"/>
        <v>4565201.9899999993</v>
      </c>
      <c r="AB1696" s="26">
        <v>0</v>
      </c>
      <c r="AC1696" s="26">
        <v>0</v>
      </c>
      <c r="AD1696" s="26">
        <v>0</v>
      </c>
      <c r="AE1696" s="26">
        <v>0</v>
      </c>
      <c r="AF1696" s="26">
        <v>0</v>
      </c>
      <c r="AG1696" s="26"/>
      <c r="AH1696" s="26">
        <v>0</v>
      </c>
      <c r="AI1696" s="26">
        <v>0</v>
      </c>
      <c r="AJ1696" s="26">
        <v>0</v>
      </c>
      <c r="AK1696" s="26">
        <v>0</v>
      </c>
      <c r="AL1696" s="26">
        <v>0</v>
      </c>
      <c r="AM1696" s="26">
        <v>3976080.93399846</v>
      </c>
      <c r="AN1696" s="26">
        <v>456520.19900000002</v>
      </c>
      <c r="AO1696" s="1">
        <v>45652.019900000007</v>
      </c>
      <c r="AP1696" s="112">
        <v>86948.837101540004</v>
      </c>
      <c r="AQ1696" s="172"/>
    </row>
    <row r="1697" spans="1:43" ht="15" customHeight="1" x14ac:dyDescent="0.25">
      <c r="A1697" s="4">
        <f t="shared" si="492"/>
        <v>1668</v>
      </c>
      <c r="B1697" s="22">
        <f t="shared" si="493"/>
        <v>352</v>
      </c>
      <c r="C1697" s="2" t="s">
        <v>658</v>
      </c>
      <c r="D1697" s="2" t="s">
        <v>665</v>
      </c>
      <c r="E1697" s="5">
        <v>1986</v>
      </c>
      <c r="F1697" s="5">
        <v>1986</v>
      </c>
      <c r="G1697" s="5" t="s">
        <v>48</v>
      </c>
      <c r="H1697" s="5">
        <v>2</v>
      </c>
      <c r="I1697" s="5">
        <v>3</v>
      </c>
      <c r="J1697" s="26">
        <v>946.5</v>
      </c>
      <c r="K1697" s="26">
        <v>871.5</v>
      </c>
      <c r="L1697" s="26">
        <v>0</v>
      </c>
      <c r="M1697" s="6">
        <v>25</v>
      </c>
      <c r="N1697" s="24">
        <f t="shared" si="490"/>
        <v>7124617.0800000001</v>
      </c>
      <c r="O1697" s="26"/>
      <c r="P1697" s="1">
        <f t="shared" si="495"/>
        <v>4809755.76</v>
      </c>
      <c r="Q1697" s="1"/>
      <c r="R1697" s="1">
        <v>346061.86300000001</v>
      </c>
      <c r="S1697" s="1">
        <v>1968799.4570000004</v>
      </c>
      <c r="T1697" s="1"/>
      <c r="U1697" s="1">
        <f t="shared" si="496"/>
        <v>8175.12</v>
      </c>
      <c r="V1697" s="1">
        <f t="shared" si="496"/>
        <v>8175.12</v>
      </c>
      <c r="W1697" s="7">
        <v>2021</v>
      </c>
      <c r="X1697" s="173" t="s">
        <v>1394</v>
      </c>
      <c r="Y1697" s="11">
        <f>+P1697-'[1]Приложение №1'!$P1702</f>
        <v>0</v>
      </c>
      <c r="AA1697" s="24">
        <f t="shared" si="491"/>
        <v>7124617.0800000001</v>
      </c>
      <c r="AB1697" s="26">
        <v>0</v>
      </c>
      <c r="AC1697" s="26">
        <v>0</v>
      </c>
      <c r="AD1697" s="26">
        <v>0</v>
      </c>
      <c r="AE1697" s="26">
        <v>0</v>
      </c>
      <c r="AF1697" s="26">
        <v>0</v>
      </c>
      <c r="AG1697" s="26"/>
      <c r="AH1697" s="26">
        <v>0</v>
      </c>
      <c r="AI1697" s="26">
        <v>0</v>
      </c>
      <c r="AJ1697" s="26">
        <v>0</v>
      </c>
      <c r="AK1697" s="26">
        <v>0</v>
      </c>
      <c r="AL1697" s="26">
        <v>0</v>
      </c>
      <c r="AM1697" s="26">
        <v>6205213.7442943193</v>
      </c>
      <c r="AN1697" s="26">
        <v>712461.7080000001</v>
      </c>
      <c r="AO1697" s="1">
        <v>71246.170800000007</v>
      </c>
      <c r="AP1697" s="112">
        <v>135695.45690567998</v>
      </c>
      <c r="AQ1697" s="172"/>
    </row>
    <row r="1698" spans="1:43" ht="15" customHeight="1" x14ac:dyDescent="0.25">
      <c r="A1698" s="4">
        <f t="shared" si="492"/>
        <v>1669</v>
      </c>
      <c r="B1698" s="22">
        <f t="shared" si="493"/>
        <v>353</v>
      </c>
      <c r="C1698" s="2" t="s">
        <v>658</v>
      </c>
      <c r="D1698" s="2" t="s">
        <v>666</v>
      </c>
      <c r="E1698" s="5">
        <v>1987</v>
      </c>
      <c r="F1698" s="5">
        <v>1987</v>
      </c>
      <c r="G1698" s="5" t="s">
        <v>63</v>
      </c>
      <c r="H1698" s="5">
        <v>2</v>
      </c>
      <c r="I1698" s="5">
        <v>3</v>
      </c>
      <c r="J1698" s="26">
        <v>893.8</v>
      </c>
      <c r="K1698" s="26">
        <v>812.2</v>
      </c>
      <c r="L1698" s="26">
        <v>0</v>
      </c>
      <c r="M1698" s="6">
        <v>26</v>
      </c>
      <c r="N1698" s="24">
        <f t="shared" si="490"/>
        <v>4086243.18</v>
      </c>
      <c r="O1698" s="26"/>
      <c r="P1698" s="1">
        <f t="shared" si="495"/>
        <v>3950938.7836000002</v>
      </c>
      <c r="Q1698" s="1"/>
      <c r="R1698" s="1">
        <v>53434.638000000006</v>
      </c>
      <c r="S1698" s="1">
        <v>81869.758400000166</v>
      </c>
      <c r="T1698" s="26"/>
      <c r="U1698" s="1">
        <f t="shared" si="496"/>
        <v>5031.0800049248955</v>
      </c>
      <c r="V1698" s="1">
        <f t="shared" si="496"/>
        <v>5031.0800049248955</v>
      </c>
      <c r="W1698" s="7">
        <v>2021</v>
      </c>
      <c r="X1698" s="173" t="s">
        <v>1394</v>
      </c>
      <c r="Y1698" s="11">
        <f>+P1698-'[1]Приложение №1'!$P1703</f>
        <v>0</v>
      </c>
      <c r="AA1698" s="24">
        <f t="shared" si="491"/>
        <v>4086243.18</v>
      </c>
      <c r="AB1698" s="26">
        <v>0</v>
      </c>
      <c r="AC1698" s="26">
        <v>0</v>
      </c>
      <c r="AD1698" s="26">
        <v>0</v>
      </c>
      <c r="AE1698" s="26">
        <v>0</v>
      </c>
      <c r="AF1698" s="26">
        <v>0</v>
      </c>
      <c r="AG1698" s="26"/>
      <c r="AH1698" s="26">
        <v>0</v>
      </c>
      <c r="AI1698" s="26">
        <v>0</v>
      </c>
      <c r="AJ1698" s="26">
        <v>0</v>
      </c>
      <c r="AK1698" s="26">
        <v>0</v>
      </c>
      <c r="AL1698" s="26">
        <v>0</v>
      </c>
      <c r="AM1698" s="26">
        <v>3558929.8425937202</v>
      </c>
      <c r="AN1698" s="26">
        <v>408624.31800000003</v>
      </c>
      <c r="AO1698" s="1">
        <v>40862.431800000006</v>
      </c>
      <c r="AP1698" s="112">
        <v>77826.587606280009</v>
      </c>
      <c r="AQ1698" s="172"/>
    </row>
    <row r="1699" spans="1:43" ht="15" customHeight="1" x14ac:dyDescent="0.25">
      <c r="A1699" s="4">
        <f t="shared" si="492"/>
        <v>1670</v>
      </c>
      <c r="B1699" s="22">
        <f t="shared" si="493"/>
        <v>354</v>
      </c>
      <c r="C1699" s="2" t="s">
        <v>658</v>
      </c>
      <c r="D1699" s="2" t="s">
        <v>1232</v>
      </c>
      <c r="E1699" s="5">
        <v>1987</v>
      </c>
      <c r="F1699" s="5">
        <v>1987</v>
      </c>
      <c r="G1699" s="5" t="s">
        <v>63</v>
      </c>
      <c r="H1699" s="5">
        <v>2</v>
      </c>
      <c r="I1699" s="5">
        <v>3</v>
      </c>
      <c r="J1699" s="26">
        <v>908.4</v>
      </c>
      <c r="K1699" s="26">
        <v>822</v>
      </c>
      <c r="L1699" s="26">
        <v>0</v>
      </c>
      <c r="M1699" s="6">
        <v>19</v>
      </c>
      <c r="N1699" s="24">
        <f t="shared" si="490"/>
        <v>4135547.76</v>
      </c>
      <c r="O1699" s="26"/>
      <c r="P1699" s="1">
        <f t="shared" si="495"/>
        <v>3279795.1859999998</v>
      </c>
      <c r="Q1699" s="1"/>
      <c r="R1699" s="1">
        <v>219524.57400000002</v>
      </c>
      <c r="S1699" s="1">
        <v>636228</v>
      </c>
      <c r="T1699" s="26"/>
      <c r="U1699" s="1">
        <f t="shared" si="496"/>
        <v>5031.08</v>
      </c>
      <c r="V1699" s="1">
        <f t="shared" si="496"/>
        <v>5031.08</v>
      </c>
      <c r="W1699" s="7">
        <v>2021</v>
      </c>
      <c r="X1699" s="173" t="s">
        <v>1394</v>
      </c>
      <c r="Y1699" s="11">
        <f>+P1699-'[1]Приложение №1'!$P1704</f>
        <v>0</v>
      </c>
      <c r="AA1699" s="24">
        <f t="shared" si="491"/>
        <v>4135547.76</v>
      </c>
      <c r="AB1699" s="26">
        <v>0</v>
      </c>
      <c r="AC1699" s="26">
        <v>0</v>
      </c>
      <c r="AD1699" s="26">
        <v>0</v>
      </c>
      <c r="AE1699" s="26">
        <v>0</v>
      </c>
      <c r="AF1699" s="26">
        <v>0</v>
      </c>
      <c r="AG1699" s="26"/>
      <c r="AH1699" s="26">
        <v>0</v>
      </c>
      <c r="AI1699" s="26">
        <v>0</v>
      </c>
      <c r="AJ1699" s="26">
        <v>0</v>
      </c>
      <c r="AK1699" s="26">
        <v>0</v>
      </c>
      <c r="AL1699" s="26">
        <v>0</v>
      </c>
      <c r="AM1699" s="26">
        <v>3959908.266384</v>
      </c>
      <c r="AN1699" s="26">
        <v>58524.05</v>
      </c>
      <c r="AO1699" s="1">
        <v>30520.27</v>
      </c>
      <c r="AP1699" s="112">
        <v>86595.173616</v>
      </c>
      <c r="AQ1699" s="172"/>
    </row>
    <row r="1700" spans="1:43" ht="15" customHeight="1" x14ac:dyDescent="0.25">
      <c r="A1700" s="4">
        <f t="shared" si="492"/>
        <v>1671</v>
      </c>
      <c r="B1700" s="22">
        <f t="shared" si="493"/>
        <v>355</v>
      </c>
      <c r="C1700" s="2" t="s">
        <v>658</v>
      </c>
      <c r="D1700" s="2" t="s">
        <v>667</v>
      </c>
      <c r="E1700" s="5">
        <v>1985</v>
      </c>
      <c r="F1700" s="5">
        <v>1985</v>
      </c>
      <c r="G1700" s="5" t="s">
        <v>63</v>
      </c>
      <c r="H1700" s="5">
        <v>2</v>
      </c>
      <c r="I1700" s="5">
        <v>3</v>
      </c>
      <c r="J1700" s="26">
        <v>983.5</v>
      </c>
      <c r="K1700" s="26">
        <v>855.8</v>
      </c>
      <c r="L1700" s="26">
        <v>0</v>
      </c>
      <c r="M1700" s="6">
        <v>27</v>
      </c>
      <c r="N1700" s="24">
        <f t="shared" si="490"/>
        <v>4305598.26</v>
      </c>
      <c r="O1700" s="26"/>
      <c r="P1700" s="1">
        <f t="shared" si="495"/>
        <v>4163030.5403999994</v>
      </c>
      <c r="Q1700" s="1"/>
      <c r="R1700" s="1">
        <v>56303.081999999995</v>
      </c>
      <c r="S1700" s="1">
        <v>86264.637600000016</v>
      </c>
      <c r="T1700" s="26"/>
      <c r="U1700" s="1">
        <f t="shared" si="496"/>
        <v>5031.0799953260112</v>
      </c>
      <c r="V1700" s="1">
        <f t="shared" si="496"/>
        <v>5031.0799953260112</v>
      </c>
      <c r="W1700" s="7">
        <v>2021</v>
      </c>
      <c r="X1700" s="173" t="s">
        <v>1394</v>
      </c>
      <c r="Y1700" s="11">
        <f>+P1700-'[1]Приложение №1'!$P1705</f>
        <v>0</v>
      </c>
      <c r="AA1700" s="24">
        <f t="shared" si="491"/>
        <v>4305598.26</v>
      </c>
      <c r="AB1700" s="26">
        <v>0</v>
      </c>
      <c r="AC1700" s="26">
        <v>0</v>
      </c>
      <c r="AD1700" s="26">
        <v>0</v>
      </c>
      <c r="AE1700" s="26">
        <v>0</v>
      </c>
      <c r="AF1700" s="26">
        <v>0</v>
      </c>
      <c r="AG1700" s="26"/>
      <c r="AH1700" s="26">
        <v>0</v>
      </c>
      <c r="AI1700" s="26">
        <v>0</v>
      </c>
      <c r="AJ1700" s="26">
        <v>0</v>
      </c>
      <c r="AK1700" s="26">
        <v>0</v>
      </c>
      <c r="AL1700" s="26">
        <v>0</v>
      </c>
      <c r="AM1700" s="26">
        <v>3749978.0269400398</v>
      </c>
      <c r="AN1700" s="26">
        <v>430559.826</v>
      </c>
      <c r="AO1700" s="1">
        <v>43055.982599999996</v>
      </c>
      <c r="AP1700" s="112">
        <v>82004.424459959992</v>
      </c>
      <c r="AQ1700" s="172"/>
    </row>
    <row r="1701" spans="1:43" ht="15" customHeight="1" x14ac:dyDescent="0.25">
      <c r="A1701" s="4">
        <f t="shared" si="492"/>
        <v>1672</v>
      </c>
      <c r="B1701" s="22">
        <f t="shared" si="493"/>
        <v>356</v>
      </c>
      <c r="C1701" s="2" t="s">
        <v>658</v>
      </c>
      <c r="D1701" s="2" t="s">
        <v>1233</v>
      </c>
      <c r="E1701" s="5">
        <v>1985</v>
      </c>
      <c r="F1701" s="5">
        <v>1985</v>
      </c>
      <c r="G1701" s="5" t="s">
        <v>63</v>
      </c>
      <c r="H1701" s="5">
        <v>2</v>
      </c>
      <c r="I1701" s="5">
        <v>3</v>
      </c>
      <c r="J1701" s="26">
        <v>899.1</v>
      </c>
      <c r="K1701" s="26">
        <v>813.2</v>
      </c>
      <c r="L1701" s="26">
        <v>0</v>
      </c>
      <c r="M1701" s="6">
        <v>22</v>
      </c>
      <c r="N1701" s="24">
        <f t="shared" si="490"/>
        <v>4006763.1999999997</v>
      </c>
      <c r="O1701" s="26"/>
      <c r="P1701" s="1">
        <f t="shared" si="495"/>
        <v>3188595.5215999996</v>
      </c>
      <c r="Q1701" s="1"/>
      <c r="R1701" s="1">
        <v>188750.87840000002</v>
      </c>
      <c r="S1701" s="1">
        <v>629416.80000000005</v>
      </c>
      <c r="T1701" s="26"/>
      <c r="U1701" s="1">
        <f t="shared" si="496"/>
        <v>4927.15592720118</v>
      </c>
      <c r="V1701" s="1">
        <f t="shared" si="496"/>
        <v>4927.15592720118</v>
      </c>
      <c r="W1701" s="7">
        <v>2021</v>
      </c>
      <c r="X1701" s="173" t="s">
        <v>1394</v>
      </c>
      <c r="Y1701" s="11">
        <f>+P1701-'[1]Приложение №1'!$P1706</f>
        <v>-84511.060000000522</v>
      </c>
      <c r="AA1701" s="24">
        <f t="shared" si="491"/>
        <v>4006763.1999999997</v>
      </c>
      <c r="AB1701" s="26">
        <v>0</v>
      </c>
      <c r="AC1701" s="26">
        <v>0</v>
      </c>
      <c r="AD1701" s="26">
        <v>0</v>
      </c>
      <c r="AE1701" s="26">
        <v>0</v>
      </c>
      <c r="AF1701" s="26">
        <v>0</v>
      </c>
      <c r="AG1701" s="26"/>
      <c r="AH1701" s="26">
        <v>0</v>
      </c>
      <c r="AI1701" s="26">
        <v>0</v>
      </c>
      <c r="AJ1701" s="26">
        <v>0</v>
      </c>
      <c r="AK1701" s="26">
        <v>0</v>
      </c>
      <c r="AL1701" s="26">
        <v>0</v>
      </c>
      <c r="AM1701" s="26">
        <v>3918287.6255039996</v>
      </c>
      <c r="AN1701" s="26"/>
      <c r="AO1701" s="1">
        <v>2790.5600000000013</v>
      </c>
      <c r="AP1701" s="112">
        <v>85685.014496000003</v>
      </c>
      <c r="AQ1701" s="1"/>
    </row>
    <row r="1702" spans="1:43" ht="15" customHeight="1" x14ac:dyDescent="0.25">
      <c r="A1702" s="4">
        <f t="shared" si="492"/>
        <v>1673</v>
      </c>
      <c r="B1702" s="22">
        <f t="shared" si="493"/>
        <v>357</v>
      </c>
      <c r="C1702" s="2" t="s">
        <v>658</v>
      </c>
      <c r="D1702" s="2" t="s">
        <v>1234</v>
      </c>
      <c r="E1702" s="5">
        <v>1985</v>
      </c>
      <c r="F1702" s="5">
        <v>1985</v>
      </c>
      <c r="G1702" s="5" t="s">
        <v>63</v>
      </c>
      <c r="H1702" s="5">
        <v>2</v>
      </c>
      <c r="I1702" s="5">
        <v>3</v>
      </c>
      <c r="J1702" s="26">
        <v>918.1</v>
      </c>
      <c r="K1702" s="26">
        <v>832.1</v>
      </c>
      <c r="L1702" s="26">
        <v>0</v>
      </c>
      <c r="M1702" s="6">
        <v>26</v>
      </c>
      <c r="N1702" s="24">
        <f t="shared" si="490"/>
        <v>4101723.06</v>
      </c>
      <c r="O1702" s="26"/>
      <c r="P1702" s="1">
        <f t="shared" si="495"/>
        <v>3233041.5148</v>
      </c>
      <c r="Q1702" s="1"/>
      <c r="R1702" s="1">
        <v>224636.1452</v>
      </c>
      <c r="S1702" s="1">
        <v>644045.4</v>
      </c>
      <c r="T1702" s="26"/>
      <c r="U1702" s="1">
        <f t="shared" si="496"/>
        <v>4929.3631294315583</v>
      </c>
      <c r="V1702" s="1">
        <f t="shared" si="496"/>
        <v>4929.3631294315583</v>
      </c>
      <c r="W1702" s="7">
        <v>2021</v>
      </c>
      <c r="X1702" s="173" t="s">
        <v>1394</v>
      </c>
      <c r="Y1702" s="11">
        <f>+P1702-'[1]Приложение №1'!$P1707</f>
        <v>-84638.60999999987</v>
      </c>
      <c r="AA1702" s="24">
        <f t="shared" si="491"/>
        <v>4101723.06</v>
      </c>
      <c r="AB1702" s="26">
        <v>0</v>
      </c>
      <c r="AC1702" s="26">
        <v>0</v>
      </c>
      <c r="AD1702" s="26">
        <v>0</v>
      </c>
      <c r="AE1702" s="26">
        <v>0</v>
      </c>
      <c r="AF1702" s="26">
        <v>0</v>
      </c>
      <c r="AG1702" s="26"/>
      <c r="AH1702" s="26">
        <v>0</v>
      </c>
      <c r="AI1702" s="26">
        <v>0</v>
      </c>
      <c r="AJ1702" s="26">
        <v>0</v>
      </c>
      <c r="AK1702" s="26">
        <v>0</v>
      </c>
      <c r="AL1702" s="26">
        <v>0</v>
      </c>
      <c r="AM1702" s="26">
        <v>4011206.664318</v>
      </c>
      <c r="AN1702" s="26"/>
      <c r="AO1702" s="1">
        <v>2799.4300000000003</v>
      </c>
      <c r="AP1702" s="112">
        <v>87716.965681999995</v>
      </c>
      <c r="AQ1702" s="1"/>
    </row>
    <row r="1703" spans="1:43" ht="15" customHeight="1" x14ac:dyDescent="0.25">
      <c r="A1703" s="4">
        <f t="shared" si="492"/>
        <v>1674</v>
      </c>
      <c r="B1703" s="22">
        <f t="shared" si="493"/>
        <v>358</v>
      </c>
      <c r="C1703" s="2" t="s">
        <v>658</v>
      </c>
      <c r="D1703" s="2" t="s">
        <v>1235</v>
      </c>
      <c r="E1703" s="5">
        <v>1985</v>
      </c>
      <c r="F1703" s="5">
        <v>1985</v>
      </c>
      <c r="G1703" s="5" t="s">
        <v>63</v>
      </c>
      <c r="H1703" s="5">
        <v>2</v>
      </c>
      <c r="I1703" s="5">
        <v>3</v>
      </c>
      <c r="J1703" s="26">
        <v>911.7</v>
      </c>
      <c r="K1703" s="26">
        <v>824.1</v>
      </c>
      <c r="L1703" s="26">
        <v>0</v>
      </c>
      <c r="M1703" s="6">
        <v>20</v>
      </c>
      <c r="N1703" s="24">
        <f t="shared" si="490"/>
        <v>4060348.0699999994</v>
      </c>
      <c r="O1703" s="26"/>
      <c r="P1703" s="1">
        <f t="shared" si="495"/>
        <v>3193854.5807999996</v>
      </c>
      <c r="Q1703" s="1"/>
      <c r="R1703" s="1">
        <v>228640.08920000002</v>
      </c>
      <c r="S1703" s="1">
        <v>637853.40000000014</v>
      </c>
      <c r="T1703" s="26"/>
      <c r="U1703" s="1">
        <f t="shared" si="496"/>
        <v>4927.0089430894304</v>
      </c>
      <c r="V1703" s="1">
        <f t="shared" si="496"/>
        <v>4927.0089430894304</v>
      </c>
      <c r="W1703" s="7">
        <v>2021</v>
      </c>
      <c r="X1703" s="173" t="s">
        <v>1394</v>
      </c>
      <c r="Y1703" s="11">
        <f>+P1703-'[1]Приложение №1'!$P1708</f>
        <v>-85764.960000000428</v>
      </c>
      <c r="AA1703" s="24">
        <f t="shared" si="491"/>
        <v>4060348.0699999994</v>
      </c>
      <c r="AB1703" s="26">
        <v>0</v>
      </c>
      <c r="AC1703" s="26">
        <v>0</v>
      </c>
      <c r="AD1703" s="26">
        <v>0</v>
      </c>
      <c r="AE1703" s="26">
        <v>0</v>
      </c>
      <c r="AF1703" s="26">
        <v>0</v>
      </c>
      <c r="AG1703" s="26"/>
      <c r="AH1703" s="26">
        <v>0</v>
      </c>
      <c r="AI1703" s="26">
        <v>0</v>
      </c>
      <c r="AJ1703" s="26">
        <v>0</v>
      </c>
      <c r="AK1703" s="26">
        <v>0</v>
      </c>
      <c r="AL1703" s="26">
        <v>0</v>
      </c>
      <c r="AM1703" s="26">
        <v>3970719.1248059995</v>
      </c>
      <c r="AN1703" s="26"/>
      <c r="AO1703" s="1">
        <v>2797.3600000000006</v>
      </c>
      <c r="AP1703" s="112">
        <v>86831.585193999985</v>
      </c>
      <c r="AQ1703" s="1"/>
    </row>
    <row r="1704" spans="1:43" ht="15" customHeight="1" x14ac:dyDescent="0.25">
      <c r="A1704" s="4">
        <f t="shared" si="492"/>
        <v>1675</v>
      </c>
      <c r="B1704" s="22">
        <f t="shared" si="493"/>
        <v>359</v>
      </c>
      <c r="C1704" s="2" t="s">
        <v>658</v>
      </c>
      <c r="D1704" s="2" t="s">
        <v>1236</v>
      </c>
      <c r="E1704" s="5">
        <v>1987</v>
      </c>
      <c r="F1704" s="5">
        <v>1987</v>
      </c>
      <c r="G1704" s="5" t="s">
        <v>63</v>
      </c>
      <c r="H1704" s="5">
        <v>2</v>
      </c>
      <c r="I1704" s="5">
        <v>3</v>
      </c>
      <c r="J1704" s="26">
        <v>958.5</v>
      </c>
      <c r="K1704" s="26">
        <v>886.3</v>
      </c>
      <c r="L1704" s="26">
        <v>0</v>
      </c>
      <c r="M1704" s="6">
        <v>25</v>
      </c>
      <c r="N1704" s="24">
        <f t="shared" si="490"/>
        <v>4375825.6400000006</v>
      </c>
      <c r="O1704" s="26"/>
      <c r="P1704" s="1">
        <f t="shared" si="495"/>
        <v>3488417.0544000007</v>
      </c>
      <c r="Q1704" s="1"/>
      <c r="R1704" s="1">
        <v>201412.38560000001</v>
      </c>
      <c r="S1704" s="1">
        <v>685996.2</v>
      </c>
      <c r="T1704" s="26"/>
      <c r="U1704" s="1">
        <f t="shared" si="496"/>
        <v>4937.1833916281175</v>
      </c>
      <c r="V1704" s="1">
        <f t="shared" si="496"/>
        <v>4937.1833916281175</v>
      </c>
      <c r="W1704" s="7">
        <v>2021</v>
      </c>
      <c r="X1704" s="173" t="s">
        <v>1394</v>
      </c>
      <c r="Y1704" s="11">
        <f>+P1704-'[1]Приложение №1'!$P1709</f>
        <v>-83220.559999999125</v>
      </c>
      <c r="AA1704" s="24">
        <f t="shared" si="491"/>
        <v>4375825.6400000006</v>
      </c>
      <c r="AB1704" s="26">
        <v>0</v>
      </c>
      <c r="AC1704" s="26">
        <v>0</v>
      </c>
      <c r="AD1704" s="26">
        <v>0</v>
      </c>
      <c r="AE1704" s="26">
        <v>0</v>
      </c>
      <c r="AF1704" s="26">
        <v>0</v>
      </c>
      <c r="AG1704" s="26"/>
      <c r="AH1704" s="26">
        <v>0</v>
      </c>
      <c r="AI1704" s="26">
        <v>0</v>
      </c>
      <c r="AJ1704" s="26">
        <v>0</v>
      </c>
      <c r="AK1704" s="26">
        <v>0</v>
      </c>
      <c r="AL1704" s="26">
        <v>0</v>
      </c>
      <c r="AM1704" s="26">
        <v>4279414.1008920008</v>
      </c>
      <c r="AN1704" s="26"/>
      <c r="AO1704" s="1">
        <v>2829.4199999999983</v>
      </c>
      <c r="AP1704" s="112">
        <v>93582.119108000028</v>
      </c>
      <c r="AQ1704" s="1"/>
    </row>
    <row r="1705" spans="1:43" ht="15" customHeight="1" x14ac:dyDescent="0.25">
      <c r="A1705" s="4">
        <f t="shared" si="492"/>
        <v>1676</v>
      </c>
      <c r="B1705" s="22">
        <f t="shared" si="493"/>
        <v>360</v>
      </c>
      <c r="C1705" s="2" t="s">
        <v>658</v>
      </c>
      <c r="D1705" s="2" t="s">
        <v>1237</v>
      </c>
      <c r="E1705" s="5">
        <v>1988</v>
      </c>
      <c r="F1705" s="5">
        <v>1988</v>
      </c>
      <c r="G1705" s="5" t="s">
        <v>63</v>
      </c>
      <c r="H1705" s="5">
        <v>2</v>
      </c>
      <c r="I1705" s="5">
        <v>3</v>
      </c>
      <c r="J1705" s="26">
        <v>833.6</v>
      </c>
      <c r="K1705" s="26">
        <v>746.8</v>
      </c>
      <c r="L1705" s="26">
        <v>0</v>
      </c>
      <c r="M1705" s="6">
        <v>25</v>
      </c>
      <c r="N1705" s="24">
        <f t="shared" si="490"/>
        <v>3672620</v>
      </c>
      <c r="O1705" s="26"/>
      <c r="P1705" s="1">
        <f t="shared" si="495"/>
        <v>2890246.5284000002</v>
      </c>
      <c r="Q1705" s="1"/>
      <c r="R1705" s="1">
        <v>204350.27159999998</v>
      </c>
      <c r="S1705" s="1">
        <v>578023.19999999995</v>
      </c>
      <c r="T1705" s="26"/>
      <c r="U1705" s="1">
        <f t="shared" si="496"/>
        <v>4917.8093197643284</v>
      </c>
      <c r="V1705" s="1">
        <f t="shared" si="496"/>
        <v>4917.8093197643284</v>
      </c>
      <c r="W1705" s="7">
        <v>2021</v>
      </c>
      <c r="X1705" s="173" t="s">
        <v>1394</v>
      </c>
      <c r="Y1705" s="11">
        <f>+P1705-'[1]Приложение №1'!$P1710</f>
        <v>-84590.539999999572</v>
      </c>
      <c r="AA1705" s="24">
        <f t="shared" si="491"/>
        <v>3672620</v>
      </c>
      <c r="AB1705" s="26">
        <v>0</v>
      </c>
      <c r="AC1705" s="26">
        <v>0</v>
      </c>
      <c r="AD1705" s="26">
        <v>0</v>
      </c>
      <c r="AE1705" s="26">
        <v>0</v>
      </c>
      <c r="AF1705" s="26">
        <v>0</v>
      </c>
      <c r="AG1705" s="26"/>
      <c r="AH1705" s="26">
        <v>0</v>
      </c>
      <c r="AI1705" s="26">
        <v>0</v>
      </c>
      <c r="AJ1705" s="26">
        <v>0</v>
      </c>
      <c r="AK1705" s="26">
        <v>0</v>
      </c>
      <c r="AL1705" s="26">
        <v>0</v>
      </c>
      <c r="AM1705" s="26">
        <v>3591298.9554540003</v>
      </c>
      <c r="AN1705" s="26"/>
      <c r="AO1705" s="1">
        <v>2786.6100000000006</v>
      </c>
      <c r="AP1705" s="112">
        <v>78534.434546000004</v>
      </c>
      <c r="AQ1705" s="172"/>
    </row>
    <row r="1706" spans="1:43" ht="15" customHeight="1" x14ac:dyDescent="0.25">
      <c r="A1706" s="4">
        <f t="shared" ref="A1706:A1733" si="497">A1705+1</f>
        <v>1677</v>
      </c>
      <c r="B1706" s="22">
        <f t="shared" ref="B1706:B1733" si="498">B1705+1</f>
        <v>361</v>
      </c>
      <c r="C1706" s="2" t="s">
        <v>658</v>
      </c>
      <c r="D1706" s="2" t="s">
        <v>1238</v>
      </c>
      <c r="E1706" s="5">
        <v>1988</v>
      </c>
      <c r="F1706" s="5">
        <v>1988</v>
      </c>
      <c r="G1706" s="5" t="s">
        <v>63</v>
      </c>
      <c r="H1706" s="5">
        <v>2</v>
      </c>
      <c r="I1706" s="5">
        <v>3</v>
      </c>
      <c r="J1706" s="26">
        <v>810.4</v>
      </c>
      <c r="K1706" s="26">
        <v>720.8</v>
      </c>
      <c r="L1706" s="26">
        <v>0</v>
      </c>
      <c r="M1706" s="6">
        <v>25</v>
      </c>
      <c r="N1706" s="24">
        <f t="shared" si="490"/>
        <v>3540322.71</v>
      </c>
      <c r="O1706" s="26"/>
      <c r="P1706" s="1">
        <f t="shared" si="495"/>
        <v>2773469.6804</v>
      </c>
      <c r="Q1706" s="1"/>
      <c r="R1706" s="1">
        <v>208953.8296</v>
      </c>
      <c r="S1706" s="1">
        <v>557899.19999999995</v>
      </c>
      <c r="T1706" s="26"/>
      <c r="U1706" s="1">
        <f t="shared" si="496"/>
        <v>4911.6574778024424</v>
      </c>
      <c r="V1706" s="1">
        <f t="shared" si="496"/>
        <v>4911.6574778024424</v>
      </c>
      <c r="W1706" s="7">
        <v>2021</v>
      </c>
      <c r="X1706" s="173" t="s">
        <v>1394</v>
      </c>
      <c r="Y1706" s="11">
        <f>+P1706-'[1]Приложение №1'!$P1711</f>
        <v>-86079.75</v>
      </c>
      <c r="AA1706" s="24">
        <f t="shared" si="491"/>
        <v>3540322.71</v>
      </c>
      <c r="AB1706" s="26">
        <v>0</v>
      </c>
      <c r="AC1706" s="26">
        <v>0</v>
      </c>
      <c r="AD1706" s="26">
        <v>0</v>
      </c>
      <c r="AE1706" s="26">
        <v>0</v>
      </c>
      <c r="AF1706" s="26">
        <v>0</v>
      </c>
      <c r="AG1706" s="26"/>
      <c r="AH1706" s="26">
        <v>0</v>
      </c>
      <c r="AI1706" s="26">
        <v>0</v>
      </c>
      <c r="AJ1706" s="26">
        <v>0</v>
      </c>
      <c r="AK1706" s="26">
        <v>0</v>
      </c>
      <c r="AL1706" s="26">
        <v>0</v>
      </c>
      <c r="AM1706" s="26">
        <v>3461832.6121680001</v>
      </c>
      <c r="AN1706" s="26"/>
      <c r="AO1706" s="1">
        <v>2786.8299999999981</v>
      </c>
      <c r="AP1706" s="112">
        <v>75703.267831999998</v>
      </c>
      <c r="AQ1706" s="172"/>
    </row>
    <row r="1707" spans="1:43" ht="15" customHeight="1" x14ac:dyDescent="0.25">
      <c r="A1707" s="4">
        <f t="shared" si="497"/>
        <v>1678</v>
      </c>
      <c r="B1707" s="22">
        <f t="shared" si="498"/>
        <v>362</v>
      </c>
      <c r="C1707" s="2" t="s">
        <v>658</v>
      </c>
      <c r="D1707" s="2" t="s">
        <v>1239</v>
      </c>
      <c r="E1707" s="5">
        <v>1988</v>
      </c>
      <c r="F1707" s="5">
        <v>1988</v>
      </c>
      <c r="G1707" s="5" t="s">
        <v>63</v>
      </c>
      <c r="H1707" s="5">
        <v>2</v>
      </c>
      <c r="I1707" s="5">
        <v>3</v>
      </c>
      <c r="J1707" s="26">
        <v>888</v>
      </c>
      <c r="K1707" s="26">
        <v>799</v>
      </c>
      <c r="L1707" s="26">
        <v>0</v>
      </c>
      <c r="M1707" s="6">
        <v>30</v>
      </c>
      <c r="N1707" s="24">
        <f t="shared" si="490"/>
        <v>3935315.2600000002</v>
      </c>
      <c r="O1707" s="26"/>
      <c r="P1707" s="1">
        <f t="shared" si="495"/>
        <v>3121365.5320000001</v>
      </c>
      <c r="Q1707" s="1"/>
      <c r="R1707" s="1">
        <v>195523.728</v>
      </c>
      <c r="S1707" s="1">
        <v>618426</v>
      </c>
      <c r="T1707" s="26"/>
      <c r="U1707" s="1">
        <f t="shared" si="496"/>
        <v>4925.3007008760951</v>
      </c>
      <c r="V1707" s="1">
        <f t="shared" si="496"/>
        <v>4925.3007008760951</v>
      </c>
      <c r="W1707" s="7">
        <v>2021</v>
      </c>
      <c r="X1707" s="173" t="s">
        <v>1394</v>
      </c>
      <c r="Y1707" s="11">
        <f>+P1707-'[1]Приложение №1'!$P1712</f>
        <v>-84517.659999999683</v>
      </c>
      <c r="AA1707" s="24">
        <f t="shared" si="491"/>
        <v>3935315.2600000002</v>
      </c>
      <c r="AB1707" s="26">
        <v>0</v>
      </c>
      <c r="AC1707" s="26">
        <v>0</v>
      </c>
      <c r="AD1707" s="26">
        <v>0</v>
      </c>
      <c r="AE1707" s="26">
        <v>0</v>
      </c>
      <c r="AF1707" s="26">
        <v>0</v>
      </c>
      <c r="AG1707" s="26"/>
      <c r="AH1707" s="26">
        <v>0</v>
      </c>
      <c r="AI1707" s="26">
        <v>0</v>
      </c>
      <c r="AJ1707" s="26">
        <v>0</v>
      </c>
      <c r="AK1707" s="26">
        <v>0</v>
      </c>
      <c r="AL1707" s="26">
        <v>0</v>
      </c>
      <c r="AM1707" s="26">
        <v>3848381.0311380001</v>
      </c>
      <c r="AN1707" s="26"/>
      <c r="AO1707" s="1">
        <v>2777.9300000000003</v>
      </c>
      <c r="AP1707" s="112">
        <v>84156.298862000011</v>
      </c>
      <c r="AQ1707" s="172"/>
    </row>
    <row r="1708" spans="1:43" ht="15" customHeight="1" x14ac:dyDescent="0.25">
      <c r="A1708" s="4">
        <f t="shared" si="497"/>
        <v>1679</v>
      </c>
      <c r="B1708" s="22">
        <f t="shared" si="498"/>
        <v>363</v>
      </c>
      <c r="C1708" s="2" t="s">
        <v>658</v>
      </c>
      <c r="D1708" s="2" t="s">
        <v>672</v>
      </c>
      <c r="E1708" s="5">
        <v>1986</v>
      </c>
      <c r="F1708" s="5">
        <v>1986</v>
      </c>
      <c r="G1708" s="5" t="s">
        <v>63</v>
      </c>
      <c r="H1708" s="5">
        <v>2</v>
      </c>
      <c r="I1708" s="5">
        <v>3</v>
      </c>
      <c r="J1708" s="26">
        <v>834.4</v>
      </c>
      <c r="K1708" s="26">
        <v>746.4</v>
      </c>
      <c r="L1708" s="26">
        <v>0</v>
      </c>
      <c r="M1708" s="6">
        <v>25</v>
      </c>
      <c r="N1708" s="24">
        <f t="shared" si="490"/>
        <v>3755198.1099999994</v>
      </c>
      <c r="O1708" s="26"/>
      <c r="P1708" s="1">
        <f t="shared" si="495"/>
        <v>3679960.9891999993</v>
      </c>
      <c r="Q1708" s="1"/>
      <c r="R1708" s="1"/>
      <c r="S1708" s="1">
        <v>75237.12080000015</v>
      </c>
      <c r="T1708" s="26"/>
      <c r="U1708" s="1">
        <f t="shared" si="496"/>
        <v>5031.0799973204712</v>
      </c>
      <c r="V1708" s="1">
        <f t="shared" si="496"/>
        <v>5031.0799973204712</v>
      </c>
      <c r="W1708" s="7">
        <v>2021</v>
      </c>
      <c r="X1708" s="173" t="s">
        <v>1394</v>
      </c>
      <c r="Y1708" s="11">
        <f>+P1708-'[1]Приложение №1'!$P1713</f>
        <v>0</v>
      </c>
      <c r="AA1708" s="24">
        <f t="shared" si="491"/>
        <v>3755198.1099999994</v>
      </c>
      <c r="AB1708" s="26">
        <v>0</v>
      </c>
      <c r="AC1708" s="26">
        <v>0</v>
      </c>
      <c r="AD1708" s="26">
        <v>0</v>
      </c>
      <c r="AE1708" s="26">
        <v>0</v>
      </c>
      <c r="AF1708" s="26">
        <v>0</v>
      </c>
      <c r="AG1708" s="26"/>
      <c r="AH1708" s="26">
        <v>0</v>
      </c>
      <c r="AI1708" s="26">
        <v>0</v>
      </c>
      <c r="AJ1708" s="26">
        <v>0</v>
      </c>
      <c r="AK1708" s="26">
        <v>0</v>
      </c>
      <c r="AL1708" s="26">
        <v>0</v>
      </c>
      <c r="AM1708" s="26">
        <v>3270604.8146969397</v>
      </c>
      <c r="AN1708" s="26">
        <v>375519.81099999999</v>
      </c>
      <c r="AO1708" s="1">
        <v>37551.981099999997</v>
      </c>
      <c r="AP1708" s="112">
        <v>71521.503203059998</v>
      </c>
      <c r="AQ1708" s="172"/>
    </row>
    <row r="1709" spans="1:43" ht="15" customHeight="1" x14ac:dyDescent="0.25">
      <c r="A1709" s="4">
        <f t="shared" si="497"/>
        <v>1680</v>
      </c>
      <c r="B1709" s="22">
        <f t="shared" si="498"/>
        <v>364</v>
      </c>
      <c r="C1709" s="2" t="s">
        <v>658</v>
      </c>
      <c r="D1709" s="2" t="s">
        <v>1240</v>
      </c>
      <c r="E1709" s="5">
        <v>1987</v>
      </c>
      <c r="F1709" s="5">
        <v>1987</v>
      </c>
      <c r="G1709" s="5" t="s">
        <v>63</v>
      </c>
      <c r="H1709" s="5">
        <v>2</v>
      </c>
      <c r="I1709" s="5">
        <v>2</v>
      </c>
      <c r="J1709" s="26">
        <v>892.1</v>
      </c>
      <c r="K1709" s="26">
        <v>793.3</v>
      </c>
      <c r="L1709" s="26">
        <v>0</v>
      </c>
      <c r="M1709" s="6">
        <v>27</v>
      </c>
      <c r="N1709" s="24">
        <f t="shared" si="490"/>
        <v>3906577.17</v>
      </c>
      <c r="O1709" s="26"/>
      <c r="P1709" s="1">
        <f t="shared" si="495"/>
        <v>3037131.0703999996</v>
      </c>
      <c r="Q1709" s="1"/>
      <c r="R1709" s="1">
        <v>255431.8996</v>
      </c>
      <c r="S1709" s="1">
        <v>614014.19999999995</v>
      </c>
      <c r="T1709" s="26"/>
      <c r="U1709" s="1">
        <f t="shared" si="496"/>
        <v>4924.4638472204715</v>
      </c>
      <c r="V1709" s="1">
        <f t="shared" si="496"/>
        <v>4924.4638472204715</v>
      </c>
      <c r="W1709" s="7">
        <v>2021</v>
      </c>
      <c r="X1709" s="173" t="s">
        <v>1394</v>
      </c>
      <c r="Y1709" s="11">
        <f>+P1709-'[1]Приложение №1'!$P1714</f>
        <v>-84578.589999999851</v>
      </c>
      <c r="AA1709" s="24">
        <f t="shared" si="491"/>
        <v>3906577.17</v>
      </c>
      <c r="AB1709" s="26">
        <v>0</v>
      </c>
      <c r="AC1709" s="26">
        <v>0</v>
      </c>
      <c r="AD1709" s="26">
        <v>0</v>
      </c>
      <c r="AE1709" s="26">
        <v>0</v>
      </c>
      <c r="AF1709" s="26">
        <v>0</v>
      </c>
      <c r="AG1709" s="26"/>
      <c r="AH1709" s="26">
        <v>0</v>
      </c>
      <c r="AI1709" s="26">
        <v>0</v>
      </c>
      <c r="AJ1709" s="26">
        <v>0</v>
      </c>
      <c r="AK1709" s="26">
        <v>0</v>
      </c>
      <c r="AL1709" s="26">
        <v>0</v>
      </c>
      <c r="AM1709" s="26">
        <v>3820245.4199699997</v>
      </c>
      <c r="AN1709" s="26"/>
      <c r="AO1709" s="1">
        <v>2790.7200000000012</v>
      </c>
      <c r="AP1709" s="112">
        <v>83541.030029999994</v>
      </c>
      <c r="AQ1709" s="1"/>
    </row>
    <row r="1710" spans="1:43" ht="15" customHeight="1" x14ac:dyDescent="0.25">
      <c r="A1710" s="4">
        <f t="shared" si="497"/>
        <v>1681</v>
      </c>
      <c r="B1710" s="22">
        <f t="shared" si="498"/>
        <v>365</v>
      </c>
      <c r="C1710" s="2" t="s">
        <v>658</v>
      </c>
      <c r="D1710" s="2" t="s">
        <v>1241</v>
      </c>
      <c r="E1710" s="5">
        <v>1979</v>
      </c>
      <c r="F1710" s="5">
        <v>1987</v>
      </c>
      <c r="G1710" s="5" t="s">
        <v>63</v>
      </c>
      <c r="H1710" s="5">
        <v>2</v>
      </c>
      <c r="I1710" s="5">
        <v>2</v>
      </c>
      <c r="J1710" s="26">
        <v>844.5</v>
      </c>
      <c r="K1710" s="26">
        <v>754.4</v>
      </c>
      <c r="L1710" s="26">
        <v>0</v>
      </c>
      <c r="M1710" s="6">
        <v>30</v>
      </c>
      <c r="N1710" s="24">
        <f t="shared" si="490"/>
        <v>3713685.85</v>
      </c>
      <c r="O1710" s="26"/>
      <c r="P1710" s="1">
        <f t="shared" si="495"/>
        <v>2890100.8272000002</v>
      </c>
      <c r="Q1710" s="1"/>
      <c r="R1710" s="1">
        <v>239679.4228</v>
      </c>
      <c r="S1710" s="1">
        <v>583905.6</v>
      </c>
      <c r="T1710" s="26"/>
      <c r="U1710" s="1">
        <f t="shared" si="496"/>
        <v>4922.7012857900318</v>
      </c>
      <c r="V1710" s="1">
        <f t="shared" si="496"/>
        <v>4922.7012857900318</v>
      </c>
      <c r="W1710" s="7">
        <v>2021</v>
      </c>
      <c r="X1710" s="173" t="s">
        <v>1394</v>
      </c>
      <c r="Y1710" s="11">
        <f>+P1710-'[1]Приложение №1'!$P1715</f>
        <v>-81760.899999999907</v>
      </c>
      <c r="AA1710" s="24">
        <f t="shared" si="491"/>
        <v>3713685.85</v>
      </c>
      <c r="AB1710" s="26">
        <v>0</v>
      </c>
      <c r="AC1710" s="26">
        <v>0</v>
      </c>
      <c r="AD1710" s="26">
        <v>0</v>
      </c>
      <c r="AE1710" s="26">
        <v>0</v>
      </c>
      <c r="AF1710" s="26">
        <v>0</v>
      </c>
      <c r="AG1710" s="26"/>
      <c r="AH1710" s="26">
        <v>0</v>
      </c>
      <c r="AI1710" s="26">
        <v>0</v>
      </c>
      <c r="AJ1710" s="26">
        <v>0</v>
      </c>
      <c r="AK1710" s="26">
        <v>0</v>
      </c>
      <c r="AL1710" s="26">
        <v>0</v>
      </c>
      <c r="AM1710" s="26">
        <v>3631467.7649459997</v>
      </c>
      <c r="AN1710" s="26"/>
      <c r="AO1710" s="1">
        <v>2805.2400000000016</v>
      </c>
      <c r="AP1710" s="112">
        <v>79412.845054000005</v>
      </c>
      <c r="AQ1710" s="1"/>
    </row>
    <row r="1711" spans="1:43" ht="15" customHeight="1" x14ac:dyDescent="0.25">
      <c r="A1711" s="4">
        <f t="shared" si="497"/>
        <v>1682</v>
      </c>
      <c r="B1711" s="22">
        <f t="shared" si="498"/>
        <v>366</v>
      </c>
      <c r="C1711" s="2" t="s">
        <v>1242</v>
      </c>
      <c r="D1711" s="2" t="s">
        <v>1243</v>
      </c>
      <c r="E1711" s="5">
        <v>1985</v>
      </c>
      <c r="F1711" s="5">
        <v>1985</v>
      </c>
      <c r="G1711" s="5" t="s">
        <v>63</v>
      </c>
      <c r="H1711" s="5">
        <v>2</v>
      </c>
      <c r="I1711" s="5">
        <v>3</v>
      </c>
      <c r="J1711" s="26">
        <v>1256.3</v>
      </c>
      <c r="K1711" s="26">
        <v>1084.7</v>
      </c>
      <c r="L1711" s="26">
        <v>0</v>
      </c>
      <c r="M1711" s="6">
        <v>41</v>
      </c>
      <c r="N1711" s="24">
        <f t="shared" si="490"/>
        <v>21109227.379999995</v>
      </c>
      <c r="O1711" s="26"/>
      <c r="P1711" s="1">
        <f t="shared" si="495"/>
        <v>19968394.293599993</v>
      </c>
      <c r="Q1711" s="1"/>
      <c r="R1711" s="1">
        <v>301275.28639999998</v>
      </c>
      <c r="S1711" s="1">
        <v>839557.8</v>
      </c>
      <c r="T1711" s="26"/>
      <c r="U1711" s="1">
        <f t="shared" si="496"/>
        <v>19460.889997234251</v>
      </c>
      <c r="V1711" s="1">
        <f t="shared" si="496"/>
        <v>19460.889997234251</v>
      </c>
      <c r="W1711" s="7">
        <v>2021</v>
      </c>
      <c r="X1711" s="173" t="s">
        <v>1394</v>
      </c>
      <c r="Y1711" s="11">
        <f>+P1711-'[1]Приложение №1'!$P1716</f>
        <v>0</v>
      </c>
      <c r="AA1711" s="24">
        <f t="shared" si="491"/>
        <v>21109227.379999995</v>
      </c>
      <c r="AB1711" s="26">
        <v>2465364.6113569196</v>
      </c>
      <c r="AC1711" s="26">
        <v>881455.64978856</v>
      </c>
      <c r="AD1711" s="26">
        <v>339939.96545039996</v>
      </c>
      <c r="AE1711" s="26">
        <v>1316134.4323864798</v>
      </c>
      <c r="AF1711" s="26">
        <v>0</v>
      </c>
      <c r="AG1711" s="26"/>
      <c r="AH1711" s="26">
        <v>591074.40900311992</v>
      </c>
      <c r="AI1711" s="26">
        <v>0</v>
      </c>
      <c r="AJ1711" s="26">
        <v>3005361.7318115998</v>
      </c>
      <c r="AK1711" s="26">
        <v>0</v>
      </c>
      <c r="AL1711" s="26">
        <v>5128801.6085989205</v>
      </c>
      <c r="AM1711" s="26">
        <v>4752981.0383059205</v>
      </c>
      <c r="AN1711" s="26">
        <v>2012877.139</v>
      </c>
      <c r="AO1711" s="1">
        <v>211092.27380000002</v>
      </c>
      <c r="AP1711" s="112">
        <v>404144.52049808012</v>
      </c>
      <c r="AQ1711" s="172"/>
    </row>
    <row r="1712" spans="1:43" ht="15" customHeight="1" x14ac:dyDescent="0.25">
      <c r="A1712" s="4">
        <f t="shared" si="497"/>
        <v>1683</v>
      </c>
      <c r="B1712" s="22">
        <f t="shared" si="498"/>
        <v>367</v>
      </c>
      <c r="C1712" s="2" t="s">
        <v>1242</v>
      </c>
      <c r="D1712" s="2" t="s">
        <v>1244</v>
      </c>
      <c r="E1712" s="5">
        <v>1986</v>
      </c>
      <c r="F1712" s="5">
        <v>1986</v>
      </c>
      <c r="G1712" s="5" t="s">
        <v>63</v>
      </c>
      <c r="H1712" s="5">
        <v>2</v>
      </c>
      <c r="I1712" s="5">
        <v>3</v>
      </c>
      <c r="J1712" s="26">
        <v>1060.2</v>
      </c>
      <c r="K1712" s="26">
        <v>869.9</v>
      </c>
      <c r="L1712" s="26">
        <v>0</v>
      </c>
      <c r="M1712" s="6">
        <v>39</v>
      </c>
      <c r="N1712" s="24">
        <f t="shared" si="490"/>
        <v>16929028.210000001</v>
      </c>
      <c r="O1712" s="26"/>
      <c r="P1712" s="1">
        <f t="shared" si="495"/>
        <v>16074816.961200001</v>
      </c>
      <c r="Q1712" s="1"/>
      <c r="R1712" s="1">
        <v>180908.6488</v>
      </c>
      <c r="S1712" s="1">
        <v>673302.6</v>
      </c>
      <c r="T1712" s="26"/>
      <c r="U1712" s="1">
        <f t="shared" si="496"/>
        <v>19460.889998850445</v>
      </c>
      <c r="V1712" s="1">
        <f t="shared" si="496"/>
        <v>19460.889998850445</v>
      </c>
      <c r="W1712" s="7">
        <v>2021</v>
      </c>
      <c r="X1712" s="173" t="s">
        <v>1394</v>
      </c>
      <c r="Y1712" s="11">
        <f>+P1712-'[1]Приложение №1'!$P1717</f>
        <v>0</v>
      </c>
      <c r="AA1712" s="24">
        <f t="shared" si="491"/>
        <v>16929028.210000001</v>
      </c>
      <c r="AB1712" s="26">
        <v>1977155.5942702203</v>
      </c>
      <c r="AC1712" s="26">
        <v>706903.54323120008</v>
      </c>
      <c r="AD1712" s="26">
        <v>272622.64177847997</v>
      </c>
      <c r="AE1712" s="26">
        <v>1055504.1439294799</v>
      </c>
      <c r="AF1712" s="26">
        <v>0</v>
      </c>
      <c r="AG1712" s="26"/>
      <c r="AH1712" s="26">
        <v>474025.65538104001</v>
      </c>
      <c r="AI1712" s="26">
        <v>0</v>
      </c>
      <c r="AJ1712" s="26">
        <v>2410218.6486713998</v>
      </c>
      <c r="AK1712" s="26">
        <v>0</v>
      </c>
      <c r="AL1712" s="26">
        <v>4113159.8789051408</v>
      </c>
      <c r="AM1712" s="26">
        <v>3811761.96211146</v>
      </c>
      <c r="AN1712" s="26">
        <v>1614272.9082000002</v>
      </c>
      <c r="AO1712" s="1">
        <v>169290.28210000001</v>
      </c>
      <c r="AP1712" s="112">
        <v>324112.95142158004</v>
      </c>
      <c r="AQ1712" s="172"/>
    </row>
    <row r="1713" spans="1:43" ht="15" customHeight="1" x14ac:dyDescent="0.25">
      <c r="A1713" s="4">
        <f t="shared" si="497"/>
        <v>1684</v>
      </c>
      <c r="B1713" s="22">
        <f t="shared" si="498"/>
        <v>368</v>
      </c>
      <c r="C1713" s="2" t="s">
        <v>292</v>
      </c>
      <c r="D1713" s="2" t="s">
        <v>1245</v>
      </c>
      <c r="E1713" s="5">
        <v>1980</v>
      </c>
      <c r="F1713" s="5">
        <v>2014</v>
      </c>
      <c r="G1713" s="5" t="s">
        <v>63</v>
      </c>
      <c r="H1713" s="5">
        <v>2</v>
      </c>
      <c r="I1713" s="5">
        <v>1</v>
      </c>
      <c r="J1713" s="26">
        <v>722.55</v>
      </c>
      <c r="K1713" s="26">
        <v>505.79</v>
      </c>
      <c r="L1713" s="26">
        <v>0</v>
      </c>
      <c r="M1713" s="6">
        <v>38</v>
      </c>
      <c r="N1713" s="24">
        <f t="shared" si="490"/>
        <v>2490697.1</v>
      </c>
      <c r="O1713" s="26"/>
      <c r="P1713" s="1">
        <f t="shared" si="495"/>
        <v>1882309.7505200002</v>
      </c>
      <c r="Q1713" s="1"/>
      <c r="R1713" s="1">
        <v>216905.88948000001</v>
      </c>
      <c r="S1713" s="1">
        <v>391481.46000000008</v>
      </c>
      <c r="T1713" s="26"/>
      <c r="U1713" s="1">
        <f t="shared" si="496"/>
        <v>4924.3699954526583</v>
      </c>
      <c r="V1713" s="1">
        <f t="shared" si="496"/>
        <v>4924.3699954526583</v>
      </c>
      <c r="W1713" s="7">
        <v>2021</v>
      </c>
      <c r="X1713" s="173" t="s">
        <v>1394</v>
      </c>
      <c r="Y1713" s="11">
        <f>+P1713-'[1]Приложение №1'!$P1718</f>
        <v>0</v>
      </c>
      <c r="AA1713" s="24">
        <f t="shared" si="491"/>
        <v>2490697.1</v>
      </c>
      <c r="AB1713" s="26">
        <v>0</v>
      </c>
      <c r="AC1713" s="26">
        <v>0</v>
      </c>
      <c r="AD1713" s="26">
        <v>0</v>
      </c>
      <c r="AE1713" s="26">
        <v>0</v>
      </c>
      <c r="AF1713" s="26">
        <v>0</v>
      </c>
      <c r="AG1713" s="26"/>
      <c r="AH1713" s="26">
        <v>0</v>
      </c>
      <c r="AI1713" s="26">
        <v>0</v>
      </c>
      <c r="AJ1713" s="26">
        <v>0</v>
      </c>
      <c r="AK1713" s="26">
        <v>0</v>
      </c>
      <c r="AL1713" s="26">
        <v>0</v>
      </c>
      <c r="AM1713" s="26">
        <v>2355547.771038</v>
      </c>
      <c r="AN1713" s="26">
        <v>39267.730000000003</v>
      </c>
      <c r="AO1713" s="1">
        <v>44370.54</v>
      </c>
      <c r="AP1713" s="112">
        <v>51511.058962000003</v>
      </c>
      <c r="AQ1713" s="172"/>
    </row>
    <row r="1714" spans="1:43" ht="15" customHeight="1" x14ac:dyDescent="0.25">
      <c r="A1714" s="4">
        <f t="shared" si="497"/>
        <v>1685</v>
      </c>
      <c r="B1714" s="22">
        <f t="shared" si="498"/>
        <v>369</v>
      </c>
      <c r="C1714" s="2" t="s">
        <v>296</v>
      </c>
      <c r="D1714" s="2" t="s">
        <v>1246</v>
      </c>
      <c r="E1714" s="5">
        <v>1980</v>
      </c>
      <c r="F1714" s="5">
        <v>2013</v>
      </c>
      <c r="G1714" s="5" t="s">
        <v>63</v>
      </c>
      <c r="H1714" s="5">
        <v>1</v>
      </c>
      <c r="I1714" s="5">
        <v>2</v>
      </c>
      <c r="J1714" s="26">
        <v>418.7</v>
      </c>
      <c r="K1714" s="26">
        <v>394.7</v>
      </c>
      <c r="L1714" s="26">
        <v>0</v>
      </c>
      <c r="M1714" s="6">
        <v>19</v>
      </c>
      <c r="N1714" s="24">
        <f t="shared" si="490"/>
        <v>6552939.6500000004</v>
      </c>
      <c r="O1714" s="26"/>
      <c r="P1714" s="1">
        <f t="shared" si="495"/>
        <v>6104857.2736000009</v>
      </c>
      <c r="Q1714" s="1"/>
      <c r="R1714" s="1">
        <v>142584.57640000002</v>
      </c>
      <c r="S1714" s="1">
        <v>305497.8</v>
      </c>
      <c r="T1714" s="26"/>
      <c r="U1714" s="1">
        <f t="shared" si="496"/>
        <v>16602.329997466433</v>
      </c>
      <c r="V1714" s="1">
        <f t="shared" si="496"/>
        <v>16602.329997466433</v>
      </c>
      <c r="W1714" s="7">
        <v>2021</v>
      </c>
      <c r="X1714" s="173" t="s">
        <v>1394</v>
      </c>
      <c r="Y1714" s="11">
        <f>+P1714-'[1]Приложение №1'!$P1719</f>
        <v>0</v>
      </c>
      <c r="AA1714" s="24">
        <f t="shared" si="491"/>
        <v>6552939.6500000004</v>
      </c>
      <c r="AB1714" s="26">
        <v>0</v>
      </c>
      <c r="AC1714" s="26">
        <v>0</v>
      </c>
      <c r="AD1714" s="26">
        <v>0</v>
      </c>
      <c r="AE1714" s="26">
        <v>0</v>
      </c>
      <c r="AF1714" s="26">
        <v>0</v>
      </c>
      <c r="AG1714" s="26"/>
      <c r="AH1714" s="26">
        <v>0</v>
      </c>
      <c r="AI1714" s="26">
        <v>0</v>
      </c>
      <c r="AJ1714" s="26">
        <v>2736680.7350400002</v>
      </c>
      <c r="AK1714" s="26">
        <v>0</v>
      </c>
      <c r="AL1714" s="26">
        <v>0</v>
      </c>
      <c r="AM1714" s="26">
        <v>3525835.391022</v>
      </c>
      <c r="AN1714" s="26">
        <v>108678.99</v>
      </c>
      <c r="AO1714" s="1">
        <v>44795.99</v>
      </c>
      <c r="AP1714" s="112">
        <v>136948.54393799999</v>
      </c>
      <c r="AQ1714" s="172"/>
    </row>
    <row r="1715" spans="1:43" ht="15" customHeight="1" x14ac:dyDescent="0.25">
      <c r="A1715" s="4">
        <f t="shared" si="497"/>
        <v>1686</v>
      </c>
      <c r="B1715" s="22">
        <f t="shared" si="498"/>
        <v>370</v>
      </c>
      <c r="C1715" s="2" t="s">
        <v>296</v>
      </c>
      <c r="D1715" s="2" t="s">
        <v>1247</v>
      </c>
      <c r="E1715" s="5">
        <v>1982</v>
      </c>
      <c r="F1715" s="5">
        <v>1982</v>
      </c>
      <c r="G1715" s="5" t="s">
        <v>63</v>
      </c>
      <c r="H1715" s="5">
        <v>2</v>
      </c>
      <c r="I1715" s="5">
        <v>3</v>
      </c>
      <c r="J1715" s="26">
        <v>1277.5</v>
      </c>
      <c r="K1715" s="26">
        <v>1102.3</v>
      </c>
      <c r="L1715" s="26">
        <v>0</v>
      </c>
      <c r="M1715" s="6">
        <v>34</v>
      </c>
      <c r="N1715" s="24">
        <f t="shared" si="490"/>
        <v>20938342.830000006</v>
      </c>
      <c r="O1715" s="26"/>
      <c r="P1715" s="1">
        <f t="shared" si="495"/>
        <v>19715751.532400008</v>
      </c>
      <c r="Q1715" s="1"/>
      <c r="R1715" s="1">
        <v>369411.09759999998</v>
      </c>
      <c r="S1715" s="1">
        <v>853180.20000000007</v>
      </c>
      <c r="T1715" s="26"/>
      <c r="U1715" s="1">
        <f t="shared" si="496"/>
        <v>18995.14000725756</v>
      </c>
      <c r="V1715" s="1">
        <f t="shared" si="496"/>
        <v>18995.14000725756</v>
      </c>
      <c r="W1715" s="7">
        <v>2021</v>
      </c>
      <c r="X1715" s="173" t="s">
        <v>1394</v>
      </c>
      <c r="Y1715" s="11">
        <f>+P1715-'[1]Приложение №1'!$P1720</f>
        <v>0</v>
      </c>
      <c r="AA1715" s="24">
        <f t="shared" si="491"/>
        <v>20938342.830000006</v>
      </c>
      <c r="AB1715" s="26">
        <v>2788532.6780639999</v>
      </c>
      <c r="AC1715" s="26">
        <v>0</v>
      </c>
      <c r="AD1715" s="26">
        <v>377369.21947199997</v>
      </c>
      <c r="AE1715" s="26">
        <v>1566144.8148779999</v>
      </c>
      <c r="AF1715" s="26">
        <v>0</v>
      </c>
      <c r="AG1715" s="26"/>
      <c r="AH1715" s="26">
        <v>616763.67752999999</v>
      </c>
      <c r="AI1715" s="26">
        <v>0</v>
      </c>
      <c r="AJ1715" s="26">
        <v>3422622.3707340001</v>
      </c>
      <c r="AK1715" s="26">
        <v>0</v>
      </c>
      <c r="AL1715" s="26">
        <v>5952055.6381440004</v>
      </c>
      <c r="AM1715" s="26">
        <v>5507536.2469260003</v>
      </c>
      <c r="AN1715" s="26">
        <v>219906.35</v>
      </c>
      <c r="AO1715" s="1">
        <v>45000.3</v>
      </c>
      <c r="AP1715" s="112">
        <v>442411.53425199992</v>
      </c>
      <c r="AQ1715" s="172"/>
    </row>
    <row r="1716" spans="1:43" ht="15" customHeight="1" x14ac:dyDescent="0.25">
      <c r="A1716" s="4">
        <f t="shared" si="497"/>
        <v>1687</v>
      </c>
      <c r="B1716" s="22">
        <f t="shared" si="498"/>
        <v>371</v>
      </c>
      <c r="C1716" s="2" t="s">
        <v>296</v>
      </c>
      <c r="D1716" s="2" t="s">
        <v>1248</v>
      </c>
      <c r="E1716" s="5">
        <v>1980</v>
      </c>
      <c r="F1716" s="5">
        <v>2009</v>
      </c>
      <c r="G1716" s="5" t="s">
        <v>63</v>
      </c>
      <c r="H1716" s="5">
        <v>2</v>
      </c>
      <c r="I1716" s="5">
        <v>2</v>
      </c>
      <c r="J1716" s="26">
        <v>672.9</v>
      </c>
      <c r="K1716" s="26">
        <v>610.9</v>
      </c>
      <c r="L1716" s="26">
        <v>0</v>
      </c>
      <c r="M1716" s="6">
        <v>29</v>
      </c>
      <c r="N1716" s="24">
        <f t="shared" si="490"/>
        <v>11378629.49</v>
      </c>
      <c r="O1716" s="26"/>
      <c r="P1716" s="1">
        <f t="shared" si="495"/>
        <v>10704091.609200001</v>
      </c>
      <c r="Q1716" s="1"/>
      <c r="R1716" s="1">
        <v>201701.28080000001</v>
      </c>
      <c r="S1716" s="1">
        <v>472836.6</v>
      </c>
      <c r="T1716" s="26"/>
      <c r="U1716" s="1">
        <f t="shared" ref="U1716:V1733" si="499">$N1716/($K1716+$L1716)</f>
        <v>18626.009968898346</v>
      </c>
      <c r="V1716" s="1">
        <f t="shared" si="499"/>
        <v>18626.009968898346</v>
      </c>
      <c r="W1716" s="7">
        <v>2021</v>
      </c>
      <c r="X1716" s="173" t="s">
        <v>1394</v>
      </c>
      <c r="Y1716" s="11">
        <f>+P1716-'[1]Приложение №1'!$P1721</f>
        <v>0</v>
      </c>
      <c r="AA1716" s="24">
        <f t="shared" si="491"/>
        <v>11378629.49</v>
      </c>
      <c r="AB1716" s="26">
        <v>1424337.5088524399</v>
      </c>
      <c r="AC1716" s="26">
        <v>0</v>
      </c>
      <c r="AD1716" s="26">
        <v>0</v>
      </c>
      <c r="AE1716" s="26">
        <v>760379.17506936006</v>
      </c>
      <c r="AF1716" s="26">
        <v>0</v>
      </c>
      <c r="AG1716" s="26"/>
      <c r="AH1716" s="26">
        <v>334977.14468904003</v>
      </c>
      <c r="AI1716" s="26">
        <v>0</v>
      </c>
      <c r="AJ1716" s="26">
        <v>1736316.6240672001</v>
      </c>
      <c r="AK1716" s="26">
        <v>0</v>
      </c>
      <c r="AL1716" s="26">
        <v>2963106.3528674999</v>
      </c>
      <c r="AM1716" s="26">
        <v>2745980.9435167201</v>
      </c>
      <c r="AN1716" s="26">
        <v>1081828.9410000001</v>
      </c>
      <c r="AO1716" s="1">
        <v>113786.29490000001</v>
      </c>
      <c r="AP1716" s="112">
        <v>217916.50503774002</v>
      </c>
      <c r="AQ1716" s="172"/>
    </row>
    <row r="1717" spans="1:43" ht="15" customHeight="1" x14ac:dyDescent="0.25">
      <c r="A1717" s="4">
        <f t="shared" si="497"/>
        <v>1688</v>
      </c>
      <c r="B1717" s="22">
        <f t="shared" si="498"/>
        <v>372</v>
      </c>
      <c r="C1717" s="2" t="s">
        <v>1336</v>
      </c>
      <c r="D1717" s="2" t="s">
        <v>1018</v>
      </c>
      <c r="E1717" s="5">
        <v>1986</v>
      </c>
      <c r="F1717" s="5">
        <v>2011</v>
      </c>
      <c r="G1717" s="5" t="s">
        <v>60</v>
      </c>
      <c r="H1717" s="5">
        <v>4</v>
      </c>
      <c r="I1717" s="5">
        <v>4</v>
      </c>
      <c r="J1717" s="26">
        <v>4303.6000000000004</v>
      </c>
      <c r="K1717" s="26">
        <v>1756.8</v>
      </c>
      <c r="L1717" s="26">
        <v>1359.7</v>
      </c>
      <c r="M1717" s="6">
        <v>130</v>
      </c>
      <c r="N1717" s="24">
        <f t="shared" si="490"/>
        <v>4131989.9980603997</v>
      </c>
      <c r="O1717" s="26"/>
      <c r="P1717" s="1">
        <f t="shared" si="495"/>
        <v>3939585.2480603997</v>
      </c>
      <c r="Q1717" s="1"/>
      <c r="R1717" s="1">
        <v>192404.75</v>
      </c>
      <c r="S1717" s="1"/>
      <c r="T1717" s="1"/>
      <c r="U1717" s="1">
        <f t="shared" si="499"/>
        <v>1325.8430925911759</v>
      </c>
      <c r="V1717" s="1">
        <f t="shared" si="499"/>
        <v>1325.8430925911759</v>
      </c>
      <c r="W1717" s="7">
        <v>2021</v>
      </c>
      <c r="X1717" s="173" t="s">
        <v>1394</v>
      </c>
      <c r="Y1717" s="11">
        <f>+P1717-'[1]Приложение №1'!$P1722</f>
        <v>-13759173.706889594</v>
      </c>
      <c r="AA1717" s="24">
        <f t="shared" si="491"/>
        <v>4131989.9980603997</v>
      </c>
      <c r="AB1717" s="26"/>
      <c r="AC1717" s="26"/>
      <c r="AD1717" s="26"/>
      <c r="AE1717" s="26"/>
      <c r="AF1717" s="26"/>
      <c r="AG1717" s="26"/>
      <c r="AH1717" s="26"/>
      <c r="AI1717" s="26"/>
      <c r="AJ1717" s="26">
        <v>3782424.05</v>
      </c>
      <c r="AK1717" s="26"/>
      <c r="AL1717" s="26"/>
      <c r="AM1717" s="26"/>
      <c r="AN1717" s="26"/>
      <c r="AO1717" s="1"/>
      <c r="AP1717" s="112">
        <v>349565.94806039997</v>
      </c>
      <c r="AQ1717" s="172"/>
    </row>
    <row r="1718" spans="1:43" ht="15" customHeight="1" x14ac:dyDescent="0.25">
      <c r="A1718" s="4">
        <f t="shared" si="497"/>
        <v>1689</v>
      </c>
      <c r="B1718" s="22">
        <f t="shared" si="498"/>
        <v>373</v>
      </c>
      <c r="C1718" s="2" t="s">
        <v>1336</v>
      </c>
      <c r="D1718" s="2" t="s">
        <v>1019</v>
      </c>
      <c r="E1718" s="5">
        <v>1986</v>
      </c>
      <c r="F1718" s="5">
        <v>2014</v>
      </c>
      <c r="G1718" s="5" t="s">
        <v>60</v>
      </c>
      <c r="H1718" s="5">
        <v>4</v>
      </c>
      <c r="I1718" s="5">
        <v>2</v>
      </c>
      <c r="J1718" s="26">
        <v>2148.9</v>
      </c>
      <c r="K1718" s="26">
        <v>816.1</v>
      </c>
      <c r="L1718" s="26">
        <v>639.20000000000005</v>
      </c>
      <c r="M1718" s="6">
        <v>59</v>
      </c>
      <c r="N1718" s="24">
        <f t="shared" si="490"/>
        <v>8475361.5899999999</v>
      </c>
      <c r="O1718" s="26"/>
      <c r="P1718" s="1">
        <f t="shared" si="495"/>
        <v>8251816.1227000002</v>
      </c>
      <c r="Q1718" s="1"/>
      <c r="R1718" s="1">
        <v>223545.46730000002</v>
      </c>
      <c r="S1718" s="1"/>
      <c r="T1718" s="1"/>
      <c r="U1718" s="1">
        <f t="shared" si="499"/>
        <v>5823.7900020614297</v>
      </c>
      <c r="V1718" s="1">
        <f t="shared" si="499"/>
        <v>5823.7900020614297</v>
      </c>
      <c r="W1718" s="7">
        <v>2021</v>
      </c>
      <c r="X1718" s="173" t="s">
        <v>1394</v>
      </c>
      <c r="Y1718" s="11">
        <f>+P1718-'[1]Приложение №1'!$P1723</f>
        <v>0</v>
      </c>
      <c r="AA1718" s="24">
        <f t="shared" si="491"/>
        <v>8475361.5899999999</v>
      </c>
      <c r="AB1718" s="26">
        <v>0</v>
      </c>
      <c r="AC1718" s="26">
        <v>0</v>
      </c>
      <c r="AD1718" s="26">
        <v>0</v>
      </c>
      <c r="AE1718" s="26">
        <v>0</v>
      </c>
      <c r="AF1718" s="26">
        <v>0</v>
      </c>
      <c r="AG1718" s="26"/>
      <c r="AH1718" s="26">
        <v>0</v>
      </c>
      <c r="AI1718" s="26">
        <v>0</v>
      </c>
      <c r="AJ1718" s="26">
        <v>7464589.9667766001</v>
      </c>
      <c r="AK1718" s="26">
        <v>0</v>
      </c>
      <c r="AL1718" s="26">
        <v>0</v>
      </c>
      <c r="AM1718" s="26">
        <v>0</v>
      </c>
      <c r="AN1718" s="26">
        <v>762782.54310000001</v>
      </c>
      <c r="AO1718" s="1">
        <v>84753.615900000004</v>
      </c>
      <c r="AP1718" s="112">
        <v>163235.46422339999</v>
      </c>
      <c r="AQ1718" s="172"/>
    </row>
    <row r="1719" spans="1:43" ht="15" customHeight="1" x14ac:dyDescent="0.25">
      <c r="A1719" s="4">
        <f t="shared" si="497"/>
        <v>1690</v>
      </c>
      <c r="B1719" s="22">
        <f t="shared" si="498"/>
        <v>374</v>
      </c>
      <c r="C1719" s="2" t="s">
        <v>1336</v>
      </c>
      <c r="D1719" s="2" t="s">
        <v>1020</v>
      </c>
      <c r="E1719" s="5">
        <v>1988</v>
      </c>
      <c r="F1719" s="5">
        <v>2011</v>
      </c>
      <c r="G1719" s="5" t="s">
        <v>60</v>
      </c>
      <c r="H1719" s="5">
        <v>4</v>
      </c>
      <c r="I1719" s="5">
        <v>4</v>
      </c>
      <c r="J1719" s="26">
        <v>4279.8</v>
      </c>
      <c r="K1719" s="26">
        <v>1760.1</v>
      </c>
      <c r="L1719" s="26">
        <v>1330.2</v>
      </c>
      <c r="M1719" s="6">
        <v>138</v>
      </c>
      <c r="N1719" s="24">
        <f t="shared" si="490"/>
        <v>17997258.240000002</v>
      </c>
      <c r="O1719" s="26"/>
      <c r="P1719" s="1">
        <f t="shared" si="495"/>
        <v>17549834.621200003</v>
      </c>
      <c r="Q1719" s="1"/>
      <c r="R1719" s="1">
        <v>447423.6188</v>
      </c>
      <c r="S1719" s="1"/>
      <c r="T1719" s="1"/>
      <c r="U1719" s="1">
        <f t="shared" si="499"/>
        <v>5823.7900009707801</v>
      </c>
      <c r="V1719" s="1">
        <f t="shared" si="499"/>
        <v>5823.7900009707801</v>
      </c>
      <c r="W1719" s="7">
        <v>2021</v>
      </c>
      <c r="X1719" s="173" t="s">
        <v>1394</v>
      </c>
      <c r="Y1719" s="11">
        <f>+P1719-'[1]Приложение №1'!$P1724</f>
        <v>0</v>
      </c>
      <c r="AA1719" s="24">
        <f t="shared" si="491"/>
        <v>17997258.240000002</v>
      </c>
      <c r="AB1719" s="26">
        <v>0</v>
      </c>
      <c r="AC1719" s="26">
        <v>0</v>
      </c>
      <c r="AD1719" s="26">
        <v>0</v>
      </c>
      <c r="AE1719" s="26">
        <v>0</v>
      </c>
      <c r="AF1719" s="26">
        <v>0</v>
      </c>
      <c r="AG1719" s="26"/>
      <c r="AH1719" s="26">
        <v>0</v>
      </c>
      <c r="AI1719" s="26">
        <v>0</v>
      </c>
      <c r="AJ1719" s="26">
        <v>15850905.2222976</v>
      </c>
      <c r="AK1719" s="26">
        <v>0</v>
      </c>
      <c r="AL1719" s="26">
        <v>0</v>
      </c>
      <c r="AM1719" s="26">
        <v>0</v>
      </c>
      <c r="AN1719" s="26">
        <v>1619753.2415999998</v>
      </c>
      <c r="AO1719" s="1">
        <v>179972.58239999998</v>
      </c>
      <c r="AP1719" s="112">
        <v>346627.19370240002</v>
      </c>
      <c r="AQ1719" s="172"/>
    </row>
    <row r="1720" spans="1:43" ht="15" customHeight="1" x14ac:dyDescent="0.25">
      <c r="A1720" s="4">
        <f t="shared" si="497"/>
        <v>1691</v>
      </c>
      <c r="B1720" s="22">
        <f t="shared" si="498"/>
        <v>375</v>
      </c>
      <c r="C1720" s="2" t="s">
        <v>1336</v>
      </c>
      <c r="D1720" s="2" t="s">
        <v>1028</v>
      </c>
      <c r="E1720" s="5">
        <v>1987</v>
      </c>
      <c r="F1720" s="5">
        <v>2011</v>
      </c>
      <c r="G1720" s="5" t="s">
        <v>60</v>
      </c>
      <c r="H1720" s="5">
        <v>4</v>
      </c>
      <c r="I1720" s="5">
        <v>4</v>
      </c>
      <c r="J1720" s="26">
        <v>4289.8999999999996</v>
      </c>
      <c r="K1720" s="26">
        <v>1763.3</v>
      </c>
      <c r="L1720" s="26">
        <v>1343.6</v>
      </c>
      <c r="M1720" s="6">
        <v>137</v>
      </c>
      <c r="N1720" s="24">
        <f t="shared" si="490"/>
        <v>18093933.150000002</v>
      </c>
      <c r="O1720" s="26"/>
      <c r="P1720" s="1">
        <f t="shared" si="495"/>
        <v>17645715.734100003</v>
      </c>
      <c r="Q1720" s="1"/>
      <c r="R1720" s="1">
        <v>448217.41590000002</v>
      </c>
      <c r="S1720" s="1"/>
      <c r="T1720" s="1"/>
      <c r="U1720" s="1">
        <f t="shared" si="499"/>
        <v>5823.7899996781371</v>
      </c>
      <c r="V1720" s="1">
        <f t="shared" si="499"/>
        <v>5823.7899996781371</v>
      </c>
      <c r="W1720" s="7">
        <v>2021</v>
      </c>
      <c r="X1720" s="173" t="s">
        <v>1394</v>
      </c>
      <c r="Y1720" s="11">
        <f>+P1720-'[1]Приложение №1'!$P1728</f>
        <v>0</v>
      </c>
      <c r="AA1720" s="24">
        <f t="shared" si="491"/>
        <v>18093933.150000002</v>
      </c>
      <c r="AB1720" s="26">
        <v>0</v>
      </c>
      <c r="AC1720" s="26">
        <v>0</v>
      </c>
      <c r="AD1720" s="26">
        <v>0</v>
      </c>
      <c r="AE1720" s="26">
        <v>0</v>
      </c>
      <c r="AF1720" s="26">
        <v>0</v>
      </c>
      <c r="AG1720" s="26"/>
      <c r="AH1720" s="26">
        <v>0</v>
      </c>
      <c r="AI1720" s="26">
        <v>0</v>
      </c>
      <c r="AJ1720" s="26">
        <v>15936050.682530999</v>
      </c>
      <c r="AK1720" s="26">
        <v>0</v>
      </c>
      <c r="AL1720" s="26">
        <v>0</v>
      </c>
      <c r="AM1720" s="26">
        <v>0</v>
      </c>
      <c r="AN1720" s="26">
        <v>1628453.9834999999</v>
      </c>
      <c r="AO1720" s="1">
        <v>180939.3315</v>
      </c>
      <c r="AP1720" s="112">
        <v>348489.15246900002</v>
      </c>
      <c r="AQ1720" s="172"/>
    </row>
    <row r="1721" spans="1:43" ht="15" customHeight="1" x14ac:dyDescent="0.25">
      <c r="A1721" s="4">
        <f t="shared" si="497"/>
        <v>1692</v>
      </c>
      <c r="B1721" s="22">
        <f t="shared" si="498"/>
        <v>376</v>
      </c>
      <c r="C1721" s="2" t="s">
        <v>303</v>
      </c>
      <c r="D1721" s="2" t="s">
        <v>1249</v>
      </c>
      <c r="E1721" s="5">
        <v>1983</v>
      </c>
      <c r="F1721" s="5">
        <v>2012</v>
      </c>
      <c r="G1721" s="5" t="s">
        <v>48</v>
      </c>
      <c r="H1721" s="5">
        <v>5</v>
      </c>
      <c r="I1721" s="5">
        <v>4</v>
      </c>
      <c r="J1721" s="26">
        <v>4942.3999999999996</v>
      </c>
      <c r="K1721" s="26">
        <v>35.4</v>
      </c>
      <c r="L1721" s="26">
        <v>4282.6000000000004</v>
      </c>
      <c r="M1721" s="6">
        <v>164</v>
      </c>
      <c r="N1721" s="24">
        <f t="shared" si="490"/>
        <v>19893961.780000001</v>
      </c>
      <c r="O1721" s="26"/>
      <c r="P1721" s="1">
        <f t="shared" si="495"/>
        <v>12406802.23</v>
      </c>
      <c r="Q1721" s="1"/>
      <c r="R1721" s="1">
        <v>2911318.5060000001</v>
      </c>
      <c r="S1721" s="1">
        <v>4575841.0440000007</v>
      </c>
      <c r="T1721" s="1"/>
      <c r="U1721" s="1">
        <f t="shared" si="499"/>
        <v>4607.2167160722556</v>
      </c>
      <c r="V1721" s="1">
        <f t="shared" si="499"/>
        <v>4607.2167160722556</v>
      </c>
      <c r="W1721" s="7">
        <v>2021</v>
      </c>
      <c r="X1721" s="173" t="s">
        <v>1394</v>
      </c>
      <c r="Y1721" s="11">
        <f>+P1721-'[1]Приложение №1'!$P1732</f>
        <v>0</v>
      </c>
      <c r="AA1721" s="24">
        <f t="shared" si="491"/>
        <v>19893961.780000001</v>
      </c>
      <c r="AB1721" s="26">
        <v>0</v>
      </c>
      <c r="AC1721" s="26">
        <v>0</v>
      </c>
      <c r="AD1721" s="26">
        <v>3565270.41384234</v>
      </c>
      <c r="AE1721" s="26">
        <v>2303095.9599144002</v>
      </c>
      <c r="AF1721" s="26">
        <v>1422513.1652520599</v>
      </c>
      <c r="AG1721" s="26"/>
      <c r="AH1721" s="26">
        <v>0</v>
      </c>
      <c r="AI1721" s="26">
        <v>0</v>
      </c>
      <c r="AJ1721" s="26">
        <v>0</v>
      </c>
      <c r="AK1721" s="26">
        <v>0</v>
      </c>
      <c r="AL1721" s="26">
        <v>0</v>
      </c>
      <c r="AM1721" s="26">
        <v>9543182.8357933201</v>
      </c>
      <c r="AN1721" s="26">
        <v>2492832.9380000001</v>
      </c>
      <c r="AO1721" s="1">
        <v>198939.61780000001</v>
      </c>
      <c r="AP1721" s="112">
        <v>368126.84939787997</v>
      </c>
      <c r="AQ1721" s="172"/>
    </row>
    <row r="1722" spans="1:43" ht="15" customHeight="1" x14ac:dyDescent="0.25">
      <c r="A1722" s="4">
        <f t="shared" si="497"/>
        <v>1693</v>
      </c>
      <c r="B1722" s="22">
        <f t="shared" si="498"/>
        <v>377</v>
      </c>
      <c r="C1722" s="2" t="s">
        <v>303</v>
      </c>
      <c r="D1722" s="2" t="s">
        <v>1250</v>
      </c>
      <c r="E1722" s="5">
        <v>1978</v>
      </c>
      <c r="F1722" s="5">
        <v>2011</v>
      </c>
      <c r="G1722" s="5" t="s">
        <v>48</v>
      </c>
      <c r="H1722" s="5">
        <v>4</v>
      </c>
      <c r="I1722" s="5">
        <v>4</v>
      </c>
      <c r="J1722" s="26">
        <v>3928.1</v>
      </c>
      <c r="K1722" s="26">
        <v>3069.4</v>
      </c>
      <c r="L1722" s="26">
        <v>412.7</v>
      </c>
      <c r="M1722" s="6">
        <v>110</v>
      </c>
      <c r="N1722" s="24">
        <f t="shared" si="490"/>
        <v>8909057.3100000005</v>
      </c>
      <c r="O1722" s="26"/>
      <c r="P1722" s="1">
        <f t="shared" si="495"/>
        <v>6083592.1300000008</v>
      </c>
      <c r="Q1722" s="1"/>
      <c r="R1722" s="1">
        <v>1808722.0341999999</v>
      </c>
      <c r="S1722" s="1">
        <v>1016743.1457999998</v>
      </c>
      <c r="T1722" s="1"/>
      <c r="U1722" s="1">
        <f t="shared" si="499"/>
        <v>2558.5299991384513</v>
      </c>
      <c r="V1722" s="1">
        <f t="shared" si="499"/>
        <v>2558.5299991384513</v>
      </c>
      <c r="W1722" s="7">
        <v>2021</v>
      </c>
      <c r="X1722" s="173" t="s">
        <v>1394</v>
      </c>
      <c r="Y1722" s="11">
        <f>+P1722-'[1]Приложение №1'!$P1733</f>
        <v>0</v>
      </c>
      <c r="AA1722" s="24">
        <f t="shared" si="491"/>
        <v>8909057.3100000005</v>
      </c>
      <c r="AB1722" s="26">
        <v>0</v>
      </c>
      <c r="AC1722" s="26">
        <v>0</v>
      </c>
      <c r="AD1722" s="26">
        <v>0</v>
      </c>
      <c r="AE1722" s="26">
        <v>0</v>
      </c>
      <c r="AF1722" s="26">
        <v>0</v>
      </c>
      <c r="AG1722" s="26"/>
      <c r="AH1722" s="26">
        <v>0</v>
      </c>
      <c r="AI1722" s="26">
        <v>0</v>
      </c>
      <c r="AJ1722" s="26">
        <v>0</v>
      </c>
      <c r="AK1722" s="26">
        <v>0</v>
      </c>
      <c r="AL1722" s="26">
        <v>0</v>
      </c>
      <c r="AM1722" s="26">
        <v>7759379.1003737403</v>
      </c>
      <c r="AN1722" s="26">
        <v>890905.73100000015</v>
      </c>
      <c r="AO1722" s="1">
        <v>89090.573100000009</v>
      </c>
      <c r="AP1722" s="112">
        <v>169681.90552626003</v>
      </c>
      <c r="AQ1722" s="172"/>
    </row>
    <row r="1723" spans="1:43" ht="15" customHeight="1" x14ac:dyDescent="0.25">
      <c r="A1723" s="4">
        <f t="shared" si="497"/>
        <v>1694</v>
      </c>
      <c r="B1723" s="22">
        <f t="shared" si="498"/>
        <v>378</v>
      </c>
      <c r="C1723" s="2" t="s">
        <v>303</v>
      </c>
      <c r="D1723" s="2" t="s">
        <v>680</v>
      </c>
      <c r="E1723" s="5">
        <v>1992</v>
      </c>
      <c r="F1723" s="5">
        <v>2010</v>
      </c>
      <c r="G1723" s="5" t="s">
        <v>48</v>
      </c>
      <c r="H1723" s="5">
        <v>2</v>
      </c>
      <c r="I1723" s="5">
        <v>2</v>
      </c>
      <c r="J1723" s="26">
        <v>869.3</v>
      </c>
      <c r="K1723" s="26">
        <v>524.6</v>
      </c>
      <c r="L1723" s="26">
        <v>263.3</v>
      </c>
      <c r="M1723" s="6">
        <v>31</v>
      </c>
      <c r="N1723" s="24">
        <f t="shared" si="490"/>
        <v>5660423.2999999998</v>
      </c>
      <c r="O1723" s="26"/>
      <c r="P1723" s="1">
        <f t="shared" si="495"/>
        <v>3876184.6499999994</v>
      </c>
      <c r="Q1723" s="1"/>
      <c r="R1723" s="1"/>
      <c r="S1723" s="1">
        <v>1784238.6500000001</v>
      </c>
      <c r="T1723" s="1"/>
      <c r="U1723" s="1">
        <f t="shared" si="499"/>
        <v>7184.1899987308025</v>
      </c>
      <c r="V1723" s="1">
        <f t="shared" si="499"/>
        <v>7184.1899987308025</v>
      </c>
      <c r="W1723" s="7">
        <v>2021</v>
      </c>
      <c r="X1723" s="173" t="s">
        <v>1394</v>
      </c>
      <c r="Y1723" s="11">
        <f>+P1723-'[1]Приложение №1'!$P1734</f>
        <v>0</v>
      </c>
      <c r="AA1723" s="24">
        <f t="shared" si="491"/>
        <v>5660423.2999999998</v>
      </c>
      <c r="AB1723" s="26">
        <v>0</v>
      </c>
      <c r="AC1723" s="26">
        <v>0</v>
      </c>
      <c r="AD1723" s="26">
        <v>0</v>
      </c>
      <c r="AE1723" s="26">
        <v>0</v>
      </c>
      <c r="AF1723" s="26">
        <v>0</v>
      </c>
      <c r="AG1723" s="26"/>
      <c r="AH1723" s="26">
        <v>0</v>
      </c>
      <c r="AI1723" s="26">
        <v>0</v>
      </c>
      <c r="AJ1723" s="26">
        <v>0</v>
      </c>
      <c r="AK1723" s="26">
        <v>0</v>
      </c>
      <c r="AL1723" s="26">
        <v>0</v>
      </c>
      <c r="AM1723" s="26">
        <v>4929968.3148281993</v>
      </c>
      <c r="AN1723" s="26">
        <v>566042.32999999996</v>
      </c>
      <c r="AO1723" s="1">
        <v>56604.233</v>
      </c>
      <c r="AP1723" s="112">
        <v>107808.4221718</v>
      </c>
      <c r="AQ1723" s="172"/>
    </row>
    <row r="1724" spans="1:43" ht="15" customHeight="1" x14ac:dyDescent="0.25">
      <c r="A1724" s="4">
        <f t="shared" si="497"/>
        <v>1695</v>
      </c>
      <c r="B1724" s="22">
        <f t="shared" si="498"/>
        <v>379</v>
      </c>
      <c r="C1724" s="2" t="s">
        <v>303</v>
      </c>
      <c r="D1724" s="2" t="s">
        <v>681</v>
      </c>
      <c r="E1724" s="5">
        <v>1993</v>
      </c>
      <c r="F1724" s="5">
        <v>2009</v>
      </c>
      <c r="G1724" s="5" t="s">
        <v>48</v>
      </c>
      <c r="H1724" s="5">
        <v>2</v>
      </c>
      <c r="I1724" s="5">
        <v>2</v>
      </c>
      <c r="J1724" s="26">
        <v>862.9</v>
      </c>
      <c r="K1724" s="26">
        <v>524.6</v>
      </c>
      <c r="L1724" s="26">
        <v>256.89999999999998</v>
      </c>
      <c r="M1724" s="6">
        <v>33</v>
      </c>
      <c r="N1724" s="24">
        <f t="shared" si="490"/>
        <v>5614444.4900000002</v>
      </c>
      <c r="O1724" s="26"/>
      <c r="P1724" s="1">
        <f t="shared" si="495"/>
        <v>3844942.65</v>
      </c>
      <c r="Q1724" s="1"/>
      <c r="R1724" s="1"/>
      <c r="S1724" s="1">
        <v>1769501.8400000003</v>
      </c>
      <c r="T1724" s="1"/>
      <c r="U1724" s="1">
        <f t="shared" si="499"/>
        <v>7184.1900063979529</v>
      </c>
      <c r="V1724" s="1">
        <f t="shared" si="499"/>
        <v>7184.1900063979529</v>
      </c>
      <c r="W1724" s="7">
        <v>2021</v>
      </c>
      <c r="X1724" s="173" t="s">
        <v>1394</v>
      </c>
      <c r="Y1724" s="11">
        <f>+P1724-'[1]Приложение №1'!$P1735</f>
        <v>0</v>
      </c>
      <c r="AA1724" s="24">
        <f t="shared" si="491"/>
        <v>5614444.4900000002</v>
      </c>
      <c r="AB1724" s="26">
        <v>0</v>
      </c>
      <c r="AC1724" s="26">
        <v>0</v>
      </c>
      <c r="AD1724" s="26">
        <v>0</v>
      </c>
      <c r="AE1724" s="26">
        <v>0</v>
      </c>
      <c r="AF1724" s="26">
        <v>0</v>
      </c>
      <c r="AG1724" s="26"/>
      <c r="AH1724" s="26">
        <v>0</v>
      </c>
      <c r="AI1724" s="26">
        <v>0</v>
      </c>
      <c r="AJ1724" s="26">
        <v>0</v>
      </c>
      <c r="AK1724" s="26">
        <v>0</v>
      </c>
      <c r="AL1724" s="26">
        <v>0</v>
      </c>
      <c r="AM1724" s="26">
        <v>4889922.8863434605</v>
      </c>
      <c r="AN1724" s="26">
        <v>561444.44900000002</v>
      </c>
      <c r="AO1724" s="1">
        <v>56144.444900000002</v>
      </c>
      <c r="AP1724" s="112">
        <v>106932.70975654002</v>
      </c>
      <c r="AQ1724" s="172"/>
    </row>
    <row r="1725" spans="1:43" ht="15" customHeight="1" x14ac:dyDescent="0.25">
      <c r="A1725" s="4">
        <f t="shared" si="497"/>
        <v>1696</v>
      </c>
      <c r="B1725" s="22">
        <f t="shared" si="498"/>
        <v>380</v>
      </c>
      <c r="C1725" s="2" t="s">
        <v>303</v>
      </c>
      <c r="D1725" s="2" t="s">
        <v>1251</v>
      </c>
      <c r="E1725" s="5">
        <v>1995</v>
      </c>
      <c r="F1725" s="5">
        <v>2008</v>
      </c>
      <c r="G1725" s="5" t="s">
        <v>48</v>
      </c>
      <c r="H1725" s="5">
        <v>4</v>
      </c>
      <c r="I1725" s="5">
        <v>2</v>
      </c>
      <c r="J1725" s="26">
        <v>1192.7</v>
      </c>
      <c r="K1725" s="26">
        <v>962</v>
      </c>
      <c r="L1725" s="26">
        <v>0</v>
      </c>
      <c r="M1725" s="6">
        <v>41</v>
      </c>
      <c r="N1725" s="24">
        <f t="shared" si="490"/>
        <v>1502561.3756800001</v>
      </c>
      <c r="O1725" s="26"/>
      <c r="P1725" s="1">
        <f t="shared" si="495"/>
        <v>756636.92567999999</v>
      </c>
      <c r="Q1725" s="1"/>
      <c r="R1725" s="1">
        <v>541244.52399999998</v>
      </c>
      <c r="S1725" s="1">
        <v>204679.92600000009</v>
      </c>
      <c r="T1725" s="1"/>
      <c r="U1725" s="1">
        <f t="shared" si="499"/>
        <v>1561.914111933472</v>
      </c>
      <c r="V1725" s="1">
        <f t="shared" si="499"/>
        <v>1561.914111933472</v>
      </c>
      <c r="W1725" s="7">
        <v>2021</v>
      </c>
      <c r="X1725" s="173" t="s">
        <v>1394</v>
      </c>
      <c r="Y1725" s="11">
        <f>+P1725-'[1]Приложение №1'!$P1736</f>
        <v>-31684.324319999781</v>
      </c>
      <c r="AA1725" s="24">
        <f t="shared" si="491"/>
        <v>1502561.3756800001</v>
      </c>
      <c r="AB1725" s="26">
        <v>0</v>
      </c>
      <c r="AC1725" s="26">
        <v>0</v>
      </c>
      <c r="AD1725" s="26">
        <v>800866.32842579996</v>
      </c>
      <c r="AE1725" s="26">
        <v>535586.82999999996</v>
      </c>
      <c r="AF1725" s="26">
        <v>0</v>
      </c>
      <c r="AG1725" s="26"/>
      <c r="AH1725" s="26">
        <v>0</v>
      </c>
      <c r="AI1725" s="26">
        <v>0</v>
      </c>
      <c r="AJ1725" s="26">
        <v>0</v>
      </c>
      <c r="AK1725" s="26">
        <v>0</v>
      </c>
      <c r="AL1725" s="26">
        <v>0</v>
      </c>
      <c r="AM1725" s="26">
        <v>0</v>
      </c>
      <c r="AN1725" s="26">
        <v>128701.57</v>
      </c>
      <c r="AO1725" s="1">
        <v>14195.277</v>
      </c>
      <c r="AP1725" s="112">
        <v>23211.370254199999</v>
      </c>
      <c r="AQ1725" s="172"/>
    </row>
    <row r="1726" spans="1:43" ht="15" customHeight="1" x14ac:dyDescent="0.25">
      <c r="A1726" s="4">
        <f t="shared" si="497"/>
        <v>1697</v>
      </c>
      <c r="B1726" s="22">
        <f t="shared" si="498"/>
        <v>381</v>
      </c>
      <c r="C1726" s="2" t="s">
        <v>306</v>
      </c>
      <c r="D1726" s="2" t="s">
        <v>1252</v>
      </c>
      <c r="E1726" s="5">
        <v>1994</v>
      </c>
      <c r="F1726" s="5">
        <v>2011</v>
      </c>
      <c r="G1726" s="5" t="s">
        <v>48</v>
      </c>
      <c r="H1726" s="5">
        <v>5</v>
      </c>
      <c r="I1726" s="5">
        <v>2</v>
      </c>
      <c r="J1726" s="26">
        <v>1801.3</v>
      </c>
      <c r="K1726" s="26">
        <v>1663.1</v>
      </c>
      <c r="L1726" s="26">
        <v>0</v>
      </c>
      <c r="M1726" s="6">
        <v>70</v>
      </c>
      <c r="N1726" s="24">
        <f t="shared" si="490"/>
        <v>3174451.3677607998</v>
      </c>
      <c r="O1726" s="26"/>
      <c r="P1726" s="1">
        <f t="shared" si="495"/>
        <v>1578127.3877608003</v>
      </c>
      <c r="Q1726" s="1"/>
      <c r="R1726" s="1">
        <v>154368.94200000004</v>
      </c>
      <c r="S1726" s="1">
        <v>1441955.0379999997</v>
      </c>
      <c r="T1726" s="1"/>
      <c r="U1726" s="1">
        <f t="shared" si="499"/>
        <v>1908.7555575496363</v>
      </c>
      <c r="V1726" s="1">
        <f t="shared" si="499"/>
        <v>1908.7555575496363</v>
      </c>
      <c r="W1726" s="7">
        <v>2021</v>
      </c>
      <c r="X1726" s="173" t="s">
        <v>1394</v>
      </c>
      <c r="Y1726" s="11">
        <f>+P1726-'[1]Приложение №1'!$P1737</f>
        <v>-1328273.7822392005</v>
      </c>
      <c r="AA1726" s="24">
        <f t="shared" si="491"/>
        <v>3174451.3677607998</v>
      </c>
      <c r="AB1726" s="26"/>
      <c r="AC1726" s="26">
        <v>0</v>
      </c>
      <c r="AD1726" s="26">
        <v>1384533.0509295599</v>
      </c>
      <c r="AE1726" s="26">
        <v>894381.65855639998</v>
      </c>
      <c r="AF1726" s="26">
        <v>0</v>
      </c>
      <c r="AG1726" s="26"/>
      <c r="AH1726" s="26">
        <v>151903.93578192001</v>
      </c>
      <c r="AI1726" s="26">
        <v>0</v>
      </c>
      <c r="AJ1726" s="26">
        <v>0</v>
      </c>
      <c r="AK1726" s="26">
        <v>0</v>
      </c>
      <c r="AL1726" s="26">
        <v>0</v>
      </c>
      <c r="AM1726" s="26">
        <v>0</v>
      </c>
      <c r="AN1726" s="26">
        <v>564457.80340000009</v>
      </c>
      <c r="AO1726" s="1">
        <v>61326.978799999997</v>
      </c>
      <c r="AP1726" s="112">
        <v>117847.94029292003</v>
      </c>
      <c r="AQ1726" s="172"/>
    </row>
    <row r="1727" spans="1:43" ht="15" customHeight="1" x14ac:dyDescent="0.25">
      <c r="A1727" s="4">
        <f t="shared" si="497"/>
        <v>1698</v>
      </c>
      <c r="B1727" s="22">
        <f t="shared" si="498"/>
        <v>382</v>
      </c>
      <c r="C1727" s="2" t="s">
        <v>306</v>
      </c>
      <c r="D1727" s="2" t="s">
        <v>1253</v>
      </c>
      <c r="E1727" s="5">
        <v>1983</v>
      </c>
      <c r="F1727" s="5">
        <v>2012</v>
      </c>
      <c r="G1727" s="5" t="s">
        <v>48</v>
      </c>
      <c r="H1727" s="5">
        <v>4</v>
      </c>
      <c r="I1727" s="5">
        <v>6</v>
      </c>
      <c r="J1727" s="26">
        <v>5867</v>
      </c>
      <c r="K1727" s="26">
        <v>4960.5</v>
      </c>
      <c r="L1727" s="26">
        <v>35.200000000000003</v>
      </c>
      <c r="M1727" s="6">
        <v>212</v>
      </c>
      <c r="N1727" s="24">
        <f t="shared" si="490"/>
        <v>10424876.889999999</v>
      </c>
      <c r="O1727" s="26"/>
      <c r="P1727" s="1">
        <f t="shared" si="495"/>
        <v>5827130.3199999975</v>
      </c>
      <c r="Q1727" s="1"/>
      <c r="R1727" s="1">
        <v>2152010.8014000002</v>
      </c>
      <c r="S1727" s="1">
        <v>2445735.768600001</v>
      </c>
      <c r="T1727" s="1"/>
      <c r="U1727" s="1">
        <f t="shared" si="499"/>
        <v>2086.770000200172</v>
      </c>
      <c r="V1727" s="1">
        <f t="shared" si="499"/>
        <v>2086.770000200172</v>
      </c>
      <c r="W1727" s="7">
        <v>2021</v>
      </c>
      <c r="X1727" s="173" t="s">
        <v>1394</v>
      </c>
      <c r="Y1727" s="11">
        <f>+P1727-'[1]Приложение №1'!$P1738</f>
        <v>0</v>
      </c>
      <c r="AA1727" s="24">
        <f t="shared" si="491"/>
        <v>10424876.889999999</v>
      </c>
      <c r="AB1727" s="26">
        <v>0</v>
      </c>
      <c r="AC1727" s="26">
        <v>0</v>
      </c>
      <c r="AD1727" s="26">
        <v>4158927.152916899</v>
      </c>
      <c r="AE1727" s="26">
        <v>2686586.7666707998</v>
      </c>
      <c r="AF1727" s="26">
        <v>1659377.25092916</v>
      </c>
      <c r="AG1727" s="26"/>
      <c r="AH1727" s="26">
        <v>0</v>
      </c>
      <c r="AI1727" s="26">
        <v>0</v>
      </c>
      <c r="AJ1727" s="26">
        <v>0</v>
      </c>
      <c r="AK1727" s="26">
        <v>0</v>
      </c>
      <c r="AL1727" s="26">
        <v>0</v>
      </c>
      <c r="AM1727" s="26">
        <v>0</v>
      </c>
      <c r="AN1727" s="26">
        <v>1629752.206</v>
      </c>
      <c r="AO1727" s="1">
        <v>104248.76890000001</v>
      </c>
      <c r="AP1727" s="112">
        <v>185984.74458314001</v>
      </c>
      <c r="AQ1727" s="172"/>
    </row>
    <row r="1728" spans="1:43" ht="15" customHeight="1" x14ac:dyDescent="0.25">
      <c r="A1728" s="4">
        <f t="shared" si="497"/>
        <v>1699</v>
      </c>
      <c r="B1728" s="22">
        <f t="shared" si="498"/>
        <v>383</v>
      </c>
      <c r="C1728" s="2" t="s">
        <v>306</v>
      </c>
      <c r="D1728" s="2" t="s">
        <v>1254</v>
      </c>
      <c r="E1728" s="5">
        <v>1969</v>
      </c>
      <c r="F1728" s="5">
        <v>2009</v>
      </c>
      <c r="G1728" s="5" t="s">
        <v>48</v>
      </c>
      <c r="H1728" s="5">
        <v>4</v>
      </c>
      <c r="I1728" s="5">
        <v>4</v>
      </c>
      <c r="J1728" s="26">
        <v>2719.1</v>
      </c>
      <c r="K1728" s="26">
        <v>2367.3000000000002</v>
      </c>
      <c r="L1728" s="26">
        <v>192</v>
      </c>
      <c r="M1728" s="6">
        <v>120</v>
      </c>
      <c r="N1728" s="24">
        <f t="shared" si="490"/>
        <v>14067048.463401999</v>
      </c>
      <c r="O1728" s="26"/>
      <c r="P1728" s="1">
        <f t="shared" si="495"/>
        <v>9593779.3034019973</v>
      </c>
      <c r="Q1728" s="1"/>
      <c r="R1728" s="1">
        <v>1014717.0085999999</v>
      </c>
      <c r="S1728" s="1">
        <v>3458552.1514000013</v>
      </c>
      <c r="T1728" s="1"/>
      <c r="U1728" s="1">
        <f t="shared" si="499"/>
        <v>5496.4437398515211</v>
      </c>
      <c r="V1728" s="1">
        <f t="shared" si="499"/>
        <v>5496.4437398515211</v>
      </c>
      <c r="W1728" s="7">
        <v>2021</v>
      </c>
      <c r="X1728" s="173" t="s">
        <v>1394</v>
      </c>
      <c r="Y1728" s="11">
        <f>+P1728-'[1]Приложение №1'!$P1739</f>
        <v>-84677.666598001495</v>
      </c>
      <c r="AA1728" s="24">
        <f t="shared" si="491"/>
        <v>14067048.463401999</v>
      </c>
      <c r="AB1728" s="26">
        <v>0</v>
      </c>
      <c r="AC1728" s="26">
        <v>0</v>
      </c>
      <c r="AD1728" s="26">
        <v>0</v>
      </c>
      <c r="AE1728" s="26">
        <v>0</v>
      </c>
      <c r="AF1728" s="26">
        <v>850099.92968124012</v>
      </c>
      <c r="AG1728" s="26"/>
      <c r="AH1728" s="26">
        <v>0</v>
      </c>
      <c r="AI1728" s="26">
        <v>0</v>
      </c>
      <c r="AJ1728" s="26">
        <v>0</v>
      </c>
      <c r="AK1728" s="26">
        <v>0</v>
      </c>
      <c r="AL1728" s="26">
        <v>6122487.8099999996</v>
      </c>
      <c r="AM1728" s="26">
        <v>6280344.04</v>
      </c>
      <c r="AN1728" s="26">
        <v>592071.17800000007</v>
      </c>
      <c r="AO1728" s="1">
        <v>53956.358600000007</v>
      </c>
      <c r="AP1728" s="112">
        <v>168089.14712076</v>
      </c>
      <c r="AQ1728" s="172"/>
    </row>
    <row r="1729" spans="1:43" ht="15" customHeight="1" x14ac:dyDescent="0.25">
      <c r="A1729" s="4">
        <f t="shared" si="497"/>
        <v>1700</v>
      </c>
      <c r="B1729" s="22">
        <f t="shared" si="498"/>
        <v>384</v>
      </c>
      <c r="C1729" s="2" t="s">
        <v>306</v>
      </c>
      <c r="D1729" s="2" t="s">
        <v>1255</v>
      </c>
      <c r="E1729" s="5">
        <v>1975</v>
      </c>
      <c r="F1729" s="5">
        <v>1985</v>
      </c>
      <c r="G1729" s="5" t="s">
        <v>48</v>
      </c>
      <c r="H1729" s="5">
        <v>4</v>
      </c>
      <c r="I1729" s="5">
        <v>1</v>
      </c>
      <c r="J1729" s="26">
        <v>2576.4</v>
      </c>
      <c r="K1729" s="26">
        <v>1877.9</v>
      </c>
      <c r="L1729" s="26">
        <v>170.3</v>
      </c>
      <c r="M1729" s="6">
        <v>92</v>
      </c>
      <c r="N1729" s="24">
        <f t="shared" si="490"/>
        <v>1957771.97</v>
      </c>
      <c r="O1729" s="26"/>
      <c r="P1729" s="1">
        <f t="shared" si="495"/>
        <v>1330281.73</v>
      </c>
      <c r="Q1729" s="1"/>
      <c r="R1729" s="1">
        <v>627490.24</v>
      </c>
      <c r="S1729" s="1">
        <v>0</v>
      </c>
      <c r="T1729" s="1"/>
      <c r="U1729" s="1">
        <f t="shared" si="499"/>
        <v>955.84999999999991</v>
      </c>
      <c r="V1729" s="1">
        <f t="shared" si="499"/>
        <v>955.84999999999991</v>
      </c>
      <c r="W1729" s="7">
        <v>2021</v>
      </c>
      <c r="X1729" s="173" t="s">
        <v>1394</v>
      </c>
      <c r="Y1729" s="11">
        <f>+P1729-'[1]Приложение №1'!$P1740</f>
        <v>0</v>
      </c>
      <c r="AA1729" s="24">
        <f t="shared" si="491"/>
        <v>1957771.97</v>
      </c>
      <c r="AB1729" s="26">
        <v>0</v>
      </c>
      <c r="AC1729" s="26">
        <v>0</v>
      </c>
      <c r="AD1729" s="26">
        <v>1705129.3283593801</v>
      </c>
      <c r="AE1729" s="26">
        <v>0</v>
      </c>
      <c r="AF1729" s="26">
        <v>0</v>
      </c>
      <c r="AG1729" s="26"/>
      <c r="AH1729" s="26">
        <v>0</v>
      </c>
      <c r="AI1729" s="26">
        <v>0</v>
      </c>
      <c r="AJ1729" s="26">
        <v>0</v>
      </c>
      <c r="AK1729" s="26">
        <v>0</v>
      </c>
      <c r="AL1729" s="26">
        <v>0</v>
      </c>
      <c r="AM1729" s="26">
        <v>0</v>
      </c>
      <c r="AN1729" s="26">
        <v>195777.19700000001</v>
      </c>
      <c r="AO1729" s="1">
        <v>19577.719700000001</v>
      </c>
      <c r="AP1729" s="112">
        <v>37287.724940620006</v>
      </c>
      <c r="AQ1729" s="172"/>
    </row>
    <row r="1730" spans="1:43" ht="15" customHeight="1" x14ac:dyDescent="0.25">
      <c r="A1730" s="4">
        <f t="shared" si="497"/>
        <v>1701</v>
      </c>
      <c r="B1730" s="22">
        <f t="shared" si="498"/>
        <v>385</v>
      </c>
      <c r="C1730" s="2" t="s">
        <v>693</v>
      </c>
      <c r="D1730" s="2" t="s">
        <v>1256</v>
      </c>
      <c r="E1730" s="5">
        <v>1979</v>
      </c>
      <c r="F1730" s="5">
        <v>2016</v>
      </c>
      <c r="G1730" s="5" t="s">
        <v>48</v>
      </c>
      <c r="H1730" s="5">
        <v>5</v>
      </c>
      <c r="I1730" s="5">
        <v>2</v>
      </c>
      <c r="J1730" s="26">
        <v>1657.5</v>
      </c>
      <c r="K1730" s="26">
        <v>1492</v>
      </c>
      <c r="L1730" s="26">
        <v>0</v>
      </c>
      <c r="M1730" s="6">
        <v>60</v>
      </c>
      <c r="N1730" s="24">
        <f t="shared" ref="N1730:N1733" si="500">AA1730</f>
        <v>1549874.68</v>
      </c>
      <c r="O1730" s="26"/>
      <c r="P1730" s="1">
        <f t="shared" si="495"/>
        <v>294535.00000000023</v>
      </c>
      <c r="Q1730" s="1"/>
      <c r="R1730" s="1">
        <v>651958.06400000001</v>
      </c>
      <c r="S1730" s="1">
        <v>603381.61599999969</v>
      </c>
      <c r="T1730" s="1"/>
      <c r="U1730" s="1">
        <f t="shared" si="499"/>
        <v>1038.79</v>
      </c>
      <c r="V1730" s="1">
        <f t="shared" si="499"/>
        <v>1038.79</v>
      </c>
      <c r="W1730" s="7">
        <v>2021</v>
      </c>
      <c r="X1730" s="173" t="s">
        <v>1394</v>
      </c>
      <c r="Y1730" s="11">
        <f>+P1730-'[1]Приложение №1'!$P1741</f>
        <v>0</v>
      </c>
      <c r="AA1730" s="24">
        <f t="shared" ref="AA1730:AA1733" si="501">SUM(AB1730:AP1730)</f>
        <v>1549874.68</v>
      </c>
      <c r="AB1730" s="26">
        <v>0</v>
      </c>
      <c r="AC1730" s="26">
        <v>1226108.6608764001</v>
      </c>
      <c r="AD1730" s="26">
        <v>0</v>
      </c>
      <c r="AE1730" s="26">
        <v>0</v>
      </c>
      <c r="AF1730" s="26">
        <v>0</v>
      </c>
      <c r="AG1730" s="26"/>
      <c r="AH1730" s="26">
        <v>136276.03746624</v>
      </c>
      <c r="AI1730" s="26">
        <v>0</v>
      </c>
      <c r="AJ1730" s="26">
        <v>0</v>
      </c>
      <c r="AK1730" s="26">
        <v>0</v>
      </c>
      <c r="AL1730" s="26">
        <v>0</v>
      </c>
      <c r="AM1730" s="26">
        <v>0</v>
      </c>
      <c r="AN1730" s="26">
        <v>142198.64079999999</v>
      </c>
      <c r="AO1730" s="1">
        <v>15498.746800000003</v>
      </c>
      <c r="AP1730" s="112">
        <v>29792.594057360002</v>
      </c>
      <c r="AQ1730" s="172"/>
    </row>
    <row r="1731" spans="1:43" ht="15" customHeight="1" x14ac:dyDescent="0.25">
      <c r="A1731" s="4">
        <f t="shared" si="497"/>
        <v>1702</v>
      </c>
      <c r="B1731" s="22">
        <f t="shared" si="498"/>
        <v>386</v>
      </c>
      <c r="C1731" s="2" t="s">
        <v>318</v>
      </c>
      <c r="D1731" s="2" t="s">
        <v>1257</v>
      </c>
      <c r="E1731" s="5">
        <v>2005</v>
      </c>
      <c r="F1731" s="5">
        <v>2005</v>
      </c>
      <c r="G1731" s="5" t="s">
        <v>48</v>
      </c>
      <c r="H1731" s="5">
        <v>2</v>
      </c>
      <c r="I1731" s="5">
        <v>2</v>
      </c>
      <c r="J1731" s="26">
        <v>929.3</v>
      </c>
      <c r="K1731" s="26">
        <v>848.3</v>
      </c>
      <c r="L1731" s="26">
        <v>81</v>
      </c>
      <c r="M1731" s="6">
        <v>22</v>
      </c>
      <c r="N1731" s="24">
        <f t="shared" si="500"/>
        <v>8422803.4800000004</v>
      </c>
      <c r="O1731" s="26"/>
      <c r="P1731" s="1">
        <f t="shared" si="495"/>
        <v>4786704.141400001</v>
      </c>
      <c r="Q1731" s="1"/>
      <c r="R1731" s="1">
        <v>326648.13859999995</v>
      </c>
      <c r="S1731" s="1">
        <v>3309451.1999999993</v>
      </c>
      <c r="T1731" s="1"/>
      <c r="U1731" s="1">
        <f t="shared" si="499"/>
        <v>9063.6</v>
      </c>
      <c r="V1731" s="1">
        <f t="shared" si="499"/>
        <v>9063.6</v>
      </c>
      <c r="W1731" s="7">
        <v>2021</v>
      </c>
      <c r="X1731" s="173" t="s">
        <v>1394</v>
      </c>
      <c r="Y1731" s="11">
        <f>+P1731-'[1]Приложение №1'!$P1742</f>
        <v>0</v>
      </c>
      <c r="AA1731" s="24">
        <f t="shared" si="501"/>
        <v>8422803.4800000004</v>
      </c>
      <c r="AB1731" s="26">
        <v>0</v>
      </c>
      <c r="AC1731" s="26">
        <v>0</v>
      </c>
      <c r="AD1731" s="26">
        <v>798556.17519803997</v>
      </c>
      <c r="AE1731" s="26">
        <v>0</v>
      </c>
      <c r="AF1731" s="26">
        <v>0</v>
      </c>
      <c r="AG1731" s="26"/>
      <c r="AH1731" s="26">
        <v>0</v>
      </c>
      <c r="AI1731" s="26">
        <v>0</v>
      </c>
      <c r="AJ1731" s="26">
        <v>0</v>
      </c>
      <c r="AK1731" s="26">
        <v>0</v>
      </c>
      <c r="AL1731" s="26">
        <v>6537318.2069218801</v>
      </c>
      <c r="AM1731" s="26">
        <v>0</v>
      </c>
      <c r="AN1731" s="26">
        <v>842280.348</v>
      </c>
      <c r="AO1731" s="1">
        <v>84228.034800000009</v>
      </c>
      <c r="AP1731" s="112">
        <v>160420.71508008003</v>
      </c>
      <c r="AQ1731" s="172"/>
    </row>
    <row r="1732" spans="1:43" ht="15" customHeight="1" x14ac:dyDescent="0.25">
      <c r="A1732" s="4">
        <f t="shared" si="497"/>
        <v>1703</v>
      </c>
      <c r="B1732" s="22">
        <f t="shared" si="498"/>
        <v>387</v>
      </c>
      <c r="C1732" s="2" t="s">
        <v>1258</v>
      </c>
      <c r="D1732" s="2" t="s">
        <v>1259</v>
      </c>
      <c r="E1732" s="5">
        <v>1976</v>
      </c>
      <c r="F1732" s="5">
        <v>1976</v>
      </c>
      <c r="G1732" s="5" t="s">
        <v>48</v>
      </c>
      <c r="H1732" s="5">
        <v>2</v>
      </c>
      <c r="I1732" s="5">
        <v>1</v>
      </c>
      <c r="J1732" s="26">
        <v>394</v>
      </c>
      <c r="K1732" s="26">
        <v>214.8</v>
      </c>
      <c r="L1732" s="26">
        <v>0</v>
      </c>
      <c r="M1732" s="6">
        <v>38</v>
      </c>
      <c r="N1732" s="24">
        <f t="shared" si="500"/>
        <v>7351295.8599999994</v>
      </c>
      <c r="O1732" s="26"/>
      <c r="P1732" s="1">
        <f t="shared" si="495"/>
        <v>6523456.2803999996</v>
      </c>
      <c r="Q1732" s="1"/>
      <c r="R1732" s="1">
        <v>124154.77960000001</v>
      </c>
      <c r="S1732" s="1">
        <v>703684.8</v>
      </c>
      <c r="T1732" s="1"/>
      <c r="U1732" s="1">
        <f t="shared" si="499"/>
        <v>34223.90996275605</v>
      </c>
      <c r="V1732" s="1">
        <f t="shared" si="499"/>
        <v>34223.90996275605</v>
      </c>
      <c r="W1732" s="7">
        <v>2021</v>
      </c>
      <c r="X1732" s="173" t="s">
        <v>1394</v>
      </c>
      <c r="Y1732" s="11">
        <f>+P1732-'[1]Приложение №1'!$P1743</f>
        <v>0</v>
      </c>
      <c r="AA1732" s="24">
        <f t="shared" si="501"/>
        <v>7351295.8599999994</v>
      </c>
      <c r="AB1732" s="26">
        <v>735304.27475400001</v>
      </c>
      <c r="AC1732" s="26">
        <v>447441.06023399998</v>
      </c>
      <c r="AD1732" s="26">
        <v>206096.46766800003</v>
      </c>
      <c r="AE1732" s="26">
        <v>0</v>
      </c>
      <c r="AF1732" s="26">
        <v>0</v>
      </c>
      <c r="AG1732" s="26"/>
      <c r="AH1732" s="26">
        <v>69083.30797200001</v>
      </c>
      <c r="AI1732" s="26">
        <v>0</v>
      </c>
      <c r="AJ1732" s="26">
        <v>2116583.6327580004</v>
      </c>
      <c r="AK1732" s="26">
        <v>0</v>
      </c>
      <c r="AL1732" s="26">
        <v>1764502.807326</v>
      </c>
      <c r="AM1732" s="26">
        <v>1553997.7564439997</v>
      </c>
      <c r="AN1732" s="26">
        <v>241340.1</v>
      </c>
      <c r="AO1732" s="26">
        <v>66210.3</v>
      </c>
      <c r="AP1732" s="112">
        <v>150736.15284400003</v>
      </c>
      <c r="AQ1732" s="172"/>
    </row>
    <row r="1733" spans="1:43" ht="15" customHeight="1" x14ac:dyDescent="0.25">
      <c r="A1733" s="207">
        <f t="shared" si="497"/>
        <v>1704</v>
      </c>
      <c r="B1733" s="208">
        <f t="shared" si="498"/>
        <v>388</v>
      </c>
      <c r="C1733" s="148" t="s">
        <v>1040</v>
      </c>
      <c r="D1733" s="148" t="s">
        <v>1260</v>
      </c>
      <c r="E1733" s="155">
        <v>1987</v>
      </c>
      <c r="F1733" s="155">
        <v>2013</v>
      </c>
      <c r="G1733" s="155" t="s">
        <v>63</v>
      </c>
      <c r="H1733" s="155">
        <v>2</v>
      </c>
      <c r="I1733" s="155">
        <v>2</v>
      </c>
      <c r="J1733" s="14">
        <v>1208.5999999999999</v>
      </c>
      <c r="K1733" s="14">
        <v>1046.8</v>
      </c>
      <c r="L1733" s="14">
        <v>0</v>
      </c>
      <c r="M1733" s="156">
        <v>50</v>
      </c>
      <c r="N1733" s="209">
        <f t="shared" si="500"/>
        <v>4918012.9500000011</v>
      </c>
      <c r="O1733" s="14"/>
      <c r="P1733" s="134">
        <f t="shared" si="495"/>
        <v>3819328.8384000007</v>
      </c>
      <c r="Q1733" s="134"/>
      <c r="R1733" s="134">
        <v>288460.91159999999</v>
      </c>
      <c r="S1733" s="134">
        <v>810223.2</v>
      </c>
      <c r="T1733" s="14"/>
      <c r="U1733" s="134">
        <f t="shared" si="499"/>
        <v>4698.1399980894166</v>
      </c>
      <c r="V1733" s="134">
        <f t="shared" si="499"/>
        <v>4698.1399980894166</v>
      </c>
      <c r="W1733" s="157">
        <v>2021</v>
      </c>
      <c r="X1733" s="173" t="s">
        <v>1394</v>
      </c>
      <c r="Y1733" s="11">
        <f>+P1733-'[1]Приложение №1'!$P1744</f>
        <v>0</v>
      </c>
      <c r="AA1733" s="24">
        <f t="shared" si="501"/>
        <v>4918012.9500000011</v>
      </c>
      <c r="AB1733" s="26">
        <v>3614068.1590860002</v>
      </c>
      <c r="AC1733" s="26">
        <v>0</v>
      </c>
      <c r="AD1733" s="26">
        <v>486417.15204600006</v>
      </c>
      <c r="AE1733" s="26">
        <v>0</v>
      </c>
      <c r="AF1733" s="26">
        <v>0</v>
      </c>
      <c r="AG1733" s="26"/>
      <c r="AH1733" s="26">
        <v>638487.08070000005</v>
      </c>
      <c r="AI1733" s="26">
        <v>0</v>
      </c>
      <c r="AJ1733" s="26">
        <v>0</v>
      </c>
      <c r="AK1733" s="26">
        <v>0</v>
      </c>
      <c r="AL1733" s="26">
        <v>0</v>
      </c>
      <c r="AM1733" s="26">
        <v>0</v>
      </c>
      <c r="AN1733" s="50">
        <v>45408.83</v>
      </c>
      <c r="AO1733" s="51">
        <v>30000</v>
      </c>
      <c r="AP1733" s="112">
        <v>103631.728168</v>
      </c>
      <c r="AQ1733" s="172"/>
    </row>
    <row r="1734" spans="1:43" x14ac:dyDescent="0.25">
      <c r="A1734" s="144"/>
      <c r="B1734" s="144"/>
      <c r="C1734" s="144"/>
      <c r="D1734" s="60" t="s">
        <v>1372</v>
      </c>
      <c r="E1734" s="61"/>
      <c r="F1734" s="61"/>
      <c r="G1734" s="61"/>
      <c r="H1734" s="61"/>
      <c r="I1734" s="61"/>
      <c r="J1734" s="144"/>
      <c r="K1734" s="144"/>
      <c r="L1734" s="144"/>
      <c r="M1734" s="144"/>
      <c r="N1734" s="213">
        <f>SUM(N1735:N1773)</f>
        <v>3296553.760999999</v>
      </c>
      <c r="O1734" s="213">
        <f t="shared" ref="O1734:AP1734" si="502">SUM(O1735:O1773)</f>
        <v>0</v>
      </c>
      <c r="P1734" s="213">
        <f t="shared" si="502"/>
        <v>66181.109999999986</v>
      </c>
      <c r="Q1734" s="213">
        <f t="shared" si="502"/>
        <v>0</v>
      </c>
      <c r="R1734" s="213">
        <f t="shared" si="502"/>
        <v>29455.740000000224</v>
      </c>
      <c r="S1734" s="213">
        <f t="shared" si="502"/>
        <v>3200916.9109999994</v>
      </c>
      <c r="T1734" s="213">
        <f t="shared" si="502"/>
        <v>0</v>
      </c>
      <c r="U1734" s="213"/>
      <c r="V1734" s="213"/>
      <c r="W1734" s="213"/>
      <c r="X1734" s="213">
        <f t="shared" si="502"/>
        <v>0</v>
      </c>
      <c r="Y1734" s="206">
        <f t="shared" si="502"/>
        <v>0</v>
      </c>
      <c r="Z1734" s="163">
        <f t="shared" si="502"/>
        <v>0</v>
      </c>
      <c r="AA1734" s="163">
        <f t="shared" si="502"/>
        <v>3296553.760999999</v>
      </c>
      <c r="AB1734" s="163">
        <f t="shared" si="502"/>
        <v>0</v>
      </c>
      <c r="AC1734" s="163">
        <f t="shared" si="502"/>
        <v>0</v>
      </c>
      <c r="AD1734" s="163">
        <f t="shared" si="502"/>
        <v>0</v>
      </c>
      <c r="AE1734" s="163">
        <f t="shared" si="502"/>
        <v>0</v>
      </c>
      <c r="AF1734" s="163">
        <f t="shared" si="502"/>
        <v>0</v>
      </c>
      <c r="AG1734" s="163">
        <f t="shared" si="502"/>
        <v>0</v>
      </c>
      <c r="AH1734" s="163">
        <f t="shared" si="502"/>
        <v>0</v>
      </c>
      <c r="AI1734" s="163">
        <f t="shared" si="502"/>
        <v>0</v>
      </c>
      <c r="AJ1734" s="163">
        <f t="shared" si="502"/>
        <v>0</v>
      </c>
      <c r="AK1734" s="163">
        <f t="shared" si="502"/>
        <v>0</v>
      </c>
      <c r="AL1734" s="163">
        <f t="shared" si="502"/>
        <v>0</v>
      </c>
      <c r="AM1734" s="163">
        <f t="shared" si="502"/>
        <v>0</v>
      </c>
      <c r="AN1734" s="163">
        <f t="shared" si="502"/>
        <v>0</v>
      </c>
      <c r="AO1734" s="163">
        <f t="shared" si="502"/>
        <v>0</v>
      </c>
      <c r="AP1734" s="163">
        <f t="shared" si="502"/>
        <v>3296553.760999999</v>
      </c>
      <c r="AQ1734" s="172"/>
    </row>
    <row r="1735" spans="1:43" ht="15" customHeight="1" x14ac:dyDescent="0.25">
      <c r="A1735" s="210"/>
      <c r="B1735" s="211">
        <v>1</v>
      </c>
      <c r="C1735" s="162" t="s">
        <v>1365</v>
      </c>
      <c r="D1735" s="158" t="s">
        <v>69</v>
      </c>
      <c r="E1735" s="159">
        <v>1993</v>
      </c>
      <c r="F1735" s="159">
        <v>2013</v>
      </c>
      <c r="G1735" s="159" t="s">
        <v>60</v>
      </c>
      <c r="H1735" s="159">
        <v>9</v>
      </c>
      <c r="I1735" s="159">
        <v>1</v>
      </c>
      <c r="J1735" s="119">
        <v>4027.7</v>
      </c>
      <c r="K1735" s="119">
        <v>2709.1</v>
      </c>
      <c r="L1735" s="119">
        <v>0</v>
      </c>
      <c r="M1735" s="160">
        <v>88</v>
      </c>
      <c r="N1735" s="212">
        <f t="shared" ref="N1735:N1773" si="503">AA1735</f>
        <v>94181.22</v>
      </c>
      <c r="O1735" s="119"/>
      <c r="P1735" s="132"/>
      <c r="Q1735" s="132"/>
      <c r="R1735" s="132"/>
      <c r="S1735" s="132">
        <f t="shared" ref="S1735:S1767" si="504">N1735-O1735-Q1735-R1735-T1735</f>
        <v>94181.22</v>
      </c>
      <c r="T1735" s="132"/>
      <c r="U1735" s="132">
        <f t="shared" ref="U1735:V1754" si="505">$N1735/($K1735+$L1735)</f>
        <v>34.764763205492599</v>
      </c>
      <c r="V1735" s="132">
        <f t="shared" si="505"/>
        <v>34.764763205492599</v>
      </c>
      <c r="W1735" s="161">
        <v>2021</v>
      </c>
      <c r="X1735" s="173" t="s">
        <v>1394</v>
      </c>
      <c r="AA1735" s="24">
        <f t="shared" ref="AA1735:AA1773" si="506">SUM(AB1735:AP1735)</f>
        <v>94181.22</v>
      </c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>
        <v>94181.22</v>
      </c>
      <c r="AQ1735" s="172"/>
    </row>
    <row r="1736" spans="1:43" s="15" customFormat="1" ht="15" customHeight="1" x14ac:dyDescent="0.25">
      <c r="A1736" s="4"/>
      <c r="B1736" s="22">
        <f t="shared" ref="B1736:B1773" si="507">+B1735+1</f>
        <v>2</v>
      </c>
      <c r="C1736" s="13" t="s">
        <v>1365</v>
      </c>
      <c r="D1736" s="2" t="s">
        <v>332</v>
      </c>
      <c r="E1736" s="5">
        <v>1986</v>
      </c>
      <c r="F1736" s="5">
        <v>2017</v>
      </c>
      <c r="G1736" s="5" t="s">
        <v>60</v>
      </c>
      <c r="H1736" s="5">
        <v>9</v>
      </c>
      <c r="I1736" s="5">
        <v>6</v>
      </c>
      <c r="J1736" s="26">
        <v>11681</v>
      </c>
      <c r="K1736" s="26">
        <v>10019.9</v>
      </c>
      <c r="L1736" s="26">
        <v>253.8</v>
      </c>
      <c r="M1736" s="6">
        <v>440</v>
      </c>
      <c r="N1736" s="24">
        <f t="shared" si="503"/>
        <v>130698.75</v>
      </c>
      <c r="O1736" s="26"/>
      <c r="P1736" s="1"/>
      <c r="Q1736" s="1"/>
      <c r="R1736" s="1"/>
      <c r="S1736" s="1">
        <f t="shared" si="504"/>
        <v>130698.75</v>
      </c>
      <c r="T1736" s="1"/>
      <c r="U1736" s="1">
        <f t="shared" si="505"/>
        <v>12.721682548643626</v>
      </c>
      <c r="V1736" s="1">
        <f t="shared" si="505"/>
        <v>12.721682548643626</v>
      </c>
      <c r="W1736" s="7">
        <v>2021</v>
      </c>
      <c r="X1736" s="173" t="s">
        <v>1394</v>
      </c>
      <c r="AA1736" s="24">
        <f t="shared" si="506"/>
        <v>130698.75</v>
      </c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>
        <v>130698.75</v>
      </c>
      <c r="AQ1736" s="172"/>
    </row>
    <row r="1737" spans="1:43" s="15" customFormat="1" ht="15" customHeight="1" x14ac:dyDescent="0.25">
      <c r="A1737" s="4"/>
      <c r="B1737" s="22">
        <f t="shared" si="507"/>
        <v>3</v>
      </c>
      <c r="C1737" s="13" t="s">
        <v>1365</v>
      </c>
      <c r="D1737" s="2" t="s">
        <v>344</v>
      </c>
      <c r="E1737" s="5">
        <v>1993</v>
      </c>
      <c r="F1737" s="5">
        <v>2011</v>
      </c>
      <c r="G1737" s="5" t="s">
        <v>1367</v>
      </c>
      <c r="H1737" s="5">
        <v>9</v>
      </c>
      <c r="I1737" s="5">
        <v>1</v>
      </c>
      <c r="J1737" s="26">
        <v>2945.2</v>
      </c>
      <c r="K1737" s="26">
        <v>2418.6</v>
      </c>
      <c r="L1737" s="26">
        <v>98.6</v>
      </c>
      <c r="M1737" s="6">
        <v>71</v>
      </c>
      <c r="N1737" s="24">
        <f t="shared" si="503"/>
        <v>3091.5</v>
      </c>
      <c r="O1737" s="26"/>
      <c r="P1737" s="1"/>
      <c r="Q1737" s="1"/>
      <c r="R1737" s="1"/>
      <c r="S1737" s="1">
        <f t="shared" si="504"/>
        <v>3091.5</v>
      </c>
      <c r="T1737" s="1"/>
      <c r="U1737" s="1">
        <f t="shared" si="505"/>
        <v>1.2281503257587796</v>
      </c>
      <c r="V1737" s="1">
        <f t="shared" si="505"/>
        <v>1.2281503257587796</v>
      </c>
      <c r="W1737" s="7">
        <v>2021</v>
      </c>
      <c r="X1737" s="173" t="s">
        <v>1394</v>
      </c>
      <c r="AA1737" s="24">
        <f t="shared" si="506"/>
        <v>3091.5</v>
      </c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>
        <v>3091.5</v>
      </c>
      <c r="AQ1737" s="172"/>
    </row>
    <row r="1738" spans="1:43" s="15" customFormat="1" ht="15" customHeight="1" x14ac:dyDescent="0.25">
      <c r="A1738" s="4"/>
      <c r="B1738" s="22">
        <f t="shared" si="507"/>
        <v>4</v>
      </c>
      <c r="C1738" s="13" t="s">
        <v>1365</v>
      </c>
      <c r="D1738" s="2" t="s">
        <v>346</v>
      </c>
      <c r="E1738" s="5">
        <v>1993</v>
      </c>
      <c r="F1738" s="5">
        <v>2007</v>
      </c>
      <c r="G1738" s="5" t="s">
        <v>1367</v>
      </c>
      <c r="H1738" s="5">
        <v>9</v>
      </c>
      <c r="I1738" s="5">
        <v>2</v>
      </c>
      <c r="J1738" s="26">
        <v>5832.9</v>
      </c>
      <c r="K1738" s="26">
        <v>4738.3999999999996</v>
      </c>
      <c r="L1738" s="26">
        <v>267.2</v>
      </c>
      <c r="M1738" s="6">
        <v>154</v>
      </c>
      <c r="N1738" s="24">
        <f t="shared" si="503"/>
        <v>5902.67</v>
      </c>
      <c r="O1738" s="26"/>
      <c r="P1738" s="1"/>
      <c r="Q1738" s="1"/>
      <c r="R1738" s="1"/>
      <c r="S1738" s="1">
        <f t="shared" si="504"/>
        <v>5902.67</v>
      </c>
      <c r="T1738" s="1"/>
      <c r="U1738" s="1">
        <f t="shared" si="505"/>
        <v>1.1792132811251399</v>
      </c>
      <c r="V1738" s="1">
        <f t="shared" si="505"/>
        <v>1.1792132811251399</v>
      </c>
      <c r="W1738" s="7">
        <v>2021</v>
      </c>
      <c r="X1738" s="173" t="s">
        <v>1394</v>
      </c>
      <c r="AA1738" s="24">
        <f t="shared" si="506"/>
        <v>5902.67</v>
      </c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>
        <v>5902.67</v>
      </c>
      <c r="AQ1738" s="172"/>
    </row>
    <row r="1739" spans="1:43" s="15" customFormat="1" ht="15" customHeight="1" x14ac:dyDescent="0.25">
      <c r="A1739" s="4"/>
      <c r="B1739" s="22">
        <f t="shared" si="507"/>
        <v>5</v>
      </c>
      <c r="C1739" s="13" t="s">
        <v>1365</v>
      </c>
      <c r="D1739" s="2" t="s">
        <v>347</v>
      </c>
      <c r="E1739" s="5">
        <v>1999</v>
      </c>
      <c r="F1739" s="5">
        <v>2007</v>
      </c>
      <c r="G1739" s="5" t="s">
        <v>1367</v>
      </c>
      <c r="H1739" s="5">
        <v>9</v>
      </c>
      <c r="I1739" s="5">
        <v>1</v>
      </c>
      <c r="J1739" s="26">
        <v>3327.1</v>
      </c>
      <c r="K1739" s="26">
        <v>2761.3</v>
      </c>
      <c r="L1739" s="26">
        <v>127.1</v>
      </c>
      <c r="M1739" s="6">
        <v>93</v>
      </c>
      <c r="N1739" s="24">
        <f t="shared" si="503"/>
        <v>3489.82</v>
      </c>
      <c r="O1739" s="26"/>
      <c r="P1739" s="1"/>
      <c r="Q1739" s="1"/>
      <c r="R1739" s="1"/>
      <c r="S1739" s="1">
        <f t="shared" si="504"/>
        <v>3489.82</v>
      </c>
      <c r="T1739" s="1"/>
      <c r="U1739" s="1">
        <f t="shared" si="505"/>
        <v>1.2082190832294697</v>
      </c>
      <c r="V1739" s="1">
        <f t="shared" si="505"/>
        <v>1.2082190832294697</v>
      </c>
      <c r="W1739" s="7">
        <v>2021</v>
      </c>
      <c r="X1739" s="173" t="s">
        <v>1394</v>
      </c>
      <c r="AA1739" s="24">
        <f t="shared" si="506"/>
        <v>3489.82</v>
      </c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>
        <v>3489.82</v>
      </c>
      <c r="AQ1739" s="172"/>
    </row>
    <row r="1740" spans="1:43" s="15" customFormat="1" ht="15" customHeight="1" x14ac:dyDescent="0.25">
      <c r="A1740" s="4"/>
      <c r="B1740" s="22">
        <f t="shared" si="507"/>
        <v>6</v>
      </c>
      <c r="C1740" s="13" t="s">
        <v>1365</v>
      </c>
      <c r="D1740" s="2" t="s">
        <v>348</v>
      </c>
      <c r="E1740" s="5">
        <v>1990</v>
      </c>
      <c r="F1740" s="5">
        <v>2017</v>
      </c>
      <c r="G1740" s="5" t="s">
        <v>1367</v>
      </c>
      <c r="H1740" s="5">
        <v>9</v>
      </c>
      <c r="I1740" s="5">
        <v>1</v>
      </c>
      <c r="J1740" s="26">
        <v>4531.3</v>
      </c>
      <c r="K1740" s="26">
        <v>3890.9</v>
      </c>
      <c r="L1740" s="26">
        <v>0</v>
      </c>
      <c r="M1740" s="6">
        <v>144</v>
      </c>
      <c r="N1740" s="24">
        <f t="shared" si="503"/>
        <v>4795.68</v>
      </c>
      <c r="O1740" s="26"/>
      <c r="P1740" s="1"/>
      <c r="Q1740" s="1"/>
      <c r="R1740" s="1"/>
      <c r="S1740" s="1">
        <f t="shared" si="504"/>
        <v>4795.68</v>
      </c>
      <c r="T1740" s="1"/>
      <c r="U1740" s="1">
        <f t="shared" si="505"/>
        <v>1.2325374591996712</v>
      </c>
      <c r="V1740" s="1">
        <f t="shared" si="505"/>
        <v>1.2325374591996712</v>
      </c>
      <c r="W1740" s="7">
        <v>2021</v>
      </c>
      <c r="X1740" s="173" t="s">
        <v>1394</v>
      </c>
      <c r="AA1740" s="24">
        <f t="shared" si="506"/>
        <v>4795.68</v>
      </c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>
        <v>4795.68</v>
      </c>
      <c r="AQ1740" s="172"/>
    </row>
    <row r="1741" spans="1:43" s="15" customFormat="1" ht="15" customHeight="1" x14ac:dyDescent="0.25">
      <c r="A1741" s="4"/>
      <c r="B1741" s="22">
        <f t="shared" si="507"/>
        <v>7</v>
      </c>
      <c r="C1741" s="13" t="s">
        <v>1365</v>
      </c>
      <c r="D1741" s="2" t="s">
        <v>350</v>
      </c>
      <c r="E1741" s="5">
        <v>1984</v>
      </c>
      <c r="F1741" s="5">
        <v>2012</v>
      </c>
      <c r="G1741" s="5" t="s">
        <v>1367</v>
      </c>
      <c r="H1741" s="5">
        <v>5</v>
      </c>
      <c r="I1741" s="5">
        <v>2</v>
      </c>
      <c r="J1741" s="26">
        <v>4407.8500000000004</v>
      </c>
      <c r="K1741" s="26">
        <v>2926.4</v>
      </c>
      <c r="L1741" s="26">
        <v>802.85</v>
      </c>
      <c r="M1741" s="6">
        <v>176</v>
      </c>
      <c r="N1741" s="24">
        <f t="shared" si="503"/>
        <v>6759.51</v>
      </c>
      <c r="O1741" s="26"/>
      <c r="P1741" s="1"/>
      <c r="Q1741" s="1"/>
      <c r="R1741" s="1"/>
      <c r="S1741" s="1">
        <f t="shared" si="504"/>
        <v>6759.51</v>
      </c>
      <c r="T1741" s="1"/>
      <c r="U1741" s="1">
        <f t="shared" si="505"/>
        <v>1.8125655292619161</v>
      </c>
      <c r="V1741" s="1">
        <f t="shared" si="505"/>
        <v>1.8125655292619161</v>
      </c>
      <c r="W1741" s="7">
        <v>2021</v>
      </c>
      <c r="X1741" s="173" t="s">
        <v>1394</v>
      </c>
      <c r="AA1741" s="24">
        <f t="shared" si="506"/>
        <v>6759.51</v>
      </c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>
        <v>6759.51</v>
      </c>
      <c r="AQ1741" s="172"/>
    </row>
    <row r="1742" spans="1:43" s="15" customFormat="1" ht="15" customHeight="1" x14ac:dyDescent="0.25">
      <c r="A1742" s="4"/>
      <c r="B1742" s="22">
        <f t="shared" si="507"/>
        <v>8</v>
      </c>
      <c r="C1742" s="13" t="s">
        <v>1365</v>
      </c>
      <c r="D1742" s="2" t="s">
        <v>351</v>
      </c>
      <c r="E1742" s="5">
        <v>1987</v>
      </c>
      <c r="F1742" s="5">
        <v>2016</v>
      </c>
      <c r="G1742" s="5" t="s">
        <v>1367</v>
      </c>
      <c r="H1742" s="5">
        <v>5</v>
      </c>
      <c r="I1742" s="5">
        <v>2</v>
      </c>
      <c r="J1742" s="26">
        <v>4414.46</v>
      </c>
      <c r="K1742" s="26">
        <v>3063.1</v>
      </c>
      <c r="L1742" s="26">
        <v>657.58</v>
      </c>
      <c r="M1742" s="6">
        <v>189</v>
      </c>
      <c r="N1742" s="24">
        <f t="shared" si="503"/>
        <v>6759.5110000000004</v>
      </c>
      <c r="O1742" s="26"/>
      <c r="P1742" s="1"/>
      <c r="Q1742" s="1"/>
      <c r="R1742" s="1"/>
      <c r="S1742" s="1">
        <f t="shared" si="504"/>
        <v>6759.5110000000004</v>
      </c>
      <c r="T1742" s="1"/>
      <c r="U1742" s="1">
        <f t="shared" si="505"/>
        <v>1.8167407570659129</v>
      </c>
      <c r="V1742" s="1">
        <f t="shared" si="505"/>
        <v>1.8167407570659129</v>
      </c>
      <c r="W1742" s="7">
        <v>2021</v>
      </c>
      <c r="X1742" s="173" t="s">
        <v>1394</v>
      </c>
      <c r="AA1742" s="24">
        <f t="shared" si="506"/>
        <v>6759.5110000000004</v>
      </c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153">
        <v>6759.5110000000004</v>
      </c>
      <c r="AQ1742" s="172"/>
    </row>
    <row r="1743" spans="1:43" s="15" customFormat="1" ht="15" customHeight="1" x14ac:dyDescent="0.25">
      <c r="A1743" s="4"/>
      <c r="B1743" s="22">
        <f t="shared" si="507"/>
        <v>9</v>
      </c>
      <c r="C1743" s="13" t="s">
        <v>1365</v>
      </c>
      <c r="D1743" s="2" t="s">
        <v>353</v>
      </c>
      <c r="E1743" s="5">
        <v>1985</v>
      </c>
      <c r="F1743" s="5">
        <v>2017</v>
      </c>
      <c r="G1743" s="5" t="s">
        <v>1367</v>
      </c>
      <c r="H1743" s="5">
        <v>9</v>
      </c>
      <c r="I1743" s="5">
        <v>5</v>
      </c>
      <c r="J1743" s="26">
        <v>13256</v>
      </c>
      <c r="K1743" s="26">
        <v>10214.9</v>
      </c>
      <c r="L1743" s="26">
        <v>204.9</v>
      </c>
      <c r="M1743" s="6">
        <v>409</v>
      </c>
      <c r="N1743" s="24">
        <f t="shared" si="503"/>
        <v>113256.95</v>
      </c>
      <c r="O1743" s="26"/>
      <c r="P1743" s="1"/>
      <c r="Q1743" s="1"/>
      <c r="R1743" s="1"/>
      <c r="S1743" s="1">
        <f t="shared" si="504"/>
        <v>113256.95</v>
      </c>
      <c r="T1743" s="1"/>
      <c r="U1743" s="1">
        <f t="shared" si="505"/>
        <v>10.869397685176299</v>
      </c>
      <c r="V1743" s="1">
        <f t="shared" si="505"/>
        <v>10.869397685176299</v>
      </c>
      <c r="W1743" s="7">
        <v>2021</v>
      </c>
      <c r="X1743" s="173" t="s">
        <v>1394</v>
      </c>
      <c r="AA1743" s="24">
        <f t="shared" si="506"/>
        <v>113256.95</v>
      </c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153">
        <v>113256.95</v>
      </c>
      <c r="AQ1743" s="172"/>
    </row>
    <row r="1744" spans="1:43" s="15" customFormat="1" ht="15" customHeight="1" x14ac:dyDescent="0.25">
      <c r="A1744" s="4"/>
      <c r="B1744" s="22">
        <f t="shared" si="507"/>
        <v>10</v>
      </c>
      <c r="C1744" s="13" t="s">
        <v>1365</v>
      </c>
      <c r="D1744" s="2" t="s">
        <v>357</v>
      </c>
      <c r="E1744" s="5">
        <v>1987</v>
      </c>
      <c r="F1744" s="5">
        <v>2017</v>
      </c>
      <c r="G1744" s="5" t="s">
        <v>1367</v>
      </c>
      <c r="H1744" s="5">
        <v>9</v>
      </c>
      <c r="I1744" s="5">
        <v>5</v>
      </c>
      <c r="J1744" s="26">
        <v>12266.2</v>
      </c>
      <c r="K1744" s="26">
        <v>9499.7999999999993</v>
      </c>
      <c r="L1744" s="26">
        <v>135</v>
      </c>
      <c r="M1744" s="6">
        <v>406</v>
      </c>
      <c r="N1744" s="24">
        <f t="shared" si="503"/>
        <v>104840.7</v>
      </c>
      <c r="O1744" s="26"/>
      <c r="P1744" s="1"/>
      <c r="Q1744" s="1"/>
      <c r="R1744" s="1">
        <v>29455.740000000224</v>
      </c>
      <c r="S1744" s="1">
        <f t="shared" si="504"/>
        <v>75384.959999999774</v>
      </c>
      <c r="T1744" s="1"/>
      <c r="U1744" s="1">
        <f t="shared" si="505"/>
        <v>10.8814609540416</v>
      </c>
      <c r="V1744" s="1">
        <f t="shared" si="505"/>
        <v>10.8814609540416</v>
      </c>
      <c r="W1744" s="7">
        <v>2021</v>
      </c>
      <c r="X1744" s="173" t="s">
        <v>1394</v>
      </c>
      <c r="AA1744" s="24">
        <f t="shared" si="506"/>
        <v>104840.7</v>
      </c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153">
        <v>104840.7</v>
      </c>
      <c r="AQ1744" s="172"/>
    </row>
    <row r="1745" spans="1:43" s="15" customFormat="1" ht="15" customHeight="1" x14ac:dyDescent="0.25">
      <c r="A1745" s="4"/>
      <c r="B1745" s="22">
        <f t="shared" si="507"/>
        <v>11</v>
      </c>
      <c r="C1745" s="13" t="s">
        <v>1365</v>
      </c>
      <c r="D1745" s="2" t="s">
        <v>359</v>
      </c>
      <c r="E1745" s="5">
        <v>1981</v>
      </c>
      <c r="F1745" s="5">
        <v>2011</v>
      </c>
      <c r="G1745" s="5" t="s">
        <v>1367</v>
      </c>
      <c r="H1745" s="5">
        <v>5</v>
      </c>
      <c r="I1745" s="5">
        <v>3</v>
      </c>
      <c r="J1745" s="26">
        <v>5079.5</v>
      </c>
      <c r="K1745" s="26">
        <v>4038.4</v>
      </c>
      <c r="L1745" s="26">
        <v>298.7</v>
      </c>
      <c r="M1745" s="6">
        <v>172</v>
      </c>
      <c r="N1745" s="24">
        <f t="shared" si="503"/>
        <v>72298.39</v>
      </c>
      <c r="O1745" s="26"/>
      <c r="P1745" s="1"/>
      <c r="Q1745" s="1"/>
      <c r="R1745" s="1"/>
      <c r="S1745" s="1">
        <f t="shared" si="504"/>
        <v>72298.39</v>
      </c>
      <c r="T1745" s="1"/>
      <c r="U1745" s="1">
        <f t="shared" si="505"/>
        <v>16.669753983076248</v>
      </c>
      <c r="V1745" s="1">
        <f t="shared" si="505"/>
        <v>16.669753983076248</v>
      </c>
      <c r="W1745" s="7">
        <v>2021</v>
      </c>
      <c r="X1745" s="173" t="s">
        <v>1394</v>
      </c>
      <c r="AA1745" s="24">
        <f t="shared" si="506"/>
        <v>72298.39</v>
      </c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153">
        <v>72298.39</v>
      </c>
      <c r="AQ1745" s="172"/>
    </row>
    <row r="1746" spans="1:43" s="15" customFormat="1" ht="15" customHeight="1" x14ac:dyDescent="0.25">
      <c r="A1746" s="4"/>
      <c r="B1746" s="22">
        <f t="shared" si="507"/>
        <v>12</v>
      </c>
      <c r="C1746" s="13" t="s">
        <v>1365</v>
      </c>
      <c r="D1746" s="2" t="s">
        <v>361</v>
      </c>
      <c r="E1746" s="5">
        <v>1985</v>
      </c>
      <c r="F1746" s="5">
        <v>2017</v>
      </c>
      <c r="G1746" s="5" t="s">
        <v>1367</v>
      </c>
      <c r="H1746" s="5">
        <v>9</v>
      </c>
      <c r="I1746" s="5">
        <v>3</v>
      </c>
      <c r="J1746" s="26">
        <v>6554</v>
      </c>
      <c r="K1746" s="26">
        <v>5458.5</v>
      </c>
      <c r="L1746" s="26">
        <v>187.3</v>
      </c>
      <c r="M1746" s="6">
        <v>259</v>
      </c>
      <c r="N1746" s="24">
        <f t="shared" si="503"/>
        <v>150573.75</v>
      </c>
      <c r="O1746" s="26"/>
      <c r="P1746" s="1"/>
      <c r="Q1746" s="1"/>
      <c r="R1746" s="1"/>
      <c r="S1746" s="1">
        <f t="shared" si="504"/>
        <v>150573.75</v>
      </c>
      <c r="T1746" s="1"/>
      <c r="U1746" s="1">
        <f t="shared" si="505"/>
        <v>26.670046760423677</v>
      </c>
      <c r="V1746" s="1">
        <f t="shared" si="505"/>
        <v>26.670046760423677</v>
      </c>
      <c r="W1746" s="7">
        <v>2021</v>
      </c>
      <c r="X1746" s="173" t="s">
        <v>1394</v>
      </c>
      <c r="AA1746" s="24">
        <f t="shared" si="506"/>
        <v>150573.75</v>
      </c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153">
        <v>150573.75</v>
      </c>
      <c r="AQ1746" s="172"/>
    </row>
    <row r="1747" spans="1:43" s="15" customFormat="1" ht="15" customHeight="1" x14ac:dyDescent="0.25">
      <c r="A1747" s="4"/>
      <c r="B1747" s="22">
        <f t="shared" si="507"/>
        <v>13</v>
      </c>
      <c r="C1747" s="13" t="s">
        <v>1365</v>
      </c>
      <c r="D1747" s="2" t="s">
        <v>362</v>
      </c>
      <c r="E1747" s="5">
        <v>1985</v>
      </c>
      <c r="F1747" s="5">
        <v>2016</v>
      </c>
      <c r="G1747" s="5" t="s">
        <v>1367</v>
      </c>
      <c r="H1747" s="5">
        <v>9</v>
      </c>
      <c r="I1747" s="5">
        <v>3</v>
      </c>
      <c r="J1747" s="26">
        <v>6649.6</v>
      </c>
      <c r="K1747" s="26">
        <v>5301.1</v>
      </c>
      <c r="L1747" s="26">
        <v>281.3</v>
      </c>
      <c r="M1747" s="6">
        <v>229</v>
      </c>
      <c r="N1747" s="24">
        <f t="shared" si="503"/>
        <v>155480.13</v>
      </c>
      <c r="O1747" s="26"/>
      <c r="P1747" s="1"/>
      <c r="Q1747" s="1"/>
      <c r="R1747" s="1"/>
      <c r="S1747" s="1">
        <f t="shared" si="504"/>
        <v>155480.13</v>
      </c>
      <c r="T1747" s="1"/>
      <c r="U1747" s="1">
        <f t="shared" si="505"/>
        <v>27.851843293207221</v>
      </c>
      <c r="V1747" s="1">
        <f t="shared" si="505"/>
        <v>27.851843293207221</v>
      </c>
      <c r="W1747" s="7">
        <v>2021</v>
      </c>
      <c r="X1747" s="173" t="s">
        <v>1394</v>
      </c>
      <c r="AA1747" s="24">
        <f t="shared" si="506"/>
        <v>155480.13</v>
      </c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153">
        <v>155480.13</v>
      </c>
      <c r="AQ1747" s="172"/>
    </row>
    <row r="1748" spans="1:43" s="15" customFormat="1" ht="15" customHeight="1" x14ac:dyDescent="0.25">
      <c r="A1748" s="4"/>
      <c r="B1748" s="22">
        <f t="shared" si="507"/>
        <v>14</v>
      </c>
      <c r="C1748" s="13" t="s">
        <v>1365</v>
      </c>
      <c r="D1748" s="2" t="s">
        <v>80</v>
      </c>
      <c r="E1748" s="5">
        <v>1994</v>
      </c>
      <c r="F1748" s="5">
        <v>1994</v>
      </c>
      <c r="G1748" s="5" t="s">
        <v>1367</v>
      </c>
      <c r="H1748" s="5">
        <v>10</v>
      </c>
      <c r="I1748" s="5">
        <v>1</v>
      </c>
      <c r="J1748" s="26">
        <v>3200.9</v>
      </c>
      <c r="K1748" s="26">
        <v>2754.1</v>
      </c>
      <c r="L1748" s="26">
        <v>0</v>
      </c>
      <c r="M1748" s="6">
        <v>107</v>
      </c>
      <c r="N1748" s="24">
        <f t="shared" si="503"/>
        <v>78452.63</v>
      </c>
      <c r="O1748" s="26"/>
      <c r="P1748" s="1"/>
      <c r="Q1748" s="1"/>
      <c r="R1748" s="1"/>
      <c r="S1748" s="1">
        <f t="shared" si="504"/>
        <v>78452.63</v>
      </c>
      <c r="T1748" s="1"/>
      <c r="U1748" s="1">
        <f t="shared" si="505"/>
        <v>28.485759413238448</v>
      </c>
      <c r="V1748" s="1">
        <f t="shared" si="505"/>
        <v>28.485759413238448</v>
      </c>
      <c r="W1748" s="7">
        <v>2021</v>
      </c>
      <c r="X1748" s="173" t="s">
        <v>1394</v>
      </c>
      <c r="AA1748" s="24">
        <f t="shared" si="506"/>
        <v>78452.63</v>
      </c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153">
        <v>78452.63</v>
      </c>
      <c r="AQ1748" s="172"/>
    </row>
    <row r="1749" spans="1:43" s="15" customFormat="1" ht="15" customHeight="1" x14ac:dyDescent="0.25">
      <c r="A1749" s="4"/>
      <c r="B1749" s="22">
        <f t="shared" si="507"/>
        <v>15</v>
      </c>
      <c r="C1749" s="13" t="s">
        <v>1365</v>
      </c>
      <c r="D1749" s="2" t="s">
        <v>374</v>
      </c>
      <c r="E1749" s="5">
        <v>1995</v>
      </c>
      <c r="F1749" s="5">
        <v>1995</v>
      </c>
      <c r="G1749" s="5" t="s">
        <v>1367</v>
      </c>
      <c r="H1749" s="5">
        <v>10</v>
      </c>
      <c r="I1749" s="5">
        <v>1</v>
      </c>
      <c r="J1749" s="26">
        <v>3279.6</v>
      </c>
      <c r="K1749" s="26">
        <v>2805.6</v>
      </c>
      <c r="L1749" s="26">
        <v>0</v>
      </c>
      <c r="M1749" s="6">
        <v>105</v>
      </c>
      <c r="N1749" s="24">
        <f t="shared" si="503"/>
        <v>77106.39</v>
      </c>
      <c r="O1749" s="26"/>
      <c r="P1749" s="1"/>
      <c r="Q1749" s="1"/>
      <c r="R1749" s="1"/>
      <c r="S1749" s="1">
        <f t="shared" si="504"/>
        <v>77106.39</v>
      </c>
      <c r="T1749" s="1"/>
      <c r="U1749" s="1">
        <f t="shared" si="505"/>
        <v>27.483030367835759</v>
      </c>
      <c r="V1749" s="1">
        <f t="shared" si="505"/>
        <v>27.483030367835759</v>
      </c>
      <c r="W1749" s="7">
        <v>2021</v>
      </c>
      <c r="X1749" s="173" t="s">
        <v>1394</v>
      </c>
      <c r="AA1749" s="24">
        <f t="shared" si="506"/>
        <v>77106.39</v>
      </c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>
        <v>77106.39</v>
      </c>
      <c r="AQ1749" s="172"/>
    </row>
    <row r="1750" spans="1:43" s="15" customFormat="1" ht="15" customHeight="1" x14ac:dyDescent="0.25">
      <c r="A1750" s="4"/>
      <c r="B1750" s="22">
        <f t="shared" si="507"/>
        <v>16</v>
      </c>
      <c r="C1750" s="13" t="s">
        <v>1365</v>
      </c>
      <c r="D1750" s="2" t="s">
        <v>81</v>
      </c>
      <c r="E1750" s="5">
        <v>1990</v>
      </c>
      <c r="F1750" s="5">
        <v>1990</v>
      </c>
      <c r="G1750" s="5" t="s">
        <v>1367</v>
      </c>
      <c r="H1750" s="5">
        <v>5</v>
      </c>
      <c r="I1750" s="5">
        <v>8</v>
      </c>
      <c r="J1750" s="26">
        <v>7467.3</v>
      </c>
      <c r="K1750" s="26">
        <v>6613.1</v>
      </c>
      <c r="L1750" s="26">
        <v>0</v>
      </c>
      <c r="M1750" s="6">
        <v>290</v>
      </c>
      <c r="N1750" s="24">
        <f t="shared" si="503"/>
        <v>191818.53</v>
      </c>
      <c r="O1750" s="26"/>
      <c r="P1750" s="1"/>
      <c r="Q1750" s="1"/>
      <c r="R1750" s="1"/>
      <c r="S1750" s="1">
        <f t="shared" si="504"/>
        <v>191818.53</v>
      </c>
      <c r="T1750" s="1"/>
      <c r="U1750" s="1">
        <f t="shared" si="505"/>
        <v>29.005841435937757</v>
      </c>
      <c r="V1750" s="1">
        <f t="shared" si="505"/>
        <v>29.005841435937757</v>
      </c>
      <c r="W1750" s="7">
        <v>2021</v>
      </c>
      <c r="X1750" s="173" t="s">
        <v>1394</v>
      </c>
      <c r="AA1750" s="24">
        <f t="shared" si="506"/>
        <v>191818.53</v>
      </c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>
        <v>191818.53</v>
      </c>
      <c r="AQ1750" s="172"/>
    </row>
    <row r="1751" spans="1:43" s="15" customFormat="1" ht="15" customHeight="1" x14ac:dyDescent="0.25">
      <c r="A1751" s="4"/>
      <c r="B1751" s="22">
        <f t="shared" si="507"/>
        <v>17</v>
      </c>
      <c r="C1751" s="13" t="s">
        <v>1365</v>
      </c>
      <c r="D1751" s="2" t="s">
        <v>395</v>
      </c>
      <c r="E1751" s="5">
        <v>1986</v>
      </c>
      <c r="F1751" s="5">
        <v>2016</v>
      </c>
      <c r="G1751" s="5" t="s">
        <v>1367</v>
      </c>
      <c r="H1751" s="5">
        <v>5</v>
      </c>
      <c r="I1751" s="5">
        <v>8</v>
      </c>
      <c r="J1751" s="26">
        <v>10054.6</v>
      </c>
      <c r="K1751" s="26">
        <v>8397.7999999999993</v>
      </c>
      <c r="L1751" s="26">
        <v>68.7</v>
      </c>
      <c r="M1751" s="6">
        <v>330</v>
      </c>
      <c r="N1751" s="24">
        <f t="shared" si="503"/>
        <v>19678.55</v>
      </c>
      <c r="O1751" s="26"/>
      <c r="P1751" s="1"/>
      <c r="Q1751" s="1"/>
      <c r="R1751" s="1"/>
      <c r="S1751" s="1">
        <f t="shared" si="504"/>
        <v>19678.55</v>
      </c>
      <c r="T1751" s="1"/>
      <c r="U1751" s="1">
        <f t="shared" si="505"/>
        <v>2.3242839425972952</v>
      </c>
      <c r="V1751" s="1">
        <f t="shared" si="505"/>
        <v>2.3242839425972952</v>
      </c>
      <c r="W1751" s="7">
        <v>2021</v>
      </c>
      <c r="X1751" s="173" t="s">
        <v>1394</v>
      </c>
      <c r="AA1751" s="24">
        <f t="shared" si="506"/>
        <v>19678.55</v>
      </c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>
        <v>19678.55</v>
      </c>
      <c r="AQ1751" s="172"/>
    </row>
    <row r="1752" spans="1:43" s="15" customFormat="1" ht="15" customHeight="1" x14ac:dyDescent="0.25">
      <c r="A1752" s="4"/>
      <c r="B1752" s="22">
        <f t="shared" si="507"/>
        <v>18</v>
      </c>
      <c r="C1752" s="13" t="s">
        <v>1365</v>
      </c>
      <c r="D1752" s="2" t="s">
        <v>398</v>
      </c>
      <c r="E1752" s="5">
        <v>1986</v>
      </c>
      <c r="F1752" s="5">
        <v>2016</v>
      </c>
      <c r="G1752" s="5" t="s">
        <v>1367</v>
      </c>
      <c r="H1752" s="5">
        <v>5</v>
      </c>
      <c r="I1752" s="5">
        <v>4</v>
      </c>
      <c r="J1752" s="26">
        <v>5735.9</v>
      </c>
      <c r="K1752" s="26">
        <v>4521.8999999999996</v>
      </c>
      <c r="L1752" s="26">
        <v>320</v>
      </c>
      <c r="M1752" s="6">
        <v>186</v>
      </c>
      <c r="N1752" s="24">
        <f t="shared" si="503"/>
        <v>72527.649999999994</v>
      </c>
      <c r="O1752" s="26"/>
      <c r="P1752" s="1"/>
      <c r="Q1752" s="1"/>
      <c r="R1752" s="1"/>
      <c r="S1752" s="1">
        <f t="shared" si="504"/>
        <v>72527.649999999994</v>
      </c>
      <c r="T1752" s="1"/>
      <c r="U1752" s="1">
        <f t="shared" si="505"/>
        <v>14.97917139965716</v>
      </c>
      <c r="V1752" s="1">
        <f t="shared" si="505"/>
        <v>14.97917139965716</v>
      </c>
      <c r="W1752" s="7">
        <v>2021</v>
      </c>
      <c r="X1752" s="173" t="s">
        <v>1394</v>
      </c>
      <c r="AA1752" s="24">
        <f t="shared" si="506"/>
        <v>72527.649999999994</v>
      </c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>
        <v>72527.649999999994</v>
      </c>
      <c r="AQ1752" s="172"/>
    </row>
    <row r="1753" spans="1:43" s="15" customFormat="1" ht="15" customHeight="1" x14ac:dyDescent="0.25">
      <c r="A1753" s="4"/>
      <c r="B1753" s="22">
        <f t="shared" si="507"/>
        <v>19</v>
      </c>
      <c r="C1753" s="13" t="s">
        <v>1365</v>
      </c>
      <c r="D1753" s="2" t="s">
        <v>399</v>
      </c>
      <c r="E1753" s="5">
        <v>1982</v>
      </c>
      <c r="F1753" s="5">
        <v>2008</v>
      </c>
      <c r="G1753" s="5" t="s">
        <v>1367</v>
      </c>
      <c r="H1753" s="5">
        <v>5</v>
      </c>
      <c r="I1753" s="5">
        <v>7</v>
      </c>
      <c r="J1753" s="26">
        <v>6399.1</v>
      </c>
      <c r="K1753" s="26">
        <v>4910.1000000000004</v>
      </c>
      <c r="L1753" s="26">
        <v>250.5</v>
      </c>
      <c r="M1753" s="6">
        <v>218</v>
      </c>
      <c r="N1753" s="24">
        <f t="shared" si="503"/>
        <v>61221.56</v>
      </c>
      <c r="O1753" s="26"/>
      <c r="P1753" s="1"/>
      <c r="Q1753" s="1"/>
      <c r="R1753" s="1"/>
      <c r="S1753" s="1">
        <f t="shared" si="504"/>
        <v>61221.56</v>
      </c>
      <c r="T1753" s="1"/>
      <c r="U1753" s="1">
        <f t="shared" si="505"/>
        <v>11.863263961554857</v>
      </c>
      <c r="V1753" s="1">
        <f t="shared" si="505"/>
        <v>11.863263961554857</v>
      </c>
      <c r="W1753" s="7">
        <v>2021</v>
      </c>
      <c r="X1753" s="173" t="s">
        <v>1394</v>
      </c>
      <c r="AA1753" s="24">
        <f t="shared" si="506"/>
        <v>61221.56</v>
      </c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>
        <v>61221.56</v>
      </c>
      <c r="AQ1753" s="172"/>
    </row>
    <row r="1754" spans="1:43" s="15" customFormat="1" ht="15" customHeight="1" x14ac:dyDescent="0.25">
      <c r="A1754" s="4"/>
      <c r="B1754" s="22">
        <f t="shared" si="507"/>
        <v>20</v>
      </c>
      <c r="C1754" s="13" t="s">
        <v>1365</v>
      </c>
      <c r="D1754" s="2" t="s">
        <v>400</v>
      </c>
      <c r="E1754" s="5">
        <v>1979</v>
      </c>
      <c r="F1754" s="5">
        <v>2015</v>
      </c>
      <c r="G1754" s="5" t="s">
        <v>1367</v>
      </c>
      <c r="H1754" s="5">
        <v>5</v>
      </c>
      <c r="I1754" s="5">
        <v>4</v>
      </c>
      <c r="J1754" s="26">
        <v>4063.4</v>
      </c>
      <c r="K1754" s="26">
        <v>3702.9</v>
      </c>
      <c r="L1754" s="26">
        <v>122.3</v>
      </c>
      <c r="M1754" s="6">
        <v>192</v>
      </c>
      <c r="N1754" s="24">
        <f t="shared" si="503"/>
        <v>75118.759999999995</v>
      </c>
      <c r="O1754" s="26"/>
      <c r="P1754" s="1"/>
      <c r="Q1754" s="1"/>
      <c r="R1754" s="1"/>
      <c r="S1754" s="1">
        <f t="shared" si="504"/>
        <v>75118.759999999995</v>
      </c>
      <c r="T1754" s="1"/>
      <c r="U1754" s="1">
        <f t="shared" si="505"/>
        <v>19.63786468681376</v>
      </c>
      <c r="V1754" s="1">
        <f t="shared" si="505"/>
        <v>19.63786468681376</v>
      </c>
      <c r="W1754" s="7">
        <v>2021</v>
      </c>
      <c r="X1754" s="173" t="s">
        <v>1394</v>
      </c>
      <c r="AA1754" s="24">
        <f t="shared" si="506"/>
        <v>75118.759999999995</v>
      </c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>
        <v>75118.759999999995</v>
      </c>
      <c r="AQ1754" s="172"/>
    </row>
    <row r="1755" spans="1:43" s="15" customFormat="1" ht="15" customHeight="1" x14ac:dyDescent="0.25">
      <c r="A1755" s="4"/>
      <c r="B1755" s="22">
        <f t="shared" si="507"/>
        <v>21</v>
      </c>
      <c r="C1755" s="13" t="s">
        <v>1365</v>
      </c>
      <c r="D1755" s="2" t="s">
        <v>82</v>
      </c>
      <c r="E1755" s="5">
        <v>1980</v>
      </c>
      <c r="F1755" s="5">
        <v>2015</v>
      </c>
      <c r="G1755" s="5" t="s">
        <v>1367</v>
      </c>
      <c r="H1755" s="5">
        <v>5</v>
      </c>
      <c r="I1755" s="5">
        <v>11</v>
      </c>
      <c r="J1755" s="26">
        <v>10068</v>
      </c>
      <c r="K1755" s="26">
        <v>8797.2999999999993</v>
      </c>
      <c r="L1755" s="26">
        <v>216.4</v>
      </c>
      <c r="M1755" s="6">
        <v>423</v>
      </c>
      <c r="N1755" s="24">
        <f t="shared" si="503"/>
        <v>23425.3</v>
      </c>
      <c r="O1755" s="26"/>
      <c r="P1755" s="1"/>
      <c r="Q1755" s="1"/>
      <c r="R1755" s="1"/>
      <c r="S1755" s="1">
        <f t="shared" si="504"/>
        <v>23425.3</v>
      </c>
      <c r="T1755" s="1"/>
      <c r="U1755" s="1">
        <f t="shared" ref="U1755:V1773" si="508">$N1755/($K1755+$L1755)</f>
        <v>2.598855076161843</v>
      </c>
      <c r="V1755" s="1">
        <f t="shared" si="508"/>
        <v>2.598855076161843</v>
      </c>
      <c r="W1755" s="7">
        <v>2021</v>
      </c>
      <c r="X1755" s="173" t="s">
        <v>1394</v>
      </c>
      <c r="AA1755" s="24">
        <f t="shared" si="506"/>
        <v>23425.3</v>
      </c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>
        <v>23425.3</v>
      </c>
      <c r="AQ1755" s="172"/>
    </row>
    <row r="1756" spans="1:43" s="15" customFormat="1" x14ac:dyDescent="0.25">
      <c r="A1756" s="4"/>
      <c r="B1756" s="22">
        <f t="shared" si="507"/>
        <v>22</v>
      </c>
      <c r="C1756" s="13" t="s">
        <v>1365</v>
      </c>
      <c r="D1756" s="2" t="s">
        <v>83</v>
      </c>
      <c r="E1756" s="5">
        <v>1983</v>
      </c>
      <c r="F1756" s="5">
        <v>2015</v>
      </c>
      <c r="G1756" s="5" t="s">
        <v>1367</v>
      </c>
      <c r="H1756" s="5">
        <v>5</v>
      </c>
      <c r="I1756" s="5">
        <v>4</v>
      </c>
      <c r="J1756" s="26">
        <v>4471.8999999999996</v>
      </c>
      <c r="K1756" s="26">
        <v>3757.6</v>
      </c>
      <c r="L1756" s="26">
        <v>173.5</v>
      </c>
      <c r="M1756" s="6">
        <v>156</v>
      </c>
      <c r="N1756" s="24">
        <f t="shared" si="503"/>
        <v>90697.95</v>
      </c>
      <c r="O1756" s="26"/>
      <c r="P1756" s="1"/>
      <c r="Q1756" s="1"/>
      <c r="R1756" s="1"/>
      <c r="S1756" s="1">
        <f t="shared" si="504"/>
        <v>90697.95</v>
      </c>
      <c r="T1756" s="1"/>
      <c r="U1756" s="1">
        <f t="shared" si="508"/>
        <v>23.071900994632546</v>
      </c>
      <c r="V1756" s="1">
        <f t="shared" si="508"/>
        <v>23.071900994632546</v>
      </c>
      <c r="W1756" s="7">
        <v>2021</v>
      </c>
      <c r="X1756" s="173" t="s">
        <v>1394</v>
      </c>
      <c r="AA1756" s="24">
        <f t="shared" si="506"/>
        <v>90697.95</v>
      </c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>
        <v>90697.95</v>
      </c>
      <c r="AQ1756" s="172"/>
    </row>
    <row r="1757" spans="1:43" s="15" customFormat="1" x14ac:dyDescent="0.25">
      <c r="A1757" s="4"/>
      <c r="B1757" s="22">
        <f t="shared" si="507"/>
        <v>23</v>
      </c>
      <c r="C1757" s="13" t="s">
        <v>1365</v>
      </c>
      <c r="D1757" s="2" t="s">
        <v>401</v>
      </c>
      <c r="E1757" s="5">
        <v>1981</v>
      </c>
      <c r="F1757" s="5">
        <v>2015</v>
      </c>
      <c r="G1757" s="5" t="s">
        <v>1367</v>
      </c>
      <c r="H1757" s="5">
        <v>5</v>
      </c>
      <c r="I1757" s="5">
        <v>3</v>
      </c>
      <c r="J1757" s="26">
        <v>5096.3999999999996</v>
      </c>
      <c r="K1757" s="26">
        <v>4071.7</v>
      </c>
      <c r="L1757" s="26">
        <v>242.7</v>
      </c>
      <c r="M1757" s="6">
        <v>191</v>
      </c>
      <c r="N1757" s="24">
        <f t="shared" si="503"/>
        <v>143931.46</v>
      </c>
      <c r="O1757" s="26"/>
      <c r="P1757" s="1"/>
      <c r="Q1757" s="1"/>
      <c r="R1757" s="1"/>
      <c r="S1757" s="1">
        <f t="shared" si="504"/>
        <v>143931.46</v>
      </c>
      <c r="T1757" s="1"/>
      <c r="U1757" s="1">
        <f t="shared" si="508"/>
        <v>33.360712961246058</v>
      </c>
      <c r="V1757" s="1">
        <f t="shared" si="508"/>
        <v>33.360712961246058</v>
      </c>
      <c r="W1757" s="7">
        <v>2021</v>
      </c>
      <c r="X1757" s="173" t="s">
        <v>1394</v>
      </c>
      <c r="AA1757" s="24">
        <f t="shared" si="506"/>
        <v>143931.46</v>
      </c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>
        <v>143931.46</v>
      </c>
      <c r="AQ1757" s="172"/>
    </row>
    <row r="1758" spans="1:43" s="15" customFormat="1" x14ac:dyDescent="0.25">
      <c r="A1758" s="4"/>
      <c r="B1758" s="22">
        <f t="shared" si="507"/>
        <v>24</v>
      </c>
      <c r="C1758" s="13" t="s">
        <v>1365</v>
      </c>
      <c r="D1758" s="2" t="s">
        <v>402</v>
      </c>
      <c r="E1758" s="5">
        <v>1983</v>
      </c>
      <c r="F1758" s="5">
        <v>2015</v>
      </c>
      <c r="G1758" s="5" t="s">
        <v>1367</v>
      </c>
      <c r="H1758" s="5">
        <v>5</v>
      </c>
      <c r="I1758" s="5">
        <v>3</v>
      </c>
      <c r="J1758" s="26">
        <v>5101.8</v>
      </c>
      <c r="K1758" s="26">
        <v>4168</v>
      </c>
      <c r="L1758" s="26">
        <v>159.30000000000001</v>
      </c>
      <c r="M1758" s="6">
        <v>188</v>
      </c>
      <c r="N1758" s="24">
        <f t="shared" si="503"/>
        <v>96473.29</v>
      </c>
      <c r="O1758" s="26"/>
      <c r="P1758" s="1"/>
      <c r="Q1758" s="1"/>
      <c r="R1758" s="1"/>
      <c r="S1758" s="1">
        <f t="shared" si="504"/>
        <v>96473.29</v>
      </c>
      <c r="T1758" s="1"/>
      <c r="U1758" s="1">
        <f t="shared" si="508"/>
        <v>22.294107179996761</v>
      </c>
      <c r="V1758" s="1">
        <f t="shared" si="508"/>
        <v>22.294107179996761</v>
      </c>
      <c r="W1758" s="7">
        <v>2021</v>
      </c>
      <c r="X1758" s="173" t="s">
        <v>1394</v>
      </c>
      <c r="AA1758" s="24">
        <f t="shared" si="506"/>
        <v>96473.29</v>
      </c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>
        <v>96473.29</v>
      </c>
      <c r="AQ1758" s="172"/>
    </row>
    <row r="1759" spans="1:43" s="15" customFormat="1" x14ac:dyDescent="0.25">
      <c r="A1759" s="4"/>
      <c r="B1759" s="22">
        <f t="shared" si="507"/>
        <v>25</v>
      </c>
      <c r="C1759" s="13" t="s">
        <v>1365</v>
      </c>
      <c r="D1759" s="2" t="s">
        <v>379</v>
      </c>
      <c r="E1759" s="5">
        <v>1985</v>
      </c>
      <c r="F1759" s="5">
        <v>2009</v>
      </c>
      <c r="G1759" s="5" t="s">
        <v>1367</v>
      </c>
      <c r="H1759" s="5">
        <v>5</v>
      </c>
      <c r="I1759" s="5">
        <v>4</v>
      </c>
      <c r="J1759" s="26">
        <v>5739.5</v>
      </c>
      <c r="K1759" s="26">
        <v>4789.3</v>
      </c>
      <c r="L1759" s="26">
        <v>24</v>
      </c>
      <c r="M1759" s="6">
        <v>191</v>
      </c>
      <c r="N1759" s="24">
        <f t="shared" si="503"/>
        <v>90227.38</v>
      </c>
      <c r="O1759" s="26"/>
      <c r="P1759" s="1"/>
      <c r="Q1759" s="1"/>
      <c r="R1759" s="1"/>
      <c r="S1759" s="1">
        <f t="shared" si="504"/>
        <v>90227.38</v>
      </c>
      <c r="T1759" s="1"/>
      <c r="U1759" s="1">
        <f t="shared" si="508"/>
        <v>18.745430370016415</v>
      </c>
      <c r="V1759" s="1">
        <f t="shared" si="508"/>
        <v>18.745430370016415</v>
      </c>
      <c r="W1759" s="7">
        <v>2021</v>
      </c>
      <c r="X1759" s="173" t="s">
        <v>1394</v>
      </c>
      <c r="AA1759" s="24">
        <f t="shared" si="506"/>
        <v>90227.38</v>
      </c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>
        <v>90227.38</v>
      </c>
      <c r="AQ1759" s="172"/>
    </row>
    <row r="1760" spans="1:43" s="15" customFormat="1" x14ac:dyDescent="0.25">
      <c r="A1760" s="4"/>
      <c r="B1760" s="22">
        <f t="shared" si="507"/>
        <v>26</v>
      </c>
      <c r="C1760" s="13" t="s">
        <v>1365</v>
      </c>
      <c r="D1760" s="2" t="s">
        <v>383</v>
      </c>
      <c r="E1760" s="5">
        <v>1984</v>
      </c>
      <c r="F1760" s="5">
        <v>2012</v>
      </c>
      <c r="G1760" s="5" t="s">
        <v>48</v>
      </c>
      <c r="H1760" s="5">
        <v>5</v>
      </c>
      <c r="I1760" s="5">
        <v>3</v>
      </c>
      <c r="J1760" s="26">
        <v>6658.6</v>
      </c>
      <c r="K1760" s="26">
        <v>3901.7</v>
      </c>
      <c r="L1760" s="26">
        <v>311.5</v>
      </c>
      <c r="M1760" s="6">
        <v>332</v>
      </c>
      <c r="N1760" s="24">
        <f t="shared" si="503"/>
        <v>75966.64</v>
      </c>
      <c r="O1760" s="26"/>
      <c r="P1760" s="1"/>
      <c r="Q1760" s="1"/>
      <c r="R1760" s="1"/>
      <c r="S1760" s="1">
        <f t="shared" si="504"/>
        <v>75966.64</v>
      </c>
      <c r="T1760" s="1"/>
      <c r="U1760" s="1">
        <f t="shared" si="508"/>
        <v>18.030627551504796</v>
      </c>
      <c r="V1760" s="1">
        <f t="shared" si="508"/>
        <v>18.030627551504796</v>
      </c>
      <c r="W1760" s="7">
        <v>2021</v>
      </c>
      <c r="X1760" s="173" t="s">
        <v>1394</v>
      </c>
      <c r="AA1760" s="24">
        <f t="shared" si="506"/>
        <v>75966.64</v>
      </c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>
        <v>75966.64</v>
      </c>
      <c r="AQ1760" s="172"/>
    </row>
    <row r="1761" spans="1:43" s="15" customFormat="1" x14ac:dyDescent="0.25">
      <c r="A1761" s="4"/>
      <c r="B1761" s="22">
        <f t="shared" si="507"/>
        <v>27</v>
      </c>
      <c r="C1761" s="13" t="s">
        <v>1365</v>
      </c>
      <c r="D1761" s="2" t="s">
        <v>388</v>
      </c>
      <c r="E1761" s="5">
        <v>1995</v>
      </c>
      <c r="F1761" s="5">
        <v>2002</v>
      </c>
      <c r="G1761" s="5" t="s">
        <v>1367</v>
      </c>
      <c r="H1761" s="5">
        <v>10</v>
      </c>
      <c r="I1761" s="5">
        <v>1</v>
      </c>
      <c r="J1761" s="26">
        <v>3164.1</v>
      </c>
      <c r="K1761" s="26">
        <v>2676.9</v>
      </c>
      <c r="L1761" s="26">
        <v>0</v>
      </c>
      <c r="M1761" s="6">
        <v>107</v>
      </c>
      <c r="N1761" s="24">
        <f t="shared" si="503"/>
        <v>42800.56</v>
      </c>
      <c r="O1761" s="26"/>
      <c r="P1761" s="1"/>
      <c r="Q1761" s="1"/>
      <c r="R1761" s="1"/>
      <c r="S1761" s="1">
        <f t="shared" si="504"/>
        <v>42800.56</v>
      </c>
      <c r="T1761" s="1"/>
      <c r="U1761" s="1">
        <f t="shared" si="508"/>
        <v>15.988852777466471</v>
      </c>
      <c r="V1761" s="1">
        <f t="shared" si="508"/>
        <v>15.988852777466471</v>
      </c>
      <c r="W1761" s="7">
        <v>2021</v>
      </c>
      <c r="X1761" s="173" t="s">
        <v>1394</v>
      </c>
      <c r="AA1761" s="24">
        <f t="shared" si="506"/>
        <v>42800.56</v>
      </c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>
        <v>42800.56</v>
      </c>
      <c r="AQ1761" s="172"/>
    </row>
    <row r="1762" spans="1:43" x14ac:dyDescent="0.25">
      <c r="A1762" s="4"/>
      <c r="B1762" s="22">
        <f t="shared" si="507"/>
        <v>28</v>
      </c>
      <c r="C1762" s="13" t="s">
        <v>1365</v>
      </c>
      <c r="D1762" s="2" t="s">
        <v>390</v>
      </c>
      <c r="E1762" s="5">
        <v>1986</v>
      </c>
      <c r="F1762" s="5">
        <v>2016</v>
      </c>
      <c r="G1762" s="5" t="s">
        <v>1367</v>
      </c>
      <c r="H1762" s="5">
        <v>5</v>
      </c>
      <c r="I1762" s="5">
        <v>4</v>
      </c>
      <c r="J1762" s="26">
        <v>3396.9</v>
      </c>
      <c r="K1762" s="26">
        <v>3059.1</v>
      </c>
      <c r="L1762" s="26">
        <v>0</v>
      </c>
      <c r="M1762" s="6">
        <v>122</v>
      </c>
      <c r="N1762" s="24">
        <f t="shared" si="503"/>
        <v>43022.69</v>
      </c>
      <c r="O1762" s="26"/>
      <c r="P1762" s="1"/>
      <c r="Q1762" s="1"/>
      <c r="R1762" s="1"/>
      <c r="S1762" s="1">
        <f t="shared" si="504"/>
        <v>43022.69</v>
      </c>
      <c r="T1762" s="1"/>
      <c r="U1762" s="1">
        <f t="shared" si="508"/>
        <v>14.063839037625447</v>
      </c>
      <c r="V1762" s="1">
        <f t="shared" si="508"/>
        <v>14.063839037625447</v>
      </c>
      <c r="W1762" s="7">
        <v>2021</v>
      </c>
      <c r="X1762" s="173" t="s">
        <v>1394</v>
      </c>
      <c r="AA1762" s="24">
        <f t="shared" si="506"/>
        <v>43022.69</v>
      </c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>
        <v>43022.69</v>
      </c>
      <c r="AQ1762" s="172"/>
    </row>
    <row r="1763" spans="1:43" x14ac:dyDescent="0.25">
      <c r="A1763" s="4"/>
      <c r="B1763" s="22">
        <f t="shared" si="507"/>
        <v>29</v>
      </c>
      <c r="C1763" s="13" t="s">
        <v>1365</v>
      </c>
      <c r="D1763" s="2" t="s">
        <v>408</v>
      </c>
      <c r="E1763" s="5">
        <v>1983</v>
      </c>
      <c r="F1763" s="5">
        <v>2007</v>
      </c>
      <c r="G1763" s="5" t="s">
        <v>1367</v>
      </c>
      <c r="H1763" s="5">
        <v>5</v>
      </c>
      <c r="I1763" s="5">
        <v>3</v>
      </c>
      <c r="J1763" s="26">
        <v>5113.2</v>
      </c>
      <c r="K1763" s="26">
        <v>5433.7</v>
      </c>
      <c r="L1763" s="26">
        <v>0</v>
      </c>
      <c r="M1763" s="6">
        <v>187</v>
      </c>
      <c r="N1763" s="24">
        <f t="shared" si="503"/>
        <v>126659.04</v>
      </c>
      <c r="O1763" s="26"/>
      <c r="P1763" s="1"/>
      <c r="Q1763" s="1"/>
      <c r="R1763" s="1"/>
      <c r="S1763" s="1">
        <f t="shared" si="504"/>
        <v>126659.04</v>
      </c>
      <c r="T1763" s="1"/>
      <c r="U1763" s="1">
        <f t="shared" si="508"/>
        <v>23.309906693413328</v>
      </c>
      <c r="V1763" s="1">
        <f t="shared" si="508"/>
        <v>23.309906693413328</v>
      </c>
      <c r="W1763" s="7">
        <v>2021</v>
      </c>
      <c r="X1763" s="173" t="s">
        <v>1394</v>
      </c>
      <c r="AA1763" s="24">
        <f t="shared" si="506"/>
        <v>126659.04</v>
      </c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>
        <v>126659.04</v>
      </c>
      <c r="AQ1763" s="172"/>
    </row>
    <row r="1764" spans="1:43" x14ac:dyDescent="0.25">
      <c r="A1764" s="4"/>
      <c r="B1764" s="22">
        <f t="shared" si="507"/>
        <v>30</v>
      </c>
      <c r="C1764" s="13" t="s">
        <v>1365</v>
      </c>
      <c r="D1764" s="2" t="s">
        <v>413</v>
      </c>
      <c r="E1764" s="5">
        <v>1989</v>
      </c>
      <c r="F1764" s="5">
        <v>2017</v>
      </c>
      <c r="G1764" s="5" t="s">
        <v>1367</v>
      </c>
      <c r="H1764" s="5">
        <v>10</v>
      </c>
      <c r="I1764" s="5">
        <v>4</v>
      </c>
      <c r="J1764" s="26">
        <v>17071.5</v>
      </c>
      <c r="K1764" s="26">
        <v>14227.3</v>
      </c>
      <c r="L1764" s="26">
        <v>0</v>
      </c>
      <c r="M1764" s="6">
        <v>591</v>
      </c>
      <c r="N1764" s="24">
        <f t="shared" si="503"/>
        <v>64928.17</v>
      </c>
      <c r="O1764" s="26"/>
      <c r="P1764" s="1"/>
      <c r="Q1764" s="1"/>
      <c r="R1764" s="1"/>
      <c r="S1764" s="1">
        <f t="shared" si="504"/>
        <v>64928.17</v>
      </c>
      <c r="T1764" s="1"/>
      <c r="U1764" s="1">
        <f t="shared" si="508"/>
        <v>4.5636325936755391</v>
      </c>
      <c r="V1764" s="1">
        <f t="shared" si="508"/>
        <v>4.5636325936755391</v>
      </c>
      <c r="W1764" s="7">
        <v>2021</v>
      </c>
      <c r="X1764" s="173" t="s">
        <v>1394</v>
      </c>
      <c r="AA1764" s="24">
        <f t="shared" si="506"/>
        <v>64928.17</v>
      </c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>
        <v>64928.17</v>
      </c>
      <c r="AQ1764" s="172"/>
    </row>
    <row r="1765" spans="1:43" x14ac:dyDescent="0.25">
      <c r="A1765" s="4"/>
      <c r="B1765" s="22">
        <f t="shared" si="507"/>
        <v>31</v>
      </c>
      <c r="C1765" s="13" t="s">
        <v>1365</v>
      </c>
      <c r="D1765" s="2" t="s">
        <v>50</v>
      </c>
      <c r="E1765" s="5">
        <v>1993</v>
      </c>
      <c r="F1765" s="5">
        <v>2017</v>
      </c>
      <c r="G1765" s="5" t="s">
        <v>1367</v>
      </c>
      <c r="H1765" s="5">
        <v>5</v>
      </c>
      <c r="I1765" s="5">
        <v>6</v>
      </c>
      <c r="J1765" s="26">
        <v>5206.7</v>
      </c>
      <c r="K1765" s="26">
        <v>4608.6000000000004</v>
      </c>
      <c r="L1765" s="26">
        <v>0</v>
      </c>
      <c r="M1765" s="6">
        <v>212</v>
      </c>
      <c r="N1765" s="24">
        <f t="shared" si="503"/>
        <v>14026.4</v>
      </c>
      <c r="O1765" s="26"/>
      <c r="P1765" s="1"/>
      <c r="Q1765" s="1"/>
      <c r="R1765" s="1"/>
      <c r="S1765" s="1">
        <f t="shared" si="504"/>
        <v>14026.4</v>
      </c>
      <c r="T1765" s="1"/>
      <c r="U1765" s="1">
        <f t="shared" si="508"/>
        <v>3.0435273184915155</v>
      </c>
      <c r="V1765" s="1">
        <f t="shared" si="508"/>
        <v>3.0435273184915155</v>
      </c>
      <c r="W1765" s="7">
        <v>2021</v>
      </c>
      <c r="X1765" s="173" t="s">
        <v>1394</v>
      </c>
      <c r="AA1765" s="24">
        <f t="shared" si="506"/>
        <v>14026.4</v>
      </c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>
        <v>14026.4</v>
      </c>
      <c r="AQ1765" s="172"/>
    </row>
    <row r="1766" spans="1:43" x14ac:dyDescent="0.25">
      <c r="A1766" s="4"/>
      <c r="B1766" s="22">
        <f t="shared" si="507"/>
        <v>32</v>
      </c>
      <c r="C1766" s="13" t="s">
        <v>1365</v>
      </c>
      <c r="D1766" s="2" t="s">
        <v>421</v>
      </c>
      <c r="E1766" s="5">
        <v>1989</v>
      </c>
      <c r="F1766" s="5">
        <v>2017</v>
      </c>
      <c r="G1766" s="5" t="s">
        <v>1367</v>
      </c>
      <c r="H1766" s="5">
        <v>9</v>
      </c>
      <c r="I1766" s="5">
        <v>3</v>
      </c>
      <c r="J1766" s="26">
        <v>12198.52</v>
      </c>
      <c r="K1766" s="26">
        <v>10149.6</v>
      </c>
      <c r="L1766" s="26">
        <v>188.7</v>
      </c>
      <c r="M1766" s="6">
        <v>390</v>
      </c>
      <c r="N1766" s="24">
        <f t="shared" si="503"/>
        <v>34486.379999999997</v>
      </c>
      <c r="O1766" s="26"/>
      <c r="P1766" s="1"/>
      <c r="Q1766" s="1"/>
      <c r="R1766" s="1"/>
      <c r="S1766" s="1">
        <f t="shared" si="504"/>
        <v>34486.379999999997</v>
      </c>
      <c r="T1766" s="1"/>
      <c r="U1766" s="1">
        <f t="shared" si="508"/>
        <v>3.3357882824061975</v>
      </c>
      <c r="V1766" s="1">
        <f t="shared" si="508"/>
        <v>3.3357882824061975</v>
      </c>
      <c r="W1766" s="7">
        <v>2021</v>
      </c>
      <c r="X1766" s="173" t="s">
        <v>1394</v>
      </c>
      <c r="AA1766" s="24">
        <f t="shared" si="506"/>
        <v>34486.379999999997</v>
      </c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>
        <v>34486.379999999997</v>
      </c>
      <c r="AQ1766" s="172"/>
    </row>
    <row r="1767" spans="1:43" x14ac:dyDescent="0.25">
      <c r="A1767" s="4"/>
      <c r="B1767" s="22">
        <f t="shared" si="507"/>
        <v>33</v>
      </c>
      <c r="C1767" s="13" t="s">
        <v>97</v>
      </c>
      <c r="D1767" s="2" t="s">
        <v>461</v>
      </c>
      <c r="E1767" s="5">
        <v>1975</v>
      </c>
      <c r="F1767" s="5">
        <v>2013</v>
      </c>
      <c r="G1767" s="5" t="s">
        <v>48</v>
      </c>
      <c r="H1767" s="5">
        <v>4</v>
      </c>
      <c r="I1767" s="5">
        <v>6</v>
      </c>
      <c r="J1767" s="26">
        <v>4262.6000000000004</v>
      </c>
      <c r="K1767" s="26">
        <v>3897.8</v>
      </c>
      <c r="L1767" s="26">
        <v>0</v>
      </c>
      <c r="M1767" s="6">
        <v>159</v>
      </c>
      <c r="N1767" s="24">
        <f t="shared" si="503"/>
        <v>47679.13</v>
      </c>
      <c r="O1767" s="26"/>
      <c r="P1767" s="1"/>
      <c r="Q1767" s="1"/>
      <c r="R1767" s="1"/>
      <c r="S1767" s="1">
        <f t="shared" si="504"/>
        <v>47679.13</v>
      </c>
      <c r="T1767" s="1"/>
      <c r="U1767" s="1">
        <f t="shared" si="508"/>
        <v>12.232318230796858</v>
      </c>
      <c r="V1767" s="1">
        <f t="shared" si="508"/>
        <v>12.232318230796858</v>
      </c>
      <c r="W1767" s="7">
        <v>2021</v>
      </c>
      <c r="X1767" s="173" t="s">
        <v>1394</v>
      </c>
      <c r="AA1767" s="24">
        <f t="shared" si="506"/>
        <v>47679.13</v>
      </c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>
        <v>47679.13</v>
      </c>
      <c r="AQ1767" s="172"/>
    </row>
    <row r="1768" spans="1:43" x14ac:dyDescent="0.25">
      <c r="A1768" s="4"/>
      <c r="B1768" s="22">
        <f t="shared" si="507"/>
        <v>34</v>
      </c>
      <c r="C1768" s="13" t="s">
        <v>97</v>
      </c>
      <c r="D1768" s="2" t="s">
        <v>464</v>
      </c>
      <c r="E1768" s="5">
        <v>1973</v>
      </c>
      <c r="F1768" s="5">
        <v>2009</v>
      </c>
      <c r="G1768" s="5" t="s">
        <v>60</v>
      </c>
      <c r="H1768" s="5">
        <v>5</v>
      </c>
      <c r="I1768" s="5">
        <v>6</v>
      </c>
      <c r="J1768" s="26">
        <v>4730.3999999999996</v>
      </c>
      <c r="K1768" s="26">
        <v>4296.8999999999996</v>
      </c>
      <c r="L1768" s="26">
        <v>0</v>
      </c>
      <c r="M1768" s="6">
        <v>216</v>
      </c>
      <c r="N1768" s="24">
        <f t="shared" si="503"/>
        <v>184408.63</v>
      </c>
      <c r="O1768" s="26"/>
      <c r="P1768" s="1">
        <f>N1768-Q1768-R1768-S1768-O1768-T1768</f>
        <v>26905.97</v>
      </c>
      <c r="Q1768" s="1"/>
      <c r="R1768" s="1"/>
      <c r="S1768" s="1">
        <v>157502.66</v>
      </c>
      <c r="T1768" s="1"/>
      <c r="U1768" s="1">
        <f t="shared" si="508"/>
        <v>42.916667830296262</v>
      </c>
      <c r="V1768" s="1">
        <f t="shared" si="508"/>
        <v>42.916667830296262</v>
      </c>
      <c r="W1768" s="7">
        <v>2021</v>
      </c>
      <c r="X1768" s="173" t="s">
        <v>1394</v>
      </c>
      <c r="AA1768" s="24">
        <f t="shared" si="506"/>
        <v>184408.63</v>
      </c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>
        <v>184408.63</v>
      </c>
      <c r="AQ1768" s="172"/>
    </row>
    <row r="1769" spans="1:43" x14ac:dyDescent="0.25">
      <c r="A1769" s="4"/>
      <c r="B1769" s="22">
        <f t="shared" si="507"/>
        <v>35</v>
      </c>
      <c r="C1769" s="13" t="s">
        <v>97</v>
      </c>
      <c r="D1769" s="2" t="s">
        <v>148</v>
      </c>
      <c r="E1769" s="5">
        <v>1994</v>
      </c>
      <c r="F1769" s="5">
        <v>2013</v>
      </c>
      <c r="G1769" s="5" t="s">
        <v>60</v>
      </c>
      <c r="H1769" s="5">
        <v>9</v>
      </c>
      <c r="I1769" s="5">
        <v>3</v>
      </c>
      <c r="J1769" s="26">
        <v>8919.33</v>
      </c>
      <c r="K1769" s="26">
        <v>6660.1</v>
      </c>
      <c r="L1769" s="26">
        <v>0</v>
      </c>
      <c r="M1769" s="6">
        <v>285</v>
      </c>
      <c r="N1769" s="24">
        <f t="shared" si="503"/>
        <v>218500.92</v>
      </c>
      <c r="O1769" s="26"/>
      <c r="P1769" s="1"/>
      <c r="Q1769" s="1"/>
      <c r="R1769" s="1"/>
      <c r="S1769" s="1">
        <f t="shared" ref="S1769:S1772" si="509">N1769-O1769-Q1769-R1769-T1769</f>
        <v>218500.92</v>
      </c>
      <c r="T1769" s="1"/>
      <c r="U1769" s="1">
        <f t="shared" si="508"/>
        <v>32.807453341541418</v>
      </c>
      <c r="V1769" s="1">
        <f t="shared" si="508"/>
        <v>32.807453341541418</v>
      </c>
      <c r="W1769" s="7">
        <v>2021</v>
      </c>
      <c r="X1769" s="173" t="s">
        <v>1394</v>
      </c>
      <c r="AA1769" s="24">
        <f t="shared" si="506"/>
        <v>218500.92</v>
      </c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>
        <v>218500.92</v>
      </c>
      <c r="AQ1769" s="172"/>
    </row>
    <row r="1770" spans="1:43" x14ac:dyDescent="0.25">
      <c r="A1770" s="4"/>
      <c r="B1770" s="22">
        <f t="shared" si="507"/>
        <v>36</v>
      </c>
      <c r="C1770" s="13" t="s">
        <v>97</v>
      </c>
      <c r="D1770" s="2" t="s">
        <v>486</v>
      </c>
      <c r="E1770" s="5">
        <v>2000</v>
      </c>
      <c r="F1770" s="5">
        <v>2013</v>
      </c>
      <c r="G1770" s="5" t="s">
        <v>48</v>
      </c>
      <c r="H1770" s="5">
        <v>5</v>
      </c>
      <c r="I1770" s="5">
        <v>4</v>
      </c>
      <c r="J1770" s="26">
        <v>3429.7</v>
      </c>
      <c r="K1770" s="26">
        <v>3062.7</v>
      </c>
      <c r="L1770" s="26">
        <v>0</v>
      </c>
      <c r="M1770" s="6">
        <v>123</v>
      </c>
      <c r="N1770" s="24">
        <f t="shared" si="503"/>
        <v>77634.040000000008</v>
      </c>
      <c r="O1770" s="26"/>
      <c r="P1770" s="1"/>
      <c r="Q1770" s="1"/>
      <c r="R1770" s="1"/>
      <c r="S1770" s="1">
        <f t="shared" si="509"/>
        <v>77634.040000000008</v>
      </c>
      <c r="T1770" s="1"/>
      <c r="U1770" s="1">
        <f t="shared" si="508"/>
        <v>25.348235217291936</v>
      </c>
      <c r="V1770" s="1">
        <f t="shared" si="508"/>
        <v>25.348235217291936</v>
      </c>
      <c r="W1770" s="7">
        <v>2021</v>
      </c>
      <c r="X1770" s="173" t="s">
        <v>1394</v>
      </c>
      <c r="AA1770" s="24">
        <f t="shared" si="506"/>
        <v>77634.040000000008</v>
      </c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>
        <v>77634.040000000008</v>
      </c>
      <c r="AQ1770" s="172"/>
    </row>
    <row r="1771" spans="1:43" x14ac:dyDescent="0.25">
      <c r="A1771" s="4"/>
      <c r="B1771" s="22">
        <f t="shared" si="507"/>
        <v>37</v>
      </c>
      <c r="C1771" s="13" t="s">
        <v>97</v>
      </c>
      <c r="D1771" s="2" t="s">
        <v>510</v>
      </c>
      <c r="E1771" s="5">
        <v>1977</v>
      </c>
      <c r="F1771" s="5">
        <v>1977</v>
      </c>
      <c r="G1771" s="5" t="s">
        <v>60</v>
      </c>
      <c r="H1771" s="5">
        <v>4</v>
      </c>
      <c r="I1771" s="5">
        <v>4</v>
      </c>
      <c r="J1771" s="26">
        <v>3973.6</v>
      </c>
      <c r="K1771" s="26">
        <v>3477.1</v>
      </c>
      <c r="L1771" s="26">
        <v>0</v>
      </c>
      <c r="M1771" s="6">
        <v>136</v>
      </c>
      <c r="N1771" s="24">
        <f t="shared" si="503"/>
        <v>165481.68</v>
      </c>
      <c r="O1771" s="26"/>
      <c r="P1771" s="1"/>
      <c r="Q1771" s="1"/>
      <c r="R1771" s="1"/>
      <c r="S1771" s="1">
        <f t="shared" si="509"/>
        <v>165481.68</v>
      </c>
      <c r="T1771" s="1"/>
      <c r="U1771" s="1">
        <f t="shared" si="508"/>
        <v>47.591866785539672</v>
      </c>
      <c r="V1771" s="1">
        <f t="shared" si="508"/>
        <v>47.591866785539672</v>
      </c>
      <c r="W1771" s="7">
        <v>2021</v>
      </c>
      <c r="X1771" s="173" t="s">
        <v>1394</v>
      </c>
      <c r="AA1771" s="24">
        <f t="shared" si="506"/>
        <v>165481.68</v>
      </c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>
        <v>165481.68</v>
      </c>
      <c r="AQ1771" s="172"/>
    </row>
    <row r="1772" spans="1:43" x14ac:dyDescent="0.25">
      <c r="A1772" s="4"/>
      <c r="B1772" s="22">
        <f t="shared" si="507"/>
        <v>38</v>
      </c>
      <c r="C1772" s="13" t="s">
        <v>97</v>
      </c>
      <c r="D1772" s="2" t="s">
        <v>160</v>
      </c>
      <c r="E1772" s="5">
        <v>1973</v>
      </c>
      <c r="F1772" s="5">
        <v>2013</v>
      </c>
      <c r="G1772" s="5" t="s">
        <v>48</v>
      </c>
      <c r="H1772" s="5">
        <v>5</v>
      </c>
      <c r="I1772" s="5">
        <v>8</v>
      </c>
      <c r="J1772" s="26">
        <v>6624.9</v>
      </c>
      <c r="K1772" s="26">
        <v>6068.1</v>
      </c>
      <c r="L1772" s="26">
        <v>0</v>
      </c>
      <c r="M1772" s="6">
        <v>272</v>
      </c>
      <c r="N1772" s="24">
        <f t="shared" si="503"/>
        <v>101340.73</v>
      </c>
      <c r="O1772" s="26"/>
      <c r="P1772" s="1"/>
      <c r="Q1772" s="1"/>
      <c r="R1772" s="1"/>
      <c r="S1772" s="1">
        <f t="shared" si="509"/>
        <v>101340.73</v>
      </c>
      <c r="T1772" s="1"/>
      <c r="U1772" s="1">
        <f t="shared" si="508"/>
        <v>16.700570194953936</v>
      </c>
      <c r="V1772" s="1">
        <f t="shared" si="508"/>
        <v>16.700570194953936</v>
      </c>
      <c r="W1772" s="7">
        <v>2021</v>
      </c>
      <c r="X1772" s="173" t="s">
        <v>1394</v>
      </c>
      <c r="AA1772" s="24">
        <f t="shared" si="506"/>
        <v>101340.73</v>
      </c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>
        <v>101340.73</v>
      </c>
      <c r="AQ1772" s="172"/>
    </row>
    <row r="1773" spans="1:43" x14ac:dyDescent="0.25">
      <c r="A1773" s="4"/>
      <c r="B1773" s="22">
        <f t="shared" si="507"/>
        <v>39</v>
      </c>
      <c r="C1773" s="13" t="s">
        <v>97</v>
      </c>
      <c r="D1773" s="2" t="s">
        <v>534</v>
      </c>
      <c r="E1773" s="5">
        <v>1975</v>
      </c>
      <c r="F1773" s="5">
        <v>2010</v>
      </c>
      <c r="G1773" s="5" t="s">
        <v>60</v>
      </c>
      <c r="H1773" s="5">
        <v>4</v>
      </c>
      <c r="I1773" s="5">
        <v>6</v>
      </c>
      <c r="J1773" s="26">
        <v>5695.5</v>
      </c>
      <c r="K1773" s="26">
        <v>4950.6000000000004</v>
      </c>
      <c r="L1773" s="26">
        <v>0</v>
      </c>
      <c r="M1773" s="6">
        <v>198</v>
      </c>
      <c r="N1773" s="24">
        <f t="shared" si="503"/>
        <v>226810.71999999997</v>
      </c>
      <c r="O1773" s="26"/>
      <c r="P1773" s="1">
        <f>N1773-Q1773-R1773-S1773-O1773-T1773</f>
        <v>39275.139999999985</v>
      </c>
      <c r="Q1773" s="1"/>
      <c r="R1773" s="1"/>
      <c r="S1773" s="1">
        <v>187535.58</v>
      </c>
      <c r="T1773" s="1"/>
      <c r="U1773" s="1">
        <f t="shared" si="508"/>
        <v>45.814794166363662</v>
      </c>
      <c r="V1773" s="1">
        <f t="shared" si="508"/>
        <v>45.814794166363662</v>
      </c>
      <c r="W1773" s="7">
        <v>2021</v>
      </c>
      <c r="X1773" s="173" t="s">
        <v>1394</v>
      </c>
      <c r="AA1773" s="24">
        <f t="shared" si="506"/>
        <v>226810.71999999997</v>
      </c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>
        <v>226810.71999999997</v>
      </c>
      <c r="AQ1773" s="172"/>
    </row>
    <row r="1776" spans="1:43" x14ac:dyDescent="0.25">
      <c r="B1776" s="173"/>
    </row>
  </sheetData>
  <autoFilter ref="A12:AH1773"/>
  <mergeCells count="34">
    <mergeCell ref="V9:V11"/>
    <mergeCell ref="W9:W12"/>
    <mergeCell ref="A6:W6"/>
    <mergeCell ref="A9:A12"/>
    <mergeCell ref="B9:B12"/>
    <mergeCell ref="C9:C12"/>
    <mergeCell ref="D9:D12"/>
    <mergeCell ref="E9:F9"/>
    <mergeCell ref="G9:G12"/>
    <mergeCell ref="H9:H12"/>
    <mergeCell ref="I9:I12"/>
    <mergeCell ref="J9:J11"/>
    <mergeCell ref="O10:T10"/>
    <mergeCell ref="K9:L9"/>
    <mergeCell ref="M9:M11"/>
    <mergeCell ref="N9:T9"/>
    <mergeCell ref="U9:U11"/>
    <mergeCell ref="E10:E12"/>
    <mergeCell ref="F10:F12"/>
    <mergeCell ref="K10:K11"/>
    <mergeCell ref="L10:L11"/>
    <mergeCell ref="N10:N11"/>
    <mergeCell ref="X9:X12"/>
    <mergeCell ref="AA9:AA11"/>
    <mergeCell ref="AB9:AP9"/>
    <mergeCell ref="AB10:AH10"/>
    <mergeCell ref="AI10:AI11"/>
    <mergeCell ref="AJ10:AJ11"/>
    <mergeCell ref="AK10:AK11"/>
    <mergeCell ref="AL10:AL11"/>
    <mergeCell ref="AM10:AM11"/>
    <mergeCell ref="AN10:AN11"/>
    <mergeCell ref="AO10:AO11"/>
    <mergeCell ref="AP10:AP11"/>
  </mergeCells>
  <phoneticPr fontId="22" type="noConversion"/>
  <conditionalFormatting sqref="D1532">
    <cfRule type="duplicateValues" dxfId="87" priority="61"/>
  </conditionalFormatting>
  <conditionalFormatting sqref="D1405:D1406">
    <cfRule type="duplicateValues" dxfId="86" priority="58"/>
  </conditionalFormatting>
  <conditionalFormatting sqref="D326">
    <cfRule type="duplicateValues" dxfId="85" priority="42"/>
  </conditionalFormatting>
  <conditionalFormatting sqref="D327:D328">
    <cfRule type="duplicateValues" dxfId="84" priority="41"/>
  </conditionalFormatting>
  <conditionalFormatting sqref="D329">
    <cfRule type="duplicateValues" dxfId="83" priority="40"/>
  </conditionalFormatting>
  <conditionalFormatting sqref="D330">
    <cfRule type="duplicateValues" dxfId="82" priority="39"/>
  </conditionalFormatting>
  <conditionalFormatting sqref="D331:D332">
    <cfRule type="duplicateValues" dxfId="81" priority="38"/>
  </conditionalFormatting>
  <conditionalFormatting sqref="D333">
    <cfRule type="duplicateValues" dxfId="80" priority="37"/>
  </conditionalFormatting>
  <conditionalFormatting sqref="D334">
    <cfRule type="duplicateValues" dxfId="79" priority="36"/>
  </conditionalFormatting>
  <conditionalFormatting sqref="D335">
    <cfRule type="duplicateValues" dxfId="78" priority="35"/>
  </conditionalFormatting>
  <conditionalFormatting sqref="D336">
    <cfRule type="duplicateValues" dxfId="77" priority="34"/>
  </conditionalFormatting>
  <conditionalFormatting sqref="D337">
    <cfRule type="duplicateValues" dxfId="76" priority="33"/>
  </conditionalFormatting>
  <conditionalFormatting sqref="D338">
    <cfRule type="duplicateValues" dxfId="75" priority="32"/>
  </conditionalFormatting>
  <conditionalFormatting sqref="D339">
    <cfRule type="duplicateValues" dxfId="74" priority="31"/>
  </conditionalFormatting>
  <conditionalFormatting sqref="D1387 D1389">
    <cfRule type="duplicateValues" dxfId="73" priority="3142"/>
  </conditionalFormatting>
  <conditionalFormatting sqref="D289">
    <cfRule type="duplicateValues" dxfId="72" priority="29"/>
  </conditionalFormatting>
  <conditionalFormatting sqref="D1734">
    <cfRule type="duplicateValues" dxfId="71" priority="27"/>
  </conditionalFormatting>
  <conditionalFormatting sqref="D1735:D1772">
    <cfRule type="duplicateValues" dxfId="70" priority="26"/>
  </conditionalFormatting>
  <conditionalFormatting sqref="D1645">
    <cfRule type="duplicateValues" dxfId="69" priority="25"/>
  </conditionalFormatting>
  <conditionalFormatting sqref="D1646">
    <cfRule type="duplicateValues" dxfId="68" priority="24"/>
  </conditionalFormatting>
  <conditionalFormatting sqref="D414">
    <cfRule type="duplicateValues" dxfId="67" priority="23"/>
  </conditionalFormatting>
  <conditionalFormatting sqref="D415">
    <cfRule type="duplicateValues" dxfId="66" priority="22"/>
  </conditionalFormatting>
  <conditionalFormatting sqref="D416">
    <cfRule type="duplicateValues" dxfId="65" priority="21"/>
  </conditionalFormatting>
  <conditionalFormatting sqref="D420">
    <cfRule type="duplicateValues" dxfId="64" priority="20"/>
  </conditionalFormatting>
  <conditionalFormatting sqref="D421">
    <cfRule type="duplicateValues" dxfId="63" priority="19"/>
  </conditionalFormatting>
  <conditionalFormatting sqref="D425">
    <cfRule type="duplicateValues" dxfId="62" priority="18"/>
  </conditionalFormatting>
  <conditionalFormatting sqref="D426">
    <cfRule type="duplicateValues" dxfId="61" priority="17"/>
  </conditionalFormatting>
  <conditionalFormatting sqref="D427">
    <cfRule type="duplicateValues" dxfId="60" priority="16"/>
  </conditionalFormatting>
  <conditionalFormatting sqref="D433:D435">
    <cfRule type="duplicateValues" dxfId="59" priority="15"/>
  </conditionalFormatting>
  <conditionalFormatting sqref="D436:D438">
    <cfRule type="duplicateValues" dxfId="58" priority="14"/>
  </conditionalFormatting>
  <conditionalFormatting sqref="D439">
    <cfRule type="duplicateValues" dxfId="57" priority="13"/>
  </conditionalFormatting>
  <conditionalFormatting sqref="D1729:D1733">
    <cfRule type="duplicateValues" dxfId="56" priority="7324"/>
  </conditionalFormatting>
  <conditionalFormatting sqref="D1664:D1728 D1533:D1551 D1345:D1346 D1434:D1450 D1504 D1348:D1357 D1462:D1465 D1508:D1531 D1467:D1492 D1453:D1460 D1381:D1386 D1359 D1370:D1372 D1374:D1375 D1364:D1365 D1368 D1396:D1397 D1399 D1390:D1394 D1377:D1378 D1558:D1567 D1494:D1502 D1569:D1642 D1647">
    <cfRule type="duplicateValues" dxfId="55" priority="7932"/>
  </conditionalFormatting>
  <conditionalFormatting sqref="AB1735:AP1773">
    <cfRule type="duplicateValues" dxfId="54" priority="12"/>
  </conditionalFormatting>
  <conditionalFormatting sqref="D340">
    <cfRule type="duplicateValues" dxfId="53" priority="11"/>
  </conditionalFormatting>
  <conditionalFormatting sqref="D413">
    <cfRule type="duplicateValues" dxfId="52" priority="10"/>
  </conditionalFormatting>
  <conditionalFormatting sqref="D428">
    <cfRule type="duplicateValues" dxfId="51" priority="9"/>
  </conditionalFormatting>
  <conditionalFormatting sqref="D429">
    <cfRule type="duplicateValues" dxfId="50" priority="8"/>
  </conditionalFormatting>
  <conditionalFormatting sqref="D430">
    <cfRule type="duplicateValues" dxfId="49" priority="7"/>
  </conditionalFormatting>
  <conditionalFormatting sqref="D440">
    <cfRule type="duplicateValues" dxfId="48" priority="5"/>
  </conditionalFormatting>
  <conditionalFormatting sqref="D441:D444">
    <cfRule type="duplicateValues" dxfId="47" priority="4"/>
  </conditionalFormatting>
  <conditionalFormatting sqref="D445:D449">
    <cfRule type="duplicateValues" dxfId="46" priority="8130"/>
  </conditionalFormatting>
  <conditionalFormatting sqref="D1407:D1433">
    <cfRule type="duplicateValues" dxfId="45" priority="8131"/>
  </conditionalFormatting>
  <conditionalFormatting sqref="D1773">
    <cfRule type="duplicateValues" dxfId="44" priority="2"/>
  </conditionalFormatting>
  <conditionalFormatting sqref="D431:D432">
    <cfRule type="duplicateValues" dxfId="43" priority="1"/>
  </conditionalFormatting>
  <pageMargins left="0.39370078740157483" right="0.39370078740157483" top="0.39370078740157483" bottom="0.39370078740157483" header="0.31496062992125984" footer="0.31496062992125984"/>
  <pageSetup paperSize="9" scale="31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1776"/>
  <sheetViews>
    <sheetView showZeros="0" view="pageBreakPreview" topLeftCell="D1" zoomScale="70" zoomScaleNormal="85" zoomScaleSheetLayoutView="70" workbookViewId="0">
      <selection activeCell="U3" sqref="U3"/>
    </sheetView>
  </sheetViews>
  <sheetFormatPr defaultColWidth="9.140625" defaultRowHeight="15" x14ac:dyDescent="0.25"/>
  <cols>
    <col min="1" max="1" width="8.140625" style="8" customWidth="1"/>
    <col min="2" max="2" width="9" style="8" customWidth="1"/>
    <col min="3" max="3" width="39.85546875" style="8" customWidth="1"/>
    <col min="4" max="4" width="81.7109375" style="8" customWidth="1"/>
    <col min="5" max="5" width="17.140625" style="8" hidden="1" customWidth="1"/>
    <col min="6" max="21" width="16.85546875" style="8" customWidth="1"/>
    <col min="22" max="22" width="15.140625" style="8" customWidth="1"/>
    <col min="23" max="16384" width="9.140625" style="8"/>
  </cols>
  <sheetData>
    <row r="1" spans="1:22" ht="20.25" x14ac:dyDescent="0.3">
      <c r="U1" s="176" t="s">
        <v>1261</v>
      </c>
    </row>
    <row r="2" spans="1:22" ht="20.25" x14ac:dyDescent="0.3">
      <c r="U2" s="176" t="s">
        <v>1</v>
      </c>
    </row>
    <row r="3" spans="1:22" ht="20.25" x14ac:dyDescent="0.3">
      <c r="U3" s="30" t="s">
        <v>1404</v>
      </c>
    </row>
    <row r="6" spans="1:22" s="16" customFormat="1" ht="20.25" x14ac:dyDescent="0.25">
      <c r="A6" s="234" t="s">
        <v>1315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234"/>
    </row>
    <row r="7" spans="1:22" s="16" customFormat="1" ht="16.5" x14ac:dyDescent="0.25">
      <c r="A7" s="28"/>
      <c r="B7" s="28"/>
      <c r="C7" s="28"/>
      <c r="D7" s="28"/>
      <c r="E7" s="8"/>
    </row>
    <row r="8" spans="1:22" s="16" customFormat="1" x14ac:dyDescent="0.25">
      <c r="A8" s="29"/>
      <c r="B8" s="29"/>
      <c r="C8" s="29"/>
      <c r="D8" s="29"/>
      <c r="E8" s="8"/>
    </row>
    <row r="9" spans="1:22" s="17" customFormat="1" ht="14.25" x14ac:dyDescent="0.25">
      <c r="A9" s="235" t="s">
        <v>3</v>
      </c>
      <c r="B9" s="235" t="s">
        <v>3</v>
      </c>
      <c r="C9" s="222" t="s">
        <v>4</v>
      </c>
      <c r="D9" s="222" t="s">
        <v>5</v>
      </c>
      <c r="E9" s="222" t="s">
        <v>1393</v>
      </c>
      <c r="F9" s="224" t="s">
        <v>17</v>
      </c>
      <c r="G9" s="227" t="s">
        <v>1314</v>
      </c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</row>
    <row r="10" spans="1:22" s="17" customFormat="1" ht="14.25" x14ac:dyDescent="0.25">
      <c r="A10" s="236"/>
      <c r="B10" s="236"/>
      <c r="C10" s="223"/>
      <c r="D10" s="223"/>
      <c r="E10" s="223"/>
      <c r="F10" s="225"/>
      <c r="G10" s="228" t="s">
        <v>24</v>
      </c>
      <c r="H10" s="228"/>
      <c r="I10" s="228"/>
      <c r="J10" s="228"/>
      <c r="K10" s="228"/>
      <c r="L10" s="228"/>
      <c r="M10" s="228"/>
      <c r="N10" s="228" t="s">
        <v>1356</v>
      </c>
      <c r="O10" s="228" t="s">
        <v>26</v>
      </c>
      <c r="P10" s="228" t="s">
        <v>27</v>
      </c>
      <c r="Q10" s="228" t="s">
        <v>28</v>
      </c>
      <c r="R10" s="228" t="s">
        <v>29</v>
      </c>
      <c r="S10" s="228" t="s">
        <v>1263</v>
      </c>
      <c r="T10" s="228" t="s">
        <v>1264</v>
      </c>
      <c r="U10" s="228" t="s">
        <v>1403</v>
      </c>
    </row>
    <row r="11" spans="1:22" s="17" customFormat="1" ht="129" customHeight="1" x14ac:dyDescent="0.25">
      <c r="A11" s="236"/>
      <c r="B11" s="236"/>
      <c r="C11" s="223"/>
      <c r="D11" s="223"/>
      <c r="E11" s="223"/>
      <c r="F11" s="226"/>
      <c r="G11" s="175" t="s">
        <v>36</v>
      </c>
      <c r="H11" s="175" t="s">
        <v>37</v>
      </c>
      <c r="I11" s="175" t="s">
        <v>38</v>
      </c>
      <c r="J11" s="175" t="s">
        <v>39</v>
      </c>
      <c r="K11" s="175" t="s">
        <v>40</v>
      </c>
      <c r="L11" s="175" t="s">
        <v>41</v>
      </c>
      <c r="M11" s="175" t="s">
        <v>25</v>
      </c>
      <c r="N11" s="228"/>
      <c r="O11" s="228"/>
      <c r="P11" s="228"/>
      <c r="Q11" s="228"/>
      <c r="R11" s="228"/>
      <c r="S11" s="228"/>
      <c r="T11" s="228"/>
      <c r="U11" s="228"/>
    </row>
    <row r="12" spans="1:22" s="18" customFormat="1" ht="14.25" x14ac:dyDescent="0.25">
      <c r="A12" s="236"/>
      <c r="B12" s="236"/>
      <c r="C12" s="223"/>
      <c r="D12" s="223"/>
      <c r="E12" s="223"/>
      <c r="F12" s="174" t="s">
        <v>44</v>
      </c>
      <c r="G12" s="174" t="s">
        <v>44</v>
      </c>
      <c r="H12" s="174" t="s">
        <v>44</v>
      </c>
      <c r="I12" s="174" t="s">
        <v>44</v>
      </c>
      <c r="J12" s="174" t="s">
        <v>44</v>
      </c>
      <c r="K12" s="174" t="s">
        <v>44</v>
      </c>
      <c r="L12" s="174" t="s">
        <v>44</v>
      </c>
      <c r="M12" s="174" t="s">
        <v>44</v>
      </c>
      <c r="N12" s="174" t="s">
        <v>44</v>
      </c>
      <c r="O12" s="174" t="s">
        <v>44</v>
      </c>
      <c r="P12" s="174" t="s">
        <v>44</v>
      </c>
      <c r="Q12" s="174" t="s">
        <v>44</v>
      </c>
      <c r="R12" s="174" t="s">
        <v>44</v>
      </c>
      <c r="S12" s="174" t="s">
        <v>44</v>
      </c>
      <c r="T12" s="174" t="s">
        <v>44</v>
      </c>
      <c r="U12" s="174" t="s">
        <v>44</v>
      </c>
    </row>
    <row r="13" spans="1:22" s="19" customFormat="1" x14ac:dyDescent="0.25">
      <c r="A13" s="108"/>
      <c r="B13" s="109"/>
      <c r="C13" s="109"/>
      <c r="D13" s="109" t="s">
        <v>1268</v>
      </c>
      <c r="E13" s="8"/>
      <c r="F13" s="110">
        <v>406361160.12242341</v>
      </c>
      <c r="G13" s="110">
        <v>58270599.355350003</v>
      </c>
      <c r="H13" s="110">
        <v>27457300.179999996</v>
      </c>
      <c r="I13" s="110">
        <v>38162276.492273435</v>
      </c>
      <c r="J13" s="110">
        <v>23025614.914800003</v>
      </c>
      <c r="K13" s="110">
        <v>0</v>
      </c>
      <c r="L13" s="110">
        <v>0</v>
      </c>
      <c r="M13" s="110">
        <v>0</v>
      </c>
      <c r="N13" s="110">
        <v>16824000</v>
      </c>
      <c r="O13" s="110">
        <v>102784000.69000001</v>
      </c>
      <c r="P13" s="110">
        <v>0</v>
      </c>
      <c r="Q13" s="110">
        <v>90208886.519999996</v>
      </c>
      <c r="R13" s="110">
        <v>42214554.420000002</v>
      </c>
      <c r="S13" s="110">
        <v>2993190.2800000003</v>
      </c>
      <c r="T13" s="110">
        <v>141045.16</v>
      </c>
      <c r="U13" s="115">
        <v>4279692.1099999994</v>
      </c>
      <c r="V13" s="172"/>
    </row>
    <row r="14" spans="1:22" s="19" customFormat="1" x14ac:dyDescent="0.25">
      <c r="A14" s="147"/>
      <c r="B14" s="143"/>
      <c r="C14" s="143"/>
      <c r="D14" s="143" t="s">
        <v>46</v>
      </c>
      <c r="E14" s="8"/>
      <c r="F14" s="52">
        <v>7058584.4499999993</v>
      </c>
      <c r="G14" s="52">
        <v>0</v>
      </c>
      <c r="H14" s="52">
        <v>0</v>
      </c>
      <c r="I14" s="52">
        <v>0</v>
      </c>
      <c r="J14" s="52">
        <v>2341616.11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2">
        <v>0</v>
      </c>
      <c r="Q14" s="52">
        <v>3037235.83</v>
      </c>
      <c r="R14" s="63">
        <v>1679732.5099999998</v>
      </c>
      <c r="S14" s="118">
        <v>0</v>
      </c>
      <c r="T14" s="140">
        <v>0</v>
      </c>
      <c r="U14" s="117">
        <v>0</v>
      </c>
      <c r="V14" s="172"/>
    </row>
    <row r="15" spans="1:22" ht="15" customHeight="1" x14ac:dyDescent="0.25">
      <c r="A15" s="4">
        <v>1</v>
      </c>
      <c r="B15" s="22">
        <v>1</v>
      </c>
      <c r="C15" s="22" t="s">
        <v>1365</v>
      </c>
      <c r="D15" s="22" t="s">
        <v>47</v>
      </c>
      <c r="E15" s="8">
        <v>2019</v>
      </c>
      <c r="F15" s="24">
        <v>1176714.67</v>
      </c>
      <c r="G15" s="1"/>
      <c r="H15" s="1"/>
      <c r="I15" s="1"/>
      <c r="J15" s="1">
        <v>1176714.67</v>
      </c>
      <c r="K15" s="1"/>
      <c r="L15" s="1"/>
      <c r="M15" s="1"/>
      <c r="N15" s="1"/>
      <c r="O15" s="1"/>
      <c r="P15" s="1"/>
      <c r="Q15" s="12"/>
      <c r="R15" s="1"/>
      <c r="S15" s="26"/>
      <c r="T15" s="1"/>
      <c r="U15" s="112"/>
      <c r="V15" s="172"/>
    </row>
    <row r="16" spans="1:22" ht="15" customHeight="1" x14ac:dyDescent="0.25">
      <c r="A16" s="4">
        <f t="shared" ref="A16:B18" si="0">A15+1</f>
        <v>2</v>
      </c>
      <c r="B16" s="22">
        <f t="shared" si="0"/>
        <v>2</v>
      </c>
      <c r="C16" s="22" t="s">
        <v>1365</v>
      </c>
      <c r="D16" s="22" t="s">
        <v>49</v>
      </c>
      <c r="E16" s="8">
        <v>2019</v>
      </c>
      <c r="F16" s="24">
        <v>1164901.44</v>
      </c>
      <c r="G16" s="1"/>
      <c r="H16" s="1"/>
      <c r="I16" s="1"/>
      <c r="J16" s="1">
        <v>1164901.44</v>
      </c>
      <c r="K16" s="1"/>
      <c r="L16" s="1"/>
      <c r="M16" s="1"/>
      <c r="N16" s="1"/>
      <c r="O16" s="1"/>
      <c r="P16" s="1"/>
      <c r="Q16" s="12"/>
      <c r="R16" s="1"/>
      <c r="S16" s="26"/>
      <c r="T16" s="1"/>
      <c r="U16" s="112"/>
      <c r="V16" s="172"/>
    </row>
    <row r="17" spans="1:22" ht="15" customHeight="1" x14ac:dyDescent="0.25">
      <c r="A17" s="4">
        <f t="shared" si="0"/>
        <v>3</v>
      </c>
      <c r="B17" s="22">
        <f t="shared" si="0"/>
        <v>3</v>
      </c>
      <c r="C17" s="22" t="s">
        <v>57</v>
      </c>
      <c r="D17" s="22" t="s">
        <v>61</v>
      </c>
      <c r="E17" s="8">
        <v>2019</v>
      </c>
      <c r="F17" s="24">
        <v>3037235.83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2">
        <v>3037235.83</v>
      </c>
      <c r="R17" s="1"/>
      <c r="S17" s="26"/>
      <c r="T17" s="1"/>
      <c r="U17" s="112"/>
      <c r="V17" s="172"/>
    </row>
    <row r="18" spans="1:22" ht="15" customHeight="1" x14ac:dyDescent="0.25">
      <c r="A18" s="4">
        <f t="shared" si="0"/>
        <v>4</v>
      </c>
      <c r="B18" s="22">
        <f t="shared" si="0"/>
        <v>4</v>
      </c>
      <c r="C18" s="2" t="s">
        <v>57</v>
      </c>
      <c r="D18" s="2" t="s">
        <v>65</v>
      </c>
      <c r="E18" s="8">
        <v>2019</v>
      </c>
      <c r="F18" s="24">
        <v>1679732.5099999998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10"/>
      <c r="R18" s="26">
        <v>1679732.5099999998</v>
      </c>
      <c r="S18" s="26"/>
      <c r="T18" s="1"/>
      <c r="U18" s="112"/>
      <c r="V18" s="172"/>
    </row>
    <row r="19" spans="1:22" x14ac:dyDescent="0.25">
      <c r="A19" s="54"/>
      <c r="B19" s="55"/>
      <c r="C19" s="55"/>
      <c r="D19" s="56" t="s">
        <v>67</v>
      </c>
      <c r="F19" s="58">
        <v>151554424.58242342</v>
      </c>
      <c r="G19" s="58">
        <v>35087889.485350005</v>
      </c>
      <c r="H19" s="58">
        <v>11984380.229999997</v>
      </c>
      <c r="I19" s="58">
        <v>14683922.63227343</v>
      </c>
      <c r="J19" s="58">
        <v>10245988.974800002</v>
      </c>
      <c r="K19" s="58">
        <v>0</v>
      </c>
      <c r="L19" s="58">
        <v>0</v>
      </c>
      <c r="M19" s="58">
        <v>0</v>
      </c>
      <c r="N19" s="58">
        <v>0</v>
      </c>
      <c r="O19" s="58">
        <v>29143474.280000001</v>
      </c>
      <c r="P19" s="58">
        <v>0</v>
      </c>
      <c r="Q19" s="58">
        <v>29207176.550000001</v>
      </c>
      <c r="R19" s="58">
        <v>18151667.41</v>
      </c>
      <c r="S19" s="58">
        <v>1951483.3900000001</v>
      </c>
      <c r="T19" s="58">
        <v>60000</v>
      </c>
      <c r="U19" s="113">
        <v>1038441.6300000001</v>
      </c>
      <c r="V19" s="172"/>
    </row>
    <row r="20" spans="1:22" s="32" customFormat="1" ht="15" customHeight="1" x14ac:dyDescent="0.25">
      <c r="A20" s="4">
        <f>A18+1</f>
        <v>5</v>
      </c>
      <c r="B20" s="22">
        <v>1</v>
      </c>
      <c r="C20" s="2" t="s">
        <v>68</v>
      </c>
      <c r="D20" s="2" t="s">
        <v>70</v>
      </c>
      <c r="E20" s="8">
        <v>2019</v>
      </c>
      <c r="F20" s="24">
        <v>1762234.81</v>
      </c>
      <c r="G20" s="26"/>
      <c r="H20" s="26">
        <v>1224682.22</v>
      </c>
      <c r="I20" s="26"/>
      <c r="J20" s="26">
        <v>516548.3</v>
      </c>
      <c r="K20" s="26"/>
      <c r="L20" s="26"/>
      <c r="M20" s="26"/>
      <c r="N20" s="26"/>
      <c r="O20" s="26"/>
      <c r="P20" s="26"/>
      <c r="Q20" s="10"/>
      <c r="R20" s="26"/>
      <c r="S20" s="26"/>
      <c r="T20" s="26"/>
      <c r="U20" s="9">
        <v>21004.29</v>
      </c>
      <c r="V20" s="172"/>
    </row>
    <row r="21" spans="1:22" s="33" customFormat="1" ht="15" customHeight="1" x14ac:dyDescent="0.25">
      <c r="A21" s="4">
        <f t="shared" ref="A21:B36" si="1">A20+1</f>
        <v>6</v>
      </c>
      <c r="B21" s="22">
        <f t="shared" si="1"/>
        <v>2</v>
      </c>
      <c r="C21" s="2" t="s">
        <v>68</v>
      </c>
      <c r="D21" s="2" t="s">
        <v>72</v>
      </c>
      <c r="E21" s="8">
        <v>2019</v>
      </c>
      <c r="F21" s="24">
        <v>7896576.0999999996</v>
      </c>
      <c r="G21" s="26"/>
      <c r="H21" s="26"/>
      <c r="I21" s="26"/>
      <c r="J21" s="26"/>
      <c r="K21" s="26"/>
      <c r="L21" s="26"/>
      <c r="M21" s="26"/>
      <c r="N21" s="26"/>
      <c r="O21" s="26">
        <v>7832029.8799999999</v>
      </c>
      <c r="P21" s="26"/>
      <c r="Q21" s="10"/>
      <c r="R21" s="26"/>
      <c r="S21" s="26"/>
      <c r="T21" s="26"/>
      <c r="U21" s="9">
        <v>64546.22</v>
      </c>
      <c r="V21" s="172"/>
    </row>
    <row r="22" spans="1:22" ht="15" customHeight="1" x14ac:dyDescent="0.25">
      <c r="A22" s="4">
        <f t="shared" si="1"/>
        <v>7</v>
      </c>
      <c r="B22" s="22">
        <f t="shared" si="1"/>
        <v>3</v>
      </c>
      <c r="C22" s="2" t="s">
        <v>1365</v>
      </c>
      <c r="D22" s="2" t="s">
        <v>76</v>
      </c>
      <c r="E22" s="8">
        <v>2019</v>
      </c>
      <c r="F22" s="24">
        <v>670462.52</v>
      </c>
      <c r="G22" s="26"/>
      <c r="H22" s="26"/>
      <c r="I22" s="26">
        <v>665808.88</v>
      </c>
      <c r="J22" s="26"/>
      <c r="K22" s="26"/>
      <c r="L22" s="26"/>
      <c r="M22" s="26"/>
      <c r="N22" s="26"/>
      <c r="O22" s="26"/>
      <c r="P22" s="26"/>
      <c r="Q22" s="10"/>
      <c r="R22" s="26"/>
      <c r="S22" s="26"/>
      <c r="T22" s="26"/>
      <c r="U22" s="9">
        <v>4653.6400000000003</v>
      </c>
      <c r="V22" s="172"/>
    </row>
    <row r="23" spans="1:22" ht="15" customHeight="1" x14ac:dyDescent="0.25">
      <c r="A23" s="4">
        <f t="shared" si="1"/>
        <v>8</v>
      </c>
      <c r="B23" s="22">
        <f t="shared" si="1"/>
        <v>4</v>
      </c>
      <c r="C23" s="2" t="s">
        <v>1365</v>
      </c>
      <c r="D23" s="2" t="s">
        <v>79</v>
      </c>
      <c r="E23" s="8">
        <v>2019</v>
      </c>
      <c r="F23" s="24">
        <v>1231273.1700000002</v>
      </c>
      <c r="G23" s="26"/>
      <c r="H23" s="26"/>
      <c r="I23" s="26">
        <v>1223692.6200000001</v>
      </c>
      <c r="J23" s="26"/>
      <c r="K23" s="26"/>
      <c r="L23" s="26"/>
      <c r="M23" s="26"/>
      <c r="N23" s="26"/>
      <c r="O23" s="26"/>
      <c r="P23" s="26"/>
      <c r="Q23" s="10"/>
      <c r="R23" s="26"/>
      <c r="S23" s="26"/>
      <c r="T23" s="26"/>
      <c r="U23" s="9">
        <v>7580.55</v>
      </c>
      <c r="V23" s="172"/>
    </row>
    <row r="24" spans="1:22" ht="15" customHeight="1" x14ac:dyDescent="0.25">
      <c r="A24" s="4">
        <f t="shared" si="1"/>
        <v>9</v>
      </c>
      <c r="B24" s="22">
        <f t="shared" si="1"/>
        <v>5</v>
      </c>
      <c r="C24" s="2" t="s">
        <v>1365</v>
      </c>
      <c r="D24" s="2" t="s">
        <v>50</v>
      </c>
      <c r="E24" s="8">
        <v>2019</v>
      </c>
      <c r="F24" s="24">
        <v>1180417.8099999998</v>
      </c>
      <c r="G24" s="26"/>
      <c r="H24" s="26"/>
      <c r="I24" s="26">
        <v>1170833.67</v>
      </c>
      <c r="J24" s="26"/>
      <c r="K24" s="26"/>
      <c r="L24" s="26"/>
      <c r="M24" s="26"/>
      <c r="N24" s="26"/>
      <c r="O24" s="26"/>
      <c r="P24" s="26"/>
      <c r="Q24" s="10"/>
      <c r="R24" s="26"/>
      <c r="S24" s="26"/>
      <c r="T24" s="26"/>
      <c r="U24" s="9">
        <v>9584.14</v>
      </c>
      <c r="V24" s="172"/>
    </row>
    <row r="25" spans="1:22" ht="15" customHeight="1" x14ac:dyDescent="0.25">
      <c r="A25" s="4">
        <f t="shared" si="1"/>
        <v>10</v>
      </c>
      <c r="B25" s="22">
        <f t="shared" si="1"/>
        <v>6</v>
      </c>
      <c r="C25" s="2" t="s">
        <v>1365</v>
      </c>
      <c r="D25" s="2" t="s">
        <v>87</v>
      </c>
      <c r="E25" s="8">
        <v>2019</v>
      </c>
      <c r="F25" s="24">
        <v>1180417.8099999998</v>
      </c>
      <c r="G25" s="26"/>
      <c r="H25" s="26"/>
      <c r="I25" s="26">
        <v>1170833.67</v>
      </c>
      <c r="J25" s="26"/>
      <c r="K25" s="26"/>
      <c r="L25" s="26"/>
      <c r="M25" s="26"/>
      <c r="N25" s="26"/>
      <c r="O25" s="26"/>
      <c r="P25" s="26"/>
      <c r="Q25" s="10"/>
      <c r="R25" s="26"/>
      <c r="S25" s="26"/>
      <c r="T25" s="26"/>
      <c r="U25" s="9">
        <v>9584.14</v>
      </c>
      <c r="V25" s="172"/>
    </row>
    <row r="26" spans="1:22" ht="15" customHeight="1" x14ac:dyDescent="0.25">
      <c r="A26" s="4">
        <f t="shared" si="1"/>
        <v>11</v>
      </c>
      <c r="B26" s="22">
        <f t="shared" si="1"/>
        <v>7</v>
      </c>
      <c r="C26" s="2" t="s">
        <v>1365</v>
      </c>
      <c r="D26" s="2" t="s">
        <v>88</v>
      </c>
      <c r="E26" s="8">
        <v>2019</v>
      </c>
      <c r="F26" s="24">
        <v>1533080.6800000002</v>
      </c>
      <c r="G26" s="26"/>
      <c r="H26" s="26"/>
      <c r="I26" s="26">
        <v>1522681.06</v>
      </c>
      <c r="J26" s="26"/>
      <c r="K26" s="26"/>
      <c r="L26" s="26"/>
      <c r="M26" s="26"/>
      <c r="N26" s="26"/>
      <c r="O26" s="26"/>
      <c r="P26" s="26"/>
      <c r="Q26" s="10"/>
      <c r="R26" s="26"/>
      <c r="S26" s="26"/>
      <c r="T26" s="26"/>
      <c r="U26" s="9">
        <v>10399.620000000001</v>
      </c>
      <c r="V26" s="172"/>
    </row>
    <row r="27" spans="1:22" ht="15" customHeight="1" x14ac:dyDescent="0.25">
      <c r="A27" s="4">
        <f t="shared" si="1"/>
        <v>12</v>
      </c>
      <c r="B27" s="22">
        <f t="shared" si="1"/>
        <v>8</v>
      </c>
      <c r="C27" s="2" t="s">
        <v>1365</v>
      </c>
      <c r="D27" s="2" t="s">
        <v>89</v>
      </c>
      <c r="E27" s="8">
        <v>2019</v>
      </c>
      <c r="F27" s="24">
        <v>595755.05000000005</v>
      </c>
      <c r="G27" s="26"/>
      <c r="H27" s="26"/>
      <c r="I27" s="26">
        <v>591657.41</v>
      </c>
      <c r="J27" s="26"/>
      <c r="K27" s="26"/>
      <c r="L27" s="26"/>
      <c r="M27" s="26"/>
      <c r="N27" s="26"/>
      <c r="O27" s="26"/>
      <c r="P27" s="26"/>
      <c r="Q27" s="10"/>
      <c r="R27" s="26"/>
      <c r="S27" s="26"/>
      <c r="T27" s="26"/>
      <c r="U27" s="9">
        <v>4097.6400000000003</v>
      </c>
      <c r="V27" s="172"/>
    </row>
    <row r="28" spans="1:22" ht="15" customHeight="1" x14ac:dyDescent="0.25">
      <c r="A28" s="4">
        <f t="shared" si="1"/>
        <v>13</v>
      </c>
      <c r="B28" s="22">
        <f t="shared" si="1"/>
        <v>9</v>
      </c>
      <c r="C28" s="2" t="s">
        <v>1365</v>
      </c>
      <c r="D28" s="2" t="s">
        <v>90</v>
      </c>
      <c r="E28" s="8">
        <v>2019</v>
      </c>
      <c r="F28" s="24">
        <v>654299.28</v>
      </c>
      <c r="G28" s="26"/>
      <c r="H28" s="26"/>
      <c r="I28" s="26">
        <v>649849.36</v>
      </c>
      <c r="J28" s="26"/>
      <c r="K28" s="26"/>
      <c r="L28" s="26"/>
      <c r="M28" s="26"/>
      <c r="N28" s="26"/>
      <c r="O28" s="26"/>
      <c r="P28" s="26"/>
      <c r="Q28" s="10"/>
      <c r="R28" s="26"/>
      <c r="S28" s="26"/>
      <c r="T28" s="26"/>
      <c r="U28" s="9">
        <v>4449.92</v>
      </c>
      <c r="V28" s="172"/>
    </row>
    <row r="29" spans="1:22" ht="15" customHeight="1" x14ac:dyDescent="0.25">
      <c r="A29" s="4">
        <f t="shared" si="1"/>
        <v>14</v>
      </c>
      <c r="B29" s="22">
        <f t="shared" si="1"/>
        <v>10</v>
      </c>
      <c r="C29" s="2" t="s">
        <v>1365</v>
      </c>
      <c r="D29" s="2" t="s">
        <v>91</v>
      </c>
      <c r="E29" s="8">
        <v>2019</v>
      </c>
      <c r="F29" s="24">
        <v>728506.13</v>
      </c>
      <c r="G29" s="26"/>
      <c r="H29" s="26"/>
      <c r="I29" s="26"/>
      <c r="J29" s="26">
        <v>728506.13</v>
      </c>
      <c r="K29" s="26"/>
      <c r="L29" s="26"/>
      <c r="M29" s="26"/>
      <c r="N29" s="26"/>
      <c r="O29" s="26"/>
      <c r="P29" s="26"/>
      <c r="Q29" s="10"/>
      <c r="R29" s="26"/>
      <c r="S29" s="26"/>
      <c r="T29" s="26"/>
      <c r="U29" s="9">
        <v>0</v>
      </c>
      <c r="V29" s="172"/>
    </row>
    <row r="30" spans="1:22" ht="15" customHeight="1" x14ac:dyDescent="0.25">
      <c r="A30" s="4">
        <f t="shared" si="1"/>
        <v>15</v>
      </c>
      <c r="B30" s="22">
        <f t="shared" si="1"/>
        <v>11</v>
      </c>
      <c r="C30" s="2" t="s">
        <v>1365</v>
      </c>
      <c r="D30" s="2" t="s">
        <v>92</v>
      </c>
      <c r="E30" s="8">
        <v>2019</v>
      </c>
      <c r="F30" s="24">
        <v>607834.42999999993</v>
      </c>
      <c r="G30" s="26"/>
      <c r="H30" s="26"/>
      <c r="I30" s="26">
        <v>603655.81999999995</v>
      </c>
      <c r="J30" s="26"/>
      <c r="K30" s="26"/>
      <c r="L30" s="26"/>
      <c r="M30" s="26"/>
      <c r="N30" s="26"/>
      <c r="O30" s="26"/>
      <c r="P30" s="26"/>
      <c r="Q30" s="10"/>
      <c r="R30" s="26"/>
      <c r="S30" s="26"/>
      <c r="T30" s="26"/>
      <c r="U30" s="9">
        <v>4178.6099999999997</v>
      </c>
      <c r="V30" s="172"/>
    </row>
    <row r="31" spans="1:22" ht="15" customHeight="1" x14ac:dyDescent="0.25">
      <c r="A31" s="4">
        <f t="shared" si="1"/>
        <v>16</v>
      </c>
      <c r="B31" s="22">
        <f t="shared" si="1"/>
        <v>12</v>
      </c>
      <c r="C31" s="2" t="s">
        <v>1365</v>
      </c>
      <c r="D31" s="2" t="s">
        <v>94</v>
      </c>
      <c r="E31" s="8">
        <v>2019</v>
      </c>
      <c r="F31" s="24">
        <v>1259773.46</v>
      </c>
      <c r="G31" s="26"/>
      <c r="H31" s="26">
        <v>1259773.46</v>
      </c>
      <c r="I31" s="26"/>
      <c r="J31" s="26"/>
      <c r="K31" s="26"/>
      <c r="L31" s="26"/>
      <c r="M31" s="26"/>
      <c r="N31" s="26"/>
      <c r="O31" s="26"/>
      <c r="P31" s="26"/>
      <c r="Q31" s="10"/>
      <c r="R31" s="26"/>
      <c r="S31" s="26"/>
      <c r="T31" s="26"/>
      <c r="U31" s="9">
        <v>0</v>
      </c>
      <c r="V31" s="172"/>
    </row>
    <row r="32" spans="1:22" ht="15" customHeight="1" x14ac:dyDescent="0.25">
      <c r="A32" s="4">
        <f t="shared" si="1"/>
        <v>17</v>
      </c>
      <c r="B32" s="22">
        <f t="shared" si="1"/>
        <v>13</v>
      </c>
      <c r="C32" s="2" t="s">
        <v>1365</v>
      </c>
      <c r="D32" s="2" t="s">
        <v>95</v>
      </c>
      <c r="E32" s="8">
        <v>2019</v>
      </c>
      <c r="F32" s="24">
        <v>584960.52518064866</v>
      </c>
      <c r="G32" s="26"/>
      <c r="H32" s="26"/>
      <c r="I32" s="26">
        <v>580941.61518064863</v>
      </c>
      <c r="J32" s="26"/>
      <c r="K32" s="26"/>
      <c r="L32" s="26"/>
      <c r="M32" s="26"/>
      <c r="N32" s="26"/>
      <c r="O32" s="26"/>
      <c r="P32" s="26"/>
      <c r="Q32" s="10"/>
      <c r="R32" s="26"/>
      <c r="S32" s="26"/>
      <c r="T32" s="26"/>
      <c r="U32" s="9">
        <v>4018.91</v>
      </c>
      <c r="V32" s="172"/>
    </row>
    <row r="33" spans="1:22" ht="15" customHeight="1" x14ac:dyDescent="0.25">
      <c r="A33" s="4">
        <f t="shared" si="1"/>
        <v>18</v>
      </c>
      <c r="B33" s="22">
        <f t="shared" si="1"/>
        <v>14</v>
      </c>
      <c r="C33" s="2" t="s">
        <v>97</v>
      </c>
      <c r="D33" s="2" t="s">
        <v>99</v>
      </c>
      <c r="E33" s="8">
        <v>2019</v>
      </c>
      <c r="F33" s="24">
        <v>192915.02</v>
      </c>
      <c r="G33" s="26"/>
      <c r="H33" s="26"/>
      <c r="I33" s="26"/>
      <c r="J33" s="26">
        <v>192915.02</v>
      </c>
      <c r="K33" s="26"/>
      <c r="L33" s="26"/>
      <c r="M33" s="26"/>
      <c r="N33" s="26"/>
      <c r="O33" s="26"/>
      <c r="P33" s="26"/>
      <c r="Q33" s="10"/>
      <c r="R33" s="26"/>
      <c r="S33" s="26"/>
      <c r="T33" s="26"/>
      <c r="U33" s="9">
        <v>0</v>
      </c>
      <c r="V33" s="172"/>
    </row>
    <row r="34" spans="1:22" ht="15" customHeight="1" x14ac:dyDescent="0.25">
      <c r="A34" s="4">
        <f t="shared" si="1"/>
        <v>19</v>
      </c>
      <c r="B34" s="22">
        <f t="shared" si="1"/>
        <v>15</v>
      </c>
      <c r="C34" s="2" t="s">
        <v>97</v>
      </c>
      <c r="D34" s="2" t="s">
        <v>123</v>
      </c>
      <c r="E34" s="8">
        <v>2019</v>
      </c>
      <c r="F34" s="24">
        <v>2306999.1399999997</v>
      </c>
      <c r="G34" s="26">
        <v>547834.6</v>
      </c>
      <c r="H34" s="26">
        <v>59961.840000000004</v>
      </c>
      <c r="I34" s="26"/>
      <c r="J34" s="26">
        <v>44967.33</v>
      </c>
      <c r="K34" s="26"/>
      <c r="L34" s="26"/>
      <c r="M34" s="26"/>
      <c r="N34" s="26"/>
      <c r="O34" s="26"/>
      <c r="P34" s="26"/>
      <c r="Q34" s="10">
        <v>1654235.3699999999</v>
      </c>
      <c r="R34" s="26"/>
      <c r="S34" s="26"/>
      <c r="T34" s="26"/>
      <c r="U34" s="9">
        <v>0</v>
      </c>
      <c r="V34" s="172"/>
    </row>
    <row r="35" spans="1:22" ht="15" customHeight="1" x14ac:dyDescent="0.25">
      <c r="A35" s="4">
        <f t="shared" si="1"/>
        <v>20</v>
      </c>
      <c r="B35" s="22">
        <f t="shared" si="1"/>
        <v>16</v>
      </c>
      <c r="C35" s="2" t="s">
        <v>97</v>
      </c>
      <c r="D35" s="2" t="s">
        <v>127</v>
      </c>
      <c r="E35" s="8">
        <v>2019</v>
      </c>
      <c r="F35" s="24">
        <v>3750483.89</v>
      </c>
      <c r="G35" s="26">
        <v>3750483.89</v>
      </c>
      <c r="H35" s="26"/>
      <c r="I35" s="26"/>
      <c r="J35" s="26"/>
      <c r="K35" s="26"/>
      <c r="L35" s="26"/>
      <c r="M35" s="26"/>
      <c r="N35" s="26"/>
      <c r="O35" s="26"/>
      <c r="P35" s="26"/>
      <c r="Q35" s="10"/>
      <c r="R35" s="26"/>
      <c r="S35" s="26"/>
      <c r="T35" s="26"/>
      <c r="U35" s="9">
        <v>0</v>
      </c>
      <c r="V35" s="172"/>
    </row>
    <row r="36" spans="1:22" ht="15" customHeight="1" x14ac:dyDescent="0.25">
      <c r="A36" s="4">
        <f t="shared" si="1"/>
        <v>21</v>
      </c>
      <c r="B36" s="22">
        <f t="shared" si="1"/>
        <v>17</v>
      </c>
      <c r="C36" s="2" t="s">
        <v>97</v>
      </c>
      <c r="D36" s="2" t="s">
        <v>138</v>
      </c>
      <c r="E36" s="8">
        <v>2019</v>
      </c>
      <c r="F36" s="24">
        <v>4670977.84</v>
      </c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10"/>
      <c r="R36" s="26">
        <v>4670977.84</v>
      </c>
      <c r="S36" s="26"/>
      <c r="T36" s="26"/>
      <c r="U36" s="9">
        <v>0</v>
      </c>
      <c r="V36" s="172"/>
    </row>
    <row r="37" spans="1:22" ht="15" customHeight="1" x14ac:dyDescent="0.25">
      <c r="A37" s="4">
        <f t="shared" ref="A37:B52" si="2">A36+1</f>
        <v>22</v>
      </c>
      <c r="B37" s="22">
        <f t="shared" si="2"/>
        <v>18</v>
      </c>
      <c r="C37" s="2" t="s">
        <v>97</v>
      </c>
      <c r="D37" s="2" t="s">
        <v>139</v>
      </c>
      <c r="E37" s="8">
        <v>2019</v>
      </c>
      <c r="F37" s="24">
        <v>1660112.48</v>
      </c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10">
        <v>1660112.48</v>
      </c>
      <c r="R37" s="26"/>
      <c r="S37" s="26"/>
      <c r="T37" s="26"/>
      <c r="U37" s="9">
        <v>0</v>
      </c>
      <c r="V37" s="172"/>
    </row>
    <row r="38" spans="1:22" ht="15" customHeight="1" x14ac:dyDescent="0.25">
      <c r="A38" s="4">
        <f t="shared" si="2"/>
        <v>23</v>
      </c>
      <c r="B38" s="22">
        <f t="shared" si="2"/>
        <v>19</v>
      </c>
      <c r="C38" s="2" t="s">
        <v>97</v>
      </c>
      <c r="D38" s="2" t="s">
        <v>144</v>
      </c>
      <c r="E38" s="8">
        <v>2019</v>
      </c>
      <c r="F38" s="24">
        <v>3351938.1400000006</v>
      </c>
      <c r="G38" s="26"/>
      <c r="H38" s="26"/>
      <c r="I38" s="26"/>
      <c r="J38" s="26"/>
      <c r="K38" s="26"/>
      <c r="L38" s="26"/>
      <c r="M38" s="26"/>
      <c r="N38" s="26"/>
      <c r="O38" s="26">
        <v>3351938.1400000006</v>
      </c>
      <c r="P38" s="26"/>
      <c r="Q38" s="10"/>
      <c r="R38" s="26"/>
      <c r="S38" s="26"/>
      <c r="T38" s="26"/>
      <c r="U38" s="9">
        <v>0</v>
      </c>
      <c r="V38" s="172"/>
    </row>
    <row r="39" spans="1:22" ht="15" customHeight="1" x14ac:dyDescent="0.25">
      <c r="A39" s="4">
        <f t="shared" si="2"/>
        <v>24</v>
      </c>
      <c r="B39" s="22">
        <f t="shared" si="2"/>
        <v>20</v>
      </c>
      <c r="C39" s="2" t="s">
        <v>97</v>
      </c>
      <c r="D39" s="2" t="s">
        <v>145</v>
      </c>
      <c r="E39" s="8">
        <v>2019</v>
      </c>
      <c r="F39" s="24">
        <v>6387743.7799999993</v>
      </c>
      <c r="G39" s="26">
        <v>3340835.01</v>
      </c>
      <c r="H39" s="26"/>
      <c r="I39" s="26"/>
      <c r="J39" s="26"/>
      <c r="K39" s="26"/>
      <c r="L39" s="26"/>
      <c r="M39" s="26"/>
      <c r="N39" s="26"/>
      <c r="O39" s="26">
        <v>3046908.77</v>
      </c>
      <c r="P39" s="26"/>
      <c r="Q39" s="10"/>
      <c r="R39" s="26"/>
      <c r="S39" s="26"/>
      <c r="T39" s="26"/>
      <c r="U39" s="9">
        <v>0</v>
      </c>
      <c r="V39" s="172"/>
    </row>
    <row r="40" spans="1:22" ht="15" customHeight="1" x14ac:dyDescent="0.25">
      <c r="A40" s="4">
        <f t="shared" si="2"/>
        <v>25</v>
      </c>
      <c r="B40" s="22">
        <f t="shared" si="2"/>
        <v>21</v>
      </c>
      <c r="C40" s="2" t="s">
        <v>97</v>
      </c>
      <c r="D40" s="2" t="s">
        <v>146</v>
      </c>
      <c r="E40" s="8">
        <v>2019</v>
      </c>
      <c r="F40" s="24">
        <v>2733631.9089110638</v>
      </c>
      <c r="G40" s="26">
        <v>1095664.8899999999</v>
      </c>
      <c r="H40" s="26">
        <v>861878.86</v>
      </c>
      <c r="I40" s="26">
        <v>548483.9389110636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10">
        <v>0</v>
      </c>
      <c r="R40" s="26">
        <v>0</v>
      </c>
      <c r="S40" s="26">
        <v>143626.23999999999</v>
      </c>
      <c r="T40" s="26">
        <v>30000</v>
      </c>
      <c r="U40" s="9">
        <v>53977.979999999996</v>
      </c>
      <c r="V40" s="172"/>
    </row>
    <row r="41" spans="1:22" ht="15" customHeight="1" x14ac:dyDescent="0.25">
      <c r="A41" s="4">
        <f t="shared" si="2"/>
        <v>26</v>
      </c>
      <c r="B41" s="22">
        <f t="shared" si="2"/>
        <v>22</v>
      </c>
      <c r="C41" s="2" t="s">
        <v>97</v>
      </c>
      <c r="D41" s="2" t="s">
        <v>147</v>
      </c>
      <c r="E41" s="8">
        <v>2019</v>
      </c>
      <c r="F41" s="24">
        <v>4128527.8587029171</v>
      </c>
      <c r="G41" s="26">
        <v>1593346.59</v>
      </c>
      <c r="H41" s="26">
        <v>1162910.28</v>
      </c>
      <c r="I41" s="26">
        <v>536095.02870291693</v>
      </c>
      <c r="J41" s="26">
        <v>836175.96</v>
      </c>
      <c r="K41" s="26"/>
      <c r="L41" s="26"/>
      <c r="M41" s="26"/>
      <c r="N41" s="26"/>
      <c r="O41" s="26"/>
      <c r="P41" s="26"/>
      <c r="Q41" s="10"/>
      <c r="R41" s="26"/>
      <c r="S41" s="26"/>
      <c r="T41" s="26"/>
      <c r="U41" s="9">
        <v>0</v>
      </c>
      <c r="V41" s="172"/>
    </row>
    <row r="42" spans="1:22" ht="15" customHeight="1" x14ac:dyDescent="0.25">
      <c r="A42" s="4">
        <f t="shared" si="2"/>
        <v>27</v>
      </c>
      <c r="B42" s="22">
        <f t="shared" si="2"/>
        <v>23</v>
      </c>
      <c r="C42" s="2" t="s">
        <v>97</v>
      </c>
      <c r="D42" s="2" t="s">
        <v>152</v>
      </c>
      <c r="E42" s="8">
        <v>2019</v>
      </c>
      <c r="F42" s="24">
        <v>3646071.37</v>
      </c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0"/>
      <c r="R42" s="26">
        <v>2528479.14</v>
      </c>
      <c r="S42" s="26">
        <v>1117592.23</v>
      </c>
      <c r="T42" s="26"/>
      <c r="U42" s="9">
        <v>0</v>
      </c>
      <c r="V42" s="172"/>
    </row>
    <row r="43" spans="1:22" ht="15" customHeight="1" x14ac:dyDescent="0.25">
      <c r="A43" s="4">
        <f t="shared" si="2"/>
        <v>28</v>
      </c>
      <c r="B43" s="22">
        <f t="shared" si="2"/>
        <v>24</v>
      </c>
      <c r="C43" s="2" t="s">
        <v>97</v>
      </c>
      <c r="D43" s="2" t="s">
        <v>161</v>
      </c>
      <c r="E43" s="8">
        <v>2019</v>
      </c>
      <c r="F43" s="24">
        <v>4146226.89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1892751.03</v>
      </c>
      <c r="P43" s="26">
        <v>0</v>
      </c>
      <c r="Q43" s="10">
        <v>975200.26</v>
      </c>
      <c r="R43" s="26">
        <v>296310</v>
      </c>
      <c r="S43" s="26">
        <v>690264.92</v>
      </c>
      <c r="T43" s="26">
        <v>30000</v>
      </c>
      <c r="U43" s="9">
        <v>261700.68</v>
      </c>
      <c r="V43" s="172"/>
    </row>
    <row r="44" spans="1:22" ht="15" customHeight="1" x14ac:dyDescent="0.25">
      <c r="A44" s="4">
        <f t="shared" si="2"/>
        <v>29</v>
      </c>
      <c r="B44" s="22">
        <f t="shared" si="2"/>
        <v>25</v>
      </c>
      <c r="C44" s="2" t="s">
        <v>52</v>
      </c>
      <c r="D44" s="2" t="s">
        <v>162</v>
      </c>
      <c r="E44" s="8">
        <v>2019</v>
      </c>
      <c r="F44" s="24">
        <v>2751894.08</v>
      </c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0"/>
      <c r="R44" s="26">
        <v>2708955.13</v>
      </c>
      <c r="S44" s="26"/>
      <c r="T44" s="26"/>
      <c r="U44" s="9">
        <v>42938.95</v>
      </c>
      <c r="V44" s="172"/>
    </row>
    <row r="45" spans="1:22" ht="15" customHeight="1" x14ac:dyDescent="0.25">
      <c r="A45" s="4">
        <f t="shared" si="2"/>
        <v>30</v>
      </c>
      <c r="B45" s="22">
        <f t="shared" si="2"/>
        <v>26</v>
      </c>
      <c r="C45" s="2" t="s">
        <v>52</v>
      </c>
      <c r="D45" s="2" t="s">
        <v>163</v>
      </c>
      <c r="E45" s="8">
        <v>2019</v>
      </c>
      <c r="F45" s="24">
        <v>3495231.4494788027</v>
      </c>
      <c r="G45" s="26">
        <v>2065411.22</v>
      </c>
      <c r="H45" s="26">
        <v>631075</v>
      </c>
      <c r="I45" s="26">
        <v>489614.89947880316</v>
      </c>
      <c r="J45" s="26">
        <v>293421.96999999997</v>
      </c>
      <c r="K45" s="26"/>
      <c r="L45" s="26"/>
      <c r="M45" s="26"/>
      <c r="N45" s="26"/>
      <c r="O45" s="26"/>
      <c r="P45" s="26"/>
      <c r="Q45" s="10"/>
      <c r="R45" s="26"/>
      <c r="S45" s="26"/>
      <c r="T45" s="26"/>
      <c r="U45" s="9">
        <v>15708.36</v>
      </c>
      <c r="V45" s="172"/>
    </row>
    <row r="46" spans="1:22" ht="15" customHeight="1" x14ac:dyDescent="0.25">
      <c r="A46" s="4">
        <f t="shared" si="2"/>
        <v>31</v>
      </c>
      <c r="B46" s="22">
        <f t="shared" si="2"/>
        <v>27</v>
      </c>
      <c r="C46" s="2" t="s">
        <v>52</v>
      </c>
      <c r="D46" s="2" t="s">
        <v>164</v>
      </c>
      <c r="E46" s="8">
        <v>2019</v>
      </c>
      <c r="F46" s="24">
        <v>332384.5</v>
      </c>
      <c r="G46" s="26"/>
      <c r="H46" s="26"/>
      <c r="I46" s="26">
        <v>324943.92</v>
      </c>
      <c r="J46" s="26"/>
      <c r="K46" s="26"/>
      <c r="L46" s="26"/>
      <c r="M46" s="26"/>
      <c r="N46" s="26"/>
      <c r="O46" s="26"/>
      <c r="P46" s="26"/>
      <c r="Q46" s="10"/>
      <c r="R46" s="26"/>
      <c r="S46" s="26"/>
      <c r="T46" s="26"/>
      <c r="U46" s="9">
        <v>7440.58</v>
      </c>
      <c r="V46" s="172"/>
    </row>
    <row r="47" spans="1:22" ht="15" customHeight="1" x14ac:dyDescent="0.25">
      <c r="A47" s="4">
        <f t="shared" si="2"/>
        <v>32</v>
      </c>
      <c r="B47" s="22">
        <f t="shared" si="2"/>
        <v>28</v>
      </c>
      <c r="C47" s="2" t="s">
        <v>52</v>
      </c>
      <c r="D47" s="2" t="s">
        <v>165</v>
      </c>
      <c r="E47" s="8">
        <v>2019</v>
      </c>
      <c r="F47" s="24">
        <v>2090462.7999999998</v>
      </c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10"/>
      <c r="R47" s="26">
        <v>2062530.14</v>
      </c>
      <c r="S47" s="26"/>
      <c r="T47" s="26"/>
      <c r="U47" s="9">
        <v>27932.66</v>
      </c>
      <c r="V47" s="172"/>
    </row>
    <row r="48" spans="1:22" ht="15" customHeight="1" x14ac:dyDescent="0.25">
      <c r="A48" s="4">
        <f t="shared" si="2"/>
        <v>33</v>
      </c>
      <c r="B48" s="22">
        <f t="shared" si="2"/>
        <v>29</v>
      </c>
      <c r="C48" s="2" t="s">
        <v>52</v>
      </c>
      <c r="D48" s="2" t="s">
        <v>169</v>
      </c>
      <c r="E48" s="8">
        <v>2019</v>
      </c>
      <c r="F48" s="24">
        <v>2223508.5861500031</v>
      </c>
      <c r="G48" s="26">
        <v>535323.70615000324</v>
      </c>
      <c r="H48" s="26"/>
      <c r="I48" s="26"/>
      <c r="J48" s="26"/>
      <c r="K48" s="26"/>
      <c r="L48" s="26"/>
      <c r="M48" s="26"/>
      <c r="N48" s="26"/>
      <c r="O48" s="26"/>
      <c r="P48" s="26"/>
      <c r="Q48" s="10">
        <v>1688184.88</v>
      </c>
      <c r="R48" s="26"/>
      <c r="S48" s="26"/>
      <c r="T48" s="26"/>
      <c r="U48" s="9">
        <v>0</v>
      </c>
      <c r="V48" s="172"/>
    </row>
    <row r="49" spans="1:22" ht="15" customHeight="1" x14ac:dyDescent="0.25">
      <c r="A49" s="214">
        <f t="shared" si="2"/>
        <v>34</v>
      </c>
      <c r="B49" s="2">
        <f t="shared" si="2"/>
        <v>30</v>
      </c>
      <c r="C49" s="2" t="s">
        <v>201</v>
      </c>
      <c r="D49" s="2" t="s">
        <v>1395</v>
      </c>
      <c r="E49" s="8">
        <v>2019</v>
      </c>
      <c r="F49" s="215">
        <v>1351350.5299999998</v>
      </c>
      <c r="G49" s="26">
        <v>1128943.0799999998</v>
      </c>
      <c r="H49" s="26">
        <v>203800.14</v>
      </c>
      <c r="I49" s="26"/>
      <c r="J49" s="26"/>
      <c r="K49" s="26"/>
      <c r="L49" s="26"/>
      <c r="M49" s="26"/>
      <c r="N49" s="26"/>
      <c r="O49" s="26"/>
      <c r="P49" s="26"/>
      <c r="Q49" s="10"/>
      <c r="R49" s="26"/>
      <c r="S49" s="26"/>
      <c r="T49" s="26"/>
      <c r="U49" s="9">
        <v>18607.310000000001</v>
      </c>
      <c r="V49" s="172"/>
    </row>
    <row r="50" spans="1:22" ht="15" customHeight="1" x14ac:dyDescent="0.25">
      <c r="A50" s="4">
        <f t="shared" si="2"/>
        <v>35</v>
      </c>
      <c r="B50" s="22">
        <f t="shared" si="2"/>
        <v>31</v>
      </c>
      <c r="C50" s="2" t="s">
        <v>202</v>
      </c>
      <c r="D50" s="2" t="s">
        <v>203</v>
      </c>
      <c r="E50" s="8">
        <v>2019</v>
      </c>
      <c r="F50" s="24">
        <v>7657361.29</v>
      </c>
      <c r="G50" s="26">
        <v>2440343.7000000002</v>
      </c>
      <c r="H50" s="26">
        <v>1108525.46</v>
      </c>
      <c r="I50" s="26"/>
      <c r="J50" s="26"/>
      <c r="K50" s="26"/>
      <c r="L50" s="26"/>
      <c r="M50" s="26"/>
      <c r="N50" s="26"/>
      <c r="O50" s="26">
        <v>2446389.96</v>
      </c>
      <c r="P50" s="26"/>
      <c r="Q50" s="10"/>
      <c r="R50" s="26">
        <v>1662102.17</v>
      </c>
      <c r="S50" s="26"/>
      <c r="T50" s="26"/>
      <c r="U50" s="9">
        <v>0</v>
      </c>
      <c r="V50" s="172"/>
    </row>
    <row r="51" spans="1:22" ht="15" customHeight="1" x14ac:dyDescent="0.25">
      <c r="A51" s="4">
        <f t="shared" si="2"/>
        <v>36</v>
      </c>
      <c r="B51" s="22">
        <f t="shared" si="2"/>
        <v>32</v>
      </c>
      <c r="C51" s="2" t="s">
        <v>202</v>
      </c>
      <c r="D51" s="2" t="s">
        <v>204</v>
      </c>
      <c r="E51" s="8">
        <v>2019</v>
      </c>
      <c r="F51" s="24">
        <v>12798574.18</v>
      </c>
      <c r="G51" s="26">
        <v>4269762.03</v>
      </c>
      <c r="H51" s="26">
        <v>1786245.05</v>
      </c>
      <c r="I51" s="26">
        <v>1268248.69</v>
      </c>
      <c r="J51" s="26">
        <v>598346.28</v>
      </c>
      <c r="K51" s="26"/>
      <c r="L51" s="26"/>
      <c r="M51" s="26"/>
      <c r="N51" s="26"/>
      <c r="O51" s="26">
        <v>4875972.13</v>
      </c>
      <c r="P51" s="26"/>
      <c r="Q51" s="10"/>
      <c r="R51" s="26"/>
      <c r="S51" s="26"/>
      <c r="T51" s="26"/>
      <c r="U51" s="9">
        <v>0</v>
      </c>
      <c r="V51" s="172"/>
    </row>
    <row r="52" spans="1:22" ht="15" customHeight="1" x14ac:dyDescent="0.25">
      <c r="A52" s="4">
        <f t="shared" si="2"/>
        <v>37</v>
      </c>
      <c r="B52" s="22">
        <f t="shared" si="2"/>
        <v>33</v>
      </c>
      <c r="C52" s="2" t="s">
        <v>210</v>
      </c>
      <c r="D52" s="2" t="s">
        <v>211</v>
      </c>
      <c r="E52" s="8">
        <v>2019</v>
      </c>
      <c r="F52" s="24">
        <v>1250808.5999999999</v>
      </c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10">
        <v>1073468.17</v>
      </c>
      <c r="R52" s="26">
        <v>177340.43</v>
      </c>
      <c r="S52" s="26"/>
      <c r="T52" s="26"/>
      <c r="U52" s="9">
        <v>0</v>
      </c>
      <c r="V52" s="172"/>
    </row>
    <row r="53" spans="1:22" ht="15" customHeight="1" x14ac:dyDescent="0.25">
      <c r="A53" s="214">
        <f t="shared" ref="A53:B68" si="3">A52+1</f>
        <v>38</v>
      </c>
      <c r="B53" s="2">
        <f t="shared" si="3"/>
        <v>34</v>
      </c>
      <c r="C53" s="2" t="s">
        <v>217</v>
      </c>
      <c r="D53" s="2" t="s">
        <v>1396</v>
      </c>
      <c r="E53" s="8">
        <v>2019</v>
      </c>
      <c r="F53" s="215">
        <v>626721.99</v>
      </c>
      <c r="G53" s="26">
        <v>329427.11</v>
      </c>
      <c r="H53" s="26"/>
      <c r="I53" s="26">
        <v>102446.95</v>
      </c>
      <c r="J53" s="26">
        <v>194847.93</v>
      </c>
      <c r="K53" s="26"/>
      <c r="L53" s="26"/>
      <c r="M53" s="26"/>
      <c r="N53" s="26"/>
      <c r="O53" s="26"/>
      <c r="P53" s="26"/>
      <c r="Q53" s="10"/>
      <c r="R53" s="26"/>
      <c r="S53" s="26"/>
      <c r="T53" s="26"/>
      <c r="U53" s="9"/>
      <c r="V53" s="172"/>
    </row>
    <row r="54" spans="1:22" ht="15" customHeight="1" x14ac:dyDescent="0.25">
      <c r="A54" s="4">
        <f t="shared" si="3"/>
        <v>39</v>
      </c>
      <c r="B54" s="22">
        <f t="shared" si="3"/>
        <v>35</v>
      </c>
      <c r="C54" s="2" t="s">
        <v>54</v>
      </c>
      <c r="D54" s="2" t="s">
        <v>56</v>
      </c>
      <c r="E54" s="8">
        <v>2019</v>
      </c>
      <c r="F54" s="24">
        <v>275572.86</v>
      </c>
      <c r="G54" s="26"/>
      <c r="H54" s="26"/>
      <c r="I54" s="26"/>
      <c r="J54" s="26">
        <v>271986.88</v>
      </c>
      <c r="K54" s="26"/>
      <c r="L54" s="26"/>
      <c r="M54" s="26"/>
      <c r="N54" s="26"/>
      <c r="O54" s="26"/>
      <c r="P54" s="26"/>
      <c r="Q54" s="10"/>
      <c r="R54" s="26"/>
      <c r="S54" s="26"/>
      <c r="T54" s="26"/>
      <c r="U54" s="9">
        <v>3585.98</v>
      </c>
      <c r="V54" s="172"/>
    </row>
    <row r="55" spans="1:22" ht="15" customHeight="1" x14ac:dyDescent="0.25">
      <c r="A55" s="4">
        <f t="shared" si="3"/>
        <v>40</v>
      </c>
      <c r="B55" s="22">
        <f t="shared" si="3"/>
        <v>36</v>
      </c>
      <c r="C55" s="2" t="s">
        <v>222</v>
      </c>
      <c r="D55" s="2" t="s">
        <v>229</v>
      </c>
      <c r="E55" s="8">
        <v>2019</v>
      </c>
      <c r="F55" s="24">
        <v>854253.5392</v>
      </c>
      <c r="G55" s="26">
        <v>842229.74919999996</v>
      </c>
      <c r="H55" s="26"/>
      <c r="I55" s="26"/>
      <c r="J55" s="26"/>
      <c r="K55" s="26"/>
      <c r="L55" s="26"/>
      <c r="M55" s="26"/>
      <c r="N55" s="26"/>
      <c r="O55" s="26"/>
      <c r="P55" s="26"/>
      <c r="Q55" s="10"/>
      <c r="R55" s="26"/>
      <c r="S55" s="26"/>
      <c r="T55" s="26"/>
      <c r="U55" s="9">
        <v>12023.79</v>
      </c>
      <c r="V55" s="172"/>
    </row>
    <row r="56" spans="1:22" ht="15" customHeight="1" x14ac:dyDescent="0.25">
      <c r="A56" s="4">
        <f t="shared" si="3"/>
        <v>41</v>
      </c>
      <c r="B56" s="22">
        <f t="shared" si="3"/>
        <v>37</v>
      </c>
      <c r="C56" s="2" t="s">
        <v>57</v>
      </c>
      <c r="D56" s="2" t="s">
        <v>59</v>
      </c>
      <c r="E56" s="8">
        <v>2019</v>
      </c>
      <c r="F56" s="24">
        <v>3123607.41</v>
      </c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10">
        <v>3123607.41</v>
      </c>
      <c r="R56" s="26"/>
      <c r="S56" s="26"/>
      <c r="T56" s="26"/>
      <c r="U56" s="9">
        <v>0</v>
      </c>
      <c r="V56" s="172"/>
    </row>
    <row r="57" spans="1:22" ht="15" customHeight="1" x14ac:dyDescent="0.25">
      <c r="A57" s="4">
        <f t="shared" si="3"/>
        <v>42</v>
      </c>
      <c r="B57" s="22">
        <f t="shared" si="3"/>
        <v>38</v>
      </c>
      <c r="C57" s="2" t="s">
        <v>57</v>
      </c>
      <c r="D57" s="2" t="s">
        <v>234</v>
      </c>
      <c r="E57" s="8">
        <v>2019</v>
      </c>
      <c r="F57" s="24">
        <v>740991.17</v>
      </c>
      <c r="G57" s="26"/>
      <c r="H57" s="26"/>
      <c r="I57" s="26"/>
      <c r="J57" s="26"/>
      <c r="K57" s="26"/>
      <c r="L57" s="26"/>
      <c r="M57" s="26"/>
      <c r="N57" s="26"/>
      <c r="O57" s="26">
        <v>740991.17</v>
      </c>
      <c r="P57" s="26"/>
      <c r="Q57" s="10"/>
      <c r="R57" s="26"/>
      <c r="S57" s="26"/>
      <c r="T57" s="26"/>
      <c r="U57" s="9">
        <v>0</v>
      </c>
      <c r="V57" s="172"/>
    </row>
    <row r="58" spans="1:22" ht="15" customHeight="1" x14ac:dyDescent="0.25">
      <c r="A58" s="4">
        <f t="shared" si="3"/>
        <v>43</v>
      </c>
      <c r="B58" s="22">
        <f t="shared" si="3"/>
        <v>39</v>
      </c>
      <c r="C58" s="2" t="s">
        <v>57</v>
      </c>
      <c r="D58" s="2" t="s">
        <v>236</v>
      </c>
      <c r="E58" s="8">
        <v>2019</v>
      </c>
      <c r="F58" s="24">
        <v>1083977.1200000001</v>
      </c>
      <c r="G58" s="26">
        <v>1083977.1200000001</v>
      </c>
      <c r="H58" s="26"/>
      <c r="I58" s="26"/>
      <c r="J58" s="26"/>
      <c r="K58" s="26"/>
      <c r="L58" s="26"/>
      <c r="M58" s="26"/>
      <c r="N58" s="26"/>
      <c r="O58" s="26"/>
      <c r="P58" s="26"/>
      <c r="Q58" s="10"/>
      <c r="R58" s="26"/>
      <c r="S58" s="26"/>
      <c r="T58" s="26"/>
      <c r="U58" s="9">
        <v>0</v>
      </c>
      <c r="V58" s="172"/>
    </row>
    <row r="59" spans="1:22" ht="15" customHeight="1" x14ac:dyDescent="0.25">
      <c r="A59" s="4">
        <f t="shared" si="3"/>
        <v>44</v>
      </c>
      <c r="B59" s="22">
        <f t="shared" si="3"/>
        <v>40</v>
      </c>
      <c r="C59" s="2" t="s">
        <v>57</v>
      </c>
      <c r="D59" s="2" t="s">
        <v>237</v>
      </c>
      <c r="E59" s="8">
        <v>2019</v>
      </c>
      <c r="F59" s="24">
        <v>1651557.22</v>
      </c>
      <c r="G59" s="26">
        <v>1165383.29</v>
      </c>
      <c r="H59" s="26">
        <v>486173.93</v>
      </c>
      <c r="I59" s="26"/>
      <c r="J59" s="26"/>
      <c r="K59" s="26"/>
      <c r="L59" s="26"/>
      <c r="M59" s="26"/>
      <c r="N59" s="26"/>
      <c r="O59" s="26"/>
      <c r="P59" s="26"/>
      <c r="Q59" s="10"/>
      <c r="R59" s="26"/>
      <c r="S59" s="26"/>
      <c r="T59" s="26"/>
      <c r="U59" s="9">
        <v>0</v>
      </c>
      <c r="V59" s="172"/>
    </row>
    <row r="60" spans="1:22" ht="15" customHeight="1" x14ac:dyDescent="0.25">
      <c r="A60" s="4">
        <f t="shared" si="3"/>
        <v>45</v>
      </c>
      <c r="B60" s="22">
        <f t="shared" si="3"/>
        <v>41</v>
      </c>
      <c r="C60" s="2" t="s">
        <v>57</v>
      </c>
      <c r="D60" s="2" t="s">
        <v>239</v>
      </c>
      <c r="E60" s="8">
        <v>2019</v>
      </c>
      <c r="F60" s="24">
        <v>438640.08</v>
      </c>
      <c r="G60" s="26">
        <v>335229.96000000002</v>
      </c>
      <c r="H60" s="26"/>
      <c r="I60" s="26"/>
      <c r="J60" s="26">
        <v>103410.12</v>
      </c>
      <c r="K60" s="26"/>
      <c r="L60" s="26"/>
      <c r="M60" s="26"/>
      <c r="N60" s="26"/>
      <c r="O60" s="26"/>
      <c r="P60" s="26"/>
      <c r="Q60" s="10"/>
      <c r="R60" s="26"/>
      <c r="S60" s="26"/>
      <c r="T60" s="26"/>
      <c r="U60" s="9">
        <v>0</v>
      </c>
      <c r="V60" s="172"/>
    </row>
    <row r="61" spans="1:22" ht="15" customHeight="1" x14ac:dyDescent="0.25">
      <c r="A61" s="4">
        <f t="shared" si="3"/>
        <v>46</v>
      </c>
      <c r="B61" s="22">
        <f t="shared" si="3"/>
        <v>42</v>
      </c>
      <c r="C61" s="2" t="s">
        <v>57</v>
      </c>
      <c r="D61" s="2" t="s">
        <v>65</v>
      </c>
      <c r="E61" s="8">
        <v>2019</v>
      </c>
      <c r="F61" s="24">
        <v>1810567.17</v>
      </c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10">
        <v>1810567.17</v>
      </c>
      <c r="R61" s="26"/>
      <c r="S61" s="26"/>
      <c r="T61" s="26"/>
      <c r="U61" s="9">
        <v>0</v>
      </c>
      <c r="V61" s="172"/>
    </row>
    <row r="62" spans="1:22" ht="15" customHeight="1" x14ac:dyDescent="0.25">
      <c r="A62" s="4">
        <f t="shared" si="3"/>
        <v>47</v>
      </c>
      <c r="B62" s="22">
        <f t="shared" si="3"/>
        <v>43</v>
      </c>
      <c r="C62" s="2" t="s">
        <v>57</v>
      </c>
      <c r="D62" s="2" t="s">
        <v>242</v>
      </c>
      <c r="E62" s="8">
        <v>2019</v>
      </c>
      <c r="F62" s="24">
        <v>4118635.23</v>
      </c>
      <c r="G62" s="26"/>
      <c r="H62" s="26">
        <v>1966954.02</v>
      </c>
      <c r="I62" s="26"/>
      <c r="J62" s="26">
        <v>2151681.21</v>
      </c>
      <c r="K62" s="26"/>
      <c r="L62" s="26"/>
      <c r="M62" s="26"/>
      <c r="N62" s="26"/>
      <c r="O62" s="26"/>
      <c r="P62" s="26"/>
      <c r="Q62" s="10"/>
      <c r="R62" s="26"/>
      <c r="S62" s="26"/>
      <c r="T62" s="26"/>
      <c r="U62" s="9">
        <v>0</v>
      </c>
      <c r="V62" s="172"/>
    </row>
    <row r="63" spans="1:22" ht="15" customHeight="1" x14ac:dyDescent="0.25">
      <c r="A63" s="4">
        <f t="shared" si="3"/>
        <v>48</v>
      </c>
      <c r="B63" s="22">
        <f t="shared" si="3"/>
        <v>44</v>
      </c>
      <c r="C63" s="2" t="s">
        <v>57</v>
      </c>
      <c r="D63" s="2" t="s">
        <v>243</v>
      </c>
      <c r="E63" s="8">
        <v>2019</v>
      </c>
      <c r="F63" s="24">
        <v>1105638.07</v>
      </c>
      <c r="G63" s="26">
        <v>1105638.07</v>
      </c>
      <c r="H63" s="26"/>
      <c r="I63" s="26"/>
      <c r="J63" s="26"/>
      <c r="K63" s="26"/>
      <c r="L63" s="26"/>
      <c r="M63" s="26"/>
      <c r="N63" s="26"/>
      <c r="O63" s="26"/>
      <c r="P63" s="26"/>
      <c r="Q63" s="10"/>
      <c r="R63" s="26"/>
      <c r="S63" s="26"/>
      <c r="T63" s="26"/>
      <c r="U63" s="9">
        <v>0</v>
      </c>
      <c r="V63" s="172"/>
    </row>
    <row r="64" spans="1:22" ht="15" customHeight="1" x14ac:dyDescent="0.25">
      <c r="A64" s="4">
        <f t="shared" si="3"/>
        <v>49</v>
      </c>
      <c r="B64" s="22">
        <f t="shared" si="3"/>
        <v>45</v>
      </c>
      <c r="C64" s="2" t="s">
        <v>57</v>
      </c>
      <c r="D64" s="2" t="s">
        <v>244</v>
      </c>
      <c r="E64" s="8">
        <v>2019</v>
      </c>
      <c r="F64" s="24">
        <v>709712.14</v>
      </c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10"/>
      <c r="R64" s="26">
        <v>709712.14</v>
      </c>
      <c r="S64" s="26"/>
      <c r="T64" s="26"/>
      <c r="U64" s="9">
        <v>0</v>
      </c>
      <c r="V64" s="172"/>
    </row>
    <row r="65" spans="1:22" ht="15" customHeight="1" x14ac:dyDescent="0.25">
      <c r="A65" s="4">
        <f t="shared" si="3"/>
        <v>50</v>
      </c>
      <c r="B65" s="22">
        <f t="shared" si="3"/>
        <v>46</v>
      </c>
      <c r="C65" s="2" t="s">
        <v>57</v>
      </c>
      <c r="D65" s="2" t="s">
        <v>245</v>
      </c>
      <c r="E65" s="8">
        <v>2019</v>
      </c>
      <c r="F65" s="24">
        <v>284316.68</v>
      </c>
      <c r="G65" s="26">
        <v>284316.68</v>
      </c>
      <c r="H65" s="26"/>
      <c r="I65" s="26"/>
      <c r="J65" s="26"/>
      <c r="K65" s="26"/>
      <c r="L65" s="26"/>
      <c r="M65" s="26"/>
      <c r="N65" s="26"/>
      <c r="O65" s="26"/>
      <c r="P65" s="26"/>
      <c r="Q65" s="10"/>
      <c r="R65" s="26"/>
      <c r="S65" s="26"/>
      <c r="T65" s="26"/>
      <c r="U65" s="9">
        <v>0</v>
      </c>
      <c r="V65" s="172"/>
    </row>
    <row r="66" spans="1:22" ht="15" customHeight="1" x14ac:dyDescent="0.25">
      <c r="A66" s="4">
        <f t="shared" si="3"/>
        <v>51</v>
      </c>
      <c r="B66" s="22">
        <f t="shared" si="3"/>
        <v>47</v>
      </c>
      <c r="C66" s="2" t="s">
        <v>254</v>
      </c>
      <c r="D66" s="2" t="s">
        <v>260</v>
      </c>
      <c r="E66" s="8">
        <v>2019</v>
      </c>
      <c r="F66" s="24">
        <v>1226731.7</v>
      </c>
      <c r="G66" s="26"/>
      <c r="H66" s="26"/>
      <c r="I66" s="26">
        <v>1226731.7</v>
      </c>
      <c r="J66" s="26"/>
      <c r="K66" s="26"/>
      <c r="L66" s="26"/>
      <c r="M66" s="26"/>
      <c r="N66" s="26"/>
      <c r="O66" s="26"/>
      <c r="P66" s="26"/>
      <c r="Q66" s="10"/>
      <c r="R66" s="26"/>
      <c r="S66" s="26"/>
      <c r="T66" s="26"/>
      <c r="U66" s="9">
        <v>0</v>
      </c>
      <c r="V66" s="172"/>
    </row>
    <row r="67" spans="1:22" ht="15" customHeight="1" x14ac:dyDescent="0.25">
      <c r="A67" s="4">
        <f t="shared" si="3"/>
        <v>52</v>
      </c>
      <c r="B67" s="22">
        <f t="shared" si="3"/>
        <v>48</v>
      </c>
      <c r="C67" s="2" t="s">
        <v>284</v>
      </c>
      <c r="D67" s="2" t="s">
        <v>285</v>
      </c>
      <c r="E67" s="8">
        <v>2019</v>
      </c>
      <c r="F67" s="24">
        <v>1036969.5499999999</v>
      </c>
      <c r="G67" s="26">
        <v>640005.21</v>
      </c>
      <c r="H67" s="26">
        <v>246672.51</v>
      </c>
      <c r="I67" s="26"/>
      <c r="J67" s="26">
        <v>139680.85</v>
      </c>
      <c r="K67" s="26"/>
      <c r="L67" s="26"/>
      <c r="M67" s="26"/>
      <c r="N67" s="26"/>
      <c r="O67" s="26"/>
      <c r="P67" s="26"/>
      <c r="Q67" s="10"/>
      <c r="R67" s="26"/>
      <c r="S67" s="26"/>
      <c r="T67" s="26"/>
      <c r="U67" s="9">
        <v>10610.980000000001</v>
      </c>
      <c r="V67" s="172"/>
    </row>
    <row r="68" spans="1:22" ht="15" customHeight="1" x14ac:dyDescent="0.25">
      <c r="A68" s="4">
        <f t="shared" si="3"/>
        <v>53</v>
      </c>
      <c r="B68" s="22">
        <f t="shared" si="3"/>
        <v>49</v>
      </c>
      <c r="C68" s="2" t="s">
        <v>284</v>
      </c>
      <c r="D68" s="2" t="s">
        <v>286</v>
      </c>
      <c r="E68" s="8">
        <v>2019</v>
      </c>
      <c r="F68" s="24">
        <v>15890105.379999999</v>
      </c>
      <c r="G68" s="26">
        <v>3105058.0999999996</v>
      </c>
      <c r="H68" s="26"/>
      <c r="I68" s="26"/>
      <c r="J68" s="26">
        <v>1071103.3700000001</v>
      </c>
      <c r="K68" s="26"/>
      <c r="L68" s="26"/>
      <c r="M68" s="26"/>
      <c r="N68" s="26"/>
      <c r="O68" s="26">
        <v>2478246.6</v>
      </c>
      <c r="P68" s="26"/>
      <c r="Q68" s="10">
        <v>7404412.8799999999</v>
      </c>
      <c r="R68" s="26">
        <v>1656695.64</v>
      </c>
      <c r="S68" s="26"/>
      <c r="T68" s="26"/>
      <c r="U68" s="9">
        <v>174588.78999999998</v>
      </c>
      <c r="V68" s="172"/>
    </row>
    <row r="69" spans="1:22" ht="15" customHeight="1" x14ac:dyDescent="0.25">
      <c r="A69" s="4">
        <f t="shared" ref="A69:B76" si="4">A68+1</f>
        <v>54</v>
      </c>
      <c r="B69" s="22">
        <f t="shared" si="4"/>
        <v>50</v>
      </c>
      <c r="C69" s="2" t="s">
        <v>284</v>
      </c>
      <c r="D69" s="2" t="s">
        <v>287</v>
      </c>
      <c r="E69" s="8">
        <v>2019</v>
      </c>
      <c r="F69" s="24">
        <v>16888748.969999999</v>
      </c>
      <c r="G69" s="26">
        <v>2841079.34</v>
      </c>
      <c r="H69" s="26">
        <v>985727.46</v>
      </c>
      <c r="I69" s="26"/>
      <c r="J69" s="26">
        <v>1166615.7599999998</v>
      </c>
      <c r="K69" s="26"/>
      <c r="L69" s="26"/>
      <c r="M69" s="26"/>
      <c r="N69" s="26"/>
      <c r="O69" s="26">
        <v>2478246.6</v>
      </c>
      <c r="P69" s="26"/>
      <c r="Q69" s="10">
        <v>7569947.4100000001</v>
      </c>
      <c r="R69" s="26">
        <v>1678564.78</v>
      </c>
      <c r="S69" s="26"/>
      <c r="T69" s="26"/>
      <c r="U69" s="9">
        <v>168567.62</v>
      </c>
      <c r="V69" s="172"/>
    </row>
    <row r="70" spans="1:22" ht="15" customHeight="1" x14ac:dyDescent="0.25">
      <c r="A70" s="4">
        <f t="shared" si="4"/>
        <v>55</v>
      </c>
      <c r="B70" s="22">
        <f t="shared" si="4"/>
        <v>51</v>
      </c>
      <c r="C70" s="2" t="s">
        <v>306</v>
      </c>
      <c r="D70" s="2" t="s">
        <v>309</v>
      </c>
      <c r="E70" s="8">
        <v>2019</v>
      </c>
      <c r="F70" s="24">
        <v>303727.27480000001</v>
      </c>
      <c r="G70" s="26"/>
      <c r="H70" s="26"/>
      <c r="I70" s="26"/>
      <c r="J70" s="26">
        <v>303727.27480000001</v>
      </c>
      <c r="K70" s="26"/>
      <c r="L70" s="26"/>
      <c r="M70" s="26"/>
      <c r="N70" s="26"/>
      <c r="O70" s="26"/>
      <c r="P70" s="26"/>
      <c r="Q70" s="10"/>
      <c r="R70" s="26"/>
      <c r="S70" s="26"/>
      <c r="T70" s="26"/>
      <c r="U70" s="9">
        <v>0</v>
      </c>
      <c r="V70" s="172"/>
    </row>
    <row r="71" spans="1:22" ht="15" customHeight="1" x14ac:dyDescent="0.25">
      <c r="A71" s="4">
        <f t="shared" si="4"/>
        <v>56</v>
      </c>
      <c r="B71" s="22">
        <f t="shared" si="4"/>
        <v>52</v>
      </c>
      <c r="C71" s="2" t="s">
        <v>306</v>
      </c>
      <c r="D71" s="2" t="s">
        <v>311</v>
      </c>
      <c r="E71" s="8">
        <v>2019</v>
      </c>
      <c r="F71" s="24">
        <v>3608021.8700000006</v>
      </c>
      <c r="G71" s="26">
        <v>2587596.14</v>
      </c>
      <c r="H71" s="26"/>
      <c r="I71" s="26"/>
      <c r="J71" s="26">
        <v>955981.8</v>
      </c>
      <c r="K71" s="26"/>
      <c r="L71" s="26"/>
      <c r="M71" s="26"/>
      <c r="N71" s="26"/>
      <c r="O71" s="26"/>
      <c r="P71" s="26"/>
      <c r="Q71" s="10"/>
      <c r="R71" s="26"/>
      <c r="S71" s="26"/>
      <c r="T71" s="26"/>
      <c r="U71" s="9">
        <v>64443.93</v>
      </c>
      <c r="V71" s="172"/>
    </row>
    <row r="72" spans="1:22" ht="15" customHeight="1" x14ac:dyDescent="0.25">
      <c r="A72" s="4">
        <f t="shared" si="4"/>
        <v>57</v>
      </c>
      <c r="B72" s="22">
        <f t="shared" si="4"/>
        <v>53</v>
      </c>
      <c r="C72" s="2" t="s">
        <v>306</v>
      </c>
      <c r="D72" s="2" t="s">
        <v>313</v>
      </c>
      <c r="E72" s="8">
        <v>2019</v>
      </c>
      <c r="F72" s="24">
        <v>676072.79</v>
      </c>
      <c r="G72" s="26"/>
      <c r="H72" s="26"/>
      <c r="I72" s="26"/>
      <c r="J72" s="26">
        <v>676072.79</v>
      </c>
      <c r="K72" s="26"/>
      <c r="L72" s="26"/>
      <c r="M72" s="26"/>
      <c r="N72" s="26"/>
      <c r="O72" s="26"/>
      <c r="P72" s="26"/>
      <c r="Q72" s="10"/>
      <c r="R72" s="26"/>
      <c r="S72" s="26"/>
      <c r="T72" s="26"/>
      <c r="U72" s="9">
        <v>0</v>
      </c>
      <c r="V72" s="172"/>
    </row>
    <row r="73" spans="1:22" ht="15" customHeight="1" x14ac:dyDescent="0.25">
      <c r="A73" s="4">
        <f t="shared" si="4"/>
        <v>58</v>
      </c>
      <c r="B73" s="22">
        <f t="shared" si="4"/>
        <v>54</v>
      </c>
      <c r="C73" s="2" t="s">
        <v>306</v>
      </c>
      <c r="D73" s="2" t="s">
        <v>314</v>
      </c>
      <c r="E73" s="8">
        <v>2019</v>
      </c>
      <c r="F73" s="24">
        <v>638930.17000000004</v>
      </c>
      <c r="G73" s="26"/>
      <c r="H73" s="26"/>
      <c r="I73" s="26">
        <v>626461.29</v>
      </c>
      <c r="J73" s="26"/>
      <c r="K73" s="26"/>
      <c r="L73" s="26"/>
      <c r="M73" s="26"/>
      <c r="N73" s="26"/>
      <c r="O73" s="26"/>
      <c r="P73" s="26"/>
      <c r="Q73" s="10"/>
      <c r="R73" s="26"/>
      <c r="S73" s="26"/>
      <c r="T73" s="26"/>
      <c r="U73" s="9">
        <v>12468.88</v>
      </c>
      <c r="V73" s="172"/>
    </row>
    <row r="74" spans="1:22" ht="15" customHeight="1" x14ac:dyDescent="0.25">
      <c r="A74" s="4">
        <f t="shared" si="4"/>
        <v>59</v>
      </c>
      <c r="B74" s="22">
        <f t="shared" si="4"/>
        <v>55</v>
      </c>
      <c r="C74" s="2" t="s">
        <v>306</v>
      </c>
      <c r="D74" s="2" t="s">
        <v>316</v>
      </c>
      <c r="E74" s="8">
        <v>2019</v>
      </c>
      <c r="F74" s="24">
        <v>703429.79</v>
      </c>
      <c r="G74" s="26"/>
      <c r="H74" s="26"/>
      <c r="I74" s="26">
        <v>693426.14</v>
      </c>
      <c r="J74" s="26"/>
      <c r="K74" s="26"/>
      <c r="L74" s="26"/>
      <c r="M74" s="26"/>
      <c r="N74" s="26"/>
      <c r="O74" s="26"/>
      <c r="P74" s="26"/>
      <c r="Q74" s="10"/>
      <c r="R74" s="26"/>
      <c r="S74" s="26"/>
      <c r="T74" s="26"/>
      <c r="U74" s="9">
        <v>10003.65</v>
      </c>
      <c r="V74" s="172"/>
    </row>
    <row r="75" spans="1:22" ht="15" customHeight="1" x14ac:dyDescent="0.25">
      <c r="A75" s="4">
        <f t="shared" si="4"/>
        <v>60</v>
      </c>
      <c r="B75" s="22">
        <f t="shared" si="4"/>
        <v>56</v>
      </c>
      <c r="C75" s="2" t="s">
        <v>306</v>
      </c>
      <c r="D75" s="2" t="s">
        <v>317</v>
      </c>
      <c r="E75" s="8">
        <v>2019</v>
      </c>
      <c r="F75" s="24">
        <v>697259.78</v>
      </c>
      <c r="G75" s="26"/>
      <c r="H75" s="26"/>
      <c r="I75" s="26">
        <v>687515.97</v>
      </c>
      <c r="J75" s="26"/>
      <c r="K75" s="26"/>
      <c r="L75" s="26"/>
      <c r="M75" s="26"/>
      <c r="N75" s="26"/>
      <c r="O75" s="26"/>
      <c r="P75" s="26"/>
      <c r="Q75" s="10"/>
      <c r="R75" s="26"/>
      <c r="S75" s="26"/>
      <c r="T75" s="26"/>
      <c r="U75" s="9">
        <v>9743.81</v>
      </c>
      <c r="V75" s="172"/>
    </row>
    <row r="76" spans="1:22" ht="15" customHeight="1" x14ac:dyDescent="0.25">
      <c r="A76" s="4">
        <f t="shared" si="4"/>
        <v>61</v>
      </c>
      <c r="B76" s="22">
        <f t="shared" si="4"/>
        <v>57</v>
      </c>
      <c r="C76" s="2" t="s">
        <v>318</v>
      </c>
      <c r="D76" s="2" t="s">
        <v>319</v>
      </c>
      <c r="E76" s="8">
        <v>2019</v>
      </c>
      <c r="F76" s="24">
        <v>2247440.52</v>
      </c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10">
        <v>2247440.52</v>
      </c>
      <c r="R76" s="26"/>
      <c r="S76" s="26"/>
      <c r="T76" s="26"/>
      <c r="U76" s="9">
        <v>0</v>
      </c>
      <c r="V76" s="172"/>
    </row>
    <row r="77" spans="1:22" x14ac:dyDescent="0.25">
      <c r="A77" s="54"/>
      <c r="B77" s="55"/>
      <c r="C77" s="144"/>
      <c r="D77" s="60" t="s">
        <v>324</v>
      </c>
      <c r="F77" s="58">
        <v>247748151.08999997</v>
      </c>
      <c r="G77" s="58">
        <v>23182709.870000001</v>
      </c>
      <c r="H77" s="58">
        <v>15472919.949999999</v>
      </c>
      <c r="I77" s="58">
        <v>23478353.860000003</v>
      </c>
      <c r="J77" s="58">
        <v>10438009.83</v>
      </c>
      <c r="K77" s="58">
        <v>0</v>
      </c>
      <c r="L77" s="58">
        <v>0</v>
      </c>
      <c r="M77" s="58">
        <v>0</v>
      </c>
      <c r="N77" s="58">
        <v>16824000</v>
      </c>
      <c r="O77" s="58">
        <v>73640526.410000011</v>
      </c>
      <c r="P77" s="58">
        <v>0</v>
      </c>
      <c r="Q77" s="58">
        <v>57964474.139999993</v>
      </c>
      <c r="R77" s="58">
        <v>22383154.5</v>
      </c>
      <c r="S77" s="58">
        <v>1041706.8900000001</v>
      </c>
      <c r="T77" s="58">
        <v>81045.16</v>
      </c>
      <c r="U77" s="113">
        <v>3241250.4799999991</v>
      </c>
      <c r="V77" s="172"/>
    </row>
    <row r="78" spans="1:22" ht="15" customHeight="1" x14ac:dyDescent="0.25">
      <c r="A78" s="4">
        <f>A76+1</f>
        <v>62</v>
      </c>
      <c r="B78" s="22">
        <v>1</v>
      </c>
      <c r="C78" s="2" t="s">
        <v>1365</v>
      </c>
      <c r="D78" s="2" t="s">
        <v>96</v>
      </c>
      <c r="E78" s="8">
        <v>2019</v>
      </c>
      <c r="F78" s="24">
        <v>688090.65</v>
      </c>
      <c r="G78" s="26"/>
      <c r="H78" s="26"/>
      <c r="I78" s="26">
        <v>683382.39</v>
      </c>
      <c r="J78" s="26"/>
      <c r="K78" s="26"/>
      <c r="L78" s="26"/>
      <c r="M78" s="26"/>
      <c r="N78" s="26"/>
      <c r="O78" s="26"/>
      <c r="P78" s="26"/>
      <c r="Q78" s="10"/>
      <c r="R78" s="26"/>
      <c r="S78" s="26"/>
      <c r="T78" s="26"/>
      <c r="U78" s="9">
        <v>4708.26</v>
      </c>
      <c r="V78" s="172"/>
    </row>
    <row r="79" spans="1:22" ht="15" customHeight="1" x14ac:dyDescent="0.25">
      <c r="A79" s="4">
        <f t="shared" ref="A79:B94" si="5">A78+1</f>
        <v>63</v>
      </c>
      <c r="B79" s="22">
        <f t="shared" si="5"/>
        <v>2</v>
      </c>
      <c r="C79" s="2" t="s">
        <v>74</v>
      </c>
      <c r="D79" s="2" t="s">
        <v>328</v>
      </c>
      <c r="E79" s="8">
        <v>2019</v>
      </c>
      <c r="F79" s="24">
        <v>4306010.5999999996</v>
      </c>
      <c r="G79" s="26"/>
      <c r="H79" s="26"/>
      <c r="I79" s="26"/>
      <c r="J79" s="26"/>
      <c r="K79" s="26"/>
      <c r="L79" s="26"/>
      <c r="M79" s="26"/>
      <c r="N79" s="26"/>
      <c r="O79" s="26">
        <v>4240432.0999999996</v>
      </c>
      <c r="P79" s="26"/>
      <c r="Q79" s="10"/>
      <c r="R79" s="26"/>
      <c r="S79" s="26"/>
      <c r="T79" s="26"/>
      <c r="U79" s="9">
        <v>65578.5</v>
      </c>
      <c r="V79" s="172"/>
    </row>
    <row r="80" spans="1:22" ht="15" customHeight="1" x14ac:dyDescent="0.25">
      <c r="A80" s="4">
        <f t="shared" si="5"/>
        <v>64</v>
      </c>
      <c r="B80" s="22">
        <f t="shared" si="5"/>
        <v>3</v>
      </c>
      <c r="C80" s="2" t="s">
        <v>1337</v>
      </c>
      <c r="D80" s="2" t="s">
        <v>331</v>
      </c>
      <c r="E80" s="8">
        <v>2019</v>
      </c>
      <c r="F80" s="24">
        <v>17174000</v>
      </c>
      <c r="G80" s="26"/>
      <c r="H80" s="26"/>
      <c r="I80" s="26"/>
      <c r="J80" s="26"/>
      <c r="K80" s="26"/>
      <c r="L80" s="26"/>
      <c r="M80" s="26"/>
      <c r="N80" s="26">
        <v>16824000</v>
      </c>
      <c r="O80" s="26"/>
      <c r="P80" s="26"/>
      <c r="Q80" s="10"/>
      <c r="R80" s="26"/>
      <c r="S80" s="26">
        <v>350000</v>
      </c>
      <c r="T80" s="26"/>
      <c r="U80" s="9">
        <v>0</v>
      </c>
      <c r="V80" s="172"/>
    </row>
    <row r="81" spans="1:22" ht="15" customHeight="1" x14ac:dyDescent="0.25">
      <c r="A81" s="4">
        <f t="shared" si="5"/>
        <v>65</v>
      </c>
      <c r="B81" s="22">
        <f t="shared" si="5"/>
        <v>4</v>
      </c>
      <c r="C81" s="2" t="s">
        <v>1365</v>
      </c>
      <c r="D81" s="2" t="s">
        <v>346</v>
      </c>
      <c r="E81" s="8">
        <v>2019</v>
      </c>
      <c r="F81" s="24">
        <v>1964690.76</v>
      </c>
      <c r="G81" s="26"/>
      <c r="H81" s="26"/>
      <c r="I81" s="26"/>
      <c r="J81" s="26"/>
      <c r="K81" s="26"/>
      <c r="L81" s="26"/>
      <c r="M81" s="26"/>
      <c r="N81" s="26"/>
      <c r="O81" s="26">
        <v>1936510.04</v>
      </c>
      <c r="P81" s="26"/>
      <c r="Q81" s="10"/>
      <c r="R81" s="26"/>
      <c r="S81" s="26"/>
      <c r="T81" s="26"/>
      <c r="U81" s="9">
        <v>28180.720000000001</v>
      </c>
      <c r="V81" s="172"/>
    </row>
    <row r="82" spans="1:22" ht="15" customHeight="1" x14ac:dyDescent="0.25">
      <c r="A82" s="4">
        <f t="shared" si="5"/>
        <v>66</v>
      </c>
      <c r="B82" s="22">
        <f t="shared" si="5"/>
        <v>5</v>
      </c>
      <c r="C82" s="2" t="s">
        <v>1365</v>
      </c>
      <c r="D82" s="2" t="s">
        <v>347</v>
      </c>
      <c r="E82" s="8">
        <v>2019</v>
      </c>
      <c r="F82" s="24">
        <v>1290038.56</v>
      </c>
      <c r="G82" s="26"/>
      <c r="H82" s="26"/>
      <c r="I82" s="26"/>
      <c r="J82" s="26"/>
      <c r="K82" s="26"/>
      <c r="L82" s="26"/>
      <c r="M82" s="26"/>
      <c r="N82" s="26"/>
      <c r="O82" s="26">
        <v>1274024.6200000001</v>
      </c>
      <c r="P82" s="26"/>
      <c r="Q82" s="10"/>
      <c r="R82" s="26"/>
      <c r="S82" s="26"/>
      <c r="T82" s="26"/>
      <c r="U82" s="9">
        <v>16013.94</v>
      </c>
      <c r="V82" s="172"/>
    </row>
    <row r="83" spans="1:22" ht="15" customHeight="1" x14ac:dyDescent="0.25">
      <c r="A83" s="4">
        <f t="shared" si="5"/>
        <v>67</v>
      </c>
      <c r="B83" s="22">
        <f t="shared" si="5"/>
        <v>6</v>
      </c>
      <c r="C83" s="2" t="s">
        <v>1365</v>
      </c>
      <c r="D83" s="2" t="s">
        <v>348</v>
      </c>
      <c r="E83" s="8">
        <v>2019</v>
      </c>
      <c r="F83" s="24">
        <v>1693030.5</v>
      </c>
      <c r="G83" s="26"/>
      <c r="H83" s="26"/>
      <c r="I83" s="26"/>
      <c r="J83" s="26"/>
      <c r="K83" s="26"/>
      <c r="L83" s="26"/>
      <c r="M83" s="26"/>
      <c r="N83" s="26"/>
      <c r="O83" s="26">
        <v>1671024.34</v>
      </c>
      <c r="P83" s="26"/>
      <c r="Q83" s="10"/>
      <c r="R83" s="26"/>
      <c r="S83" s="26"/>
      <c r="T83" s="26"/>
      <c r="U83" s="9">
        <v>22006.16</v>
      </c>
      <c r="V83" s="172"/>
    </row>
    <row r="84" spans="1:22" ht="15" customHeight="1" x14ac:dyDescent="0.25">
      <c r="A84" s="4">
        <f t="shared" si="5"/>
        <v>68</v>
      </c>
      <c r="B84" s="22">
        <f t="shared" si="5"/>
        <v>7</v>
      </c>
      <c r="C84" s="2" t="s">
        <v>1366</v>
      </c>
      <c r="D84" s="2" t="s">
        <v>377</v>
      </c>
      <c r="E84" s="8">
        <v>2019</v>
      </c>
      <c r="F84" s="24">
        <v>703524.04</v>
      </c>
      <c r="G84" s="26"/>
      <c r="H84" s="26"/>
      <c r="I84" s="26">
        <v>703524.04</v>
      </c>
      <c r="J84" s="26"/>
      <c r="K84" s="26"/>
      <c r="L84" s="26"/>
      <c r="M84" s="26"/>
      <c r="N84" s="26"/>
      <c r="O84" s="26"/>
      <c r="P84" s="26"/>
      <c r="Q84" s="10"/>
      <c r="R84" s="26"/>
      <c r="S84" s="26"/>
      <c r="T84" s="26"/>
      <c r="U84" s="9">
        <v>0</v>
      </c>
      <c r="V84" s="172"/>
    </row>
    <row r="85" spans="1:22" ht="15" customHeight="1" x14ac:dyDescent="0.25">
      <c r="A85" s="4">
        <f t="shared" si="5"/>
        <v>69</v>
      </c>
      <c r="B85" s="22">
        <f t="shared" si="5"/>
        <v>8</v>
      </c>
      <c r="C85" s="2" t="s">
        <v>1366</v>
      </c>
      <c r="D85" s="2" t="s">
        <v>403</v>
      </c>
      <c r="E85" s="8">
        <v>2019</v>
      </c>
      <c r="F85" s="24">
        <v>692116.79</v>
      </c>
      <c r="G85" s="26"/>
      <c r="H85" s="26"/>
      <c r="I85" s="26">
        <v>643668.61</v>
      </c>
      <c r="J85" s="26"/>
      <c r="K85" s="26"/>
      <c r="L85" s="26"/>
      <c r="M85" s="26"/>
      <c r="N85" s="26"/>
      <c r="O85" s="26"/>
      <c r="P85" s="26"/>
      <c r="Q85" s="10"/>
      <c r="R85" s="26"/>
      <c r="S85" s="26">
        <v>27684.68</v>
      </c>
      <c r="T85" s="26">
        <v>6921.16</v>
      </c>
      <c r="U85" s="9">
        <v>13842.34</v>
      </c>
      <c r="V85" s="172"/>
    </row>
    <row r="86" spans="1:22" ht="15" customHeight="1" x14ac:dyDescent="0.25">
      <c r="A86" s="4">
        <f t="shared" si="5"/>
        <v>70</v>
      </c>
      <c r="B86" s="22">
        <f t="shared" si="5"/>
        <v>9</v>
      </c>
      <c r="C86" s="2" t="s">
        <v>1366</v>
      </c>
      <c r="D86" s="2" t="s">
        <v>405</v>
      </c>
      <c r="E86" s="8">
        <v>2019</v>
      </c>
      <c r="F86" s="24">
        <v>7453202</v>
      </c>
      <c r="G86" s="26"/>
      <c r="H86" s="26"/>
      <c r="I86" s="26"/>
      <c r="J86" s="26"/>
      <c r="K86" s="26"/>
      <c r="L86" s="26"/>
      <c r="M86" s="26"/>
      <c r="N86" s="26"/>
      <c r="O86" s="26">
        <v>7156706</v>
      </c>
      <c r="P86" s="26"/>
      <c r="Q86" s="10"/>
      <c r="R86" s="26"/>
      <c r="S86" s="26">
        <v>74124</v>
      </c>
      <c r="T86" s="26">
        <v>74124</v>
      </c>
      <c r="U86" s="9">
        <v>148248</v>
      </c>
      <c r="V86" s="172"/>
    </row>
    <row r="87" spans="1:22" ht="15" customHeight="1" x14ac:dyDescent="0.25">
      <c r="A87" s="4">
        <f t="shared" si="5"/>
        <v>71</v>
      </c>
      <c r="B87" s="22">
        <f t="shared" si="5"/>
        <v>10</v>
      </c>
      <c r="C87" s="2" t="s">
        <v>1365</v>
      </c>
      <c r="D87" s="2" t="s">
        <v>419</v>
      </c>
      <c r="E87" s="8">
        <v>2019</v>
      </c>
      <c r="F87" s="24">
        <v>1977522.61</v>
      </c>
      <c r="G87" s="26">
        <v>1956750.35</v>
      </c>
      <c r="H87" s="26"/>
      <c r="I87" s="26"/>
      <c r="J87" s="26"/>
      <c r="K87" s="26"/>
      <c r="L87" s="26"/>
      <c r="M87" s="26"/>
      <c r="N87" s="26"/>
      <c r="O87" s="26"/>
      <c r="P87" s="26"/>
      <c r="Q87" s="10"/>
      <c r="R87" s="26"/>
      <c r="S87" s="26"/>
      <c r="T87" s="26"/>
      <c r="U87" s="9">
        <v>20772.259999999998</v>
      </c>
      <c r="V87" s="172"/>
    </row>
    <row r="88" spans="1:22" ht="15" customHeight="1" x14ac:dyDescent="0.25">
      <c r="A88" s="4">
        <f t="shared" si="5"/>
        <v>72</v>
      </c>
      <c r="B88" s="22">
        <f t="shared" si="5"/>
        <v>11</v>
      </c>
      <c r="C88" s="2" t="s">
        <v>97</v>
      </c>
      <c r="D88" s="2" t="s">
        <v>430</v>
      </c>
      <c r="E88" s="8">
        <v>2019</v>
      </c>
      <c r="F88" s="24">
        <v>843949.52</v>
      </c>
      <c r="G88" s="26"/>
      <c r="H88" s="26">
        <v>832559.79</v>
      </c>
      <c r="I88" s="26"/>
      <c r="J88" s="26"/>
      <c r="K88" s="26"/>
      <c r="L88" s="26"/>
      <c r="M88" s="26"/>
      <c r="N88" s="26"/>
      <c r="O88" s="26"/>
      <c r="P88" s="26"/>
      <c r="Q88" s="10"/>
      <c r="R88" s="26"/>
      <c r="S88" s="26"/>
      <c r="T88" s="26"/>
      <c r="U88" s="9">
        <v>11389.73</v>
      </c>
      <c r="V88" s="172"/>
    </row>
    <row r="89" spans="1:22" ht="15" customHeight="1" x14ac:dyDescent="0.25">
      <c r="A89" s="4">
        <f t="shared" si="5"/>
        <v>73</v>
      </c>
      <c r="B89" s="22">
        <f t="shared" si="5"/>
        <v>12</v>
      </c>
      <c r="C89" s="2" t="s">
        <v>97</v>
      </c>
      <c r="D89" s="2" t="s">
        <v>431</v>
      </c>
      <c r="E89" s="8">
        <v>2019</v>
      </c>
      <c r="F89" s="24">
        <v>4205296.74</v>
      </c>
      <c r="G89" s="26"/>
      <c r="H89" s="26">
        <v>1830914.5100000002</v>
      </c>
      <c r="I89" s="26"/>
      <c r="J89" s="26">
        <v>2317120.92</v>
      </c>
      <c r="K89" s="26"/>
      <c r="L89" s="26"/>
      <c r="M89" s="26"/>
      <c r="N89" s="26"/>
      <c r="O89" s="26"/>
      <c r="P89" s="26"/>
      <c r="Q89" s="10"/>
      <c r="R89" s="26"/>
      <c r="S89" s="26"/>
      <c r="T89" s="26"/>
      <c r="U89" s="9">
        <v>57261.31</v>
      </c>
      <c r="V89" s="172"/>
    </row>
    <row r="90" spans="1:22" ht="15" customHeight="1" x14ac:dyDescent="0.25">
      <c r="A90" s="4">
        <f t="shared" si="5"/>
        <v>74</v>
      </c>
      <c r="B90" s="22">
        <f t="shared" si="5"/>
        <v>13</v>
      </c>
      <c r="C90" s="2" t="s">
        <v>97</v>
      </c>
      <c r="D90" s="2" t="s">
        <v>459</v>
      </c>
      <c r="E90" s="8">
        <v>2019</v>
      </c>
      <c r="F90" s="24">
        <v>2187839.4699999997</v>
      </c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10">
        <v>2154180.5699999998</v>
      </c>
      <c r="R90" s="26"/>
      <c r="S90" s="26"/>
      <c r="T90" s="26"/>
      <c r="U90" s="9">
        <v>33658.9</v>
      </c>
      <c r="V90" s="172"/>
    </row>
    <row r="91" spans="1:22" ht="15" customHeight="1" x14ac:dyDescent="0.25">
      <c r="A91" s="4">
        <f t="shared" si="5"/>
        <v>75</v>
      </c>
      <c r="B91" s="22">
        <f t="shared" si="5"/>
        <v>14</v>
      </c>
      <c r="C91" s="2" t="s">
        <v>97</v>
      </c>
      <c r="D91" s="2" t="s">
        <v>461</v>
      </c>
      <c r="E91" s="8">
        <v>2019</v>
      </c>
      <c r="F91" s="24">
        <v>1122819.42</v>
      </c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10"/>
      <c r="R91" s="26">
        <v>1107574</v>
      </c>
      <c r="S91" s="26"/>
      <c r="T91" s="26"/>
      <c r="U91" s="9">
        <v>15245.42</v>
      </c>
      <c r="V91" s="172"/>
    </row>
    <row r="92" spans="1:22" ht="15" customHeight="1" x14ac:dyDescent="0.25">
      <c r="A92" s="4">
        <f t="shared" si="5"/>
        <v>76</v>
      </c>
      <c r="B92" s="22">
        <f t="shared" si="5"/>
        <v>15</v>
      </c>
      <c r="C92" s="2" t="s">
        <v>97</v>
      </c>
      <c r="D92" s="2" t="s">
        <v>462</v>
      </c>
      <c r="E92" s="8">
        <v>2019</v>
      </c>
      <c r="F92" s="24">
        <v>4705774.24</v>
      </c>
      <c r="G92" s="26"/>
      <c r="H92" s="26"/>
      <c r="I92" s="26">
        <v>742034.28</v>
      </c>
      <c r="J92" s="26"/>
      <c r="K92" s="26"/>
      <c r="L92" s="26"/>
      <c r="M92" s="26"/>
      <c r="N92" s="26"/>
      <c r="O92" s="26">
        <v>574851.31000000006</v>
      </c>
      <c r="P92" s="26"/>
      <c r="Q92" s="10">
        <v>2245327.2400000002</v>
      </c>
      <c r="R92" s="26">
        <v>1070461.73</v>
      </c>
      <c r="S92" s="26"/>
      <c r="T92" s="26"/>
      <c r="U92" s="9">
        <v>73099.679999999993</v>
      </c>
      <c r="V92" s="172"/>
    </row>
    <row r="93" spans="1:22" ht="15" customHeight="1" x14ac:dyDescent="0.25">
      <c r="A93" s="4">
        <f t="shared" si="5"/>
        <v>77</v>
      </c>
      <c r="B93" s="22">
        <f t="shared" si="5"/>
        <v>16</v>
      </c>
      <c r="C93" s="2" t="s">
        <v>97</v>
      </c>
      <c r="D93" s="2" t="s">
        <v>463</v>
      </c>
      <c r="E93" s="8">
        <v>2019</v>
      </c>
      <c r="F93" s="24">
        <v>6211872.25</v>
      </c>
      <c r="G93" s="26"/>
      <c r="H93" s="26">
        <v>980068.84</v>
      </c>
      <c r="I93" s="26">
        <v>465269.63999999996</v>
      </c>
      <c r="J93" s="26">
        <v>1571564.03</v>
      </c>
      <c r="K93" s="26"/>
      <c r="L93" s="26"/>
      <c r="M93" s="26"/>
      <c r="N93" s="26"/>
      <c r="O93" s="26">
        <v>3095616.3</v>
      </c>
      <c r="P93" s="26"/>
      <c r="Q93" s="10"/>
      <c r="R93" s="26"/>
      <c r="S93" s="26"/>
      <c r="T93" s="26"/>
      <c r="U93" s="9">
        <v>99353.44</v>
      </c>
      <c r="V93" s="172"/>
    </row>
    <row r="94" spans="1:22" ht="15" customHeight="1" x14ac:dyDescent="0.25">
      <c r="A94" s="4">
        <f t="shared" si="5"/>
        <v>78</v>
      </c>
      <c r="B94" s="22">
        <f t="shared" si="5"/>
        <v>17</v>
      </c>
      <c r="C94" s="2" t="s">
        <v>97</v>
      </c>
      <c r="D94" s="2" t="s">
        <v>464</v>
      </c>
      <c r="E94" s="8">
        <v>2019</v>
      </c>
      <c r="F94" s="24">
        <v>5248474.0100000007</v>
      </c>
      <c r="G94" s="26"/>
      <c r="H94" s="26"/>
      <c r="I94" s="26">
        <v>496258.74</v>
      </c>
      <c r="J94" s="26"/>
      <c r="K94" s="26"/>
      <c r="L94" s="26"/>
      <c r="M94" s="26"/>
      <c r="N94" s="26"/>
      <c r="O94" s="26">
        <v>2974720.9800000004</v>
      </c>
      <c r="P94" s="26"/>
      <c r="Q94" s="10"/>
      <c r="R94" s="26">
        <v>1699440.08</v>
      </c>
      <c r="S94" s="26"/>
      <c r="T94" s="26"/>
      <c r="U94" s="9">
        <v>78054.210000000006</v>
      </c>
      <c r="V94" s="172"/>
    </row>
    <row r="95" spans="1:22" ht="15" customHeight="1" x14ac:dyDescent="0.25">
      <c r="A95" s="4">
        <f t="shared" ref="A95:B110" si="6">A94+1</f>
        <v>79</v>
      </c>
      <c r="B95" s="22">
        <f t="shared" si="6"/>
        <v>18</v>
      </c>
      <c r="C95" s="2" t="s">
        <v>97</v>
      </c>
      <c r="D95" s="2" t="s">
        <v>465</v>
      </c>
      <c r="E95" s="8">
        <v>2019</v>
      </c>
      <c r="F95" s="24">
        <v>1917756.65</v>
      </c>
      <c r="G95" s="26"/>
      <c r="H95" s="26">
        <v>562667.65</v>
      </c>
      <c r="I95" s="26">
        <v>542344.75</v>
      </c>
      <c r="J95" s="26">
        <v>774733.7</v>
      </c>
      <c r="K95" s="26"/>
      <c r="L95" s="26"/>
      <c r="M95" s="26"/>
      <c r="N95" s="26"/>
      <c r="O95" s="26"/>
      <c r="P95" s="26"/>
      <c r="Q95" s="10"/>
      <c r="R95" s="26"/>
      <c r="S95" s="26"/>
      <c r="T95" s="26"/>
      <c r="U95" s="9">
        <v>38010.550000000003</v>
      </c>
      <c r="V95" s="172"/>
    </row>
    <row r="96" spans="1:22" ht="15" customHeight="1" x14ac:dyDescent="0.25">
      <c r="A96" s="4">
        <f t="shared" si="6"/>
        <v>80</v>
      </c>
      <c r="B96" s="22">
        <f t="shared" si="6"/>
        <v>19</v>
      </c>
      <c r="C96" s="2" t="s">
        <v>97</v>
      </c>
      <c r="D96" s="2" t="s">
        <v>469</v>
      </c>
      <c r="E96" s="8">
        <v>2019</v>
      </c>
      <c r="F96" s="24">
        <v>1362419.27</v>
      </c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10"/>
      <c r="R96" s="26">
        <v>1346047.9</v>
      </c>
      <c r="S96" s="26"/>
      <c r="T96" s="26"/>
      <c r="U96" s="9">
        <v>16371.37</v>
      </c>
      <c r="V96" s="172"/>
    </row>
    <row r="97" spans="1:22" ht="15" customHeight="1" x14ac:dyDescent="0.25">
      <c r="A97" s="4">
        <f t="shared" si="6"/>
        <v>81</v>
      </c>
      <c r="B97" s="22">
        <f t="shared" si="6"/>
        <v>20</v>
      </c>
      <c r="C97" s="2" t="s">
        <v>97</v>
      </c>
      <c r="D97" s="2" t="s">
        <v>470</v>
      </c>
      <c r="E97" s="8">
        <v>2019</v>
      </c>
      <c r="F97" s="24">
        <v>7057604.46</v>
      </c>
      <c r="G97" s="26"/>
      <c r="H97" s="26"/>
      <c r="I97" s="26"/>
      <c r="J97" s="26"/>
      <c r="K97" s="26"/>
      <c r="L97" s="26"/>
      <c r="M97" s="26"/>
      <c r="N97" s="26"/>
      <c r="O97" s="26">
        <v>4353293.17</v>
      </c>
      <c r="P97" s="26"/>
      <c r="Q97" s="10"/>
      <c r="R97" s="26">
        <v>2606793.17</v>
      </c>
      <c r="S97" s="26"/>
      <c r="T97" s="26"/>
      <c r="U97" s="9">
        <v>97518.12</v>
      </c>
      <c r="V97" s="172"/>
    </row>
    <row r="98" spans="1:22" ht="15" customHeight="1" x14ac:dyDescent="0.25">
      <c r="A98" s="4">
        <f t="shared" si="6"/>
        <v>82</v>
      </c>
      <c r="B98" s="22">
        <f t="shared" si="6"/>
        <v>21</v>
      </c>
      <c r="C98" s="2" t="s">
        <v>97</v>
      </c>
      <c r="D98" s="2" t="s">
        <v>480</v>
      </c>
      <c r="E98" s="8">
        <v>2019</v>
      </c>
      <c r="F98" s="24">
        <v>2409277.5500000003</v>
      </c>
      <c r="G98" s="26"/>
      <c r="H98" s="26">
        <v>1868923.33</v>
      </c>
      <c r="I98" s="26"/>
      <c r="J98" s="26">
        <v>479479.18</v>
      </c>
      <c r="K98" s="26"/>
      <c r="L98" s="26"/>
      <c r="M98" s="26"/>
      <c r="N98" s="26"/>
      <c r="O98" s="26"/>
      <c r="P98" s="26"/>
      <c r="Q98" s="10"/>
      <c r="R98" s="26"/>
      <c r="S98" s="26"/>
      <c r="T98" s="26"/>
      <c r="U98" s="9">
        <v>60875.040000000001</v>
      </c>
      <c r="V98" s="172"/>
    </row>
    <row r="99" spans="1:22" ht="15" customHeight="1" x14ac:dyDescent="0.25">
      <c r="A99" s="4">
        <f t="shared" si="6"/>
        <v>83</v>
      </c>
      <c r="B99" s="22">
        <f t="shared" si="6"/>
        <v>22</v>
      </c>
      <c r="C99" s="2" t="s">
        <v>97</v>
      </c>
      <c r="D99" s="2" t="s">
        <v>481</v>
      </c>
      <c r="E99" s="8">
        <v>2019</v>
      </c>
      <c r="F99" s="24">
        <v>1831934.3</v>
      </c>
      <c r="G99" s="26"/>
      <c r="H99" s="26">
        <v>1804582.6</v>
      </c>
      <c r="I99" s="26"/>
      <c r="J99" s="26"/>
      <c r="K99" s="26"/>
      <c r="L99" s="26"/>
      <c r="M99" s="26"/>
      <c r="N99" s="26"/>
      <c r="O99" s="26"/>
      <c r="P99" s="26"/>
      <c r="Q99" s="10"/>
      <c r="R99" s="26"/>
      <c r="S99" s="26"/>
      <c r="T99" s="26"/>
      <c r="U99" s="9">
        <v>27351.7</v>
      </c>
      <c r="V99" s="172"/>
    </row>
    <row r="100" spans="1:22" ht="15" customHeight="1" x14ac:dyDescent="0.25">
      <c r="A100" s="4">
        <f t="shared" si="6"/>
        <v>84</v>
      </c>
      <c r="B100" s="22">
        <f t="shared" si="6"/>
        <v>23</v>
      </c>
      <c r="C100" s="2" t="s">
        <v>97</v>
      </c>
      <c r="D100" s="2" t="s">
        <v>486</v>
      </c>
      <c r="E100" s="8">
        <v>2019</v>
      </c>
      <c r="F100" s="24">
        <v>4554579.28</v>
      </c>
      <c r="G100" s="26"/>
      <c r="H100" s="26"/>
      <c r="I100" s="26">
        <v>967099.95</v>
      </c>
      <c r="J100" s="26"/>
      <c r="K100" s="26"/>
      <c r="L100" s="26"/>
      <c r="M100" s="26"/>
      <c r="N100" s="26"/>
      <c r="O100" s="26">
        <v>3525877.08</v>
      </c>
      <c r="P100" s="26"/>
      <c r="Q100" s="10"/>
      <c r="R100" s="26"/>
      <c r="S100" s="26"/>
      <c r="T100" s="26"/>
      <c r="U100" s="9">
        <v>61602.25</v>
      </c>
      <c r="V100" s="172"/>
    </row>
    <row r="101" spans="1:22" ht="15" customHeight="1" x14ac:dyDescent="0.25">
      <c r="A101" s="4">
        <f t="shared" si="6"/>
        <v>85</v>
      </c>
      <c r="B101" s="22">
        <f t="shared" si="6"/>
        <v>24</v>
      </c>
      <c r="C101" s="2" t="s">
        <v>97</v>
      </c>
      <c r="D101" s="2" t="s">
        <v>488</v>
      </c>
      <c r="E101" s="8">
        <v>2019</v>
      </c>
      <c r="F101" s="24">
        <v>1882356.9499999997</v>
      </c>
      <c r="G101" s="26"/>
      <c r="H101" s="26">
        <v>1674361.1399999997</v>
      </c>
      <c r="I101" s="26"/>
      <c r="J101" s="26"/>
      <c r="K101" s="26"/>
      <c r="L101" s="26"/>
      <c r="M101" s="26"/>
      <c r="N101" s="26"/>
      <c r="O101" s="26"/>
      <c r="P101" s="26"/>
      <c r="Q101" s="10"/>
      <c r="R101" s="26"/>
      <c r="S101" s="26">
        <v>178343.57</v>
      </c>
      <c r="T101" s="26"/>
      <c r="U101" s="9">
        <v>29652.240000000002</v>
      </c>
      <c r="V101" s="172"/>
    </row>
    <row r="102" spans="1:22" ht="15" customHeight="1" x14ac:dyDescent="0.25">
      <c r="A102" s="4">
        <f t="shared" si="6"/>
        <v>86</v>
      </c>
      <c r="B102" s="22">
        <f t="shared" si="6"/>
        <v>25</v>
      </c>
      <c r="C102" s="2" t="s">
        <v>97</v>
      </c>
      <c r="D102" s="2" t="s">
        <v>492</v>
      </c>
      <c r="E102" s="8">
        <v>2019</v>
      </c>
      <c r="F102" s="24">
        <v>4796660.8900000006</v>
      </c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10">
        <v>4729770.6100000003</v>
      </c>
      <c r="R102" s="26"/>
      <c r="S102" s="26"/>
      <c r="T102" s="26"/>
      <c r="U102" s="9">
        <v>66890.28</v>
      </c>
      <c r="V102" s="172"/>
    </row>
    <row r="103" spans="1:22" ht="15" customHeight="1" x14ac:dyDescent="0.25">
      <c r="A103" s="4">
        <f t="shared" si="6"/>
        <v>87</v>
      </c>
      <c r="B103" s="22">
        <f t="shared" si="6"/>
        <v>26</v>
      </c>
      <c r="C103" s="2" t="s">
        <v>97</v>
      </c>
      <c r="D103" s="2" t="s">
        <v>493</v>
      </c>
      <c r="E103" s="8">
        <v>2019</v>
      </c>
      <c r="F103" s="24">
        <v>5116977.6800000006</v>
      </c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10">
        <v>5034340.1900000004</v>
      </c>
      <c r="R103" s="26"/>
      <c r="S103" s="26"/>
      <c r="T103" s="26"/>
      <c r="U103" s="9">
        <v>82637.490000000005</v>
      </c>
      <c r="V103" s="172"/>
    </row>
    <row r="104" spans="1:22" ht="15" customHeight="1" x14ac:dyDescent="0.25">
      <c r="A104" s="4">
        <f t="shared" si="6"/>
        <v>88</v>
      </c>
      <c r="B104" s="22">
        <f t="shared" si="6"/>
        <v>27</v>
      </c>
      <c r="C104" s="2" t="s">
        <v>97</v>
      </c>
      <c r="D104" s="2" t="s">
        <v>495</v>
      </c>
      <c r="E104" s="8">
        <v>2019</v>
      </c>
      <c r="F104" s="24">
        <v>6285308.0600000005</v>
      </c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10">
        <v>6201426.9100000001</v>
      </c>
      <c r="R104" s="26"/>
      <c r="S104" s="26"/>
      <c r="T104" s="26"/>
      <c r="U104" s="9">
        <v>83881.149999999994</v>
      </c>
      <c r="V104" s="172"/>
    </row>
    <row r="105" spans="1:22" ht="15" customHeight="1" x14ac:dyDescent="0.25">
      <c r="A105" s="4">
        <f t="shared" si="6"/>
        <v>89</v>
      </c>
      <c r="B105" s="22">
        <f t="shared" si="6"/>
        <v>28</v>
      </c>
      <c r="C105" s="2" t="s">
        <v>97</v>
      </c>
      <c r="D105" s="2" t="s">
        <v>496</v>
      </c>
      <c r="E105" s="8">
        <v>2019</v>
      </c>
      <c r="F105" s="24">
        <v>1147475.1700000002</v>
      </c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10"/>
      <c r="R105" s="26">
        <v>1132332.56</v>
      </c>
      <c r="S105" s="26"/>
      <c r="T105" s="26"/>
      <c r="U105" s="9">
        <v>15142.61</v>
      </c>
      <c r="V105" s="172"/>
    </row>
    <row r="106" spans="1:22" ht="15" customHeight="1" x14ac:dyDescent="0.25">
      <c r="A106" s="4">
        <f t="shared" si="6"/>
        <v>90</v>
      </c>
      <c r="B106" s="22">
        <f t="shared" si="6"/>
        <v>29</v>
      </c>
      <c r="C106" s="2" t="s">
        <v>97</v>
      </c>
      <c r="D106" s="2" t="s">
        <v>497</v>
      </c>
      <c r="E106" s="8">
        <v>2019</v>
      </c>
      <c r="F106" s="24">
        <v>2668557.4000000004</v>
      </c>
      <c r="G106" s="26"/>
      <c r="H106" s="26"/>
      <c r="I106" s="26"/>
      <c r="J106" s="26"/>
      <c r="K106" s="26"/>
      <c r="L106" s="26"/>
      <c r="M106" s="26"/>
      <c r="N106" s="26"/>
      <c r="O106" s="26">
        <v>2637882.4300000002</v>
      </c>
      <c r="P106" s="26"/>
      <c r="Q106" s="10"/>
      <c r="R106" s="26"/>
      <c r="S106" s="26"/>
      <c r="T106" s="26"/>
      <c r="U106" s="9">
        <v>30674.97</v>
      </c>
      <c r="V106" s="172"/>
    </row>
    <row r="107" spans="1:22" ht="15" customHeight="1" x14ac:dyDescent="0.25">
      <c r="A107" s="4">
        <f t="shared" si="6"/>
        <v>91</v>
      </c>
      <c r="B107" s="22">
        <f t="shared" si="6"/>
        <v>30</v>
      </c>
      <c r="C107" s="2" t="s">
        <v>97</v>
      </c>
      <c r="D107" s="2" t="s">
        <v>498</v>
      </c>
      <c r="E107" s="8">
        <v>2019</v>
      </c>
      <c r="F107" s="24">
        <v>5944243.1900000004</v>
      </c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10">
        <v>5872388.9900000002</v>
      </c>
      <c r="R107" s="26"/>
      <c r="S107" s="26"/>
      <c r="T107" s="26"/>
      <c r="U107" s="9">
        <v>71854.2</v>
      </c>
      <c r="V107" s="172"/>
    </row>
    <row r="108" spans="1:22" ht="15" customHeight="1" x14ac:dyDescent="0.25">
      <c r="A108" s="4">
        <f t="shared" si="6"/>
        <v>92</v>
      </c>
      <c r="B108" s="22">
        <f t="shared" si="6"/>
        <v>31</v>
      </c>
      <c r="C108" s="2" t="s">
        <v>97</v>
      </c>
      <c r="D108" s="2" t="s">
        <v>510</v>
      </c>
      <c r="E108" s="8">
        <v>2019</v>
      </c>
      <c r="F108" s="24">
        <v>4221343.8499999996</v>
      </c>
      <c r="G108" s="26"/>
      <c r="H108" s="26"/>
      <c r="I108" s="26"/>
      <c r="J108" s="26"/>
      <c r="K108" s="26"/>
      <c r="L108" s="26"/>
      <c r="M108" s="26"/>
      <c r="N108" s="26"/>
      <c r="O108" s="26">
        <v>2904187.67</v>
      </c>
      <c r="P108" s="26"/>
      <c r="Q108" s="10"/>
      <c r="R108" s="26">
        <v>1258869.3400000001</v>
      </c>
      <c r="S108" s="26"/>
      <c r="T108" s="26"/>
      <c r="U108" s="9">
        <v>58286.84</v>
      </c>
      <c r="V108" s="172"/>
    </row>
    <row r="109" spans="1:22" ht="15" customHeight="1" x14ac:dyDescent="0.25">
      <c r="A109" s="4">
        <f t="shared" si="6"/>
        <v>93</v>
      </c>
      <c r="B109" s="22">
        <f t="shared" si="6"/>
        <v>32</v>
      </c>
      <c r="C109" s="2" t="s">
        <v>97</v>
      </c>
      <c r="D109" s="2" t="s">
        <v>514</v>
      </c>
      <c r="E109" s="8">
        <v>2019</v>
      </c>
      <c r="F109" s="24">
        <v>7489690.1399999997</v>
      </c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10">
        <v>5207227.17</v>
      </c>
      <c r="R109" s="26">
        <v>2164829.9500000002</v>
      </c>
      <c r="S109" s="26"/>
      <c r="T109" s="26"/>
      <c r="U109" s="9">
        <v>117633.01999999999</v>
      </c>
      <c r="V109" s="172"/>
    </row>
    <row r="110" spans="1:22" ht="15" customHeight="1" x14ac:dyDescent="0.25">
      <c r="A110" s="4">
        <f t="shared" si="6"/>
        <v>94</v>
      </c>
      <c r="B110" s="22">
        <f t="shared" si="6"/>
        <v>33</v>
      </c>
      <c r="C110" s="2" t="s">
        <v>97</v>
      </c>
      <c r="D110" s="2" t="s">
        <v>515</v>
      </c>
      <c r="E110" s="8">
        <v>2019</v>
      </c>
      <c r="F110" s="24">
        <v>2884903.67</v>
      </c>
      <c r="G110" s="26"/>
      <c r="H110" s="26"/>
      <c r="I110" s="26"/>
      <c r="J110" s="26"/>
      <c r="K110" s="26"/>
      <c r="L110" s="26"/>
      <c r="M110" s="26"/>
      <c r="N110" s="26"/>
      <c r="O110" s="26">
        <v>2846460.67</v>
      </c>
      <c r="P110" s="26"/>
      <c r="Q110" s="10"/>
      <c r="R110" s="26"/>
      <c r="S110" s="26"/>
      <c r="T110" s="26"/>
      <c r="U110" s="9">
        <v>38443</v>
      </c>
      <c r="V110" s="172"/>
    </row>
    <row r="111" spans="1:22" ht="15" customHeight="1" x14ac:dyDescent="0.25">
      <c r="A111" s="4">
        <f t="shared" ref="A111:B126" si="7">A110+1</f>
        <v>95</v>
      </c>
      <c r="B111" s="22">
        <f t="shared" si="7"/>
        <v>34</v>
      </c>
      <c r="C111" s="2" t="s">
        <v>97</v>
      </c>
      <c r="D111" s="2" t="s">
        <v>528</v>
      </c>
      <c r="E111" s="8">
        <v>2019</v>
      </c>
      <c r="F111" s="24">
        <v>2771627.5500000003</v>
      </c>
      <c r="G111" s="26"/>
      <c r="H111" s="26">
        <v>2228698.69</v>
      </c>
      <c r="I111" s="26">
        <v>473272.87</v>
      </c>
      <c r="J111" s="26"/>
      <c r="K111" s="26"/>
      <c r="L111" s="26"/>
      <c r="M111" s="26"/>
      <c r="N111" s="26"/>
      <c r="O111" s="26"/>
      <c r="P111" s="26"/>
      <c r="Q111" s="10"/>
      <c r="R111" s="26"/>
      <c r="S111" s="26"/>
      <c r="T111" s="26"/>
      <c r="U111" s="9">
        <v>69655.990000000005</v>
      </c>
      <c r="V111" s="172"/>
    </row>
    <row r="112" spans="1:22" ht="15" customHeight="1" x14ac:dyDescent="0.25">
      <c r="A112" s="4">
        <f t="shared" si="7"/>
        <v>96</v>
      </c>
      <c r="B112" s="22">
        <f t="shared" si="7"/>
        <v>35</v>
      </c>
      <c r="C112" s="2" t="s">
        <v>97</v>
      </c>
      <c r="D112" s="2" t="s">
        <v>530</v>
      </c>
      <c r="E112" s="8">
        <v>2019</v>
      </c>
      <c r="F112" s="24">
        <v>1522366.0100000002</v>
      </c>
      <c r="G112" s="26"/>
      <c r="H112" s="26"/>
      <c r="I112" s="26"/>
      <c r="J112" s="26"/>
      <c r="K112" s="26"/>
      <c r="L112" s="26"/>
      <c r="M112" s="26"/>
      <c r="N112" s="26"/>
      <c r="O112" s="26">
        <v>636864.06000000006</v>
      </c>
      <c r="P112" s="26"/>
      <c r="Q112" s="10"/>
      <c r="R112" s="26">
        <v>863884.83</v>
      </c>
      <c r="S112" s="26"/>
      <c r="T112" s="26"/>
      <c r="U112" s="9">
        <v>21617.120000000003</v>
      </c>
      <c r="V112" s="172"/>
    </row>
    <row r="113" spans="1:22" ht="15" customHeight="1" x14ac:dyDescent="0.25">
      <c r="A113" s="4">
        <f t="shared" si="7"/>
        <v>97</v>
      </c>
      <c r="B113" s="22">
        <f t="shared" si="7"/>
        <v>36</v>
      </c>
      <c r="C113" s="2" t="s">
        <v>97</v>
      </c>
      <c r="D113" s="2" t="s">
        <v>531</v>
      </c>
      <c r="E113" s="8">
        <v>2019</v>
      </c>
      <c r="F113" s="24">
        <v>2302855.58</v>
      </c>
      <c r="G113" s="26"/>
      <c r="H113" s="26"/>
      <c r="I113" s="26"/>
      <c r="J113" s="26"/>
      <c r="K113" s="26"/>
      <c r="L113" s="26"/>
      <c r="M113" s="26"/>
      <c r="N113" s="26"/>
      <c r="O113" s="26">
        <v>1042813.67</v>
      </c>
      <c r="P113" s="26"/>
      <c r="Q113" s="10"/>
      <c r="R113" s="26">
        <v>1229657.53</v>
      </c>
      <c r="S113" s="26"/>
      <c r="T113" s="26"/>
      <c r="U113" s="9">
        <v>30384.379999999997</v>
      </c>
      <c r="V113" s="172"/>
    </row>
    <row r="114" spans="1:22" ht="15" customHeight="1" x14ac:dyDescent="0.25">
      <c r="A114" s="4">
        <f t="shared" si="7"/>
        <v>98</v>
      </c>
      <c r="B114" s="22">
        <f t="shared" si="7"/>
        <v>37</v>
      </c>
      <c r="C114" s="2" t="s">
        <v>97</v>
      </c>
      <c r="D114" s="2" t="s">
        <v>533</v>
      </c>
      <c r="E114" s="8">
        <v>2019</v>
      </c>
      <c r="F114" s="24">
        <v>8140314.1700000009</v>
      </c>
      <c r="G114" s="26"/>
      <c r="H114" s="26">
        <v>2923653.04</v>
      </c>
      <c r="I114" s="26"/>
      <c r="J114" s="26">
        <v>895580.82</v>
      </c>
      <c r="K114" s="26"/>
      <c r="L114" s="26"/>
      <c r="M114" s="26"/>
      <c r="N114" s="26"/>
      <c r="O114" s="26">
        <v>4204351.87</v>
      </c>
      <c r="P114" s="26"/>
      <c r="Q114" s="10"/>
      <c r="R114" s="26"/>
      <c r="S114" s="26"/>
      <c r="T114" s="26"/>
      <c r="U114" s="9">
        <v>116728.44</v>
      </c>
      <c r="V114" s="172"/>
    </row>
    <row r="115" spans="1:22" ht="15" customHeight="1" x14ac:dyDescent="0.25">
      <c r="A115" s="4">
        <f t="shared" si="7"/>
        <v>99</v>
      </c>
      <c r="B115" s="22">
        <f t="shared" si="7"/>
        <v>38</v>
      </c>
      <c r="C115" s="2" t="s">
        <v>97</v>
      </c>
      <c r="D115" s="2" t="s">
        <v>534</v>
      </c>
      <c r="E115" s="8">
        <v>2019</v>
      </c>
      <c r="F115" s="24">
        <v>8242576.6299999999</v>
      </c>
      <c r="G115" s="26"/>
      <c r="H115" s="26"/>
      <c r="I115" s="26">
        <v>806129.91</v>
      </c>
      <c r="J115" s="26"/>
      <c r="K115" s="26"/>
      <c r="L115" s="26"/>
      <c r="M115" s="26"/>
      <c r="N115" s="26"/>
      <c r="O115" s="26">
        <v>4560573.51</v>
      </c>
      <c r="P115" s="26"/>
      <c r="Q115" s="10"/>
      <c r="R115" s="26">
        <v>2768242.37</v>
      </c>
      <c r="S115" s="26"/>
      <c r="T115" s="26"/>
      <c r="U115" s="9">
        <v>107630.84</v>
      </c>
      <c r="V115" s="172"/>
    </row>
    <row r="116" spans="1:22" ht="15" customHeight="1" x14ac:dyDescent="0.25">
      <c r="A116" s="4">
        <f t="shared" si="7"/>
        <v>100</v>
      </c>
      <c r="B116" s="22">
        <f t="shared" si="7"/>
        <v>39</v>
      </c>
      <c r="C116" s="2" t="s">
        <v>97</v>
      </c>
      <c r="D116" s="2" t="s">
        <v>535</v>
      </c>
      <c r="E116" s="8">
        <v>2019</v>
      </c>
      <c r="F116" s="24">
        <v>4905896.13</v>
      </c>
      <c r="G116" s="26"/>
      <c r="H116" s="26"/>
      <c r="I116" s="26">
        <v>621188.98</v>
      </c>
      <c r="J116" s="26"/>
      <c r="K116" s="26"/>
      <c r="L116" s="26"/>
      <c r="M116" s="26"/>
      <c r="N116" s="26"/>
      <c r="O116" s="26">
        <v>2802193</v>
      </c>
      <c r="P116" s="26"/>
      <c r="Q116" s="10"/>
      <c r="R116" s="26">
        <v>1420593.98</v>
      </c>
      <c r="S116" s="26"/>
      <c r="T116" s="26"/>
      <c r="U116" s="9">
        <v>61920.17</v>
      </c>
      <c r="V116" s="172"/>
    </row>
    <row r="117" spans="1:22" ht="15" customHeight="1" x14ac:dyDescent="0.25">
      <c r="A117" s="4">
        <f t="shared" si="7"/>
        <v>101</v>
      </c>
      <c r="B117" s="22">
        <f t="shared" si="7"/>
        <v>40</v>
      </c>
      <c r="C117" s="2" t="s">
        <v>97</v>
      </c>
      <c r="D117" s="2" t="s">
        <v>536</v>
      </c>
      <c r="E117" s="8">
        <v>2019</v>
      </c>
      <c r="F117" s="24">
        <v>2253059.0099999998</v>
      </c>
      <c r="G117" s="26"/>
      <c r="H117" s="26"/>
      <c r="I117" s="26"/>
      <c r="J117" s="26"/>
      <c r="K117" s="26"/>
      <c r="L117" s="26"/>
      <c r="M117" s="26"/>
      <c r="N117" s="26"/>
      <c r="O117" s="26">
        <v>895793.24</v>
      </c>
      <c r="P117" s="26"/>
      <c r="Q117" s="10"/>
      <c r="R117" s="26">
        <v>1328436.2</v>
      </c>
      <c r="S117" s="26"/>
      <c r="T117" s="26"/>
      <c r="U117" s="9">
        <v>28829.57</v>
      </c>
      <c r="V117" s="172"/>
    </row>
    <row r="118" spans="1:22" ht="15" customHeight="1" x14ac:dyDescent="0.25">
      <c r="A118" s="4">
        <f t="shared" si="7"/>
        <v>102</v>
      </c>
      <c r="B118" s="22">
        <f t="shared" si="7"/>
        <v>41</v>
      </c>
      <c r="C118" s="2" t="s">
        <v>582</v>
      </c>
      <c r="D118" s="2" t="s">
        <v>586</v>
      </c>
      <c r="E118" s="8">
        <v>2019</v>
      </c>
      <c r="F118" s="24">
        <v>1216292.75</v>
      </c>
      <c r="G118" s="26"/>
      <c r="H118" s="26"/>
      <c r="I118" s="26">
        <v>1216292.75</v>
      </c>
      <c r="J118" s="26"/>
      <c r="K118" s="26"/>
      <c r="L118" s="26"/>
      <c r="M118" s="26"/>
      <c r="N118" s="26"/>
      <c r="O118" s="26"/>
      <c r="P118" s="26"/>
      <c r="Q118" s="10"/>
      <c r="R118" s="26"/>
      <c r="S118" s="26"/>
      <c r="T118" s="26"/>
      <c r="U118" s="9">
        <v>0</v>
      </c>
      <c r="V118" s="172"/>
    </row>
    <row r="119" spans="1:22" ht="15" customHeight="1" x14ac:dyDescent="0.25">
      <c r="A119" s="4">
        <f t="shared" si="7"/>
        <v>103</v>
      </c>
      <c r="B119" s="22">
        <f t="shared" si="7"/>
        <v>42</v>
      </c>
      <c r="C119" s="2" t="s">
        <v>582</v>
      </c>
      <c r="D119" s="2" t="s">
        <v>589</v>
      </c>
      <c r="E119" s="8">
        <v>2019</v>
      </c>
      <c r="F119" s="24">
        <v>904939.2699999999</v>
      </c>
      <c r="G119" s="26"/>
      <c r="H119" s="26"/>
      <c r="I119" s="26">
        <v>895705.2</v>
      </c>
      <c r="J119" s="26"/>
      <c r="K119" s="26"/>
      <c r="L119" s="26"/>
      <c r="M119" s="26"/>
      <c r="N119" s="26"/>
      <c r="O119" s="26"/>
      <c r="P119" s="26"/>
      <c r="Q119" s="10"/>
      <c r="R119" s="26"/>
      <c r="S119" s="26"/>
      <c r="T119" s="26"/>
      <c r="U119" s="9">
        <v>9234.07</v>
      </c>
      <c r="V119" s="172"/>
    </row>
    <row r="120" spans="1:22" ht="15" customHeight="1" x14ac:dyDescent="0.25">
      <c r="A120" s="4">
        <f t="shared" si="7"/>
        <v>104</v>
      </c>
      <c r="B120" s="22">
        <f t="shared" si="7"/>
        <v>43</v>
      </c>
      <c r="C120" s="2" t="s">
        <v>582</v>
      </c>
      <c r="D120" s="2" t="s">
        <v>590</v>
      </c>
      <c r="E120" s="8">
        <v>2019</v>
      </c>
      <c r="F120" s="24">
        <v>856903.95000000007</v>
      </c>
      <c r="G120" s="26"/>
      <c r="H120" s="26"/>
      <c r="I120" s="26">
        <v>847689.93</v>
      </c>
      <c r="J120" s="26"/>
      <c r="K120" s="26"/>
      <c r="L120" s="26"/>
      <c r="M120" s="26"/>
      <c r="N120" s="26"/>
      <c r="O120" s="26"/>
      <c r="P120" s="26"/>
      <c r="Q120" s="10"/>
      <c r="R120" s="26"/>
      <c r="S120" s="26"/>
      <c r="T120" s="26"/>
      <c r="U120" s="9">
        <v>9214.02</v>
      </c>
      <c r="V120" s="172"/>
    </row>
    <row r="121" spans="1:22" ht="15" customHeight="1" x14ac:dyDescent="0.25">
      <c r="A121" s="4">
        <f t="shared" si="7"/>
        <v>105</v>
      </c>
      <c r="B121" s="22">
        <f t="shared" si="7"/>
        <v>44</v>
      </c>
      <c r="C121" s="2" t="s">
        <v>582</v>
      </c>
      <c r="D121" s="2" t="s">
        <v>592</v>
      </c>
      <c r="E121" s="8">
        <v>2019</v>
      </c>
      <c r="F121" s="24">
        <v>1659637.9100000001</v>
      </c>
      <c r="G121" s="26"/>
      <c r="H121" s="26"/>
      <c r="I121" s="26">
        <v>1643205.85</v>
      </c>
      <c r="J121" s="26"/>
      <c r="K121" s="26"/>
      <c r="L121" s="26"/>
      <c r="M121" s="26"/>
      <c r="N121" s="26"/>
      <c r="O121" s="26"/>
      <c r="P121" s="26"/>
      <c r="Q121" s="10"/>
      <c r="R121" s="26"/>
      <c r="S121" s="26"/>
      <c r="T121" s="26"/>
      <c r="U121" s="9">
        <v>16432.060000000001</v>
      </c>
      <c r="V121" s="172"/>
    </row>
    <row r="122" spans="1:22" ht="15" customHeight="1" x14ac:dyDescent="0.25">
      <c r="A122" s="4">
        <f t="shared" si="7"/>
        <v>106</v>
      </c>
      <c r="B122" s="22">
        <f t="shared" si="7"/>
        <v>45</v>
      </c>
      <c r="C122" s="2" t="s">
        <v>582</v>
      </c>
      <c r="D122" s="2" t="s">
        <v>593</v>
      </c>
      <c r="E122" s="8">
        <v>2019</v>
      </c>
      <c r="F122" s="24">
        <v>5009707.8899999997</v>
      </c>
      <c r="G122" s="26"/>
      <c r="H122" s="26"/>
      <c r="I122" s="26"/>
      <c r="J122" s="26">
        <v>531435.63</v>
      </c>
      <c r="K122" s="26"/>
      <c r="L122" s="26"/>
      <c r="M122" s="26"/>
      <c r="N122" s="26"/>
      <c r="O122" s="26">
        <v>4478272.26</v>
      </c>
      <c r="P122" s="26"/>
      <c r="Q122" s="10"/>
      <c r="R122" s="26"/>
      <c r="S122" s="26"/>
      <c r="T122" s="26"/>
      <c r="U122" s="9">
        <v>0</v>
      </c>
      <c r="V122" s="172"/>
    </row>
    <row r="123" spans="1:22" ht="15" customHeight="1" x14ac:dyDescent="0.25">
      <c r="A123" s="4">
        <f t="shared" si="7"/>
        <v>107</v>
      </c>
      <c r="B123" s="22">
        <f t="shared" si="7"/>
        <v>46</v>
      </c>
      <c r="C123" s="2" t="s">
        <v>54</v>
      </c>
      <c r="D123" s="2" t="s">
        <v>606</v>
      </c>
      <c r="E123" s="8">
        <v>2019</v>
      </c>
      <c r="F123" s="24">
        <v>4990304.7899999991</v>
      </c>
      <c r="G123" s="26"/>
      <c r="H123" s="26"/>
      <c r="I123" s="26"/>
      <c r="J123" s="26"/>
      <c r="K123" s="26"/>
      <c r="L123" s="26"/>
      <c r="M123" s="26"/>
      <c r="N123" s="26"/>
      <c r="O123" s="26">
        <v>1401060.34</v>
      </c>
      <c r="P123" s="26"/>
      <c r="Q123" s="10">
        <v>3379911.46</v>
      </c>
      <c r="R123" s="26">
        <v>132590.64000000001</v>
      </c>
      <c r="S123" s="26"/>
      <c r="T123" s="26"/>
      <c r="U123" s="9">
        <v>76742.350000000006</v>
      </c>
      <c r="V123" s="172"/>
    </row>
    <row r="124" spans="1:22" ht="15" customHeight="1" x14ac:dyDescent="0.25">
      <c r="A124" s="4">
        <f t="shared" si="7"/>
        <v>108</v>
      </c>
      <c r="B124" s="22">
        <f t="shared" si="7"/>
        <v>47</v>
      </c>
      <c r="C124" s="2" t="s">
        <v>54</v>
      </c>
      <c r="D124" s="2" t="s">
        <v>218</v>
      </c>
      <c r="E124" s="8">
        <v>2019</v>
      </c>
      <c r="F124" s="24">
        <v>3991516.06</v>
      </c>
      <c r="G124" s="26"/>
      <c r="H124" s="26"/>
      <c r="I124" s="26">
        <v>146841.51</v>
      </c>
      <c r="J124" s="26"/>
      <c r="K124" s="26"/>
      <c r="L124" s="26"/>
      <c r="M124" s="26"/>
      <c r="N124" s="26"/>
      <c r="O124" s="26">
        <v>289753.42</v>
      </c>
      <c r="P124" s="26"/>
      <c r="Q124" s="10">
        <v>3354438.83</v>
      </c>
      <c r="R124" s="26">
        <v>148728.04</v>
      </c>
      <c r="S124" s="26"/>
      <c r="T124" s="26"/>
      <c r="U124" s="9">
        <v>51754.26</v>
      </c>
      <c r="V124" s="172"/>
    </row>
    <row r="125" spans="1:22" ht="15" customHeight="1" x14ac:dyDescent="0.25">
      <c r="A125" s="4">
        <f t="shared" si="7"/>
        <v>109</v>
      </c>
      <c r="B125" s="22">
        <f t="shared" si="7"/>
        <v>48</v>
      </c>
      <c r="C125" s="2" t="s">
        <v>54</v>
      </c>
      <c r="D125" s="2" t="s">
        <v>607</v>
      </c>
      <c r="E125" s="8">
        <v>2019</v>
      </c>
      <c r="F125" s="24">
        <v>4893035.9400000004</v>
      </c>
      <c r="G125" s="26"/>
      <c r="H125" s="26"/>
      <c r="I125" s="26"/>
      <c r="J125" s="26">
        <v>65712.06</v>
      </c>
      <c r="K125" s="26"/>
      <c r="L125" s="26"/>
      <c r="M125" s="26"/>
      <c r="N125" s="26"/>
      <c r="O125" s="26">
        <v>1319976.3999999999</v>
      </c>
      <c r="P125" s="26"/>
      <c r="Q125" s="10">
        <v>3340412.68</v>
      </c>
      <c r="R125" s="26">
        <v>103494.3</v>
      </c>
      <c r="S125" s="26"/>
      <c r="T125" s="26"/>
      <c r="U125" s="9">
        <v>63440.5</v>
      </c>
      <c r="V125" s="172"/>
    </row>
    <row r="126" spans="1:22" ht="15" customHeight="1" x14ac:dyDescent="0.25">
      <c r="A126" s="4">
        <f t="shared" si="7"/>
        <v>110</v>
      </c>
      <c r="B126" s="22">
        <f t="shared" si="7"/>
        <v>49</v>
      </c>
      <c r="C126" s="2" t="s">
        <v>54</v>
      </c>
      <c r="D126" s="2" t="s">
        <v>608</v>
      </c>
      <c r="E126" s="8">
        <v>2019</v>
      </c>
      <c r="F126" s="24">
        <v>5875365.2999999998</v>
      </c>
      <c r="G126" s="26">
        <v>381336.25</v>
      </c>
      <c r="H126" s="26">
        <v>366381.51</v>
      </c>
      <c r="I126" s="26"/>
      <c r="J126" s="26">
        <v>230302.57</v>
      </c>
      <c r="K126" s="26"/>
      <c r="L126" s="26"/>
      <c r="M126" s="26"/>
      <c r="N126" s="26"/>
      <c r="O126" s="26">
        <v>1148746.27</v>
      </c>
      <c r="P126" s="26"/>
      <c r="Q126" s="10">
        <v>3538340.19</v>
      </c>
      <c r="R126" s="26">
        <v>120182.99</v>
      </c>
      <c r="S126" s="26"/>
      <c r="T126" s="26"/>
      <c r="U126" s="9">
        <v>90075.520000000004</v>
      </c>
      <c r="V126" s="172"/>
    </row>
    <row r="127" spans="1:22" ht="15" customHeight="1" x14ac:dyDescent="0.25">
      <c r="A127" s="4">
        <f t="shared" ref="A127:B142" si="8">A126+1</f>
        <v>111</v>
      </c>
      <c r="B127" s="22">
        <f t="shared" si="8"/>
        <v>50</v>
      </c>
      <c r="C127" s="2" t="s">
        <v>54</v>
      </c>
      <c r="D127" s="2" t="s">
        <v>609</v>
      </c>
      <c r="E127" s="8">
        <v>2019</v>
      </c>
      <c r="F127" s="24">
        <v>6419485.5300000003</v>
      </c>
      <c r="G127" s="26">
        <v>655836.46</v>
      </c>
      <c r="H127" s="26">
        <v>400108.85</v>
      </c>
      <c r="I127" s="26"/>
      <c r="J127" s="26">
        <v>206346.62</v>
      </c>
      <c r="K127" s="26"/>
      <c r="L127" s="26"/>
      <c r="M127" s="26"/>
      <c r="N127" s="26"/>
      <c r="O127" s="26">
        <v>1408179.06</v>
      </c>
      <c r="P127" s="26"/>
      <c r="Q127" s="10">
        <v>3535858.1599999997</v>
      </c>
      <c r="R127" s="26">
        <v>115728.51999999999</v>
      </c>
      <c r="S127" s="26"/>
      <c r="T127" s="26"/>
      <c r="U127" s="9">
        <v>97427.86</v>
      </c>
      <c r="V127" s="172"/>
    </row>
    <row r="128" spans="1:22" ht="15" customHeight="1" x14ac:dyDescent="0.25">
      <c r="A128" s="4">
        <f t="shared" si="8"/>
        <v>112</v>
      </c>
      <c r="B128" s="22">
        <f t="shared" si="8"/>
        <v>51</v>
      </c>
      <c r="C128" s="2" t="s">
        <v>54</v>
      </c>
      <c r="D128" s="2" t="s">
        <v>610</v>
      </c>
      <c r="E128" s="8">
        <v>2019</v>
      </c>
      <c r="F128" s="24">
        <v>7000477.2599999988</v>
      </c>
      <c r="G128" s="26"/>
      <c r="H128" s="26"/>
      <c r="I128" s="26">
        <v>150016.46</v>
      </c>
      <c r="J128" s="26">
        <v>76357.740000000005</v>
      </c>
      <c r="K128" s="26"/>
      <c r="L128" s="26"/>
      <c r="M128" s="26"/>
      <c r="N128" s="26"/>
      <c r="O128" s="26">
        <v>2146535.58</v>
      </c>
      <c r="P128" s="26"/>
      <c r="Q128" s="10">
        <v>4048194.48</v>
      </c>
      <c r="R128" s="26">
        <v>84171.09</v>
      </c>
      <c r="S128" s="26">
        <v>411554.64000000007</v>
      </c>
      <c r="T128" s="26"/>
      <c r="U128" s="9">
        <v>83647.27</v>
      </c>
      <c r="V128" s="172"/>
    </row>
    <row r="129" spans="1:22" ht="15" customHeight="1" x14ac:dyDescent="0.25">
      <c r="A129" s="4">
        <f t="shared" si="8"/>
        <v>113</v>
      </c>
      <c r="B129" s="22">
        <f t="shared" si="8"/>
        <v>52</v>
      </c>
      <c r="C129" s="2" t="s">
        <v>254</v>
      </c>
      <c r="D129" s="2" t="s">
        <v>638</v>
      </c>
      <c r="E129" s="8">
        <v>2019</v>
      </c>
      <c r="F129" s="24">
        <v>2068469.8900000001</v>
      </c>
      <c r="G129" s="26"/>
      <c r="H129" s="26"/>
      <c r="I129" s="26"/>
      <c r="J129" s="26"/>
      <c r="K129" s="26"/>
      <c r="L129" s="26"/>
      <c r="M129" s="26"/>
      <c r="N129" s="26"/>
      <c r="O129" s="26">
        <v>2048889.8</v>
      </c>
      <c r="P129" s="26"/>
      <c r="Q129" s="10"/>
      <c r="R129" s="26"/>
      <c r="S129" s="26"/>
      <c r="T129" s="26"/>
      <c r="U129" s="9">
        <v>19580.09</v>
      </c>
      <c r="V129" s="172"/>
    </row>
    <row r="130" spans="1:22" ht="15" customHeight="1" x14ac:dyDescent="0.25">
      <c r="A130" s="4">
        <f t="shared" si="8"/>
        <v>114</v>
      </c>
      <c r="B130" s="22">
        <f t="shared" si="8"/>
        <v>53</v>
      </c>
      <c r="C130" s="2" t="s">
        <v>254</v>
      </c>
      <c r="D130" s="2" t="s">
        <v>640</v>
      </c>
      <c r="E130" s="8">
        <v>2019</v>
      </c>
      <c r="F130" s="24">
        <v>2099909.2399999998</v>
      </c>
      <c r="G130" s="26"/>
      <c r="H130" s="26"/>
      <c r="I130" s="26"/>
      <c r="J130" s="26"/>
      <c r="K130" s="26"/>
      <c r="L130" s="26"/>
      <c r="M130" s="26"/>
      <c r="N130" s="26"/>
      <c r="O130" s="26">
        <v>2080032.9499999997</v>
      </c>
      <c r="P130" s="26"/>
      <c r="Q130" s="10"/>
      <c r="R130" s="26"/>
      <c r="S130" s="26"/>
      <c r="T130" s="26"/>
      <c r="U130" s="9">
        <v>19876.29</v>
      </c>
      <c r="V130" s="172"/>
    </row>
    <row r="131" spans="1:22" ht="15" customHeight="1" x14ac:dyDescent="0.25">
      <c r="A131" s="4">
        <f t="shared" si="8"/>
        <v>115</v>
      </c>
      <c r="B131" s="22">
        <f t="shared" si="8"/>
        <v>54</v>
      </c>
      <c r="C131" s="2" t="s">
        <v>281</v>
      </c>
      <c r="D131" s="2" t="s">
        <v>652</v>
      </c>
      <c r="E131" s="8">
        <v>2019</v>
      </c>
      <c r="F131" s="24">
        <v>9416688.5700000003</v>
      </c>
      <c r="G131" s="26"/>
      <c r="H131" s="26"/>
      <c r="I131" s="26"/>
      <c r="J131" s="26"/>
      <c r="K131" s="26"/>
      <c r="L131" s="26"/>
      <c r="M131" s="26"/>
      <c r="N131" s="26"/>
      <c r="O131" s="26">
        <v>3984904.27</v>
      </c>
      <c r="P131" s="26"/>
      <c r="Q131" s="10">
        <v>5322656.6599999992</v>
      </c>
      <c r="R131" s="26"/>
      <c r="S131" s="26"/>
      <c r="T131" s="26"/>
      <c r="U131" s="9">
        <v>109127.64</v>
      </c>
      <c r="V131" s="172"/>
    </row>
    <row r="132" spans="1:22" ht="15" customHeight="1" x14ac:dyDescent="0.25">
      <c r="A132" s="4">
        <f t="shared" si="8"/>
        <v>116</v>
      </c>
      <c r="B132" s="22">
        <f t="shared" si="8"/>
        <v>55</v>
      </c>
      <c r="C132" s="2" t="s">
        <v>303</v>
      </c>
      <c r="D132" s="2" t="s">
        <v>679</v>
      </c>
      <c r="E132" s="8">
        <v>2019</v>
      </c>
      <c r="F132" s="24">
        <v>2603728.8199999998</v>
      </c>
      <c r="G132" s="26"/>
      <c r="H132" s="26"/>
      <c r="I132" s="26">
        <v>1122279.3699999999</v>
      </c>
      <c r="J132" s="26">
        <v>1441970.42</v>
      </c>
      <c r="K132" s="26"/>
      <c r="L132" s="26"/>
      <c r="M132" s="26"/>
      <c r="N132" s="26"/>
      <c r="O132" s="26"/>
      <c r="P132" s="26"/>
      <c r="Q132" s="10"/>
      <c r="R132" s="26"/>
      <c r="S132" s="26"/>
      <c r="T132" s="26"/>
      <c r="U132" s="9">
        <v>39479.03</v>
      </c>
      <c r="V132" s="172"/>
    </row>
    <row r="133" spans="1:22" ht="15" customHeight="1" x14ac:dyDescent="0.25">
      <c r="A133" s="4">
        <f t="shared" si="8"/>
        <v>117</v>
      </c>
      <c r="B133" s="22">
        <f t="shared" si="8"/>
        <v>56</v>
      </c>
      <c r="C133" s="2" t="s">
        <v>303</v>
      </c>
      <c r="D133" s="2" t="s">
        <v>680</v>
      </c>
      <c r="E133" s="8">
        <v>2019</v>
      </c>
      <c r="F133" s="24">
        <v>181993.15</v>
      </c>
      <c r="G133" s="26"/>
      <c r="H133" s="26"/>
      <c r="I133" s="26">
        <v>180304.25</v>
      </c>
      <c r="J133" s="26"/>
      <c r="K133" s="26"/>
      <c r="L133" s="26"/>
      <c r="M133" s="26"/>
      <c r="N133" s="26"/>
      <c r="O133" s="26"/>
      <c r="P133" s="26"/>
      <c r="Q133" s="10"/>
      <c r="R133" s="26"/>
      <c r="S133" s="26"/>
      <c r="T133" s="26"/>
      <c r="U133" s="9">
        <v>1688.9</v>
      </c>
      <c r="V133" s="172"/>
    </row>
    <row r="134" spans="1:22" ht="15" customHeight="1" x14ac:dyDescent="0.25">
      <c r="A134" s="4">
        <f t="shared" si="8"/>
        <v>118</v>
      </c>
      <c r="B134" s="22">
        <f t="shared" si="8"/>
        <v>57</v>
      </c>
      <c r="C134" s="2" t="s">
        <v>303</v>
      </c>
      <c r="D134" s="2" t="s">
        <v>681</v>
      </c>
      <c r="E134" s="8">
        <v>2019</v>
      </c>
      <c r="F134" s="24">
        <v>773687.49</v>
      </c>
      <c r="G134" s="26"/>
      <c r="H134" s="26"/>
      <c r="I134" s="26">
        <v>168886.88</v>
      </c>
      <c r="J134" s="26">
        <v>594333.61</v>
      </c>
      <c r="K134" s="26"/>
      <c r="L134" s="26"/>
      <c r="M134" s="26"/>
      <c r="N134" s="26"/>
      <c r="O134" s="26"/>
      <c r="P134" s="26"/>
      <c r="Q134" s="10"/>
      <c r="R134" s="26"/>
      <c r="S134" s="26"/>
      <c r="T134" s="26"/>
      <c r="U134" s="9">
        <v>10467</v>
      </c>
      <c r="V134" s="172"/>
    </row>
    <row r="135" spans="1:22" ht="15" customHeight="1" x14ac:dyDescent="0.25">
      <c r="A135" s="4">
        <f t="shared" si="8"/>
        <v>119</v>
      </c>
      <c r="B135" s="22">
        <f t="shared" si="8"/>
        <v>58</v>
      </c>
      <c r="C135" s="2" t="s">
        <v>306</v>
      </c>
      <c r="D135" s="2" t="s">
        <v>684</v>
      </c>
      <c r="E135" s="8">
        <v>2019</v>
      </c>
      <c r="F135" s="24">
        <v>1059810.8</v>
      </c>
      <c r="G135" s="26"/>
      <c r="H135" s="26"/>
      <c r="I135" s="26">
        <v>1042484.41</v>
      </c>
      <c r="J135" s="26"/>
      <c r="K135" s="26"/>
      <c r="L135" s="26"/>
      <c r="M135" s="26"/>
      <c r="N135" s="26"/>
      <c r="O135" s="26"/>
      <c r="P135" s="26"/>
      <c r="Q135" s="10"/>
      <c r="R135" s="26"/>
      <c r="S135" s="26"/>
      <c r="T135" s="26"/>
      <c r="U135" s="9">
        <v>17326.39</v>
      </c>
      <c r="V135" s="172"/>
    </row>
    <row r="136" spans="1:22" ht="15" customHeight="1" x14ac:dyDescent="0.25">
      <c r="A136" s="4">
        <f t="shared" si="8"/>
        <v>120</v>
      </c>
      <c r="B136" s="22">
        <f t="shared" si="8"/>
        <v>59</v>
      </c>
      <c r="C136" s="2" t="s">
        <v>306</v>
      </c>
      <c r="D136" s="2" t="s">
        <v>307</v>
      </c>
      <c r="E136" s="8">
        <v>2019</v>
      </c>
      <c r="F136" s="24">
        <v>409388.53</v>
      </c>
      <c r="G136" s="26"/>
      <c r="H136" s="26"/>
      <c r="I136" s="26">
        <v>401612.63</v>
      </c>
      <c r="J136" s="26"/>
      <c r="K136" s="26"/>
      <c r="L136" s="26"/>
      <c r="M136" s="26"/>
      <c r="N136" s="26"/>
      <c r="O136" s="26"/>
      <c r="P136" s="26"/>
      <c r="Q136" s="10"/>
      <c r="R136" s="26"/>
      <c r="S136" s="26"/>
      <c r="T136" s="26"/>
      <c r="U136" s="9">
        <v>7775.9</v>
      </c>
      <c r="V136" s="172"/>
    </row>
    <row r="137" spans="1:22" ht="15" customHeight="1" x14ac:dyDescent="0.25">
      <c r="A137" s="4">
        <f t="shared" si="8"/>
        <v>121</v>
      </c>
      <c r="B137" s="22">
        <f t="shared" si="8"/>
        <v>60</v>
      </c>
      <c r="C137" s="2" t="s">
        <v>306</v>
      </c>
      <c r="D137" s="2" t="s">
        <v>308</v>
      </c>
      <c r="E137" s="8">
        <v>2019</v>
      </c>
      <c r="F137" s="24">
        <v>360173.08999999997</v>
      </c>
      <c r="G137" s="26"/>
      <c r="H137" s="26"/>
      <c r="I137" s="26">
        <v>356860.35</v>
      </c>
      <c r="J137" s="26"/>
      <c r="K137" s="26"/>
      <c r="L137" s="26"/>
      <c r="M137" s="26"/>
      <c r="N137" s="26"/>
      <c r="O137" s="26"/>
      <c r="P137" s="26"/>
      <c r="Q137" s="10"/>
      <c r="R137" s="26"/>
      <c r="S137" s="26"/>
      <c r="T137" s="26"/>
      <c r="U137" s="9">
        <v>3312.74</v>
      </c>
      <c r="V137" s="172"/>
    </row>
    <row r="138" spans="1:22" ht="15" customHeight="1" x14ac:dyDescent="0.25">
      <c r="A138" s="4">
        <f t="shared" si="8"/>
        <v>122</v>
      </c>
      <c r="B138" s="22">
        <f t="shared" si="8"/>
        <v>61</v>
      </c>
      <c r="C138" s="2" t="s">
        <v>306</v>
      </c>
      <c r="D138" s="2" t="s">
        <v>685</v>
      </c>
      <c r="E138" s="8">
        <v>2019</v>
      </c>
      <c r="F138" s="24">
        <v>5855376.7599999998</v>
      </c>
      <c r="G138" s="26">
        <v>4666829.2699999996</v>
      </c>
      <c r="H138" s="26"/>
      <c r="I138" s="26">
        <v>1085451.98</v>
      </c>
      <c r="J138" s="26"/>
      <c r="K138" s="26"/>
      <c r="L138" s="26"/>
      <c r="M138" s="26"/>
      <c r="N138" s="26"/>
      <c r="O138" s="26"/>
      <c r="P138" s="26"/>
      <c r="Q138" s="10"/>
      <c r="R138" s="26"/>
      <c r="S138" s="26"/>
      <c r="T138" s="26"/>
      <c r="U138" s="9">
        <v>103095.51</v>
      </c>
      <c r="V138" s="172"/>
    </row>
    <row r="139" spans="1:22" ht="15" customHeight="1" x14ac:dyDescent="0.25">
      <c r="A139" s="4">
        <f t="shared" si="8"/>
        <v>123</v>
      </c>
      <c r="B139" s="22">
        <f t="shared" si="8"/>
        <v>62</v>
      </c>
      <c r="C139" s="2" t="s">
        <v>306</v>
      </c>
      <c r="D139" s="2" t="s">
        <v>686</v>
      </c>
      <c r="E139" s="8">
        <v>2019</v>
      </c>
      <c r="F139" s="24">
        <v>2487594.48</v>
      </c>
      <c r="G139" s="26">
        <v>2054846.54</v>
      </c>
      <c r="H139" s="26"/>
      <c r="I139" s="26">
        <v>392427.17</v>
      </c>
      <c r="J139" s="26"/>
      <c r="K139" s="26"/>
      <c r="L139" s="26"/>
      <c r="M139" s="26"/>
      <c r="N139" s="26"/>
      <c r="O139" s="26"/>
      <c r="P139" s="26"/>
      <c r="Q139" s="10"/>
      <c r="R139" s="26"/>
      <c r="S139" s="26"/>
      <c r="T139" s="26"/>
      <c r="U139" s="9">
        <v>40320.769999999997</v>
      </c>
      <c r="V139" s="172"/>
    </row>
    <row r="140" spans="1:22" ht="15" customHeight="1" x14ac:dyDescent="0.25">
      <c r="A140" s="4">
        <f t="shared" si="8"/>
        <v>124</v>
      </c>
      <c r="B140" s="22">
        <f t="shared" si="8"/>
        <v>63</v>
      </c>
      <c r="C140" s="2" t="s">
        <v>306</v>
      </c>
      <c r="D140" s="2" t="s">
        <v>687</v>
      </c>
      <c r="E140" s="8">
        <v>2019</v>
      </c>
      <c r="F140" s="24">
        <v>1669468.4500000002</v>
      </c>
      <c r="G140" s="26"/>
      <c r="H140" s="26"/>
      <c r="I140" s="26">
        <v>1653574.1</v>
      </c>
      <c r="J140" s="26"/>
      <c r="K140" s="26"/>
      <c r="L140" s="26"/>
      <c r="M140" s="26"/>
      <c r="N140" s="26"/>
      <c r="O140" s="26"/>
      <c r="P140" s="26"/>
      <c r="Q140" s="10"/>
      <c r="R140" s="26"/>
      <c r="S140" s="26"/>
      <c r="T140" s="26"/>
      <c r="U140" s="9">
        <v>15894.35</v>
      </c>
      <c r="V140" s="172"/>
    </row>
    <row r="141" spans="1:22" ht="15" customHeight="1" x14ac:dyDescent="0.25">
      <c r="A141" s="4">
        <f t="shared" si="8"/>
        <v>125</v>
      </c>
      <c r="B141" s="22">
        <f t="shared" si="8"/>
        <v>64</v>
      </c>
      <c r="C141" s="2" t="s">
        <v>306</v>
      </c>
      <c r="D141" s="2" t="s">
        <v>688</v>
      </c>
      <c r="E141" s="8">
        <v>2019</v>
      </c>
      <c r="F141" s="24">
        <v>1477877.88</v>
      </c>
      <c r="G141" s="26"/>
      <c r="H141" s="26"/>
      <c r="I141" s="26">
        <v>1448946.23</v>
      </c>
      <c r="J141" s="26"/>
      <c r="K141" s="26"/>
      <c r="L141" s="26"/>
      <c r="M141" s="26"/>
      <c r="N141" s="26"/>
      <c r="O141" s="26"/>
      <c r="P141" s="26"/>
      <c r="Q141" s="10"/>
      <c r="R141" s="26"/>
      <c r="S141" s="26"/>
      <c r="T141" s="26"/>
      <c r="U141" s="9">
        <v>28931.65</v>
      </c>
      <c r="V141" s="172"/>
    </row>
    <row r="142" spans="1:22" ht="15" customHeight="1" x14ac:dyDescent="0.25">
      <c r="A142" s="4">
        <f t="shared" si="8"/>
        <v>126</v>
      </c>
      <c r="B142" s="22">
        <f t="shared" si="8"/>
        <v>65</v>
      </c>
      <c r="C142" s="2" t="s">
        <v>306</v>
      </c>
      <c r="D142" s="2" t="s">
        <v>689</v>
      </c>
      <c r="E142" s="8">
        <v>2019</v>
      </c>
      <c r="F142" s="24">
        <v>6294364.330000001</v>
      </c>
      <c r="G142" s="26">
        <v>4050346.62</v>
      </c>
      <c r="H142" s="26"/>
      <c r="I142" s="26">
        <v>895831.78</v>
      </c>
      <c r="J142" s="26">
        <v>1253072.53</v>
      </c>
      <c r="K142" s="26"/>
      <c r="L142" s="26"/>
      <c r="M142" s="26"/>
      <c r="N142" s="26"/>
      <c r="O142" s="26"/>
      <c r="P142" s="26"/>
      <c r="Q142" s="10"/>
      <c r="R142" s="26"/>
      <c r="S142" s="26"/>
      <c r="T142" s="26"/>
      <c r="U142" s="9">
        <v>95113.4</v>
      </c>
      <c r="V142" s="172"/>
    </row>
    <row r="143" spans="1:22" ht="15" customHeight="1" x14ac:dyDescent="0.25">
      <c r="A143" s="4">
        <f t="shared" ref="A143:B145" si="9">A142+1</f>
        <v>127</v>
      </c>
      <c r="B143" s="22">
        <f t="shared" si="9"/>
        <v>66</v>
      </c>
      <c r="C143" s="2" t="s">
        <v>306</v>
      </c>
      <c r="D143" s="2" t="s">
        <v>690</v>
      </c>
      <c r="E143" s="8">
        <v>2019</v>
      </c>
      <c r="F143" s="24">
        <v>8296847.8399999999</v>
      </c>
      <c r="G143" s="26">
        <v>6528475.25</v>
      </c>
      <c r="H143" s="26"/>
      <c r="I143" s="26">
        <v>1640790.63</v>
      </c>
      <c r="J143" s="26"/>
      <c r="K143" s="26"/>
      <c r="L143" s="26"/>
      <c r="M143" s="26"/>
      <c r="N143" s="26"/>
      <c r="O143" s="26"/>
      <c r="P143" s="26"/>
      <c r="Q143" s="10"/>
      <c r="R143" s="26"/>
      <c r="S143" s="26"/>
      <c r="T143" s="26"/>
      <c r="U143" s="9">
        <v>127581.96</v>
      </c>
      <c r="V143" s="172"/>
    </row>
    <row r="144" spans="1:22" ht="15" customHeight="1" x14ac:dyDescent="0.25">
      <c r="A144" s="4">
        <f t="shared" si="9"/>
        <v>128</v>
      </c>
      <c r="B144" s="22">
        <f t="shared" si="9"/>
        <v>67</v>
      </c>
      <c r="C144" s="2" t="s">
        <v>306</v>
      </c>
      <c r="D144" s="2" t="s">
        <v>691</v>
      </c>
      <c r="E144" s="8">
        <v>2019</v>
      </c>
      <c r="F144" s="24">
        <v>3992996.0199999996</v>
      </c>
      <c r="G144" s="26">
        <v>2888289.13</v>
      </c>
      <c r="H144" s="26"/>
      <c r="I144" s="26">
        <v>1044978.22</v>
      </c>
      <c r="J144" s="26"/>
      <c r="K144" s="26"/>
      <c r="L144" s="26"/>
      <c r="M144" s="26"/>
      <c r="N144" s="26"/>
      <c r="O144" s="26"/>
      <c r="P144" s="26"/>
      <c r="Q144" s="10"/>
      <c r="R144" s="26"/>
      <c r="S144" s="26"/>
      <c r="T144" s="26"/>
      <c r="U144" s="9">
        <v>59728.67</v>
      </c>
      <c r="V144" s="172"/>
    </row>
    <row r="145" spans="1:22" ht="15" customHeight="1" x14ac:dyDescent="0.25">
      <c r="A145" s="4">
        <f t="shared" si="9"/>
        <v>129</v>
      </c>
      <c r="B145" s="22">
        <f t="shared" si="9"/>
        <v>68</v>
      </c>
      <c r="C145" s="2" t="s">
        <v>693</v>
      </c>
      <c r="D145" s="2" t="s">
        <v>694</v>
      </c>
      <c r="E145" s="8">
        <v>2019</v>
      </c>
      <c r="F145" s="24">
        <v>1704073.35</v>
      </c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10"/>
      <c r="R145" s="26">
        <v>1681095.28</v>
      </c>
      <c r="S145" s="26"/>
      <c r="T145" s="26"/>
      <c r="U145" s="9">
        <v>22978.07</v>
      </c>
      <c r="V145" s="172"/>
    </row>
    <row r="146" spans="1:22" s="19" customFormat="1" x14ac:dyDescent="0.25">
      <c r="A146" s="147"/>
      <c r="B146" s="143"/>
      <c r="C146" s="143"/>
      <c r="D146" s="143" t="s">
        <v>1340</v>
      </c>
      <c r="E146" s="8"/>
      <c r="F146" s="53">
        <v>772180598.37155437</v>
      </c>
      <c r="G146" s="53">
        <v>113104784.63671987</v>
      </c>
      <c r="H146" s="53">
        <v>68267158.249369293</v>
      </c>
      <c r="I146" s="53">
        <v>23801827.355599999</v>
      </c>
      <c r="J146" s="53">
        <v>40345517.331465393</v>
      </c>
      <c r="K146" s="53">
        <v>1503627.44</v>
      </c>
      <c r="L146" s="53">
        <v>0</v>
      </c>
      <c r="M146" s="53">
        <v>222016.91</v>
      </c>
      <c r="N146" s="53">
        <v>208813172.13840002</v>
      </c>
      <c r="O146" s="53">
        <v>98183129.040000007</v>
      </c>
      <c r="P146" s="53">
        <v>22978536.66</v>
      </c>
      <c r="Q146" s="53">
        <v>149115510.88000003</v>
      </c>
      <c r="R146" s="53">
        <v>33123627.379999995</v>
      </c>
      <c r="S146" s="53">
        <v>6226556.2300000023</v>
      </c>
      <c r="T146" s="53">
        <v>1041208.08</v>
      </c>
      <c r="U146" s="114">
        <v>5453926.04</v>
      </c>
      <c r="V146" s="172"/>
    </row>
    <row r="147" spans="1:22" x14ac:dyDescent="0.25">
      <c r="A147" s="54"/>
      <c r="B147" s="55"/>
      <c r="C147" s="55"/>
      <c r="D147" s="56" t="s">
        <v>67</v>
      </c>
      <c r="F147" s="53">
        <v>121076207.48315454</v>
      </c>
      <c r="G147" s="53">
        <v>14706263.320000002</v>
      </c>
      <c r="H147" s="53">
        <v>17112822.647554524</v>
      </c>
      <c r="I147" s="53">
        <v>9828172.8856000006</v>
      </c>
      <c r="J147" s="53">
        <v>7040200.0399999991</v>
      </c>
      <c r="K147" s="53">
        <v>0</v>
      </c>
      <c r="L147" s="53">
        <v>0</v>
      </c>
      <c r="M147" s="53">
        <v>0</v>
      </c>
      <c r="N147" s="53">
        <v>0</v>
      </c>
      <c r="O147" s="53">
        <v>22924716.239999998</v>
      </c>
      <c r="P147" s="53">
        <v>0</v>
      </c>
      <c r="Q147" s="53">
        <v>39943886.07</v>
      </c>
      <c r="R147" s="53">
        <v>9026584.1999999993</v>
      </c>
      <c r="S147" s="53">
        <v>0</v>
      </c>
      <c r="T147" s="53">
        <v>0</v>
      </c>
      <c r="U147" s="114">
        <v>493562.08000000007</v>
      </c>
      <c r="V147" s="172"/>
    </row>
    <row r="148" spans="1:22" s="32" customFormat="1" ht="15" customHeight="1" x14ac:dyDescent="0.25">
      <c r="A148" s="4">
        <f>+A145+1</f>
        <v>130</v>
      </c>
      <c r="B148" s="22">
        <v>1</v>
      </c>
      <c r="C148" s="2" t="s">
        <v>68</v>
      </c>
      <c r="D148" s="2" t="s">
        <v>69</v>
      </c>
      <c r="E148" s="8">
        <v>2020</v>
      </c>
      <c r="F148" s="24">
        <v>6314960.3100000005</v>
      </c>
      <c r="G148" s="26">
        <v>785763.1</v>
      </c>
      <c r="H148" s="26">
        <v>1333141.8899999999</v>
      </c>
      <c r="I148" s="26">
        <v>355904.72</v>
      </c>
      <c r="J148" s="26">
        <v>611118.54</v>
      </c>
      <c r="K148" s="26">
        <v>0</v>
      </c>
      <c r="L148" s="26">
        <v>0</v>
      </c>
      <c r="M148" s="26">
        <v>0</v>
      </c>
      <c r="N148" s="26">
        <v>0</v>
      </c>
      <c r="O148" s="26">
        <v>1541675.37</v>
      </c>
      <c r="P148" s="26"/>
      <c r="Q148" s="26">
        <v>1687356.69</v>
      </c>
      <c r="R148" s="26">
        <v>0</v>
      </c>
      <c r="S148" s="26"/>
      <c r="T148" s="26"/>
      <c r="U148" s="9"/>
      <c r="V148" s="172"/>
    </row>
    <row r="149" spans="1:22" s="32" customFormat="1" ht="15" customHeight="1" x14ac:dyDescent="0.25">
      <c r="A149" s="4">
        <f t="shared" ref="A149:B164" si="10">+A148+1</f>
        <v>131</v>
      </c>
      <c r="B149" s="22">
        <f t="shared" si="10"/>
        <v>2</v>
      </c>
      <c r="C149" s="2" t="s">
        <v>68</v>
      </c>
      <c r="D149" s="2" t="s">
        <v>70</v>
      </c>
      <c r="E149" s="8">
        <v>2020</v>
      </c>
      <c r="F149" s="24">
        <v>1282965.05</v>
      </c>
      <c r="G149" s="26">
        <v>0</v>
      </c>
      <c r="H149" s="26">
        <v>0</v>
      </c>
      <c r="I149" s="26">
        <v>267002.63</v>
      </c>
      <c r="J149" s="26">
        <v>0</v>
      </c>
      <c r="K149" s="26">
        <v>0</v>
      </c>
      <c r="L149" s="26">
        <v>0</v>
      </c>
      <c r="M149" s="26">
        <v>0</v>
      </c>
      <c r="N149" s="26">
        <v>0</v>
      </c>
      <c r="O149" s="26">
        <v>1015962.42</v>
      </c>
      <c r="P149" s="26"/>
      <c r="Q149" s="26"/>
      <c r="R149" s="26">
        <v>0</v>
      </c>
      <c r="S149" s="26"/>
      <c r="T149" s="26"/>
      <c r="U149" s="9"/>
      <c r="V149" s="172"/>
    </row>
    <row r="150" spans="1:22" s="33" customFormat="1" ht="15" customHeight="1" x14ac:dyDescent="0.25">
      <c r="A150" s="4">
        <f t="shared" si="10"/>
        <v>132</v>
      </c>
      <c r="B150" s="22">
        <f t="shared" si="10"/>
        <v>3</v>
      </c>
      <c r="C150" s="2" t="s">
        <v>68</v>
      </c>
      <c r="D150" s="2" t="s">
        <v>72</v>
      </c>
      <c r="E150" s="8">
        <v>2020</v>
      </c>
      <c r="F150" s="24">
        <v>7224548.4799999995</v>
      </c>
      <c r="G150" s="26">
        <v>0</v>
      </c>
      <c r="H150" s="26">
        <v>7118390.0199999996</v>
      </c>
      <c r="I150" s="26"/>
      <c r="J150" s="26">
        <v>0</v>
      </c>
      <c r="K150" s="26">
        <v>0</v>
      </c>
      <c r="L150" s="26">
        <v>0</v>
      </c>
      <c r="M150" s="26">
        <v>0</v>
      </c>
      <c r="N150" s="26">
        <v>0</v>
      </c>
      <c r="O150" s="26">
        <v>0</v>
      </c>
      <c r="P150" s="26"/>
      <c r="Q150" s="10">
        <v>0</v>
      </c>
      <c r="R150" s="26">
        <v>0</v>
      </c>
      <c r="S150" s="26"/>
      <c r="T150" s="26"/>
      <c r="U150" s="9">
        <v>106158.46</v>
      </c>
      <c r="V150" s="172"/>
    </row>
    <row r="151" spans="1:22" ht="15" customHeight="1" x14ac:dyDescent="0.25">
      <c r="A151" s="4">
        <f t="shared" si="10"/>
        <v>133</v>
      </c>
      <c r="B151" s="22">
        <f t="shared" si="10"/>
        <v>4</v>
      </c>
      <c r="C151" s="2" t="s">
        <v>1365</v>
      </c>
      <c r="D151" s="2" t="s">
        <v>80</v>
      </c>
      <c r="E151" s="8">
        <v>2020</v>
      </c>
      <c r="F151" s="24">
        <v>1014525.1</v>
      </c>
      <c r="G151" s="26"/>
      <c r="H151" s="26"/>
      <c r="I151" s="26"/>
      <c r="J151" s="26"/>
      <c r="K151" s="26">
        <v>0</v>
      </c>
      <c r="L151" s="26">
        <v>0</v>
      </c>
      <c r="M151" s="26">
        <v>0</v>
      </c>
      <c r="N151" s="26">
        <v>0</v>
      </c>
      <c r="O151" s="26">
        <v>1014525.1</v>
      </c>
      <c r="P151" s="26">
        <v>0</v>
      </c>
      <c r="Q151" s="10">
        <v>0</v>
      </c>
      <c r="R151" s="26">
        <v>0</v>
      </c>
      <c r="S151" s="26"/>
      <c r="T151" s="26"/>
      <c r="U151" s="112"/>
      <c r="V151" s="172"/>
    </row>
    <row r="152" spans="1:22" ht="15" customHeight="1" x14ac:dyDescent="0.25">
      <c r="A152" s="4">
        <f t="shared" si="10"/>
        <v>134</v>
      </c>
      <c r="B152" s="22">
        <f t="shared" si="10"/>
        <v>5</v>
      </c>
      <c r="C152" s="2" t="s">
        <v>1365</v>
      </c>
      <c r="D152" s="2" t="s">
        <v>86</v>
      </c>
      <c r="E152" s="8">
        <v>2020</v>
      </c>
      <c r="F152" s="24">
        <v>2216253.0700000003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2201860.1800000002</v>
      </c>
      <c r="P152" s="26">
        <v>0</v>
      </c>
      <c r="Q152" s="10">
        <v>0</v>
      </c>
      <c r="R152" s="26">
        <v>0</v>
      </c>
      <c r="S152" s="26"/>
      <c r="T152" s="26"/>
      <c r="U152" s="9">
        <v>14392.89</v>
      </c>
      <c r="V152" s="172"/>
    </row>
    <row r="153" spans="1:22" ht="15" customHeight="1" x14ac:dyDescent="0.25">
      <c r="A153" s="4">
        <f t="shared" si="10"/>
        <v>135</v>
      </c>
      <c r="B153" s="22">
        <f t="shared" si="10"/>
        <v>6</v>
      </c>
      <c r="C153" s="2" t="s">
        <v>97</v>
      </c>
      <c r="D153" s="2" t="s">
        <v>98</v>
      </c>
      <c r="E153" s="8">
        <v>2020</v>
      </c>
      <c r="F153" s="24">
        <v>3433102.9099999997</v>
      </c>
      <c r="G153" s="26">
        <v>0</v>
      </c>
      <c r="H153" s="10"/>
      <c r="I153" s="26">
        <v>0</v>
      </c>
      <c r="J153" s="26">
        <v>0</v>
      </c>
      <c r="K153" s="26">
        <v>0</v>
      </c>
      <c r="L153" s="26">
        <v>0</v>
      </c>
      <c r="M153" s="26">
        <v>0</v>
      </c>
      <c r="N153" s="26">
        <v>0</v>
      </c>
      <c r="O153" s="26">
        <v>0</v>
      </c>
      <c r="P153" s="26">
        <v>0</v>
      </c>
      <c r="Q153" s="10">
        <v>2561294.3199999998</v>
      </c>
      <c r="R153" s="10">
        <v>826564.13</v>
      </c>
      <c r="S153" s="14"/>
      <c r="T153" s="26"/>
      <c r="U153" s="121">
        <v>45244.46</v>
      </c>
      <c r="V153" s="172"/>
    </row>
    <row r="154" spans="1:22" ht="15" customHeight="1" x14ac:dyDescent="0.25">
      <c r="A154" s="4">
        <f t="shared" si="10"/>
        <v>136</v>
      </c>
      <c r="B154" s="22">
        <f t="shared" si="10"/>
        <v>7</v>
      </c>
      <c r="C154" s="2" t="s">
        <v>97</v>
      </c>
      <c r="D154" s="2" t="s">
        <v>104</v>
      </c>
      <c r="E154" s="8">
        <v>2020</v>
      </c>
      <c r="F154" s="24">
        <v>209546.27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209546.27</v>
      </c>
      <c r="R154" s="12">
        <v>0</v>
      </c>
      <c r="S154" s="120"/>
      <c r="T154" s="1"/>
      <c r="U154" s="122"/>
      <c r="V154" s="172"/>
    </row>
    <row r="155" spans="1:22" ht="15" customHeight="1" x14ac:dyDescent="0.25">
      <c r="A155" s="4">
        <f t="shared" si="10"/>
        <v>137</v>
      </c>
      <c r="B155" s="22">
        <f t="shared" si="10"/>
        <v>8</v>
      </c>
      <c r="C155" s="2" t="s">
        <v>97</v>
      </c>
      <c r="D155" s="2" t="s">
        <v>128</v>
      </c>
      <c r="E155" s="8">
        <v>2020</v>
      </c>
      <c r="F155" s="24">
        <v>3400014.8299999996</v>
      </c>
      <c r="G155" s="26"/>
      <c r="H155" s="26">
        <v>0</v>
      </c>
      <c r="I155" s="26">
        <v>935165.07</v>
      </c>
      <c r="J155" s="26">
        <v>0</v>
      </c>
      <c r="K155" s="26"/>
      <c r="L155" s="26">
        <v>0</v>
      </c>
      <c r="M155" s="26">
        <v>0</v>
      </c>
      <c r="N155" s="26">
        <v>0</v>
      </c>
      <c r="O155" s="26">
        <v>2464849.7599999998</v>
      </c>
      <c r="P155" s="26">
        <v>0</v>
      </c>
      <c r="Q155" s="10">
        <v>0</v>
      </c>
      <c r="R155" s="26">
        <v>0</v>
      </c>
      <c r="S155" s="119"/>
      <c r="T155" s="26"/>
      <c r="U155" s="9"/>
      <c r="V155" s="172"/>
    </row>
    <row r="156" spans="1:22" ht="15" customHeight="1" x14ac:dyDescent="0.25">
      <c r="A156" s="4">
        <f t="shared" si="10"/>
        <v>138</v>
      </c>
      <c r="B156" s="22">
        <f t="shared" si="10"/>
        <v>9</v>
      </c>
      <c r="C156" s="2" t="s">
        <v>97</v>
      </c>
      <c r="D156" s="2" t="s">
        <v>136</v>
      </c>
      <c r="E156" s="8">
        <v>2020</v>
      </c>
      <c r="F156" s="24">
        <v>835095.2</v>
      </c>
      <c r="G156" s="26"/>
      <c r="H156" s="26"/>
      <c r="I156" s="26">
        <v>417822.36</v>
      </c>
      <c r="J156" s="26">
        <v>417272.84</v>
      </c>
      <c r="K156" s="26"/>
      <c r="L156" s="26">
        <v>0</v>
      </c>
      <c r="M156" s="26">
        <v>0</v>
      </c>
      <c r="N156" s="26">
        <v>0</v>
      </c>
      <c r="O156" s="26">
        <v>0</v>
      </c>
      <c r="P156" s="26">
        <v>0</v>
      </c>
      <c r="Q156" s="26"/>
      <c r="R156" s="26">
        <v>0</v>
      </c>
      <c r="S156" s="26"/>
      <c r="T156" s="26"/>
      <c r="U156" s="9"/>
      <c r="V156" s="172"/>
    </row>
    <row r="157" spans="1:22" ht="15" customHeight="1" x14ac:dyDescent="0.25">
      <c r="A157" s="4">
        <f t="shared" si="10"/>
        <v>139</v>
      </c>
      <c r="B157" s="22">
        <f t="shared" si="10"/>
        <v>10</v>
      </c>
      <c r="C157" s="2" t="s">
        <v>97</v>
      </c>
      <c r="D157" s="2" t="s">
        <v>137</v>
      </c>
      <c r="E157" s="8">
        <v>2020</v>
      </c>
      <c r="F157" s="24">
        <v>3137074.0300000003</v>
      </c>
      <c r="G157" s="26"/>
      <c r="H157" s="26"/>
      <c r="I157" s="26">
        <v>995757.87</v>
      </c>
      <c r="J157" s="26">
        <v>922321.63</v>
      </c>
      <c r="K157" s="26">
        <v>0</v>
      </c>
      <c r="L157" s="26">
        <v>0</v>
      </c>
      <c r="M157" s="26">
        <v>0</v>
      </c>
      <c r="N157" s="26">
        <v>0</v>
      </c>
      <c r="O157" s="26">
        <v>0</v>
      </c>
      <c r="P157" s="26">
        <v>0</v>
      </c>
      <c r="Q157" s="26">
        <v>1218994.53</v>
      </c>
      <c r="R157" s="26">
        <v>0</v>
      </c>
      <c r="S157" s="26"/>
      <c r="T157" s="26"/>
      <c r="U157" s="9"/>
      <c r="V157" s="172"/>
    </row>
    <row r="158" spans="1:22" ht="15" customHeight="1" x14ac:dyDescent="0.25">
      <c r="A158" s="4">
        <f t="shared" si="10"/>
        <v>140</v>
      </c>
      <c r="B158" s="22">
        <f t="shared" si="10"/>
        <v>11</v>
      </c>
      <c r="C158" s="2" t="s">
        <v>97</v>
      </c>
      <c r="D158" s="2" t="s">
        <v>140</v>
      </c>
      <c r="E158" s="8">
        <v>2020</v>
      </c>
      <c r="F158" s="24">
        <v>916587.97</v>
      </c>
      <c r="G158" s="26"/>
      <c r="H158" s="26"/>
      <c r="I158" s="26"/>
      <c r="J158" s="26"/>
      <c r="K158" s="26">
        <v>0</v>
      </c>
      <c r="L158" s="26">
        <v>0</v>
      </c>
      <c r="M158" s="26">
        <v>0</v>
      </c>
      <c r="N158" s="26">
        <v>0</v>
      </c>
      <c r="O158" s="26"/>
      <c r="P158" s="26">
        <v>0</v>
      </c>
      <c r="Q158" s="26"/>
      <c r="R158" s="26">
        <v>916587.97</v>
      </c>
      <c r="S158" s="26"/>
      <c r="T158" s="26"/>
      <c r="U158" s="9"/>
      <c r="V158" s="172"/>
    </row>
    <row r="159" spans="1:22" ht="15" customHeight="1" x14ac:dyDescent="0.25">
      <c r="A159" s="4">
        <f t="shared" si="10"/>
        <v>141</v>
      </c>
      <c r="B159" s="22">
        <f t="shared" si="10"/>
        <v>12</v>
      </c>
      <c r="C159" s="2" t="s">
        <v>97</v>
      </c>
      <c r="D159" s="2" t="s">
        <v>142</v>
      </c>
      <c r="E159" s="8">
        <v>2020</v>
      </c>
      <c r="F159" s="24">
        <v>322833.81</v>
      </c>
      <c r="G159" s="26">
        <v>0</v>
      </c>
      <c r="H159" s="26">
        <v>0</v>
      </c>
      <c r="I159" s="26">
        <v>318148.81</v>
      </c>
      <c r="J159" s="26">
        <v>0</v>
      </c>
      <c r="K159" s="26">
        <v>0</v>
      </c>
      <c r="L159" s="26">
        <v>0</v>
      </c>
      <c r="M159" s="26">
        <v>0</v>
      </c>
      <c r="N159" s="26">
        <v>0</v>
      </c>
      <c r="O159" s="26">
        <v>0</v>
      </c>
      <c r="P159" s="26">
        <v>0</v>
      </c>
      <c r="Q159" s="10">
        <v>0</v>
      </c>
      <c r="R159" s="26">
        <v>0</v>
      </c>
      <c r="S159" s="26"/>
      <c r="T159" s="26"/>
      <c r="U159" s="9">
        <v>4685</v>
      </c>
      <c r="V159" s="172"/>
    </row>
    <row r="160" spans="1:22" ht="15" customHeight="1" x14ac:dyDescent="0.25">
      <c r="A160" s="4">
        <f t="shared" si="10"/>
        <v>142</v>
      </c>
      <c r="B160" s="22">
        <f t="shared" si="10"/>
        <v>13</v>
      </c>
      <c r="C160" s="2" t="s">
        <v>97</v>
      </c>
      <c r="D160" s="2" t="s">
        <v>148</v>
      </c>
      <c r="E160" s="8">
        <v>2020</v>
      </c>
      <c r="F160" s="24">
        <v>14667617.480000002</v>
      </c>
      <c r="G160" s="26">
        <v>4064322.33</v>
      </c>
      <c r="H160" s="26">
        <v>2179244.79</v>
      </c>
      <c r="I160" s="26">
        <v>887355.44</v>
      </c>
      <c r="J160" s="26">
        <v>1608624.41</v>
      </c>
      <c r="K160" s="26"/>
      <c r="L160" s="26">
        <v>0</v>
      </c>
      <c r="M160" s="26">
        <v>0</v>
      </c>
      <c r="N160" s="26">
        <v>0</v>
      </c>
      <c r="O160" s="26">
        <v>1830278.29</v>
      </c>
      <c r="P160" s="26">
        <v>0</v>
      </c>
      <c r="Q160" s="26">
        <v>4097792.22</v>
      </c>
      <c r="R160" s="26">
        <v>0</v>
      </c>
      <c r="S160" s="26"/>
      <c r="T160" s="26"/>
      <c r="U160" s="9"/>
      <c r="V160" s="172"/>
    </row>
    <row r="161" spans="1:22" ht="15" customHeight="1" x14ac:dyDescent="0.25">
      <c r="A161" s="4">
        <f t="shared" si="10"/>
        <v>143</v>
      </c>
      <c r="B161" s="22">
        <f t="shared" si="10"/>
        <v>14</v>
      </c>
      <c r="C161" s="2" t="s">
        <v>97</v>
      </c>
      <c r="D161" s="2" t="s">
        <v>150</v>
      </c>
      <c r="E161" s="8">
        <v>2020</v>
      </c>
      <c r="F161" s="24">
        <v>1031109.8300000001</v>
      </c>
      <c r="G161" s="26"/>
      <c r="H161" s="26"/>
      <c r="I161" s="26">
        <v>611952.43999999994</v>
      </c>
      <c r="J161" s="26">
        <v>408314.83</v>
      </c>
      <c r="K161" s="26"/>
      <c r="L161" s="26">
        <v>0</v>
      </c>
      <c r="M161" s="26">
        <v>0</v>
      </c>
      <c r="N161" s="26">
        <v>0</v>
      </c>
      <c r="O161" s="26">
        <v>0</v>
      </c>
      <c r="P161" s="26">
        <v>0</v>
      </c>
      <c r="Q161" s="10">
        <v>0</v>
      </c>
      <c r="R161" s="26">
        <v>0</v>
      </c>
      <c r="S161" s="26"/>
      <c r="T161" s="26"/>
      <c r="U161" s="9">
        <v>10842.56</v>
      </c>
      <c r="V161" s="172"/>
    </row>
    <row r="162" spans="1:22" ht="15" customHeight="1" x14ac:dyDescent="0.25">
      <c r="A162" s="4">
        <f t="shared" si="10"/>
        <v>144</v>
      </c>
      <c r="B162" s="22">
        <f t="shared" si="10"/>
        <v>15</v>
      </c>
      <c r="C162" s="2" t="s">
        <v>97</v>
      </c>
      <c r="D162" s="2" t="s">
        <v>159</v>
      </c>
      <c r="E162" s="8">
        <v>2020</v>
      </c>
      <c r="F162" s="26">
        <v>495435.97560000001</v>
      </c>
      <c r="G162" s="26"/>
      <c r="H162" s="26"/>
      <c r="I162" s="26">
        <v>495435.97560000001</v>
      </c>
      <c r="J162" s="26"/>
      <c r="K162" s="26"/>
      <c r="L162" s="26">
        <v>0</v>
      </c>
      <c r="M162" s="26">
        <v>0</v>
      </c>
      <c r="N162" s="26">
        <v>0</v>
      </c>
      <c r="O162" s="26">
        <v>0</v>
      </c>
      <c r="P162" s="26">
        <v>0</v>
      </c>
      <c r="Q162" s="10">
        <v>0</v>
      </c>
      <c r="R162" s="26">
        <v>0</v>
      </c>
      <c r="S162" s="26"/>
      <c r="T162" s="26"/>
      <c r="U162" s="9"/>
      <c r="V162" s="172"/>
    </row>
    <row r="163" spans="1:22" ht="15" customHeight="1" x14ac:dyDescent="0.25">
      <c r="A163" s="4">
        <f t="shared" si="10"/>
        <v>145</v>
      </c>
      <c r="B163" s="22">
        <f t="shared" si="10"/>
        <v>16</v>
      </c>
      <c r="C163" s="2" t="s">
        <v>97</v>
      </c>
      <c r="D163" s="2" t="s">
        <v>160</v>
      </c>
      <c r="E163" s="8">
        <v>2020</v>
      </c>
      <c r="F163" s="24">
        <v>6860350.1500000004</v>
      </c>
      <c r="G163" s="26"/>
      <c r="H163" s="26"/>
      <c r="I163" s="26"/>
      <c r="J163" s="26"/>
      <c r="K163" s="26"/>
      <c r="L163" s="26">
        <v>0</v>
      </c>
      <c r="M163" s="26">
        <v>0</v>
      </c>
      <c r="N163" s="26">
        <v>0</v>
      </c>
      <c r="O163" s="26">
        <v>6860350.1500000004</v>
      </c>
      <c r="P163" s="26">
        <v>0</v>
      </c>
      <c r="Q163" s="26"/>
      <c r="R163" s="26"/>
      <c r="S163" s="26"/>
      <c r="T163" s="26"/>
      <c r="U163" s="9"/>
      <c r="V163" s="172"/>
    </row>
    <row r="164" spans="1:22" ht="15" customHeight="1" x14ac:dyDescent="0.25">
      <c r="A164" s="4">
        <f t="shared" si="10"/>
        <v>146</v>
      </c>
      <c r="B164" s="22">
        <f t="shared" si="10"/>
        <v>17</v>
      </c>
      <c r="C164" s="2" t="s">
        <v>52</v>
      </c>
      <c r="D164" s="2" t="s">
        <v>165</v>
      </c>
      <c r="E164" s="8">
        <v>2020</v>
      </c>
      <c r="F164" s="24">
        <v>861554.16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10">
        <v>0</v>
      </c>
      <c r="R164" s="26">
        <v>833621.5</v>
      </c>
      <c r="S164" s="26"/>
      <c r="T164" s="26"/>
      <c r="U164" s="9">
        <v>27932.66</v>
      </c>
      <c r="V164" s="172"/>
    </row>
    <row r="165" spans="1:22" ht="15" customHeight="1" x14ac:dyDescent="0.25">
      <c r="A165" s="4">
        <f t="shared" ref="A165:B180" si="11">+A164+1</f>
        <v>147</v>
      </c>
      <c r="B165" s="22">
        <f t="shared" si="11"/>
        <v>18</v>
      </c>
      <c r="C165" s="2" t="s">
        <v>172</v>
      </c>
      <c r="D165" s="2" t="s">
        <v>173</v>
      </c>
      <c r="E165" s="8">
        <v>2020</v>
      </c>
      <c r="F165" s="24">
        <v>184578.46</v>
      </c>
      <c r="G165" s="26">
        <v>0</v>
      </c>
      <c r="H165" s="26">
        <v>0</v>
      </c>
      <c r="I165" s="26">
        <v>184578.46</v>
      </c>
      <c r="J165" s="26">
        <v>0</v>
      </c>
      <c r="K165" s="26">
        <v>0</v>
      </c>
      <c r="L165" s="26">
        <v>0</v>
      </c>
      <c r="M165" s="26">
        <v>0</v>
      </c>
      <c r="N165" s="26">
        <v>0</v>
      </c>
      <c r="O165" s="26">
        <v>0</v>
      </c>
      <c r="P165" s="26">
        <v>0</v>
      </c>
      <c r="Q165" s="10">
        <v>0</v>
      </c>
      <c r="R165" s="26">
        <v>0</v>
      </c>
      <c r="S165" s="26"/>
      <c r="T165" s="26"/>
      <c r="U165" s="9"/>
      <c r="V165" s="172"/>
    </row>
    <row r="166" spans="1:22" ht="15" customHeight="1" x14ac:dyDescent="0.25">
      <c r="A166" s="4">
        <f t="shared" si="11"/>
        <v>148</v>
      </c>
      <c r="B166" s="22">
        <f t="shared" si="11"/>
        <v>19</v>
      </c>
      <c r="C166" s="2" t="s">
        <v>177</v>
      </c>
      <c r="D166" s="2" t="s">
        <v>178</v>
      </c>
      <c r="E166" s="8">
        <v>2020</v>
      </c>
      <c r="F166" s="24">
        <v>1175296.3399999999</v>
      </c>
      <c r="G166" s="26">
        <v>606586.71</v>
      </c>
      <c r="H166" s="26">
        <v>380836.38</v>
      </c>
      <c r="I166" s="26">
        <v>0</v>
      </c>
      <c r="J166" s="26">
        <v>187873.25</v>
      </c>
      <c r="K166" s="26">
        <v>0</v>
      </c>
      <c r="L166" s="26">
        <v>0</v>
      </c>
      <c r="M166" s="26">
        <v>0</v>
      </c>
      <c r="N166" s="26">
        <v>0</v>
      </c>
      <c r="O166" s="26">
        <v>0</v>
      </c>
      <c r="P166" s="26">
        <v>0</v>
      </c>
      <c r="Q166" s="10">
        <v>0</v>
      </c>
      <c r="R166" s="26">
        <v>0</v>
      </c>
      <c r="S166" s="26"/>
      <c r="T166" s="26"/>
      <c r="U166" s="9"/>
      <c r="V166" s="172"/>
    </row>
    <row r="167" spans="1:22" ht="15" customHeight="1" x14ac:dyDescent="0.25">
      <c r="A167" s="4">
        <f t="shared" si="11"/>
        <v>149</v>
      </c>
      <c r="B167" s="22">
        <f t="shared" si="11"/>
        <v>20</v>
      </c>
      <c r="C167" s="2" t="s">
        <v>177</v>
      </c>
      <c r="D167" s="2" t="s">
        <v>179</v>
      </c>
      <c r="E167" s="8">
        <v>2020</v>
      </c>
      <c r="F167" s="24">
        <v>1034000.82</v>
      </c>
      <c r="G167" s="26">
        <v>574893.19999999995</v>
      </c>
      <c r="H167" s="26">
        <v>286245.03999999998</v>
      </c>
      <c r="I167" s="26">
        <v>0</v>
      </c>
      <c r="J167" s="26">
        <v>172862.58</v>
      </c>
      <c r="K167" s="26">
        <v>0</v>
      </c>
      <c r="L167" s="26">
        <v>0</v>
      </c>
      <c r="M167" s="26">
        <v>0</v>
      </c>
      <c r="N167" s="26">
        <v>0</v>
      </c>
      <c r="O167" s="26">
        <v>0</v>
      </c>
      <c r="P167" s="26">
        <v>0</v>
      </c>
      <c r="Q167" s="10">
        <v>0</v>
      </c>
      <c r="R167" s="26">
        <v>0</v>
      </c>
      <c r="S167" s="26"/>
      <c r="T167" s="26"/>
      <c r="U167" s="9"/>
      <c r="V167" s="172"/>
    </row>
    <row r="168" spans="1:22" ht="15" customHeight="1" x14ac:dyDescent="0.25">
      <c r="A168" s="4">
        <f t="shared" si="11"/>
        <v>150</v>
      </c>
      <c r="B168" s="22">
        <f t="shared" si="11"/>
        <v>21</v>
      </c>
      <c r="C168" s="2" t="s">
        <v>177</v>
      </c>
      <c r="D168" s="2" t="s">
        <v>184</v>
      </c>
      <c r="E168" s="8">
        <v>2020</v>
      </c>
      <c r="F168" s="24">
        <v>1279451.48</v>
      </c>
      <c r="G168" s="26">
        <v>709884.29</v>
      </c>
      <c r="H168" s="26">
        <v>381693.94</v>
      </c>
      <c r="I168" s="26">
        <v>0</v>
      </c>
      <c r="J168" s="26">
        <v>187873.25</v>
      </c>
      <c r="K168" s="26">
        <v>0</v>
      </c>
      <c r="L168" s="26">
        <v>0</v>
      </c>
      <c r="M168" s="26">
        <v>0</v>
      </c>
      <c r="N168" s="26">
        <v>0</v>
      </c>
      <c r="O168" s="26">
        <v>0</v>
      </c>
      <c r="P168" s="26">
        <v>0</v>
      </c>
      <c r="Q168" s="10">
        <v>0</v>
      </c>
      <c r="R168" s="26">
        <v>0</v>
      </c>
      <c r="S168" s="26"/>
      <c r="T168" s="26"/>
      <c r="U168" s="9"/>
      <c r="V168" s="172"/>
    </row>
    <row r="169" spans="1:22" ht="15" customHeight="1" x14ac:dyDescent="0.25">
      <c r="A169" s="4">
        <f t="shared" si="11"/>
        <v>151</v>
      </c>
      <c r="B169" s="22">
        <f t="shared" si="11"/>
        <v>22</v>
      </c>
      <c r="C169" s="2" t="s">
        <v>177</v>
      </c>
      <c r="D169" s="2" t="s">
        <v>185</v>
      </c>
      <c r="E169" s="8">
        <v>2020</v>
      </c>
      <c r="F169" s="24">
        <v>1267907.8999999999</v>
      </c>
      <c r="G169" s="26">
        <v>698175.15</v>
      </c>
      <c r="H169" s="26">
        <v>386167.54</v>
      </c>
      <c r="I169" s="26">
        <v>0</v>
      </c>
      <c r="J169" s="26">
        <v>183565.21</v>
      </c>
      <c r="K169" s="26">
        <v>0</v>
      </c>
      <c r="L169" s="26">
        <v>0</v>
      </c>
      <c r="M169" s="26">
        <v>0</v>
      </c>
      <c r="N169" s="26">
        <v>0</v>
      </c>
      <c r="O169" s="26">
        <v>0</v>
      </c>
      <c r="P169" s="26">
        <v>0</v>
      </c>
      <c r="Q169" s="10">
        <v>0</v>
      </c>
      <c r="R169" s="26">
        <v>0</v>
      </c>
      <c r="S169" s="26"/>
      <c r="T169" s="26"/>
      <c r="U169" s="9"/>
      <c r="V169" s="172"/>
    </row>
    <row r="170" spans="1:22" ht="15" customHeight="1" x14ac:dyDescent="0.25">
      <c r="A170" s="4">
        <f t="shared" si="11"/>
        <v>152</v>
      </c>
      <c r="B170" s="22">
        <f t="shared" si="11"/>
        <v>23</v>
      </c>
      <c r="C170" s="2" t="s">
        <v>177</v>
      </c>
      <c r="D170" s="2" t="s">
        <v>186</v>
      </c>
      <c r="E170" s="8">
        <v>2020</v>
      </c>
      <c r="F170" s="24">
        <v>1435553.1800000002</v>
      </c>
      <c r="G170" s="26">
        <v>754056.96</v>
      </c>
      <c r="H170" s="26">
        <v>442049.34</v>
      </c>
      <c r="I170" s="26">
        <v>0</v>
      </c>
      <c r="J170" s="26">
        <v>239446.88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10">
        <v>0</v>
      </c>
      <c r="R170" s="26">
        <v>0</v>
      </c>
      <c r="S170" s="26"/>
      <c r="T170" s="26"/>
      <c r="U170" s="9"/>
      <c r="V170" s="172"/>
    </row>
    <row r="171" spans="1:22" ht="15" customHeight="1" x14ac:dyDescent="0.25">
      <c r="A171" s="4">
        <f t="shared" si="11"/>
        <v>153</v>
      </c>
      <c r="B171" s="22">
        <f t="shared" si="11"/>
        <v>24</v>
      </c>
      <c r="C171" s="2" t="s">
        <v>202</v>
      </c>
      <c r="D171" s="2" t="s">
        <v>203</v>
      </c>
      <c r="E171" s="8">
        <v>2020</v>
      </c>
      <c r="F171" s="24">
        <v>436755.22</v>
      </c>
      <c r="G171" s="26">
        <v>0</v>
      </c>
      <c r="H171" s="26">
        <v>0</v>
      </c>
      <c r="I171" s="26">
        <v>436755.22</v>
      </c>
      <c r="J171" s="26"/>
      <c r="K171" s="26">
        <v>0</v>
      </c>
      <c r="L171" s="26">
        <v>0</v>
      </c>
      <c r="M171" s="26">
        <v>0</v>
      </c>
      <c r="N171" s="26">
        <v>0</v>
      </c>
      <c r="O171" s="26">
        <v>0</v>
      </c>
      <c r="P171" s="26">
        <v>0</v>
      </c>
      <c r="Q171" s="26"/>
      <c r="R171" s="26">
        <v>0</v>
      </c>
      <c r="S171" s="26"/>
      <c r="T171" s="26"/>
      <c r="U171" s="9"/>
      <c r="V171" s="172"/>
    </row>
    <row r="172" spans="1:22" ht="15" customHeight="1" x14ac:dyDescent="0.25">
      <c r="A172" s="4">
        <f t="shared" si="11"/>
        <v>154</v>
      </c>
      <c r="B172" s="22">
        <f t="shared" si="11"/>
        <v>25</v>
      </c>
      <c r="C172" s="2" t="s">
        <v>202</v>
      </c>
      <c r="D172" s="2" t="s">
        <v>205</v>
      </c>
      <c r="E172" s="8">
        <v>2020</v>
      </c>
      <c r="F172" s="24">
        <v>2088196.5999999999</v>
      </c>
      <c r="G172" s="1"/>
      <c r="H172" s="1"/>
      <c r="I172" s="1">
        <v>72504.92</v>
      </c>
      <c r="J172" s="1">
        <v>132414.12</v>
      </c>
      <c r="K172" s="1">
        <v>0</v>
      </c>
      <c r="L172" s="1">
        <v>0</v>
      </c>
      <c r="M172" s="1">
        <v>0</v>
      </c>
      <c r="N172" s="1">
        <v>0</v>
      </c>
      <c r="O172" s="1">
        <v>496559.9</v>
      </c>
      <c r="P172" s="1">
        <v>0</v>
      </c>
      <c r="Q172" s="1">
        <v>1386717.66</v>
      </c>
      <c r="R172" s="1"/>
      <c r="S172" s="26"/>
      <c r="T172" s="1"/>
      <c r="U172" s="9"/>
      <c r="V172" s="172"/>
    </row>
    <row r="173" spans="1:22" ht="15" customHeight="1" x14ac:dyDescent="0.25">
      <c r="A173" s="4">
        <f t="shared" si="11"/>
        <v>155</v>
      </c>
      <c r="B173" s="22">
        <f t="shared" si="11"/>
        <v>26</v>
      </c>
      <c r="C173" s="2" t="s">
        <v>202</v>
      </c>
      <c r="D173" s="2" t="s">
        <v>206</v>
      </c>
      <c r="E173" s="8">
        <v>2020</v>
      </c>
      <c r="F173" s="24">
        <v>14404764.93</v>
      </c>
      <c r="G173" s="26">
        <v>1919428.09</v>
      </c>
      <c r="H173" s="26">
        <v>2618513.73</v>
      </c>
      <c r="I173" s="26">
        <v>847581.16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26"/>
      <c r="P173" s="26">
        <v>0</v>
      </c>
      <c r="Q173" s="26">
        <v>9019241.9499999993</v>
      </c>
      <c r="R173" s="26"/>
      <c r="S173" s="26"/>
      <c r="T173" s="26"/>
      <c r="U173" s="9"/>
      <c r="V173" s="172"/>
    </row>
    <row r="174" spans="1:22" ht="15" customHeight="1" x14ac:dyDescent="0.25">
      <c r="A174" s="214">
        <f t="shared" si="11"/>
        <v>156</v>
      </c>
      <c r="B174" s="2">
        <f t="shared" si="11"/>
        <v>27</v>
      </c>
      <c r="C174" s="2" t="s">
        <v>202</v>
      </c>
      <c r="D174" s="2" t="s">
        <v>1397</v>
      </c>
      <c r="E174" s="8">
        <v>2020</v>
      </c>
      <c r="F174" s="215">
        <v>2476585.89</v>
      </c>
      <c r="G174" s="26">
        <v>0</v>
      </c>
      <c r="H174" s="26">
        <v>0</v>
      </c>
      <c r="I174" s="26">
        <v>0</v>
      </c>
      <c r="J174" s="26">
        <v>0</v>
      </c>
      <c r="K174" s="26">
        <v>0</v>
      </c>
      <c r="L174" s="26">
        <v>0</v>
      </c>
      <c r="M174" s="26">
        <v>0</v>
      </c>
      <c r="N174" s="26">
        <v>0</v>
      </c>
      <c r="O174" s="26">
        <v>0</v>
      </c>
      <c r="P174" s="26">
        <v>0</v>
      </c>
      <c r="Q174" s="26">
        <v>2476585.89</v>
      </c>
      <c r="R174" s="26">
        <v>0</v>
      </c>
      <c r="S174" s="26"/>
      <c r="T174" s="26"/>
      <c r="U174" s="9"/>
      <c r="V174" s="172"/>
    </row>
    <row r="175" spans="1:22" ht="15" customHeight="1" x14ac:dyDescent="0.25">
      <c r="A175" s="4">
        <f t="shared" si="11"/>
        <v>157</v>
      </c>
      <c r="B175" s="22">
        <f t="shared" si="11"/>
        <v>28</v>
      </c>
      <c r="C175" s="2" t="s">
        <v>207</v>
      </c>
      <c r="D175" s="2" t="s">
        <v>208</v>
      </c>
      <c r="E175" s="8">
        <v>2020</v>
      </c>
      <c r="F175" s="24">
        <v>6618879.1399999997</v>
      </c>
      <c r="G175" s="1">
        <v>94066.9</v>
      </c>
      <c r="H175" s="1"/>
      <c r="I175" s="1">
        <v>190429.25</v>
      </c>
      <c r="J175" s="1">
        <v>256480.51</v>
      </c>
      <c r="K175" s="1">
        <v>0</v>
      </c>
      <c r="L175" s="1">
        <v>0</v>
      </c>
      <c r="M175" s="1">
        <v>0</v>
      </c>
      <c r="N175" s="1">
        <v>0</v>
      </c>
      <c r="O175" s="1">
        <v>812155.7</v>
      </c>
      <c r="P175" s="1">
        <v>0</v>
      </c>
      <c r="Q175" s="1">
        <v>2560631.2799999998</v>
      </c>
      <c r="R175" s="1">
        <v>2638062.06</v>
      </c>
      <c r="S175" s="26"/>
      <c r="T175" s="1"/>
      <c r="U175" s="9">
        <v>67053.440000000002</v>
      </c>
      <c r="V175" s="172"/>
    </row>
    <row r="176" spans="1:22" ht="15" customHeight="1" x14ac:dyDescent="0.25">
      <c r="A176" s="4">
        <f t="shared" si="11"/>
        <v>158</v>
      </c>
      <c r="B176" s="22">
        <f t="shared" si="11"/>
        <v>29</v>
      </c>
      <c r="C176" s="2" t="s">
        <v>207</v>
      </c>
      <c r="D176" s="2" t="s">
        <v>209</v>
      </c>
      <c r="E176" s="8">
        <v>2020</v>
      </c>
      <c r="F176" s="24">
        <v>4815261.3</v>
      </c>
      <c r="G176" s="1">
        <v>576333.49</v>
      </c>
      <c r="H176" s="1"/>
      <c r="I176" s="1">
        <v>119659.15000000001</v>
      </c>
      <c r="J176" s="1">
        <v>129572.27</v>
      </c>
      <c r="K176" s="1">
        <v>0</v>
      </c>
      <c r="L176" s="1">
        <v>0</v>
      </c>
      <c r="M176" s="1">
        <v>0</v>
      </c>
      <c r="N176" s="1">
        <v>0</v>
      </c>
      <c r="O176" s="1">
        <v>728974.13</v>
      </c>
      <c r="P176" s="1">
        <v>0</v>
      </c>
      <c r="Q176" s="1">
        <v>1769927.71</v>
      </c>
      <c r="R176" s="1">
        <v>1437923.77</v>
      </c>
      <c r="S176" s="26"/>
      <c r="T176" s="1"/>
      <c r="U176" s="9">
        <v>52870.78</v>
      </c>
      <c r="V176" s="172"/>
    </row>
    <row r="177" spans="1:22" ht="15" customHeight="1" x14ac:dyDescent="0.25">
      <c r="A177" s="214">
        <f t="shared" si="11"/>
        <v>159</v>
      </c>
      <c r="B177" s="2">
        <f t="shared" si="11"/>
        <v>30</v>
      </c>
      <c r="C177" s="2" t="s">
        <v>217</v>
      </c>
      <c r="D177" s="2" t="s">
        <v>1396</v>
      </c>
      <c r="E177" s="8">
        <v>2020</v>
      </c>
      <c r="F177" s="215">
        <v>4336251.76</v>
      </c>
      <c r="G177" s="26">
        <v>0</v>
      </c>
      <c r="H177" s="26"/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1487193.41</v>
      </c>
      <c r="P177" s="26">
        <v>0</v>
      </c>
      <c r="Q177" s="26">
        <v>1554241.68</v>
      </c>
      <c r="R177" s="26">
        <v>1294816.67</v>
      </c>
      <c r="S177" s="26"/>
      <c r="T177" s="26"/>
      <c r="U177" s="9"/>
      <c r="V177" s="172"/>
    </row>
    <row r="178" spans="1:22" ht="15" customHeight="1" x14ac:dyDescent="0.25">
      <c r="A178" s="4">
        <f t="shared" si="11"/>
        <v>160</v>
      </c>
      <c r="B178" s="22">
        <f t="shared" si="11"/>
        <v>31</v>
      </c>
      <c r="C178" s="2" t="s">
        <v>54</v>
      </c>
      <c r="D178" s="2" t="s">
        <v>55</v>
      </c>
      <c r="E178" s="8">
        <v>2020</v>
      </c>
      <c r="F178" s="24">
        <v>609760.22</v>
      </c>
      <c r="G178" s="26"/>
      <c r="H178" s="26"/>
      <c r="I178" s="26">
        <v>333923.17</v>
      </c>
      <c r="J178" s="26">
        <v>275837.05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10">
        <v>0</v>
      </c>
      <c r="R178" s="26">
        <v>0</v>
      </c>
      <c r="S178" s="26"/>
      <c r="T178" s="26"/>
      <c r="U178" s="9"/>
      <c r="V178" s="172"/>
    </row>
    <row r="179" spans="1:22" ht="15" customHeight="1" x14ac:dyDescent="0.25">
      <c r="A179" s="4">
        <f t="shared" si="11"/>
        <v>161</v>
      </c>
      <c r="B179" s="22">
        <f t="shared" si="11"/>
        <v>32</v>
      </c>
      <c r="C179" s="2" t="s">
        <v>54</v>
      </c>
      <c r="D179" s="2" t="s">
        <v>218</v>
      </c>
      <c r="E179" s="8">
        <v>2020</v>
      </c>
      <c r="F179" s="24">
        <v>434437.08</v>
      </c>
      <c r="G179" s="26"/>
      <c r="H179" s="26"/>
      <c r="I179" s="26">
        <v>0</v>
      </c>
      <c r="J179" s="26">
        <v>434437.08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10">
        <v>0</v>
      </c>
      <c r="R179" s="26">
        <v>0</v>
      </c>
      <c r="S179" s="26"/>
      <c r="T179" s="26"/>
      <c r="U179" s="9"/>
      <c r="V179" s="172"/>
    </row>
    <row r="180" spans="1:22" ht="15" customHeight="1" x14ac:dyDescent="0.25">
      <c r="A180" s="4">
        <f t="shared" si="11"/>
        <v>162</v>
      </c>
      <c r="B180" s="22">
        <f t="shared" si="11"/>
        <v>33</v>
      </c>
      <c r="C180" s="2" t="s">
        <v>222</v>
      </c>
      <c r="D180" s="2" t="s">
        <v>230</v>
      </c>
      <c r="E180" s="8">
        <v>2020</v>
      </c>
      <c r="F180" s="24">
        <v>1145109.51</v>
      </c>
      <c r="G180" s="1">
        <v>569084.66</v>
      </c>
      <c r="H180" s="1">
        <v>397867.12</v>
      </c>
      <c r="I180" s="1">
        <v>178157.72999999998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26"/>
      <c r="T180" s="1"/>
      <c r="U180" s="9"/>
      <c r="V180" s="172"/>
    </row>
    <row r="181" spans="1:22" ht="15" customHeight="1" x14ac:dyDescent="0.25">
      <c r="A181" s="4">
        <f t="shared" ref="A181:B191" si="12">+A180+1</f>
        <v>163</v>
      </c>
      <c r="B181" s="22">
        <f t="shared" si="12"/>
        <v>34</v>
      </c>
      <c r="C181" s="2" t="s">
        <v>57</v>
      </c>
      <c r="D181" s="2" t="s">
        <v>235</v>
      </c>
      <c r="E181" s="8">
        <v>2020</v>
      </c>
      <c r="F181" s="24">
        <v>724218.09755452699</v>
      </c>
      <c r="G181" s="26">
        <v>0</v>
      </c>
      <c r="H181" s="26">
        <v>724218.09755452699</v>
      </c>
      <c r="I181" s="26"/>
      <c r="J181" s="26"/>
      <c r="K181" s="26">
        <v>0</v>
      </c>
      <c r="L181" s="26">
        <v>0</v>
      </c>
      <c r="M181" s="26">
        <v>0</v>
      </c>
      <c r="N181" s="26">
        <v>0</v>
      </c>
      <c r="O181" s="26">
        <v>0</v>
      </c>
      <c r="P181" s="26">
        <v>0</v>
      </c>
      <c r="Q181" s="26"/>
      <c r="R181" s="26"/>
      <c r="S181" s="26"/>
      <c r="T181" s="26"/>
      <c r="U181" s="9"/>
      <c r="V181" s="172"/>
    </row>
    <row r="182" spans="1:22" ht="15" customHeight="1" x14ac:dyDescent="0.25">
      <c r="A182" s="4">
        <f t="shared" si="12"/>
        <v>164</v>
      </c>
      <c r="B182" s="22">
        <f t="shared" si="12"/>
        <v>35</v>
      </c>
      <c r="C182" s="2" t="s">
        <v>57</v>
      </c>
      <c r="D182" s="2" t="s">
        <v>236</v>
      </c>
      <c r="E182" s="8">
        <v>2020</v>
      </c>
      <c r="F182" s="24">
        <v>846879.64</v>
      </c>
      <c r="G182" s="26">
        <v>0</v>
      </c>
      <c r="H182" s="26"/>
      <c r="I182" s="26"/>
      <c r="J182" s="26"/>
      <c r="K182" s="26">
        <v>0</v>
      </c>
      <c r="L182" s="26">
        <v>0</v>
      </c>
      <c r="M182" s="26">
        <v>0</v>
      </c>
      <c r="N182" s="26">
        <v>0</v>
      </c>
      <c r="O182" s="26">
        <v>846879.64</v>
      </c>
      <c r="P182" s="26">
        <v>0</v>
      </c>
      <c r="Q182" s="26"/>
      <c r="R182" s="26"/>
      <c r="S182" s="26"/>
      <c r="T182" s="26"/>
      <c r="U182" s="9"/>
      <c r="V182" s="172"/>
    </row>
    <row r="183" spans="1:22" ht="15" customHeight="1" x14ac:dyDescent="0.25">
      <c r="A183" s="4">
        <f t="shared" si="12"/>
        <v>165</v>
      </c>
      <c r="B183" s="22">
        <f t="shared" si="12"/>
        <v>36</v>
      </c>
      <c r="C183" s="2" t="s">
        <v>57</v>
      </c>
      <c r="D183" s="2" t="s">
        <v>237</v>
      </c>
      <c r="E183" s="8">
        <v>2020</v>
      </c>
      <c r="F183" s="24">
        <v>3439965.5599999996</v>
      </c>
      <c r="G183" s="26">
        <v>0</v>
      </c>
      <c r="H183" s="26">
        <v>0</v>
      </c>
      <c r="I183" s="26"/>
      <c r="J183" s="26"/>
      <c r="K183" s="26">
        <v>0</v>
      </c>
      <c r="L183" s="26">
        <v>0</v>
      </c>
      <c r="M183" s="26">
        <v>0</v>
      </c>
      <c r="N183" s="26">
        <v>0</v>
      </c>
      <c r="O183" s="26">
        <v>768822.95</v>
      </c>
      <c r="P183" s="26">
        <v>0</v>
      </c>
      <c r="Q183" s="26">
        <v>2399529.81</v>
      </c>
      <c r="R183" s="26">
        <v>271612.79999999999</v>
      </c>
      <c r="S183" s="26"/>
      <c r="T183" s="26"/>
      <c r="U183" s="9"/>
      <c r="V183" s="172"/>
    </row>
    <row r="184" spans="1:22" ht="15" customHeight="1" x14ac:dyDescent="0.25">
      <c r="A184" s="4">
        <f t="shared" si="12"/>
        <v>166</v>
      </c>
      <c r="B184" s="22">
        <f t="shared" si="12"/>
        <v>37</v>
      </c>
      <c r="C184" s="2" t="s">
        <v>57</v>
      </c>
      <c r="D184" s="2" t="s">
        <v>241</v>
      </c>
      <c r="E184" s="8">
        <v>2020</v>
      </c>
      <c r="F184" s="24">
        <v>486285.54</v>
      </c>
      <c r="G184" s="26"/>
      <c r="H184" s="26">
        <v>0</v>
      </c>
      <c r="I184" s="26"/>
      <c r="J184" s="26"/>
      <c r="K184" s="26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/>
      <c r="R184" s="26">
        <v>486285.54</v>
      </c>
      <c r="S184" s="26"/>
      <c r="T184" s="26"/>
      <c r="U184" s="9"/>
      <c r="V184" s="172"/>
    </row>
    <row r="185" spans="1:22" ht="15" customHeight="1" x14ac:dyDescent="0.25">
      <c r="A185" s="4">
        <f t="shared" si="12"/>
        <v>167</v>
      </c>
      <c r="B185" s="22">
        <f t="shared" si="12"/>
        <v>38</v>
      </c>
      <c r="C185" s="2" t="s">
        <v>57</v>
      </c>
      <c r="D185" s="2" t="s">
        <v>243</v>
      </c>
      <c r="E185" s="8">
        <v>2020</v>
      </c>
      <c r="F185" s="24">
        <v>4231466.63</v>
      </c>
      <c r="G185" s="26">
        <v>0</v>
      </c>
      <c r="H185" s="26">
        <v>505688.36</v>
      </c>
      <c r="I185" s="26">
        <v>287579.42</v>
      </c>
      <c r="J185" s="26"/>
      <c r="K185" s="26">
        <v>0</v>
      </c>
      <c r="L185" s="26">
        <v>0</v>
      </c>
      <c r="M185" s="26">
        <v>0</v>
      </c>
      <c r="N185" s="26">
        <v>0</v>
      </c>
      <c r="O185" s="26">
        <v>854629.24</v>
      </c>
      <c r="P185" s="26">
        <v>0</v>
      </c>
      <c r="Q185" s="26">
        <v>2262459.85</v>
      </c>
      <c r="R185" s="26">
        <v>321109.76000000001</v>
      </c>
      <c r="S185" s="26"/>
      <c r="T185" s="26"/>
      <c r="U185" s="9"/>
      <c r="V185" s="172"/>
    </row>
    <row r="186" spans="1:22" ht="15" customHeight="1" x14ac:dyDescent="0.25">
      <c r="A186" s="4">
        <f t="shared" si="12"/>
        <v>168</v>
      </c>
      <c r="B186" s="22">
        <f t="shared" si="12"/>
        <v>39</v>
      </c>
      <c r="C186" s="2" t="s">
        <v>57</v>
      </c>
      <c r="D186" s="2" t="s">
        <v>245</v>
      </c>
      <c r="E186" s="8">
        <v>2020</v>
      </c>
      <c r="F186" s="24">
        <v>3138069.81</v>
      </c>
      <c r="G186" s="26">
        <v>0</v>
      </c>
      <c r="H186" s="26"/>
      <c r="I186" s="26"/>
      <c r="J186" s="26"/>
      <c r="K186" s="26">
        <v>0</v>
      </c>
      <c r="L186" s="26">
        <v>0</v>
      </c>
      <c r="M186" s="26">
        <v>0</v>
      </c>
      <c r="N186" s="26">
        <v>0</v>
      </c>
      <c r="O186" s="26"/>
      <c r="P186" s="26">
        <v>0</v>
      </c>
      <c r="Q186" s="26">
        <v>3138069.81</v>
      </c>
      <c r="R186" s="26"/>
      <c r="S186" s="26"/>
      <c r="T186" s="26"/>
      <c r="U186" s="9"/>
      <c r="V186" s="172"/>
    </row>
    <row r="187" spans="1:22" ht="15" customHeight="1" x14ac:dyDescent="0.25">
      <c r="A187" s="4">
        <f t="shared" si="12"/>
        <v>169</v>
      </c>
      <c r="B187" s="22">
        <f t="shared" si="12"/>
        <v>40</v>
      </c>
      <c r="C187" s="2" t="s">
        <v>292</v>
      </c>
      <c r="D187" s="2" t="s">
        <v>293</v>
      </c>
      <c r="E187" s="8">
        <v>2020</v>
      </c>
      <c r="F187" s="24">
        <v>5979264.6899999995</v>
      </c>
      <c r="G187" s="1">
        <v>1063452.47</v>
      </c>
      <c r="H187" s="1">
        <v>358766.4</v>
      </c>
      <c r="I187" s="1">
        <v>0</v>
      </c>
      <c r="J187" s="1">
        <v>872185.59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3601496.4</v>
      </c>
      <c r="R187" s="1">
        <v>0</v>
      </c>
      <c r="S187" s="26"/>
      <c r="T187" s="1"/>
      <c r="U187" s="9">
        <v>83363.83</v>
      </c>
      <c r="V187" s="172"/>
    </row>
    <row r="188" spans="1:22" ht="15" customHeight="1" x14ac:dyDescent="0.25">
      <c r="A188" s="4">
        <f t="shared" si="12"/>
        <v>170</v>
      </c>
      <c r="B188" s="22">
        <f t="shared" si="12"/>
        <v>41</v>
      </c>
      <c r="C188" s="2" t="s">
        <v>306</v>
      </c>
      <c r="D188" s="2" t="s">
        <v>307</v>
      </c>
      <c r="E188" s="8">
        <v>2020</v>
      </c>
      <c r="F188" s="24">
        <v>1317563.6500000001</v>
      </c>
      <c r="G188" s="26">
        <v>1296187.31</v>
      </c>
      <c r="H188" s="26">
        <v>0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10">
        <v>0</v>
      </c>
      <c r="R188" s="26">
        <v>0</v>
      </c>
      <c r="S188" s="26"/>
      <c r="T188" s="26"/>
      <c r="U188" s="9">
        <v>21376.34</v>
      </c>
      <c r="V188" s="172"/>
    </row>
    <row r="189" spans="1:22" ht="15" customHeight="1" x14ac:dyDescent="0.25">
      <c r="A189" s="4">
        <f t="shared" si="12"/>
        <v>171</v>
      </c>
      <c r="B189" s="22">
        <f t="shared" si="12"/>
        <v>42</v>
      </c>
      <c r="C189" s="2" t="s">
        <v>306</v>
      </c>
      <c r="D189" s="2" t="s">
        <v>308</v>
      </c>
      <c r="E189" s="8">
        <v>2020</v>
      </c>
      <c r="F189" s="24">
        <v>1009778.48</v>
      </c>
      <c r="G189" s="26">
        <v>994028.66</v>
      </c>
      <c r="H189" s="26">
        <v>0</v>
      </c>
      <c r="I189" s="26">
        <v>0</v>
      </c>
      <c r="J189" s="26">
        <v>0</v>
      </c>
      <c r="K189" s="26">
        <v>0</v>
      </c>
      <c r="L189" s="26">
        <v>0</v>
      </c>
      <c r="M189" s="26">
        <v>0</v>
      </c>
      <c r="N189" s="26">
        <v>0</v>
      </c>
      <c r="O189" s="26">
        <v>0</v>
      </c>
      <c r="P189" s="26">
        <v>0</v>
      </c>
      <c r="Q189" s="10">
        <v>0</v>
      </c>
      <c r="R189" s="26">
        <v>0</v>
      </c>
      <c r="S189" s="26"/>
      <c r="T189" s="26"/>
      <c r="U189" s="9">
        <v>15749.82</v>
      </c>
      <c r="V189" s="172"/>
    </row>
    <row r="190" spans="1:22" ht="15" customHeight="1" x14ac:dyDescent="0.25">
      <c r="A190" s="4">
        <f t="shared" si="12"/>
        <v>172</v>
      </c>
      <c r="B190" s="22">
        <f t="shared" si="12"/>
        <v>43</v>
      </c>
      <c r="C190" s="2" t="s">
        <v>306</v>
      </c>
      <c r="D190" s="2" t="s">
        <v>309</v>
      </c>
      <c r="E190" s="8">
        <v>2020</v>
      </c>
      <c r="F190" s="24">
        <v>299370.15000000002</v>
      </c>
      <c r="G190" s="26"/>
      <c r="H190" s="26">
        <v>0</v>
      </c>
      <c r="I190" s="26">
        <v>293075.87</v>
      </c>
      <c r="J190" s="26">
        <v>0</v>
      </c>
      <c r="K190" s="26"/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10">
        <v>0</v>
      </c>
      <c r="R190" s="26">
        <v>0</v>
      </c>
      <c r="S190" s="26"/>
      <c r="T190" s="26"/>
      <c r="U190" s="9">
        <v>6294.28</v>
      </c>
      <c r="V190" s="172"/>
    </row>
    <row r="191" spans="1:22" ht="15" customHeight="1" x14ac:dyDescent="0.25">
      <c r="A191" s="4">
        <f t="shared" si="12"/>
        <v>173</v>
      </c>
      <c r="B191" s="22">
        <f t="shared" si="12"/>
        <v>44</v>
      </c>
      <c r="C191" s="2" t="s">
        <v>306</v>
      </c>
      <c r="D191" s="2" t="s">
        <v>310</v>
      </c>
      <c r="E191" s="8">
        <v>2020</v>
      </c>
      <c r="F191" s="24">
        <v>1636980.7800000003</v>
      </c>
      <c r="G191" s="26">
        <v>0</v>
      </c>
      <c r="H191" s="26">
        <v>0</v>
      </c>
      <c r="I191" s="26">
        <v>1599383.2200000002</v>
      </c>
      <c r="J191" s="26">
        <v>0</v>
      </c>
      <c r="K191" s="26">
        <v>0</v>
      </c>
      <c r="L191" s="26">
        <v>0</v>
      </c>
      <c r="M191" s="26">
        <v>0</v>
      </c>
      <c r="N191" s="26">
        <v>0</v>
      </c>
      <c r="O191" s="26">
        <v>0</v>
      </c>
      <c r="P191" s="26">
        <v>0</v>
      </c>
      <c r="Q191" s="10">
        <v>0</v>
      </c>
      <c r="R191" s="26">
        <v>0</v>
      </c>
      <c r="S191" s="26"/>
      <c r="T191" s="26"/>
      <c r="U191" s="9">
        <v>37597.56</v>
      </c>
      <c r="V191" s="172"/>
    </row>
    <row r="192" spans="1:22" x14ac:dyDescent="0.25">
      <c r="A192" s="54"/>
      <c r="B192" s="55"/>
      <c r="C192" s="144"/>
      <c r="D192" s="60" t="s">
        <v>1267</v>
      </c>
      <c r="F192" s="53">
        <v>377560746.93999988</v>
      </c>
      <c r="G192" s="53">
        <v>77233783.926719859</v>
      </c>
      <c r="H192" s="53">
        <v>41949856.121814772</v>
      </c>
      <c r="I192" s="53">
        <v>8986686.790000001</v>
      </c>
      <c r="J192" s="53">
        <v>28132693.601465397</v>
      </c>
      <c r="K192" s="53">
        <v>1503627.44</v>
      </c>
      <c r="L192" s="53">
        <v>0</v>
      </c>
      <c r="M192" s="53">
        <v>0</v>
      </c>
      <c r="N192" s="53">
        <v>4962428.95</v>
      </c>
      <c r="O192" s="53">
        <v>75258412.800000012</v>
      </c>
      <c r="P192" s="53">
        <v>7390101.2699999996</v>
      </c>
      <c r="Q192" s="53">
        <v>104896037.31000002</v>
      </c>
      <c r="R192" s="53">
        <v>24097043.179999996</v>
      </c>
      <c r="S192" s="53">
        <v>0</v>
      </c>
      <c r="T192" s="53">
        <v>0</v>
      </c>
      <c r="U192" s="114">
        <v>3150075.55</v>
      </c>
      <c r="V192" s="172"/>
    </row>
    <row r="193" spans="1:22" ht="15" customHeight="1" x14ac:dyDescent="0.25">
      <c r="A193" s="4">
        <f>+A191+1</f>
        <v>174</v>
      </c>
      <c r="B193" s="22">
        <f t="shared" ref="B193:B256" si="13">+B192+1</f>
        <v>1</v>
      </c>
      <c r="C193" s="2" t="s">
        <v>1365</v>
      </c>
      <c r="D193" s="2" t="s">
        <v>332</v>
      </c>
      <c r="E193" s="8">
        <v>2020</v>
      </c>
      <c r="F193" s="24">
        <v>9942706.3100000005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9942706.3100000005</v>
      </c>
      <c r="R193" s="26">
        <v>0</v>
      </c>
      <c r="S193" s="26"/>
      <c r="T193" s="26"/>
      <c r="U193" s="9"/>
      <c r="V193" s="172"/>
    </row>
    <row r="194" spans="1:22" ht="15" customHeight="1" x14ac:dyDescent="0.25">
      <c r="A194" s="4">
        <f t="shared" ref="A194:B257" si="14">+A193+1</f>
        <v>175</v>
      </c>
      <c r="B194" s="22">
        <f t="shared" si="13"/>
        <v>2</v>
      </c>
      <c r="C194" s="2" t="s">
        <v>1365</v>
      </c>
      <c r="D194" s="2" t="s">
        <v>339</v>
      </c>
      <c r="E194" s="8">
        <v>2020</v>
      </c>
      <c r="F194" s="24">
        <v>3936771.15</v>
      </c>
      <c r="G194" s="26">
        <v>3034425.72</v>
      </c>
      <c r="H194" s="26">
        <v>0</v>
      </c>
      <c r="I194" s="26">
        <v>0</v>
      </c>
      <c r="J194" s="26">
        <v>885369.57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/>
      <c r="Q194" s="10">
        <v>0</v>
      </c>
      <c r="R194" s="26">
        <v>0</v>
      </c>
      <c r="S194" s="26"/>
      <c r="T194" s="26"/>
      <c r="U194" s="112">
        <v>16975.86</v>
      </c>
      <c r="V194" s="172"/>
    </row>
    <row r="195" spans="1:22" ht="15" customHeight="1" x14ac:dyDescent="0.25">
      <c r="A195" s="4">
        <f t="shared" si="14"/>
        <v>176</v>
      </c>
      <c r="B195" s="22">
        <f t="shared" si="13"/>
        <v>3</v>
      </c>
      <c r="C195" s="2" t="s">
        <v>1365</v>
      </c>
      <c r="D195" s="2" t="s">
        <v>340</v>
      </c>
      <c r="E195" s="8">
        <v>2020</v>
      </c>
      <c r="F195" s="24">
        <v>4052781.68</v>
      </c>
      <c r="G195" s="26">
        <v>0</v>
      </c>
      <c r="H195" s="26">
        <v>0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3994677.2</v>
      </c>
      <c r="P195" s="26">
        <v>0</v>
      </c>
      <c r="Q195" s="10">
        <v>0</v>
      </c>
      <c r="R195" s="26">
        <v>0</v>
      </c>
      <c r="S195" s="1"/>
      <c r="T195" s="26"/>
      <c r="U195" s="9">
        <v>58104.480000000003</v>
      </c>
      <c r="V195" s="172"/>
    </row>
    <row r="196" spans="1:22" ht="15" customHeight="1" x14ac:dyDescent="0.25">
      <c r="A196" s="4">
        <f t="shared" si="14"/>
        <v>177</v>
      </c>
      <c r="B196" s="22">
        <f t="shared" si="13"/>
        <v>4</v>
      </c>
      <c r="C196" s="2" t="s">
        <v>1365</v>
      </c>
      <c r="D196" s="2" t="s">
        <v>341</v>
      </c>
      <c r="E196" s="8">
        <v>2020</v>
      </c>
      <c r="F196" s="24">
        <v>1996886.58</v>
      </c>
      <c r="G196" s="26">
        <v>862161.12</v>
      </c>
      <c r="H196" s="26">
        <v>1134725.46</v>
      </c>
      <c r="I196" s="26"/>
      <c r="J196" s="26"/>
      <c r="K196" s="26"/>
      <c r="L196" s="26"/>
      <c r="M196" s="26"/>
      <c r="N196" s="26"/>
      <c r="O196" s="26"/>
      <c r="P196" s="26">
        <v>0</v>
      </c>
      <c r="Q196" s="10">
        <v>0</v>
      </c>
      <c r="R196" s="26">
        <v>0</v>
      </c>
      <c r="S196" s="26"/>
      <c r="T196" s="26"/>
      <c r="U196" s="112"/>
      <c r="V196" s="172"/>
    </row>
    <row r="197" spans="1:22" ht="15" customHeight="1" x14ac:dyDescent="0.25">
      <c r="A197" s="4">
        <f t="shared" si="14"/>
        <v>178</v>
      </c>
      <c r="B197" s="22">
        <f t="shared" si="13"/>
        <v>5</v>
      </c>
      <c r="C197" s="2" t="s">
        <v>1365</v>
      </c>
      <c r="D197" s="2" t="s">
        <v>343</v>
      </c>
      <c r="E197" s="8">
        <v>2020</v>
      </c>
      <c r="F197" s="24">
        <v>4962428.95</v>
      </c>
      <c r="G197" s="26">
        <v>0</v>
      </c>
      <c r="H197" s="26">
        <v>0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4962428.95</v>
      </c>
      <c r="O197" s="26">
        <v>0</v>
      </c>
      <c r="P197" s="26">
        <v>0</v>
      </c>
      <c r="Q197" s="10">
        <v>0</v>
      </c>
      <c r="R197" s="26">
        <v>0</v>
      </c>
      <c r="S197" s="26"/>
      <c r="T197" s="26"/>
      <c r="U197" s="9"/>
      <c r="V197" s="172"/>
    </row>
    <row r="198" spans="1:22" ht="15" customHeight="1" x14ac:dyDescent="0.25">
      <c r="A198" s="4">
        <f t="shared" si="14"/>
        <v>179</v>
      </c>
      <c r="B198" s="22">
        <f t="shared" si="13"/>
        <v>6</v>
      </c>
      <c r="C198" s="2" t="s">
        <v>1365</v>
      </c>
      <c r="D198" s="2" t="s">
        <v>344</v>
      </c>
      <c r="E198" s="8">
        <v>2020</v>
      </c>
      <c r="F198" s="24">
        <v>1050720.8400000001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1050720.8400000001</v>
      </c>
      <c r="P198" s="26">
        <v>0</v>
      </c>
      <c r="Q198" s="10">
        <v>0</v>
      </c>
      <c r="R198" s="26">
        <v>0</v>
      </c>
      <c r="S198" s="1"/>
      <c r="T198" s="26"/>
      <c r="U198" s="112"/>
      <c r="V198" s="172"/>
    </row>
    <row r="199" spans="1:22" ht="15" customHeight="1" x14ac:dyDescent="0.25">
      <c r="A199" s="4">
        <f t="shared" si="14"/>
        <v>180</v>
      </c>
      <c r="B199" s="22">
        <f t="shared" si="13"/>
        <v>7</v>
      </c>
      <c r="C199" s="2" t="s">
        <v>1365</v>
      </c>
      <c r="D199" s="2" t="s">
        <v>350</v>
      </c>
      <c r="E199" s="8">
        <v>2020</v>
      </c>
      <c r="F199" s="24">
        <v>2256836.3199999998</v>
      </c>
      <c r="G199" s="26">
        <v>0</v>
      </c>
      <c r="H199" s="26">
        <v>0</v>
      </c>
      <c r="I199" s="26">
        <v>0</v>
      </c>
      <c r="J199" s="26">
        <v>0</v>
      </c>
      <c r="K199" s="26">
        <v>0</v>
      </c>
      <c r="L199" s="26">
        <v>0</v>
      </c>
      <c r="M199" s="26">
        <v>0</v>
      </c>
      <c r="N199" s="26">
        <v>0</v>
      </c>
      <c r="O199" s="26">
        <v>0</v>
      </c>
      <c r="P199" s="26">
        <v>2256836.3199999998</v>
      </c>
      <c r="Q199" s="10">
        <v>0</v>
      </c>
      <c r="R199" s="26">
        <v>0</v>
      </c>
      <c r="S199" s="1"/>
      <c r="T199" s="26"/>
      <c r="U199" s="112"/>
      <c r="V199" s="172"/>
    </row>
    <row r="200" spans="1:22" ht="15" customHeight="1" x14ac:dyDescent="0.25">
      <c r="A200" s="4">
        <f t="shared" si="14"/>
        <v>181</v>
      </c>
      <c r="B200" s="22">
        <f t="shared" si="13"/>
        <v>8</v>
      </c>
      <c r="C200" s="2" t="s">
        <v>1365</v>
      </c>
      <c r="D200" s="2" t="s">
        <v>351</v>
      </c>
      <c r="E200" s="8">
        <v>2020</v>
      </c>
      <c r="F200" s="24">
        <v>2332909.4500000002</v>
      </c>
      <c r="G200" s="26">
        <v>0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v>0</v>
      </c>
      <c r="O200" s="26">
        <v>0</v>
      </c>
      <c r="P200" s="26">
        <v>2332909.4500000002</v>
      </c>
      <c r="Q200" s="10">
        <v>0</v>
      </c>
      <c r="R200" s="10">
        <v>0</v>
      </c>
      <c r="S200" s="123"/>
      <c r="T200" s="26"/>
      <c r="U200" s="121"/>
      <c r="V200" s="172"/>
    </row>
    <row r="201" spans="1:22" ht="15" customHeight="1" x14ac:dyDescent="0.25">
      <c r="A201" s="4">
        <f t="shared" si="14"/>
        <v>182</v>
      </c>
      <c r="B201" s="22">
        <f t="shared" si="13"/>
        <v>9</v>
      </c>
      <c r="C201" s="2" t="s">
        <v>1365</v>
      </c>
      <c r="D201" s="2" t="s">
        <v>361</v>
      </c>
      <c r="E201" s="8">
        <v>2020</v>
      </c>
      <c r="F201" s="24">
        <v>10349847.52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10349847.52</v>
      </c>
      <c r="R201" s="26">
        <v>0</v>
      </c>
      <c r="S201" s="1"/>
      <c r="T201" s="10"/>
      <c r="U201" s="125"/>
      <c r="V201" s="172"/>
    </row>
    <row r="202" spans="1:22" ht="15" customHeight="1" x14ac:dyDescent="0.25">
      <c r="A202" s="4">
        <f t="shared" si="14"/>
        <v>183</v>
      </c>
      <c r="B202" s="22">
        <f t="shared" si="13"/>
        <v>10</v>
      </c>
      <c r="C202" s="2" t="s">
        <v>1365</v>
      </c>
      <c r="D202" s="2" t="s">
        <v>362</v>
      </c>
      <c r="E202" s="8">
        <v>2020</v>
      </c>
      <c r="F202" s="24">
        <v>10307725.390000001</v>
      </c>
      <c r="G202" s="26">
        <v>0</v>
      </c>
      <c r="H202" s="26">
        <v>0</v>
      </c>
      <c r="I202" s="26">
        <v>0</v>
      </c>
      <c r="J202" s="26">
        <v>0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10307725.390000001</v>
      </c>
      <c r="R202" s="26">
        <v>0</v>
      </c>
      <c r="S202" s="1"/>
      <c r="T202" s="21"/>
      <c r="U202" s="124"/>
      <c r="V202" s="172"/>
    </row>
    <row r="203" spans="1:22" ht="15" customHeight="1" x14ac:dyDescent="0.25">
      <c r="A203" s="4">
        <f t="shared" si="14"/>
        <v>184</v>
      </c>
      <c r="B203" s="22">
        <f t="shared" si="13"/>
        <v>11</v>
      </c>
      <c r="C203" s="2" t="s">
        <v>1365</v>
      </c>
      <c r="D203" s="2" t="s">
        <v>363</v>
      </c>
      <c r="E203" s="8">
        <v>2020</v>
      </c>
      <c r="F203" s="24">
        <v>11460454.99</v>
      </c>
      <c r="G203" s="26">
        <v>1753136.39</v>
      </c>
      <c r="H203" s="26">
        <v>832503.79</v>
      </c>
      <c r="I203" s="26">
        <v>0</v>
      </c>
      <c r="J203" s="26">
        <v>0</v>
      </c>
      <c r="K203" s="26">
        <v>0</v>
      </c>
      <c r="L203" s="26">
        <v>0</v>
      </c>
      <c r="M203" s="26"/>
      <c r="N203" s="26">
        <v>0</v>
      </c>
      <c r="O203" s="26">
        <v>0</v>
      </c>
      <c r="P203" s="26">
        <v>0</v>
      </c>
      <c r="Q203" s="26">
        <v>8707094.8800000008</v>
      </c>
      <c r="R203" s="26">
        <v>0</v>
      </c>
      <c r="S203" s="26"/>
      <c r="T203" s="26"/>
      <c r="U203" s="9">
        <v>167719.93</v>
      </c>
      <c r="V203" s="172"/>
    </row>
    <row r="204" spans="1:22" ht="15" customHeight="1" x14ac:dyDescent="0.25">
      <c r="A204" s="4">
        <f t="shared" si="14"/>
        <v>185</v>
      </c>
      <c r="B204" s="22">
        <f t="shared" si="13"/>
        <v>12</v>
      </c>
      <c r="C204" s="2" t="s">
        <v>1365</v>
      </c>
      <c r="D204" s="2" t="s">
        <v>371</v>
      </c>
      <c r="E204" s="8">
        <v>2020</v>
      </c>
      <c r="F204" s="24">
        <v>2592257.1199999996</v>
      </c>
      <c r="G204" s="26">
        <v>2554028.8199999998</v>
      </c>
      <c r="H204" s="26">
        <v>0</v>
      </c>
      <c r="I204" s="26">
        <v>0</v>
      </c>
      <c r="J204" s="26">
        <v>0</v>
      </c>
      <c r="K204" s="26">
        <v>0</v>
      </c>
      <c r="L204" s="26">
        <v>0</v>
      </c>
      <c r="M204" s="26"/>
      <c r="N204" s="26">
        <v>0</v>
      </c>
      <c r="O204" s="26">
        <v>0</v>
      </c>
      <c r="P204" s="26">
        <v>0</v>
      </c>
      <c r="Q204" s="26"/>
      <c r="R204" s="26">
        <v>0</v>
      </c>
      <c r="S204" s="26"/>
      <c r="T204" s="26"/>
      <c r="U204" s="112">
        <v>38228.300000000003</v>
      </c>
      <c r="V204" s="172"/>
    </row>
    <row r="205" spans="1:22" ht="15" customHeight="1" x14ac:dyDescent="0.25">
      <c r="A205" s="4">
        <f t="shared" si="14"/>
        <v>186</v>
      </c>
      <c r="B205" s="22">
        <f t="shared" si="13"/>
        <v>13</v>
      </c>
      <c r="C205" s="2" t="s">
        <v>1365</v>
      </c>
      <c r="D205" s="2" t="s">
        <v>77</v>
      </c>
      <c r="E205" s="8">
        <v>2020</v>
      </c>
      <c r="F205" s="24">
        <v>5449682.0800000001</v>
      </c>
      <c r="G205" s="26">
        <v>1453329.35</v>
      </c>
      <c r="H205" s="26">
        <v>2801347.54</v>
      </c>
      <c r="I205" s="26">
        <v>0</v>
      </c>
      <c r="J205" s="26">
        <v>1114925.44</v>
      </c>
      <c r="K205" s="26">
        <v>0</v>
      </c>
      <c r="L205" s="26">
        <v>0</v>
      </c>
      <c r="M205" s="26"/>
      <c r="N205" s="26">
        <v>0</v>
      </c>
      <c r="O205" s="26">
        <v>0</v>
      </c>
      <c r="P205" s="26">
        <v>0</v>
      </c>
      <c r="Q205" s="10">
        <v>0</v>
      </c>
      <c r="R205" s="26">
        <v>0</v>
      </c>
      <c r="S205" s="26"/>
      <c r="T205" s="26"/>
      <c r="U205" s="112">
        <v>80079.75</v>
      </c>
      <c r="V205" s="172"/>
    </row>
    <row r="206" spans="1:22" ht="15" customHeight="1" x14ac:dyDescent="0.25">
      <c r="A206" s="4">
        <f t="shared" si="14"/>
        <v>187</v>
      </c>
      <c r="B206" s="22">
        <f t="shared" si="13"/>
        <v>14</v>
      </c>
      <c r="C206" s="2" t="s">
        <v>1365</v>
      </c>
      <c r="D206" s="2" t="s">
        <v>374</v>
      </c>
      <c r="E206" s="8">
        <v>2020</v>
      </c>
      <c r="F206" s="24">
        <v>4841543.8</v>
      </c>
      <c r="G206" s="26">
        <v>2148486.69</v>
      </c>
      <c r="H206" s="26">
        <v>1008814.8</v>
      </c>
      <c r="I206" s="26"/>
      <c r="J206" s="26">
        <v>555513.5</v>
      </c>
      <c r="K206" s="26">
        <v>0</v>
      </c>
      <c r="L206" s="26">
        <v>0</v>
      </c>
      <c r="M206" s="26"/>
      <c r="N206" s="26">
        <v>0</v>
      </c>
      <c r="O206" s="26">
        <v>1051622.42</v>
      </c>
      <c r="P206" s="26">
        <v>0</v>
      </c>
      <c r="Q206" s="10">
        <v>0</v>
      </c>
      <c r="R206" s="26">
        <v>0</v>
      </c>
      <c r="S206" s="26"/>
      <c r="T206" s="26"/>
      <c r="U206" s="112">
        <v>77106.39</v>
      </c>
      <c r="V206" s="172"/>
    </row>
    <row r="207" spans="1:22" ht="15" customHeight="1" x14ac:dyDescent="0.25">
      <c r="A207" s="4">
        <f t="shared" si="14"/>
        <v>188</v>
      </c>
      <c r="B207" s="22">
        <f t="shared" si="13"/>
        <v>15</v>
      </c>
      <c r="C207" s="2" t="s">
        <v>1365</v>
      </c>
      <c r="D207" s="2" t="s">
        <v>376</v>
      </c>
      <c r="E207" s="8">
        <v>2020</v>
      </c>
      <c r="F207" s="24">
        <v>1083839.1399999999</v>
      </c>
      <c r="G207" s="26"/>
      <c r="H207" s="26">
        <v>614073.21</v>
      </c>
      <c r="I207" s="26"/>
      <c r="J207" s="26">
        <v>469765.93</v>
      </c>
      <c r="K207" s="26">
        <v>0</v>
      </c>
      <c r="L207" s="26">
        <v>0</v>
      </c>
      <c r="M207" s="26"/>
      <c r="N207" s="26">
        <v>0</v>
      </c>
      <c r="O207" s="26">
        <v>0</v>
      </c>
      <c r="P207" s="26">
        <v>0</v>
      </c>
      <c r="Q207" s="10">
        <v>0</v>
      </c>
      <c r="R207" s="26">
        <v>0</v>
      </c>
      <c r="S207" s="26"/>
      <c r="T207" s="26"/>
      <c r="U207" s="112"/>
      <c r="V207" s="172"/>
    </row>
    <row r="208" spans="1:22" ht="15" customHeight="1" x14ac:dyDescent="0.25">
      <c r="A208" s="4">
        <f t="shared" si="14"/>
        <v>189</v>
      </c>
      <c r="B208" s="22">
        <f t="shared" si="13"/>
        <v>16</v>
      </c>
      <c r="C208" s="2" t="s">
        <v>1365</v>
      </c>
      <c r="D208" s="2" t="s">
        <v>378</v>
      </c>
      <c r="E208" s="8">
        <v>2020</v>
      </c>
      <c r="F208" s="24">
        <v>3262381.85</v>
      </c>
      <c r="G208" s="26">
        <v>1283077.83</v>
      </c>
      <c r="H208" s="26">
        <v>976675.77</v>
      </c>
      <c r="I208" s="26"/>
      <c r="J208" s="26">
        <v>1002628.25</v>
      </c>
      <c r="K208" s="26">
        <v>0</v>
      </c>
      <c r="L208" s="26">
        <v>0</v>
      </c>
      <c r="M208" s="26"/>
      <c r="N208" s="26">
        <v>0</v>
      </c>
      <c r="O208" s="26">
        <v>0</v>
      </c>
      <c r="P208" s="26"/>
      <c r="Q208" s="10">
        <v>0</v>
      </c>
      <c r="R208" s="26">
        <v>0</v>
      </c>
      <c r="S208" s="26"/>
      <c r="T208" s="26"/>
      <c r="U208" s="112"/>
      <c r="V208" s="172"/>
    </row>
    <row r="209" spans="1:22" ht="15" customHeight="1" x14ac:dyDescent="0.25">
      <c r="A209" s="4">
        <f t="shared" si="14"/>
        <v>190</v>
      </c>
      <c r="B209" s="22">
        <f t="shared" si="13"/>
        <v>17</v>
      </c>
      <c r="C209" s="2" t="s">
        <v>1365</v>
      </c>
      <c r="D209" s="2" t="s">
        <v>379</v>
      </c>
      <c r="E209" s="8">
        <v>2020</v>
      </c>
      <c r="F209" s="24">
        <v>4948312.58</v>
      </c>
      <c r="G209" s="26">
        <v>2147957.08</v>
      </c>
      <c r="H209" s="26">
        <v>0</v>
      </c>
      <c r="I209" s="26"/>
      <c r="J209" s="26">
        <v>0</v>
      </c>
      <c r="K209" s="26">
        <v>0</v>
      </c>
      <c r="L209" s="26">
        <v>0</v>
      </c>
      <c r="M209" s="26"/>
      <c r="N209" s="26">
        <v>0</v>
      </c>
      <c r="O209" s="26">
        <v>0</v>
      </c>
      <c r="P209" s="26">
        <v>2800355.5</v>
      </c>
      <c r="Q209" s="10">
        <v>0</v>
      </c>
      <c r="R209" s="26">
        <v>0</v>
      </c>
      <c r="S209" s="26"/>
      <c r="T209" s="26"/>
      <c r="U209" s="112"/>
      <c r="V209" s="172"/>
    </row>
    <row r="210" spans="1:22" ht="15" customHeight="1" x14ac:dyDescent="0.25">
      <c r="A210" s="4">
        <f t="shared" si="14"/>
        <v>191</v>
      </c>
      <c r="B210" s="22">
        <f t="shared" si="13"/>
        <v>18</v>
      </c>
      <c r="C210" s="2" t="s">
        <v>1365</v>
      </c>
      <c r="D210" s="2" t="s">
        <v>381</v>
      </c>
      <c r="E210" s="8">
        <v>2020</v>
      </c>
      <c r="F210" s="24">
        <v>465553.91</v>
      </c>
      <c r="G210" s="26">
        <v>359103.38</v>
      </c>
      <c r="H210" s="26">
        <v>0</v>
      </c>
      <c r="I210" s="26"/>
      <c r="J210" s="26">
        <v>99596.05</v>
      </c>
      <c r="K210" s="26">
        <v>0</v>
      </c>
      <c r="L210" s="26">
        <v>0</v>
      </c>
      <c r="M210" s="26"/>
      <c r="N210" s="26">
        <v>0</v>
      </c>
      <c r="O210" s="26">
        <v>0</v>
      </c>
      <c r="P210" s="26">
        <v>0</v>
      </c>
      <c r="Q210" s="10">
        <v>0</v>
      </c>
      <c r="R210" s="26">
        <v>0</v>
      </c>
      <c r="S210" s="26"/>
      <c r="T210" s="26"/>
      <c r="U210" s="112">
        <v>6854.48</v>
      </c>
      <c r="V210" s="172"/>
    </row>
    <row r="211" spans="1:22" ht="15" customHeight="1" x14ac:dyDescent="0.25">
      <c r="A211" s="4">
        <f t="shared" si="14"/>
        <v>192</v>
      </c>
      <c r="B211" s="22">
        <f t="shared" si="13"/>
        <v>19</v>
      </c>
      <c r="C211" s="2" t="s">
        <v>1365</v>
      </c>
      <c r="D211" s="2" t="s">
        <v>383</v>
      </c>
      <c r="E211" s="8">
        <v>2020</v>
      </c>
      <c r="F211" s="24">
        <v>3264561.93</v>
      </c>
      <c r="G211" s="26">
        <v>3188595.29</v>
      </c>
      <c r="H211" s="26">
        <v>0</v>
      </c>
      <c r="I211" s="26"/>
      <c r="J211" s="26">
        <v>0</v>
      </c>
      <c r="K211" s="26">
        <v>0</v>
      </c>
      <c r="L211" s="26">
        <v>0</v>
      </c>
      <c r="M211" s="26"/>
      <c r="N211" s="26">
        <v>0</v>
      </c>
      <c r="O211" s="26">
        <v>0</v>
      </c>
      <c r="P211" s="26"/>
      <c r="Q211" s="10">
        <v>0</v>
      </c>
      <c r="R211" s="26">
        <v>0</v>
      </c>
      <c r="S211" s="26"/>
      <c r="T211" s="26"/>
      <c r="U211" s="112">
        <v>75966.64</v>
      </c>
      <c r="V211" s="172"/>
    </row>
    <row r="212" spans="1:22" ht="15" customHeight="1" x14ac:dyDescent="0.25">
      <c r="A212" s="4">
        <f t="shared" si="14"/>
        <v>193</v>
      </c>
      <c r="B212" s="22">
        <f t="shared" si="13"/>
        <v>20</v>
      </c>
      <c r="C212" s="2" t="s">
        <v>1365</v>
      </c>
      <c r="D212" s="2" t="s">
        <v>384</v>
      </c>
      <c r="E212" s="8">
        <v>2020</v>
      </c>
      <c r="F212" s="24">
        <v>1647895.74</v>
      </c>
      <c r="G212" s="26">
        <v>0</v>
      </c>
      <c r="H212" s="26">
        <v>1624715.54</v>
      </c>
      <c r="I212" s="26"/>
      <c r="J212" s="26">
        <v>0</v>
      </c>
      <c r="K212" s="26">
        <v>0</v>
      </c>
      <c r="L212" s="26">
        <v>0</v>
      </c>
      <c r="M212" s="26"/>
      <c r="N212" s="26">
        <v>0</v>
      </c>
      <c r="O212" s="26">
        <v>0</v>
      </c>
      <c r="P212" s="26"/>
      <c r="Q212" s="10">
        <v>0</v>
      </c>
      <c r="R212" s="26">
        <v>0</v>
      </c>
      <c r="S212" s="14"/>
      <c r="T212" s="26"/>
      <c r="U212" s="121">
        <v>23180.2</v>
      </c>
      <c r="V212" s="172"/>
    </row>
    <row r="213" spans="1:22" ht="15" customHeight="1" x14ac:dyDescent="0.25">
      <c r="A213" s="4">
        <f t="shared" si="14"/>
        <v>194</v>
      </c>
      <c r="B213" s="22">
        <f t="shared" si="13"/>
        <v>21</v>
      </c>
      <c r="C213" s="2" t="s">
        <v>1365</v>
      </c>
      <c r="D213" s="2" t="s">
        <v>395</v>
      </c>
      <c r="E213" s="8">
        <v>2020</v>
      </c>
      <c r="F213" s="24">
        <v>5035692.2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/>
      <c r="N213" s="26">
        <v>0</v>
      </c>
      <c r="O213" s="26">
        <v>5035692.2</v>
      </c>
      <c r="P213" s="26">
        <v>0</v>
      </c>
      <c r="Q213" s="10">
        <v>0</v>
      </c>
      <c r="R213" s="10">
        <v>0</v>
      </c>
      <c r="S213" s="126"/>
      <c r="T213" s="129"/>
      <c r="U213" s="122"/>
      <c r="V213" s="172"/>
    </row>
    <row r="214" spans="1:22" ht="15" customHeight="1" x14ac:dyDescent="0.25">
      <c r="A214" s="4">
        <f t="shared" si="14"/>
        <v>195</v>
      </c>
      <c r="B214" s="22">
        <f t="shared" si="13"/>
        <v>22</v>
      </c>
      <c r="C214" s="2" t="s">
        <v>1365</v>
      </c>
      <c r="D214" s="2" t="s">
        <v>399</v>
      </c>
      <c r="E214" s="8">
        <v>2020</v>
      </c>
      <c r="F214" s="24">
        <v>4097246.81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/>
      <c r="N214" s="26">
        <v>0</v>
      </c>
      <c r="O214" s="26">
        <v>4097246.81</v>
      </c>
      <c r="P214" s="26">
        <v>0</v>
      </c>
      <c r="Q214" s="10">
        <v>0</v>
      </c>
      <c r="R214" s="10">
        <v>0</v>
      </c>
      <c r="S214" s="128"/>
      <c r="T214" s="129"/>
      <c r="U214" s="125"/>
      <c r="V214" s="172"/>
    </row>
    <row r="215" spans="1:22" ht="15" customHeight="1" x14ac:dyDescent="0.25">
      <c r="A215" s="4">
        <f t="shared" si="14"/>
        <v>196</v>
      </c>
      <c r="B215" s="22">
        <f t="shared" si="13"/>
        <v>23</v>
      </c>
      <c r="C215" s="2" t="s">
        <v>1365</v>
      </c>
      <c r="D215" s="2" t="s">
        <v>400</v>
      </c>
      <c r="E215" s="8">
        <v>2020</v>
      </c>
      <c r="F215" s="24">
        <v>5036073.07</v>
      </c>
      <c r="G215" s="26">
        <v>3169062.35</v>
      </c>
      <c r="H215" s="26">
        <v>1307630.28</v>
      </c>
      <c r="I215" s="26">
        <v>0</v>
      </c>
      <c r="J215" s="26">
        <v>559380.43999999994</v>
      </c>
      <c r="K215" s="26">
        <v>0</v>
      </c>
      <c r="L215" s="26">
        <v>0</v>
      </c>
      <c r="M215" s="26"/>
      <c r="N215" s="26">
        <v>0</v>
      </c>
      <c r="O215" s="26">
        <v>0</v>
      </c>
      <c r="P215" s="26">
        <v>0</v>
      </c>
      <c r="Q215" s="10">
        <v>0</v>
      </c>
      <c r="R215" s="10">
        <v>0</v>
      </c>
      <c r="S215" s="26"/>
      <c r="T215" s="107"/>
      <c r="U215" s="112"/>
      <c r="V215" s="172"/>
    </row>
    <row r="216" spans="1:22" ht="15" customHeight="1" x14ac:dyDescent="0.25">
      <c r="A216" s="4">
        <f t="shared" si="14"/>
        <v>197</v>
      </c>
      <c r="B216" s="22">
        <f t="shared" si="13"/>
        <v>24</v>
      </c>
      <c r="C216" s="2" t="s">
        <v>1365</v>
      </c>
      <c r="D216" s="2" t="s">
        <v>82</v>
      </c>
      <c r="E216" s="8">
        <v>2020</v>
      </c>
      <c r="F216" s="24">
        <v>8089253.3700000001</v>
      </c>
      <c r="G216" s="26">
        <v>0</v>
      </c>
      <c r="H216" s="26">
        <v>0</v>
      </c>
      <c r="I216" s="26">
        <v>0</v>
      </c>
      <c r="J216" s="26">
        <v>0</v>
      </c>
      <c r="K216" s="26">
        <v>0</v>
      </c>
      <c r="L216" s="26">
        <v>0</v>
      </c>
      <c r="M216" s="26"/>
      <c r="N216" s="26">
        <v>0</v>
      </c>
      <c r="O216" s="26">
        <v>8089253.3700000001</v>
      </c>
      <c r="P216" s="26">
        <v>0</v>
      </c>
      <c r="Q216" s="10">
        <v>0</v>
      </c>
      <c r="R216" s="10">
        <v>0</v>
      </c>
      <c r="S216" s="127"/>
      <c r="T216" s="129"/>
      <c r="U216" s="130"/>
      <c r="V216" s="172"/>
    </row>
    <row r="217" spans="1:22" ht="15" customHeight="1" x14ac:dyDescent="0.25">
      <c r="A217" s="4">
        <f t="shared" si="14"/>
        <v>198</v>
      </c>
      <c r="B217" s="22">
        <f t="shared" si="13"/>
        <v>25</v>
      </c>
      <c r="C217" s="2" t="s">
        <v>1365</v>
      </c>
      <c r="D217" s="2" t="s">
        <v>408</v>
      </c>
      <c r="E217" s="8">
        <v>2020</v>
      </c>
      <c r="F217" s="24">
        <v>3760123.89</v>
      </c>
      <c r="G217" s="26"/>
      <c r="H217" s="26">
        <v>2017757.29</v>
      </c>
      <c r="I217" s="26"/>
      <c r="J217" s="26">
        <v>1742366.6</v>
      </c>
      <c r="K217" s="26">
        <v>0</v>
      </c>
      <c r="L217" s="26">
        <v>0</v>
      </c>
      <c r="M217" s="26"/>
      <c r="N217" s="26">
        <v>0</v>
      </c>
      <c r="O217" s="26">
        <v>0</v>
      </c>
      <c r="P217" s="26">
        <v>0</v>
      </c>
      <c r="Q217" s="10">
        <v>0</v>
      </c>
      <c r="R217" s="26">
        <v>0</v>
      </c>
      <c r="S217" s="119"/>
      <c r="T217" s="26"/>
      <c r="U217" s="112"/>
      <c r="V217" s="172"/>
    </row>
    <row r="218" spans="1:22" ht="15" customHeight="1" x14ac:dyDescent="0.25">
      <c r="A218" s="4">
        <f t="shared" si="14"/>
        <v>199</v>
      </c>
      <c r="B218" s="22">
        <f t="shared" si="13"/>
        <v>26</v>
      </c>
      <c r="C218" s="2" t="s">
        <v>1365</v>
      </c>
      <c r="D218" s="2" t="s">
        <v>413</v>
      </c>
      <c r="E218" s="8">
        <v>2020</v>
      </c>
      <c r="F218" s="24">
        <v>8711165.5199999996</v>
      </c>
      <c r="G218" s="26">
        <v>4383812.71</v>
      </c>
      <c r="H218" s="26">
        <v>2310008.34</v>
      </c>
      <c r="I218" s="26"/>
      <c r="J218" s="26">
        <v>1718191.92</v>
      </c>
      <c r="K218" s="26">
        <v>0</v>
      </c>
      <c r="L218" s="26">
        <v>0</v>
      </c>
      <c r="M218" s="26"/>
      <c r="N218" s="26">
        <v>0</v>
      </c>
      <c r="O218" s="26">
        <v>0</v>
      </c>
      <c r="P218" s="26">
        <v>0</v>
      </c>
      <c r="Q218" s="10">
        <v>0</v>
      </c>
      <c r="R218" s="26">
        <v>0</v>
      </c>
      <c r="S218" s="26"/>
      <c r="T218" s="26"/>
      <c r="U218" s="112">
        <v>299152.55</v>
      </c>
      <c r="V218" s="172"/>
    </row>
    <row r="219" spans="1:22" ht="15" customHeight="1" x14ac:dyDescent="0.25">
      <c r="A219" s="4">
        <f t="shared" si="14"/>
        <v>200</v>
      </c>
      <c r="B219" s="22">
        <f t="shared" si="13"/>
        <v>27</v>
      </c>
      <c r="C219" s="2" t="s">
        <v>1365</v>
      </c>
      <c r="D219" s="2" t="s">
        <v>50</v>
      </c>
      <c r="E219" s="8">
        <v>2020</v>
      </c>
      <c r="F219" s="24">
        <v>4895933.13</v>
      </c>
      <c r="G219" s="26">
        <v>2719168.32</v>
      </c>
      <c r="H219" s="26">
        <v>1152304.8999999999</v>
      </c>
      <c r="I219" s="26"/>
      <c r="J219" s="26">
        <v>953482.2</v>
      </c>
      <c r="K219" s="26">
        <v>0</v>
      </c>
      <c r="L219" s="26">
        <v>0</v>
      </c>
      <c r="M219" s="26"/>
      <c r="N219" s="26">
        <v>0</v>
      </c>
      <c r="O219" s="26">
        <v>0</v>
      </c>
      <c r="P219" s="26">
        <v>0</v>
      </c>
      <c r="Q219" s="10">
        <v>0</v>
      </c>
      <c r="R219" s="26">
        <v>0</v>
      </c>
      <c r="S219" s="26"/>
      <c r="T219" s="26"/>
      <c r="U219" s="112">
        <v>70977.709999999992</v>
      </c>
      <c r="V219" s="172"/>
    </row>
    <row r="220" spans="1:22" ht="15" customHeight="1" x14ac:dyDescent="0.25">
      <c r="A220" s="4">
        <f t="shared" si="14"/>
        <v>201</v>
      </c>
      <c r="B220" s="22">
        <f t="shared" si="13"/>
        <v>28</v>
      </c>
      <c r="C220" s="2" t="s">
        <v>1365</v>
      </c>
      <c r="D220" s="2" t="s">
        <v>415</v>
      </c>
      <c r="E220" s="8">
        <v>2020</v>
      </c>
      <c r="F220" s="24">
        <v>10580573.700000001</v>
      </c>
      <c r="G220" s="26">
        <v>2231466.9700000002</v>
      </c>
      <c r="H220" s="26">
        <v>1321470.76</v>
      </c>
      <c r="I220" s="26"/>
      <c r="J220" s="26">
        <v>1866046.97</v>
      </c>
      <c r="K220" s="26">
        <v>0</v>
      </c>
      <c r="L220" s="26">
        <v>0</v>
      </c>
      <c r="M220" s="26"/>
      <c r="N220" s="26">
        <v>0</v>
      </c>
      <c r="O220" s="26">
        <v>5012996.87</v>
      </c>
      <c r="P220" s="26">
        <v>0</v>
      </c>
      <c r="Q220" s="26"/>
      <c r="R220" s="26">
        <v>0</v>
      </c>
      <c r="S220" s="26"/>
      <c r="T220" s="26"/>
      <c r="U220" s="112">
        <v>148592.13</v>
      </c>
      <c r="V220" s="172"/>
    </row>
    <row r="221" spans="1:22" ht="15" customHeight="1" x14ac:dyDescent="0.25">
      <c r="A221" s="4">
        <f t="shared" si="14"/>
        <v>202</v>
      </c>
      <c r="B221" s="22">
        <f t="shared" si="13"/>
        <v>29</v>
      </c>
      <c r="C221" s="2" t="s">
        <v>1365</v>
      </c>
      <c r="D221" s="2" t="s">
        <v>51</v>
      </c>
      <c r="E221" s="8">
        <v>2020</v>
      </c>
      <c r="F221" s="24">
        <v>4221743.83</v>
      </c>
      <c r="G221" s="26">
        <v>1304003.6200000001</v>
      </c>
      <c r="H221" s="26">
        <v>1530051.5</v>
      </c>
      <c r="I221" s="26"/>
      <c r="J221" s="26">
        <v>1326366.97</v>
      </c>
      <c r="K221" s="26">
        <v>0</v>
      </c>
      <c r="L221" s="26">
        <v>0</v>
      </c>
      <c r="M221" s="26"/>
      <c r="N221" s="26">
        <v>0</v>
      </c>
      <c r="O221" s="26">
        <v>0</v>
      </c>
      <c r="P221" s="26">
        <v>0</v>
      </c>
      <c r="Q221" s="10">
        <v>0</v>
      </c>
      <c r="R221" s="26">
        <v>0</v>
      </c>
      <c r="S221" s="26"/>
      <c r="T221" s="26"/>
      <c r="U221" s="112">
        <v>61321.74</v>
      </c>
      <c r="V221" s="172"/>
    </row>
    <row r="222" spans="1:22" ht="15" customHeight="1" x14ac:dyDescent="0.25">
      <c r="A222" s="4">
        <f t="shared" si="14"/>
        <v>203</v>
      </c>
      <c r="B222" s="22">
        <f t="shared" si="13"/>
        <v>30</v>
      </c>
      <c r="C222" s="2" t="s">
        <v>1365</v>
      </c>
      <c r="D222" s="2" t="s">
        <v>87</v>
      </c>
      <c r="E222" s="8">
        <v>2020</v>
      </c>
      <c r="F222" s="24">
        <v>4620662.96</v>
      </c>
      <c r="G222" s="26">
        <v>2458529.96</v>
      </c>
      <c r="H222" s="26">
        <v>1208901.56</v>
      </c>
      <c r="I222" s="26"/>
      <c r="J222" s="26">
        <v>943647.29999999993</v>
      </c>
      <c r="K222" s="26">
        <v>0</v>
      </c>
      <c r="L222" s="26">
        <v>0</v>
      </c>
      <c r="M222" s="26"/>
      <c r="N222" s="26">
        <v>0</v>
      </c>
      <c r="O222" s="26">
        <v>0</v>
      </c>
      <c r="P222" s="26">
        <v>0</v>
      </c>
      <c r="Q222" s="10">
        <v>0</v>
      </c>
      <c r="R222" s="26">
        <v>0</v>
      </c>
      <c r="S222" s="26"/>
      <c r="T222" s="26"/>
      <c r="U222" s="112">
        <v>9584.14</v>
      </c>
      <c r="V222" s="172"/>
    </row>
    <row r="223" spans="1:22" ht="15" customHeight="1" x14ac:dyDescent="0.25">
      <c r="A223" s="4">
        <f t="shared" si="14"/>
        <v>204</v>
      </c>
      <c r="B223" s="22">
        <f t="shared" si="13"/>
        <v>31</v>
      </c>
      <c r="C223" s="2" t="s">
        <v>1365</v>
      </c>
      <c r="D223" s="2" t="s">
        <v>421</v>
      </c>
      <c r="E223" s="8">
        <v>2020</v>
      </c>
      <c r="F223" s="24">
        <v>17299217.32</v>
      </c>
      <c r="G223" s="26">
        <v>6827232.7667198377</v>
      </c>
      <c r="H223" s="26">
        <v>7231446.5118147675</v>
      </c>
      <c r="I223" s="26"/>
      <c r="J223" s="26">
        <v>3189915.8914653966</v>
      </c>
      <c r="K223" s="26">
        <v>0</v>
      </c>
      <c r="L223" s="26">
        <v>0</v>
      </c>
      <c r="M223" s="26"/>
      <c r="N223" s="26">
        <v>0</v>
      </c>
      <c r="O223" s="26">
        <v>0</v>
      </c>
      <c r="P223" s="26"/>
      <c r="Q223" s="10">
        <v>0</v>
      </c>
      <c r="R223" s="26">
        <v>0</v>
      </c>
      <c r="S223" s="26"/>
      <c r="T223" s="21"/>
      <c r="U223" s="9">
        <v>50622.15</v>
      </c>
      <c r="V223" s="172"/>
    </row>
    <row r="224" spans="1:22" ht="15" customHeight="1" x14ac:dyDescent="0.25">
      <c r="A224" s="4">
        <f t="shared" si="14"/>
        <v>205</v>
      </c>
      <c r="B224" s="22">
        <f t="shared" si="13"/>
        <v>32</v>
      </c>
      <c r="C224" s="2" t="s">
        <v>97</v>
      </c>
      <c r="D224" s="2" t="s">
        <v>99</v>
      </c>
      <c r="E224" s="8">
        <v>2020</v>
      </c>
      <c r="F224" s="24">
        <v>2401858.64</v>
      </c>
      <c r="G224" s="26">
        <v>0</v>
      </c>
      <c r="H224" s="26">
        <v>0</v>
      </c>
      <c r="I224" s="26"/>
      <c r="J224" s="26">
        <v>0</v>
      </c>
      <c r="K224" s="26">
        <v>0</v>
      </c>
      <c r="L224" s="26">
        <v>0</v>
      </c>
      <c r="M224" s="26"/>
      <c r="N224" s="26">
        <v>0</v>
      </c>
      <c r="O224" s="26">
        <v>2401858.64</v>
      </c>
      <c r="P224" s="26">
        <v>0</v>
      </c>
      <c r="Q224" s="10">
        <v>0</v>
      </c>
      <c r="R224" s="26">
        <v>0</v>
      </c>
      <c r="S224" s="26"/>
      <c r="T224" s="26"/>
      <c r="U224" s="112"/>
      <c r="V224" s="172"/>
    </row>
    <row r="225" spans="1:22" ht="15" customHeight="1" x14ac:dyDescent="0.25">
      <c r="A225" s="4">
        <f t="shared" si="14"/>
        <v>206</v>
      </c>
      <c r="B225" s="22">
        <f t="shared" si="13"/>
        <v>33</v>
      </c>
      <c r="C225" s="2" t="s">
        <v>97</v>
      </c>
      <c r="D225" s="2" t="s">
        <v>102</v>
      </c>
      <c r="E225" s="8">
        <v>2020</v>
      </c>
      <c r="F225" s="24">
        <v>3992639.12</v>
      </c>
      <c r="G225" s="26">
        <v>0</v>
      </c>
      <c r="H225" s="26">
        <v>0</v>
      </c>
      <c r="I225" s="26"/>
      <c r="J225" s="26">
        <v>0</v>
      </c>
      <c r="K225" s="26">
        <v>0</v>
      </c>
      <c r="L225" s="26">
        <v>0</v>
      </c>
      <c r="M225" s="26"/>
      <c r="N225" s="26">
        <v>0</v>
      </c>
      <c r="O225" s="26">
        <v>0</v>
      </c>
      <c r="P225" s="26">
        <v>0</v>
      </c>
      <c r="Q225" s="10">
        <v>3940359.5</v>
      </c>
      <c r="R225" s="10"/>
      <c r="S225" s="26"/>
      <c r="T225" s="26"/>
      <c r="U225" s="112">
        <v>52279.62</v>
      </c>
      <c r="V225" s="172"/>
    </row>
    <row r="226" spans="1:22" ht="15" customHeight="1" x14ac:dyDescent="0.25">
      <c r="A226" s="4">
        <f t="shared" si="14"/>
        <v>207</v>
      </c>
      <c r="B226" s="22">
        <f t="shared" si="13"/>
        <v>34</v>
      </c>
      <c r="C226" s="2" t="s">
        <v>97</v>
      </c>
      <c r="D226" s="2" t="s">
        <v>433</v>
      </c>
      <c r="E226" s="8">
        <v>2020</v>
      </c>
      <c r="F226" s="24">
        <v>2298712.59</v>
      </c>
      <c r="G226" s="10">
        <v>833202.66</v>
      </c>
      <c r="H226" s="26">
        <v>0</v>
      </c>
      <c r="I226" s="10"/>
      <c r="J226" s="26">
        <v>0</v>
      </c>
      <c r="K226" s="26">
        <v>0</v>
      </c>
      <c r="L226" s="26">
        <v>0</v>
      </c>
      <c r="M226" s="10"/>
      <c r="N226" s="26">
        <v>0</v>
      </c>
      <c r="O226" s="10">
        <v>1435215.47</v>
      </c>
      <c r="P226" s="26">
        <v>0</v>
      </c>
      <c r="Q226" s="10"/>
      <c r="R226" s="10"/>
      <c r="S226" s="26"/>
      <c r="T226" s="26"/>
      <c r="U226" s="112">
        <v>30294.46</v>
      </c>
      <c r="V226" s="172"/>
    </row>
    <row r="227" spans="1:22" ht="15" customHeight="1" x14ac:dyDescent="0.25">
      <c r="A227" s="4">
        <f t="shared" si="14"/>
        <v>208</v>
      </c>
      <c r="B227" s="22">
        <f t="shared" si="13"/>
        <v>35</v>
      </c>
      <c r="C227" s="2" t="s">
        <v>97</v>
      </c>
      <c r="D227" s="2" t="s">
        <v>434</v>
      </c>
      <c r="E227" s="8">
        <v>2020</v>
      </c>
      <c r="F227" s="24">
        <v>2298712.58</v>
      </c>
      <c r="G227" s="10">
        <v>833202.65</v>
      </c>
      <c r="H227" s="26">
        <v>0</v>
      </c>
      <c r="I227" s="10"/>
      <c r="J227" s="26">
        <v>0</v>
      </c>
      <c r="K227" s="26">
        <v>0</v>
      </c>
      <c r="L227" s="26">
        <v>0</v>
      </c>
      <c r="M227" s="10"/>
      <c r="N227" s="26">
        <v>0</v>
      </c>
      <c r="O227" s="10">
        <v>1435215.47</v>
      </c>
      <c r="P227" s="26">
        <v>0</v>
      </c>
      <c r="Q227" s="10"/>
      <c r="R227" s="10"/>
      <c r="S227" s="26"/>
      <c r="T227" s="26"/>
      <c r="U227" s="112">
        <v>30294.46</v>
      </c>
      <c r="V227" s="172"/>
    </row>
    <row r="228" spans="1:22" ht="15" customHeight="1" x14ac:dyDescent="0.25">
      <c r="A228" s="4">
        <f t="shared" si="14"/>
        <v>209</v>
      </c>
      <c r="B228" s="22">
        <f t="shared" si="13"/>
        <v>36</v>
      </c>
      <c r="C228" s="2" t="s">
        <v>97</v>
      </c>
      <c r="D228" s="2" t="s">
        <v>452</v>
      </c>
      <c r="E228" s="8">
        <v>2020</v>
      </c>
      <c r="F228" s="24">
        <v>3554895.54</v>
      </c>
      <c r="G228" s="26">
        <v>1535051.27</v>
      </c>
      <c r="H228" s="26"/>
      <c r="I228" s="26">
        <v>0</v>
      </c>
      <c r="J228" s="26">
        <v>0</v>
      </c>
      <c r="K228" s="26">
        <v>0</v>
      </c>
      <c r="L228" s="26">
        <v>0</v>
      </c>
      <c r="M228" s="26"/>
      <c r="N228" s="26">
        <v>0</v>
      </c>
      <c r="O228" s="26">
        <v>1969780.01</v>
      </c>
      <c r="P228" s="26">
        <v>0</v>
      </c>
      <c r="Q228" s="26"/>
      <c r="R228" s="26">
        <v>0</v>
      </c>
      <c r="S228" s="26"/>
      <c r="T228" s="26"/>
      <c r="U228" s="9">
        <v>50064.26</v>
      </c>
      <c r="V228" s="172"/>
    </row>
    <row r="229" spans="1:22" ht="15" customHeight="1" x14ac:dyDescent="0.25">
      <c r="A229" s="4">
        <f t="shared" si="14"/>
        <v>210</v>
      </c>
      <c r="B229" s="22">
        <f t="shared" si="13"/>
        <v>37</v>
      </c>
      <c r="C229" s="2" t="s">
        <v>97</v>
      </c>
      <c r="D229" s="2" t="s">
        <v>127</v>
      </c>
      <c r="E229" s="8">
        <v>2020</v>
      </c>
      <c r="F229" s="24">
        <v>3778764.7800000003</v>
      </c>
      <c r="G229" s="26">
        <v>0</v>
      </c>
      <c r="H229" s="26">
        <v>0</v>
      </c>
      <c r="I229" s="26"/>
      <c r="J229" s="26">
        <v>0</v>
      </c>
      <c r="K229" s="21">
        <v>0</v>
      </c>
      <c r="L229" s="26">
        <v>0</v>
      </c>
      <c r="M229" s="26"/>
      <c r="N229" s="26">
        <v>0</v>
      </c>
      <c r="O229" s="26">
        <v>2086732.46</v>
      </c>
      <c r="P229" s="26">
        <v>0</v>
      </c>
      <c r="Q229" s="10"/>
      <c r="R229" s="26">
        <v>1657624.49</v>
      </c>
      <c r="S229" s="26"/>
      <c r="T229" s="26"/>
      <c r="U229" s="9">
        <v>34407.83</v>
      </c>
      <c r="V229" s="172"/>
    </row>
    <row r="230" spans="1:22" ht="15" customHeight="1" x14ac:dyDescent="0.25">
      <c r="A230" s="4">
        <f t="shared" si="14"/>
        <v>211</v>
      </c>
      <c r="B230" s="22">
        <f t="shared" si="13"/>
        <v>38</v>
      </c>
      <c r="C230" s="2" t="s">
        <v>97</v>
      </c>
      <c r="D230" s="2" t="s">
        <v>461</v>
      </c>
      <c r="E230" s="8">
        <v>2020</v>
      </c>
      <c r="F230" s="24">
        <v>3430325.3299999996</v>
      </c>
      <c r="G230" s="26"/>
      <c r="H230" s="26">
        <v>1363131.96</v>
      </c>
      <c r="I230" s="26">
        <v>1006509.25</v>
      </c>
      <c r="J230" s="26">
        <v>1045893.4299999999</v>
      </c>
      <c r="K230" s="26">
        <v>0</v>
      </c>
      <c r="L230" s="26">
        <v>0</v>
      </c>
      <c r="M230" s="26"/>
      <c r="N230" s="26">
        <v>0</v>
      </c>
      <c r="O230" s="26"/>
      <c r="P230" s="26">
        <v>0</v>
      </c>
      <c r="Q230" s="26"/>
      <c r="R230" s="26">
        <v>0</v>
      </c>
      <c r="S230" s="26"/>
      <c r="T230" s="26"/>
      <c r="U230" s="9">
        <v>14790.69</v>
      </c>
      <c r="V230" s="172"/>
    </row>
    <row r="231" spans="1:22" ht="15" customHeight="1" x14ac:dyDescent="0.25">
      <c r="A231" s="4">
        <f t="shared" si="14"/>
        <v>212</v>
      </c>
      <c r="B231" s="22">
        <f t="shared" si="13"/>
        <v>39</v>
      </c>
      <c r="C231" s="2" t="s">
        <v>97</v>
      </c>
      <c r="D231" s="2" t="s">
        <v>462</v>
      </c>
      <c r="E231" s="8">
        <v>2020</v>
      </c>
      <c r="F231" s="24">
        <v>4950088.04</v>
      </c>
      <c r="G231" s="26">
        <v>2730378.95</v>
      </c>
      <c r="H231" s="26">
        <v>1573329.05</v>
      </c>
      <c r="I231" s="26">
        <v>0</v>
      </c>
      <c r="J231" s="26">
        <v>584039.39</v>
      </c>
      <c r="K231" s="26"/>
      <c r="L231" s="26">
        <v>0</v>
      </c>
      <c r="M231" s="26"/>
      <c r="N231" s="26">
        <v>0</v>
      </c>
      <c r="O231" s="26">
        <v>0</v>
      </c>
      <c r="P231" s="26">
        <v>0</v>
      </c>
      <c r="Q231" s="10">
        <v>0</v>
      </c>
      <c r="R231" s="26">
        <v>0</v>
      </c>
      <c r="S231" s="26"/>
      <c r="T231" s="26"/>
      <c r="U231" s="9">
        <v>62340.65</v>
      </c>
      <c r="V231" s="172"/>
    </row>
    <row r="232" spans="1:22" ht="15" customHeight="1" x14ac:dyDescent="0.25">
      <c r="A232" s="4">
        <f t="shared" si="14"/>
        <v>213</v>
      </c>
      <c r="B232" s="22">
        <f t="shared" si="13"/>
        <v>40</v>
      </c>
      <c r="C232" s="2" t="s">
        <v>97</v>
      </c>
      <c r="D232" s="2" t="s">
        <v>463</v>
      </c>
      <c r="E232" s="8">
        <v>2020</v>
      </c>
      <c r="F232" s="24">
        <v>10358475.839999998</v>
      </c>
      <c r="G232" s="26">
        <v>0</v>
      </c>
      <c r="H232" s="26">
        <v>0</v>
      </c>
      <c r="I232" s="26">
        <v>0</v>
      </c>
      <c r="J232" s="26">
        <v>0</v>
      </c>
      <c r="K232" s="26">
        <v>0</v>
      </c>
      <c r="L232" s="26">
        <v>0</v>
      </c>
      <c r="M232" s="26"/>
      <c r="N232" s="26">
        <v>0</v>
      </c>
      <c r="O232" s="26">
        <v>0</v>
      </c>
      <c r="P232" s="26">
        <v>0</v>
      </c>
      <c r="Q232" s="26">
        <v>8871442.4399999976</v>
      </c>
      <c r="R232" s="26">
        <v>1325282.19</v>
      </c>
      <c r="S232" s="26"/>
      <c r="T232" s="26"/>
      <c r="U232" s="9">
        <v>161751.21</v>
      </c>
      <c r="V232" s="172"/>
    </row>
    <row r="233" spans="1:22" ht="15" customHeight="1" x14ac:dyDescent="0.25">
      <c r="A233" s="4">
        <f t="shared" si="14"/>
        <v>214</v>
      </c>
      <c r="B233" s="22">
        <f t="shared" si="13"/>
        <v>41</v>
      </c>
      <c r="C233" s="2" t="s">
        <v>97</v>
      </c>
      <c r="D233" s="2" t="s">
        <v>464</v>
      </c>
      <c r="E233" s="8">
        <v>2020</v>
      </c>
      <c r="F233" s="24">
        <v>13342895.620000001</v>
      </c>
      <c r="G233" s="26">
        <v>0</v>
      </c>
      <c r="H233" s="26">
        <v>1923802.26</v>
      </c>
      <c r="I233" s="26">
        <v>0</v>
      </c>
      <c r="J233" s="26">
        <v>1082309.79</v>
      </c>
      <c r="K233" s="26">
        <v>0</v>
      </c>
      <c r="L233" s="26">
        <v>0</v>
      </c>
      <c r="M233" s="26"/>
      <c r="N233" s="26">
        <v>0</v>
      </c>
      <c r="O233" s="26">
        <v>0</v>
      </c>
      <c r="P233" s="26">
        <v>0</v>
      </c>
      <c r="Q233" s="26">
        <v>10179280.91</v>
      </c>
      <c r="R233" s="26">
        <v>0</v>
      </c>
      <c r="S233" s="26"/>
      <c r="T233" s="26"/>
      <c r="U233" s="9">
        <v>157502.66</v>
      </c>
      <c r="V233" s="172"/>
    </row>
    <row r="234" spans="1:22" ht="15" customHeight="1" x14ac:dyDescent="0.25">
      <c r="A234" s="4">
        <f t="shared" si="14"/>
        <v>215</v>
      </c>
      <c r="B234" s="22">
        <f t="shared" si="13"/>
        <v>42</v>
      </c>
      <c r="C234" s="2" t="s">
        <v>97</v>
      </c>
      <c r="D234" s="2" t="s">
        <v>470</v>
      </c>
      <c r="E234" s="8">
        <v>2020</v>
      </c>
      <c r="F234" s="24">
        <v>4345368.97</v>
      </c>
      <c r="G234" s="26">
        <v>4216888.09</v>
      </c>
      <c r="H234" s="26"/>
      <c r="I234" s="26"/>
      <c r="J234" s="26"/>
      <c r="K234" s="26"/>
      <c r="L234" s="26">
        <v>0</v>
      </c>
      <c r="M234" s="26"/>
      <c r="N234" s="26">
        <v>0</v>
      </c>
      <c r="O234" s="26">
        <v>0</v>
      </c>
      <c r="P234" s="26">
        <v>0</v>
      </c>
      <c r="Q234" s="26"/>
      <c r="R234" s="26">
        <v>0</v>
      </c>
      <c r="S234" s="26"/>
      <c r="T234" s="26"/>
      <c r="U234" s="9">
        <v>128480.88</v>
      </c>
      <c r="V234" s="172"/>
    </row>
    <row r="235" spans="1:22" ht="15" customHeight="1" x14ac:dyDescent="0.25">
      <c r="A235" s="4">
        <f t="shared" si="14"/>
        <v>216</v>
      </c>
      <c r="B235" s="22">
        <f t="shared" si="13"/>
        <v>43</v>
      </c>
      <c r="C235" s="2" t="s">
        <v>97</v>
      </c>
      <c r="D235" s="2" t="s">
        <v>478</v>
      </c>
      <c r="E235" s="8">
        <v>2020</v>
      </c>
      <c r="F235" s="24">
        <v>5168161.2</v>
      </c>
      <c r="G235" s="26"/>
      <c r="H235" s="26"/>
      <c r="I235" s="26"/>
      <c r="J235" s="26"/>
      <c r="K235" s="26">
        <v>0</v>
      </c>
      <c r="L235" s="26">
        <v>0</v>
      </c>
      <c r="M235" s="26"/>
      <c r="N235" s="26">
        <v>0</v>
      </c>
      <c r="O235" s="26">
        <v>3529602.02</v>
      </c>
      <c r="P235" s="26">
        <v>0</v>
      </c>
      <c r="Q235" s="26"/>
      <c r="R235" s="26">
        <v>1616936.01</v>
      </c>
      <c r="S235" s="26"/>
      <c r="T235" s="26"/>
      <c r="U235" s="9">
        <v>21623.17</v>
      </c>
      <c r="V235" s="172"/>
    </row>
    <row r="236" spans="1:22" ht="15" customHeight="1" x14ac:dyDescent="0.25">
      <c r="A236" s="4">
        <f t="shared" si="14"/>
        <v>217</v>
      </c>
      <c r="B236" s="22">
        <f t="shared" si="13"/>
        <v>44</v>
      </c>
      <c r="C236" s="2" t="s">
        <v>97</v>
      </c>
      <c r="D236" s="2" t="s">
        <v>480</v>
      </c>
      <c r="E236" s="8">
        <v>2020</v>
      </c>
      <c r="F236" s="24">
        <v>4906500.1800000006</v>
      </c>
      <c r="G236" s="26">
        <v>4825552.53</v>
      </c>
      <c r="H236" s="26"/>
      <c r="I236" s="26"/>
      <c r="J236" s="26"/>
      <c r="K236" s="26"/>
      <c r="L236" s="26">
        <v>0</v>
      </c>
      <c r="M236" s="26"/>
      <c r="N236" s="26">
        <v>0</v>
      </c>
      <c r="O236" s="26">
        <v>0</v>
      </c>
      <c r="P236" s="26">
        <v>0</v>
      </c>
      <c r="Q236" s="10">
        <v>0</v>
      </c>
      <c r="R236" s="26">
        <v>0</v>
      </c>
      <c r="S236" s="26"/>
      <c r="T236" s="26"/>
      <c r="U236" s="9">
        <v>80947.649999999994</v>
      </c>
      <c r="V236" s="172"/>
    </row>
    <row r="237" spans="1:22" ht="15" customHeight="1" x14ac:dyDescent="0.25">
      <c r="A237" s="4">
        <f t="shared" si="14"/>
        <v>218</v>
      </c>
      <c r="B237" s="22">
        <f t="shared" si="13"/>
        <v>45</v>
      </c>
      <c r="C237" s="2" t="s">
        <v>97</v>
      </c>
      <c r="D237" s="2" t="s">
        <v>486</v>
      </c>
      <c r="E237" s="8">
        <v>2020</v>
      </c>
      <c r="F237" s="24">
        <v>5101057.22</v>
      </c>
      <c r="G237" s="26">
        <v>2945134.86</v>
      </c>
      <c r="H237" s="26">
        <v>1166214.52</v>
      </c>
      <c r="I237" s="26">
        <v>0</v>
      </c>
      <c r="J237" s="26">
        <v>944285.8</v>
      </c>
      <c r="K237" s="26">
        <v>0</v>
      </c>
      <c r="L237" s="26">
        <v>0</v>
      </c>
      <c r="M237" s="26"/>
      <c r="N237" s="26">
        <v>0</v>
      </c>
      <c r="O237" s="26">
        <v>0</v>
      </c>
      <c r="P237" s="26">
        <v>0</v>
      </c>
      <c r="Q237" s="26"/>
      <c r="R237" s="26">
        <v>0</v>
      </c>
      <c r="S237" s="26"/>
      <c r="T237" s="26"/>
      <c r="U237" s="9">
        <v>45422.04</v>
      </c>
      <c r="V237" s="172"/>
    </row>
    <row r="238" spans="1:22" ht="15" customHeight="1" x14ac:dyDescent="0.25">
      <c r="A238" s="4">
        <f t="shared" si="14"/>
        <v>219</v>
      </c>
      <c r="B238" s="22">
        <f t="shared" si="13"/>
        <v>46</v>
      </c>
      <c r="C238" s="2" t="s">
        <v>97</v>
      </c>
      <c r="D238" s="2" t="s">
        <v>487</v>
      </c>
      <c r="E238" s="8">
        <v>2020</v>
      </c>
      <c r="F238" s="24">
        <v>1617764.9</v>
      </c>
      <c r="G238" s="26"/>
      <c r="H238" s="26"/>
      <c r="I238" s="26">
        <v>861807.38</v>
      </c>
      <c r="J238" s="26">
        <v>739556.82</v>
      </c>
      <c r="K238" s="26"/>
      <c r="L238" s="26">
        <v>0</v>
      </c>
      <c r="M238" s="26"/>
      <c r="N238" s="26">
        <v>0</v>
      </c>
      <c r="O238" s="26"/>
      <c r="P238" s="26">
        <v>0</v>
      </c>
      <c r="Q238" s="10">
        <v>0</v>
      </c>
      <c r="R238" s="26">
        <v>0</v>
      </c>
      <c r="S238" s="26"/>
      <c r="T238" s="26"/>
      <c r="U238" s="9">
        <v>16400.7</v>
      </c>
      <c r="V238" s="172"/>
    </row>
    <row r="239" spans="1:22" ht="15" customHeight="1" x14ac:dyDescent="0.25">
      <c r="A239" s="4">
        <f t="shared" si="14"/>
        <v>220</v>
      </c>
      <c r="B239" s="22">
        <f t="shared" si="13"/>
        <v>47</v>
      </c>
      <c r="C239" s="2" t="s">
        <v>97</v>
      </c>
      <c r="D239" s="2" t="s">
        <v>494</v>
      </c>
      <c r="E239" s="8">
        <v>2020</v>
      </c>
      <c r="F239" s="24">
        <v>6094581.8900000006</v>
      </c>
      <c r="G239" s="26">
        <v>0</v>
      </c>
      <c r="H239" s="26">
        <v>0</v>
      </c>
      <c r="I239" s="26">
        <v>0</v>
      </c>
      <c r="J239" s="26">
        <v>0</v>
      </c>
      <c r="K239" s="26"/>
      <c r="L239" s="26">
        <v>0</v>
      </c>
      <c r="M239" s="26"/>
      <c r="N239" s="26">
        <v>0</v>
      </c>
      <c r="O239" s="26">
        <v>0</v>
      </c>
      <c r="P239" s="26">
        <v>0</v>
      </c>
      <c r="Q239" s="26">
        <v>6010700.7400000002</v>
      </c>
      <c r="R239" s="26"/>
      <c r="S239" s="26"/>
      <c r="T239" s="26"/>
      <c r="U239" s="9">
        <v>83881.149999999994</v>
      </c>
      <c r="V239" s="172"/>
    </row>
    <row r="240" spans="1:22" ht="15" customHeight="1" x14ac:dyDescent="0.25">
      <c r="A240" s="4">
        <f t="shared" si="14"/>
        <v>221</v>
      </c>
      <c r="B240" s="22">
        <f t="shared" si="13"/>
        <v>48</v>
      </c>
      <c r="C240" s="2" t="s">
        <v>97</v>
      </c>
      <c r="D240" s="2" t="s">
        <v>497</v>
      </c>
      <c r="E240" s="8">
        <v>2020</v>
      </c>
      <c r="F240" s="24">
        <v>5920916.7100000009</v>
      </c>
      <c r="G240" s="26">
        <v>1991225.83</v>
      </c>
      <c r="H240" s="26">
        <v>563849.1</v>
      </c>
      <c r="I240" s="26">
        <v>909864.35</v>
      </c>
      <c r="J240" s="26">
        <v>698070.69</v>
      </c>
      <c r="K240" s="26"/>
      <c r="L240" s="26">
        <v>0</v>
      </c>
      <c r="M240" s="26"/>
      <c r="N240" s="26">
        <v>0</v>
      </c>
      <c r="O240" s="26">
        <v>0</v>
      </c>
      <c r="P240" s="26">
        <v>0</v>
      </c>
      <c r="Q240" s="26"/>
      <c r="R240" s="26">
        <v>1678676.83</v>
      </c>
      <c r="S240" s="26"/>
      <c r="T240" s="26"/>
      <c r="U240" s="9">
        <v>79229.91</v>
      </c>
      <c r="V240" s="172"/>
    </row>
    <row r="241" spans="1:22" ht="15" customHeight="1" x14ac:dyDescent="0.25">
      <c r="A241" s="4">
        <f t="shared" si="14"/>
        <v>222</v>
      </c>
      <c r="B241" s="22">
        <f t="shared" si="13"/>
        <v>49</v>
      </c>
      <c r="C241" s="2" t="s">
        <v>97</v>
      </c>
      <c r="D241" s="2" t="s">
        <v>498</v>
      </c>
      <c r="E241" s="8">
        <v>2020</v>
      </c>
      <c r="F241" s="24">
        <v>1323415.51</v>
      </c>
      <c r="G241" s="26">
        <v>1300885.1100000001</v>
      </c>
      <c r="H241" s="26">
        <v>0</v>
      </c>
      <c r="I241" s="26">
        <v>0</v>
      </c>
      <c r="J241" s="26">
        <v>0</v>
      </c>
      <c r="K241" s="26"/>
      <c r="L241" s="26">
        <v>0</v>
      </c>
      <c r="M241" s="26">
        <v>0</v>
      </c>
      <c r="N241" s="26">
        <v>0</v>
      </c>
      <c r="O241" s="26">
        <v>0</v>
      </c>
      <c r="P241" s="26">
        <v>0</v>
      </c>
      <c r="Q241" s="10">
        <v>0</v>
      </c>
      <c r="R241" s="26"/>
      <c r="S241" s="26"/>
      <c r="T241" s="26"/>
      <c r="U241" s="9">
        <v>22530.400000000001</v>
      </c>
      <c r="V241" s="172"/>
    </row>
    <row r="242" spans="1:22" ht="15" customHeight="1" x14ac:dyDescent="0.25">
      <c r="A242" s="4">
        <f t="shared" si="14"/>
        <v>223</v>
      </c>
      <c r="B242" s="22">
        <f t="shared" si="13"/>
        <v>50</v>
      </c>
      <c r="C242" s="2" t="s">
        <v>97</v>
      </c>
      <c r="D242" s="2" t="s">
        <v>499</v>
      </c>
      <c r="E242" s="8">
        <v>2020</v>
      </c>
      <c r="F242" s="24">
        <v>5456529.5700000003</v>
      </c>
      <c r="G242" s="26">
        <v>0</v>
      </c>
      <c r="H242" s="26">
        <v>0</v>
      </c>
      <c r="I242" s="26">
        <v>0</v>
      </c>
      <c r="J242" s="26">
        <v>0</v>
      </c>
      <c r="K242" s="26"/>
      <c r="L242" s="26">
        <v>0</v>
      </c>
      <c r="M242" s="26">
        <v>0</v>
      </c>
      <c r="N242" s="26">
        <v>0</v>
      </c>
      <c r="O242" s="26">
        <v>0</v>
      </c>
      <c r="P242" s="26">
        <v>0</v>
      </c>
      <c r="Q242" s="26">
        <v>5384675.3700000001</v>
      </c>
      <c r="R242" s="26"/>
      <c r="S242" s="26"/>
      <c r="T242" s="26"/>
      <c r="U242" s="9">
        <v>71854.2</v>
      </c>
      <c r="V242" s="172"/>
    </row>
    <row r="243" spans="1:22" ht="15" customHeight="1" x14ac:dyDescent="0.25">
      <c r="A243" s="4">
        <f t="shared" si="14"/>
        <v>224</v>
      </c>
      <c r="B243" s="22">
        <f t="shared" si="13"/>
        <v>51</v>
      </c>
      <c r="C243" s="2" t="s">
        <v>97</v>
      </c>
      <c r="D243" s="2" t="s">
        <v>503</v>
      </c>
      <c r="E243" s="8">
        <v>2020</v>
      </c>
      <c r="F243" s="24">
        <v>4856217.1700000009</v>
      </c>
      <c r="G243" s="26">
        <v>1622641.7</v>
      </c>
      <c r="H243" s="26">
        <v>429251.38</v>
      </c>
      <c r="I243" s="26"/>
      <c r="J243" s="26">
        <v>611299.91</v>
      </c>
      <c r="K243" s="26"/>
      <c r="L243" s="26">
        <v>0</v>
      </c>
      <c r="M243" s="26"/>
      <c r="N243" s="26">
        <v>0</v>
      </c>
      <c r="O243" s="26">
        <v>2126774.4900000002</v>
      </c>
      <c r="P243" s="26">
        <v>0</v>
      </c>
      <c r="Q243" s="26"/>
      <c r="R243" s="26"/>
      <c r="S243" s="26"/>
      <c r="T243" s="26"/>
      <c r="U243" s="9">
        <v>66249.69</v>
      </c>
      <c r="V243" s="172"/>
    </row>
    <row r="244" spans="1:22" ht="15" customHeight="1" x14ac:dyDescent="0.25">
      <c r="A244" s="4">
        <f t="shared" si="14"/>
        <v>225</v>
      </c>
      <c r="B244" s="22">
        <f t="shared" si="13"/>
        <v>52</v>
      </c>
      <c r="C244" s="2" t="s">
        <v>97</v>
      </c>
      <c r="D244" s="2" t="s">
        <v>507</v>
      </c>
      <c r="E244" s="8">
        <v>2020</v>
      </c>
      <c r="F244" s="24">
        <v>1356315.39</v>
      </c>
      <c r="G244" s="26">
        <v>942573.48</v>
      </c>
      <c r="H244" s="26">
        <v>391691.69</v>
      </c>
      <c r="I244" s="26">
        <v>0</v>
      </c>
      <c r="J244" s="26">
        <v>0</v>
      </c>
      <c r="K244" s="26"/>
      <c r="L244" s="26">
        <v>0</v>
      </c>
      <c r="M244" s="26"/>
      <c r="N244" s="26">
        <v>0</v>
      </c>
      <c r="O244" s="26">
        <v>0</v>
      </c>
      <c r="P244" s="26">
        <v>0</v>
      </c>
      <c r="Q244" s="26"/>
      <c r="R244" s="26"/>
      <c r="S244" s="26"/>
      <c r="T244" s="26"/>
      <c r="U244" s="9">
        <v>22050.22</v>
      </c>
      <c r="V244" s="172"/>
    </row>
    <row r="245" spans="1:22" ht="15" customHeight="1" x14ac:dyDescent="0.25">
      <c r="A245" s="4">
        <f t="shared" si="14"/>
        <v>226</v>
      </c>
      <c r="B245" s="22">
        <f t="shared" si="13"/>
        <v>53</v>
      </c>
      <c r="C245" s="2" t="s">
        <v>97</v>
      </c>
      <c r="D245" s="2" t="s">
        <v>509</v>
      </c>
      <c r="E245" s="8">
        <v>2020</v>
      </c>
      <c r="F245" s="24">
        <v>3151414.82</v>
      </c>
      <c r="G245" s="26">
        <v>0</v>
      </c>
      <c r="H245" s="26">
        <v>955271.09</v>
      </c>
      <c r="I245" s="26"/>
      <c r="J245" s="26">
        <v>0</v>
      </c>
      <c r="K245" s="26"/>
      <c r="L245" s="26">
        <v>0</v>
      </c>
      <c r="M245" s="26"/>
      <c r="N245" s="26">
        <v>0</v>
      </c>
      <c r="O245" s="26"/>
      <c r="P245" s="26">
        <v>0</v>
      </c>
      <c r="Q245" s="26"/>
      <c r="R245" s="26">
        <v>2182672.65</v>
      </c>
      <c r="S245" s="26"/>
      <c r="T245" s="26"/>
      <c r="U245" s="9">
        <v>13471.08</v>
      </c>
      <c r="V245" s="172"/>
    </row>
    <row r="246" spans="1:22" ht="15" customHeight="1" x14ac:dyDescent="0.25">
      <c r="A246" s="4">
        <f t="shared" si="14"/>
        <v>227</v>
      </c>
      <c r="B246" s="22">
        <f t="shared" si="13"/>
        <v>54</v>
      </c>
      <c r="C246" s="2" t="s">
        <v>97</v>
      </c>
      <c r="D246" s="2" t="s">
        <v>510</v>
      </c>
      <c r="E246" s="8">
        <v>2020</v>
      </c>
      <c r="F246" s="24">
        <v>3238974.52</v>
      </c>
      <c r="G246" s="26">
        <v>2549683.16</v>
      </c>
      <c r="H246" s="26"/>
      <c r="I246" s="26">
        <v>678695.51</v>
      </c>
      <c r="J246" s="26"/>
      <c r="K246" s="26"/>
      <c r="L246" s="26">
        <v>0</v>
      </c>
      <c r="M246" s="26"/>
      <c r="N246" s="26">
        <v>0</v>
      </c>
      <c r="O246" s="26">
        <v>0</v>
      </c>
      <c r="P246" s="26">
        <v>0</v>
      </c>
      <c r="Q246" s="26"/>
      <c r="R246" s="26">
        <v>0</v>
      </c>
      <c r="S246" s="26"/>
      <c r="T246" s="26"/>
      <c r="U246" s="9">
        <v>10595.85</v>
      </c>
      <c r="V246" s="172"/>
    </row>
    <row r="247" spans="1:22" ht="15" customHeight="1" x14ac:dyDescent="0.25">
      <c r="A247" s="4">
        <f t="shared" si="14"/>
        <v>228</v>
      </c>
      <c r="B247" s="22">
        <f t="shared" si="13"/>
        <v>55</v>
      </c>
      <c r="C247" s="2" t="s">
        <v>97</v>
      </c>
      <c r="D247" s="2" t="s">
        <v>514</v>
      </c>
      <c r="E247" s="8">
        <v>2020</v>
      </c>
      <c r="F247" s="24">
        <v>3962594.02</v>
      </c>
      <c r="G247" s="26"/>
      <c r="H247" s="26"/>
      <c r="I247" s="26"/>
      <c r="J247" s="26"/>
      <c r="K247" s="26"/>
      <c r="L247" s="26">
        <v>0</v>
      </c>
      <c r="M247" s="26"/>
      <c r="N247" s="26">
        <v>0</v>
      </c>
      <c r="O247" s="26">
        <v>3908207.79</v>
      </c>
      <c r="P247" s="26">
        <v>0</v>
      </c>
      <c r="Q247" s="10">
        <v>0</v>
      </c>
      <c r="R247" s="26">
        <v>0</v>
      </c>
      <c r="S247" s="26"/>
      <c r="T247" s="26"/>
      <c r="U247" s="9">
        <v>54386.23</v>
      </c>
      <c r="V247" s="172"/>
    </row>
    <row r="248" spans="1:22" ht="15" customHeight="1" x14ac:dyDescent="0.25">
      <c r="A248" s="4">
        <f t="shared" si="14"/>
        <v>229</v>
      </c>
      <c r="B248" s="22">
        <f t="shared" si="13"/>
        <v>56</v>
      </c>
      <c r="C248" s="2" t="s">
        <v>97</v>
      </c>
      <c r="D248" s="2" t="s">
        <v>515</v>
      </c>
      <c r="E248" s="8">
        <v>2020</v>
      </c>
      <c r="F248" s="24">
        <v>631713.61</v>
      </c>
      <c r="G248" s="26"/>
      <c r="H248" s="26"/>
      <c r="I248" s="26">
        <v>622355.25</v>
      </c>
      <c r="J248" s="26"/>
      <c r="K248" s="26"/>
      <c r="L248" s="26">
        <v>0</v>
      </c>
      <c r="M248" s="26"/>
      <c r="N248" s="26">
        <v>0</v>
      </c>
      <c r="O248" s="26">
        <v>0</v>
      </c>
      <c r="P248" s="26">
        <v>0</v>
      </c>
      <c r="Q248" s="26"/>
      <c r="R248" s="26"/>
      <c r="S248" s="26"/>
      <c r="T248" s="26"/>
      <c r="U248" s="9">
        <v>9358.36</v>
      </c>
      <c r="V248" s="172"/>
    </row>
    <row r="249" spans="1:22" ht="15" customHeight="1" x14ac:dyDescent="0.25">
      <c r="A249" s="4">
        <f t="shared" si="14"/>
        <v>230</v>
      </c>
      <c r="B249" s="22">
        <f t="shared" si="13"/>
        <v>57</v>
      </c>
      <c r="C249" s="2" t="s">
        <v>97</v>
      </c>
      <c r="D249" s="2" t="s">
        <v>530</v>
      </c>
      <c r="E249" s="8">
        <v>2020</v>
      </c>
      <c r="F249" s="24">
        <v>269068.5</v>
      </c>
      <c r="G249" s="26"/>
      <c r="H249" s="26"/>
      <c r="I249" s="26">
        <v>265306.7</v>
      </c>
      <c r="J249" s="26"/>
      <c r="K249" s="26"/>
      <c r="L249" s="26">
        <v>0</v>
      </c>
      <c r="M249" s="26"/>
      <c r="N249" s="26">
        <v>0</v>
      </c>
      <c r="O249" s="26">
        <v>0</v>
      </c>
      <c r="P249" s="26">
        <v>0</v>
      </c>
      <c r="Q249" s="26"/>
      <c r="R249" s="26">
        <v>0</v>
      </c>
      <c r="S249" s="26"/>
      <c r="T249" s="26"/>
      <c r="U249" s="9">
        <v>3761.8</v>
      </c>
      <c r="V249" s="172"/>
    </row>
    <row r="250" spans="1:22" ht="15" customHeight="1" x14ac:dyDescent="0.25">
      <c r="A250" s="4">
        <f t="shared" si="14"/>
        <v>231</v>
      </c>
      <c r="B250" s="22">
        <f t="shared" si="13"/>
        <v>58</v>
      </c>
      <c r="C250" s="2" t="s">
        <v>97</v>
      </c>
      <c r="D250" s="2" t="s">
        <v>533</v>
      </c>
      <c r="E250" s="8">
        <v>2020</v>
      </c>
      <c r="F250" s="24">
        <v>17740911.969999995</v>
      </c>
      <c r="G250" s="26"/>
      <c r="H250" s="26">
        <v>0</v>
      </c>
      <c r="I250" s="26">
        <v>861206.82</v>
      </c>
      <c r="J250" s="26"/>
      <c r="K250" s="26">
        <v>556444.46</v>
      </c>
      <c r="L250" s="26">
        <v>0</v>
      </c>
      <c r="M250" s="26"/>
      <c r="N250" s="26">
        <v>0</v>
      </c>
      <c r="O250" s="26">
        <v>0</v>
      </c>
      <c r="P250" s="26">
        <v>0</v>
      </c>
      <c r="Q250" s="26">
        <v>12707291.169999998</v>
      </c>
      <c r="R250" s="26">
        <v>3382616.53</v>
      </c>
      <c r="S250" s="26"/>
      <c r="T250" s="26"/>
      <c r="U250" s="9">
        <v>233352.99</v>
      </c>
      <c r="V250" s="172"/>
    </row>
    <row r="251" spans="1:22" ht="15" customHeight="1" x14ac:dyDescent="0.25">
      <c r="A251" s="4">
        <f t="shared" si="14"/>
        <v>232</v>
      </c>
      <c r="B251" s="22">
        <f t="shared" si="13"/>
        <v>59</v>
      </c>
      <c r="C251" s="2" t="s">
        <v>97</v>
      </c>
      <c r="D251" s="2" t="s">
        <v>534</v>
      </c>
      <c r="E251" s="8">
        <v>2020</v>
      </c>
      <c r="F251" s="24">
        <v>17312743.689999998</v>
      </c>
      <c r="G251" s="26">
        <v>0</v>
      </c>
      <c r="H251" s="26">
        <v>2162961.52</v>
      </c>
      <c r="I251" s="26">
        <v>0</v>
      </c>
      <c r="J251" s="26">
        <v>644234.04</v>
      </c>
      <c r="K251" s="26">
        <v>572182.15</v>
      </c>
      <c r="L251" s="26">
        <v>0</v>
      </c>
      <c r="M251" s="26"/>
      <c r="N251" s="26">
        <v>0</v>
      </c>
      <c r="O251" s="26">
        <v>0</v>
      </c>
      <c r="P251" s="26">
        <v>0</v>
      </c>
      <c r="Q251" s="26">
        <v>13745830.4</v>
      </c>
      <c r="R251" s="26">
        <v>0</v>
      </c>
      <c r="S251" s="26"/>
      <c r="T251" s="26"/>
      <c r="U251" s="9">
        <v>187535.58</v>
      </c>
      <c r="V251" s="172"/>
    </row>
    <row r="252" spans="1:22" ht="15" customHeight="1" x14ac:dyDescent="0.25">
      <c r="A252" s="4">
        <f t="shared" si="14"/>
        <v>233</v>
      </c>
      <c r="B252" s="22">
        <f t="shared" si="13"/>
        <v>60</v>
      </c>
      <c r="C252" s="2" t="s">
        <v>97</v>
      </c>
      <c r="D252" s="2" t="s">
        <v>535</v>
      </c>
      <c r="E252" s="8">
        <v>2020</v>
      </c>
      <c r="F252" s="24">
        <v>375000.83</v>
      </c>
      <c r="G252" s="26"/>
      <c r="H252" s="26"/>
      <c r="I252" s="26"/>
      <c r="J252" s="26"/>
      <c r="K252" s="26">
        <v>375000.83</v>
      </c>
      <c r="L252" s="26">
        <v>0</v>
      </c>
      <c r="M252" s="26"/>
      <c r="N252" s="26">
        <v>0</v>
      </c>
      <c r="O252" s="26">
        <v>0</v>
      </c>
      <c r="P252" s="26">
        <v>0</v>
      </c>
      <c r="Q252" s="26"/>
      <c r="R252" s="26">
        <v>0</v>
      </c>
      <c r="S252" s="26"/>
      <c r="T252" s="26"/>
      <c r="U252" s="9"/>
      <c r="V252" s="172"/>
    </row>
    <row r="253" spans="1:22" ht="15" customHeight="1" x14ac:dyDescent="0.25">
      <c r="A253" s="4">
        <f t="shared" si="14"/>
        <v>234</v>
      </c>
      <c r="B253" s="22">
        <f t="shared" si="13"/>
        <v>61</v>
      </c>
      <c r="C253" s="2" t="s">
        <v>176</v>
      </c>
      <c r="D253" s="2" t="s">
        <v>554</v>
      </c>
      <c r="E253" s="8">
        <v>2020</v>
      </c>
      <c r="F253" s="24">
        <v>324066.26</v>
      </c>
      <c r="G253" s="26">
        <v>0</v>
      </c>
      <c r="H253" s="26">
        <v>0</v>
      </c>
      <c r="I253" s="26">
        <v>0</v>
      </c>
      <c r="J253" s="26">
        <v>0</v>
      </c>
      <c r="K253" s="26">
        <v>0</v>
      </c>
      <c r="L253" s="26">
        <v>0</v>
      </c>
      <c r="M253" s="26"/>
      <c r="N253" s="26">
        <v>0</v>
      </c>
      <c r="O253" s="26">
        <v>0</v>
      </c>
      <c r="P253" s="26">
        <v>0</v>
      </c>
      <c r="Q253" s="10">
        <v>0</v>
      </c>
      <c r="R253" s="26">
        <v>324066.26</v>
      </c>
      <c r="S253" s="26"/>
      <c r="T253" s="26"/>
      <c r="U253" s="9"/>
      <c r="V253" s="172"/>
    </row>
    <row r="254" spans="1:22" ht="15" customHeight="1" x14ac:dyDescent="0.25">
      <c r="A254" s="4">
        <f t="shared" si="14"/>
        <v>235</v>
      </c>
      <c r="B254" s="22">
        <f t="shared" si="13"/>
        <v>62</v>
      </c>
      <c r="C254" s="2" t="s">
        <v>176</v>
      </c>
      <c r="D254" s="2" t="s">
        <v>555</v>
      </c>
      <c r="E254" s="8">
        <v>2020</v>
      </c>
      <c r="F254" s="24">
        <v>323916.28000000003</v>
      </c>
      <c r="G254" s="26">
        <v>0</v>
      </c>
      <c r="H254" s="26">
        <v>0</v>
      </c>
      <c r="I254" s="26">
        <v>0</v>
      </c>
      <c r="J254" s="26">
        <v>0</v>
      </c>
      <c r="K254" s="26">
        <v>0</v>
      </c>
      <c r="L254" s="26">
        <v>0</v>
      </c>
      <c r="M254" s="26"/>
      <c r="N254" s="26">
        <v>0</v>
      </c>
      <c r="O254" s="26">
        <v>0</v>
      </c>
      <c r="P254" s="26">
        <v>0</v>
      </c>
      <c r="Q254" s="10">
        <v>0</v>
      </c>
      <c r="R254" s="26">
        <v>323916.28000000003</v>
      </c>
      <c r="S254" s="26"/>
      <c r="T254" s="26"/>
      <c r="U254" s="9"/>
      <c r="V254" s="172"/>
    </row>
    <row r="255" spans="1:22" ht="15" customHeight="1" x14ac:dyDescent="0.25">
      <c r="A255" s="4">
        <f t="shared" si="14"/>
        <v>236</v>
      </c>
      <c r="B255" s="22">
        <f t="shared" si="13"/>
        <v>63</v>
      </c>
      <c r="C255" s="2" t="s">
        <v>177</v>
      </c>
      <c r="D255" s="2" t="s">
        <v>558</v>
      </c>
      <c r="E255" s="8">
        <v>2020</v>
      </c>
      <c r="F255" s="24">
        <v>1963644.9</v>
      </c>
      <c r="G255" s="26">
        <v>0</v>
      </c>
      <c r="H255" s="26">
        <v>0</v>
      </c>
      <c r="I255" s="26"/>
      <c r="J255" s="26">
        <v>0</v>
      </c>
      <c r="K255" s="26">
        <v>0</v>
      </c>
      <c r="L255" s="26">
        <v>0</v>
      </c>
      <c r="M255" s="26"/>
      <c r="N255" s="26">
        <v>0</v>
      </c>
      <c r="O255" s="26">
        <v>1664089.53</v>
      </c>
      <c r="P255" s="26">
        <v>0</v>
      </c>
      <c r="Q255" s="10">
        <v>0</v>
      </c>
      <c r="R255" s="26">
        <v>299555.37</v>
      </c>
      <c r="S255" s="26"/>
      <c r="T255" s="26"/>
      <c r="U255" s="9"/>
      <c r="V255" s="172"/>
    </row>
    <row r="256" spans="1:22" ht="15" customHeight="1" x14ac:dyDescent="0.25">
      <c r="A256" s="4">
        <f t="shared" si="14"/>
        <v>237</v>
      </c>
      <c r="B256" s="22">
        <f t="shared" si="13"/>
        <v>64</v>
      </c>
      <c r="C256" s="2" t="s">
        <v>177</v>
      </c>
      <c r="D256" s="2" t="s">
        <v>560</v>
      </c>
      <c r="E256" s="8">
        <v>2020</v>
      </c>
      <c r="F256" s="24">
        <v>211383.25</v>
      </c>
      <c r="G256" s="26">
        <v>0</v>
      </c>
      <c r="H256" s="26">
        <v>0</v>
      </c>
      <c r="I256" s="26"/>
      <c r="J256" s="26">
        <v>0</v>
      </c>
      <c r="K256" s="26">
        <v>0</v>
      </c>
      <c r="L256" s="26">
        <v>0</v>
      </c>
      <c r="M256" s="26"/>
      <c r="N256" s="26">
        <v>0</v>
      </c>
      <c r="O256" s="26">
        <v>0</v>
      </c>
      <c r="P256" s="26">
        <v>0</v>
      </c>
      <c r="Q256" s="10">
        <v>0</v>
      </c>
      <c r="R256" s="26">
        <v>211383.25</v>
      </c>
      <c r="S256" s="26"/>
      <c r="T256" s="26"/>
      <c r="U256" s="9"/>
      <c r="V256" s="172"/>
    </row>
    <row r="257" spans="1:22" ht="15" customHeight="1" x14ac:dyDescent="0.25">
      <c r="A257" s="4">
        <f t="shared" si="14"/>
        <v>238</v>
      </c>
      <c r="B257" s="22">
        <f t="shared" si="14"/>
        <v>65</v>
      </c>
      <c r="C257" s="2" t="s">
        <v>177</v>
      </c>
      <c r="D257" s="2" t="s">
        <v>561</v>
      </c>
      <c r="E257" s="8">
        <v>2020</v>
      </c>
      <c r="F257" s="24">
        <v>746064.43</v>
      </c>
      <c r="G257" s="26"/>
      <c r="H257" s="26"/>
      <c r="I257" s="26">
        <v>746064.43</v>
      </c>
      <c r="J257" s="26"/>
      <c r="K257" s="26"/>
      <c r="L257" s="26">
        <v>0</v>
      </c>
      <c r="M257" s="26"/>
      <c r="N257" s="26">
        <v>0</v>
      </c>
      <c r="O257" s="26">
        <v>0</v>
      </c>
      <c r="P257" s="26">
        <v>0</v>
      </c>
      <c r="Q257" s="10">
        <v>0</v>
      </c>
      <c r="R257" s="26">
        <v>0</v>
      </c>
      <c r="S257" s="26"/>
      <c r="T257" s="26"/>
      <c r="U257" s="9"/>
      <c r="V257" s="172"/>
    </row>
    <row r="258" spans="1:22" ht="15" customHeight="1" x14ac:dyDescent="0.25">
      <c r="A258" s="4">
        <f t="shared" ref="A258:B273" si="15">+A257+1</f>
        <v>239</v>
      </c>
      <c r="B258" s="22">
        <f t="shared" si="15"/>
        <v>66</v>
      </c>
      <c r="C258" s="2" t="s">
        <v>177</v>
      </c>
      <c r="D258" s="2" t="s">
        <v>562</v>
      </c>
      <c r="E258" s="8">
        <v>2020</v>
      </c>
      <c r="F258" s="24">
        <v>128525</v>
      </c>
      <c r="G258" s="26"/>
      <c r="H258" s="26"/>
      <c r="I258" s="26"/>
      <c r="J258" s="26"/>
      <c r="K258" s="26"/>
      <c r="L258" s="26">
        <v>0</v>
      </c>
      <c r="M258" s="26"/>
      <c r="N258" s="26">
        <v>0</v>
      </c>
      <c r="O258" s="26"/>
      <c r="P258" s="26">
        <v>0</v>
      </c>
      <c r="Q258" s="10">
        <v>0</v>
      </c>
      <c r="R258" s="26">
        <v>128525</v>
      </c>
      <c r="S258" s="26"/>
      <c r="T258" s="26"/>
      <c r="U258" s="9"/>
      <c r="V258" s="172"/>
    </row>
    <row r="259" spans="1:22" ht="15" customHeight="1" x14ac:dyDescent="0.25">
      <c r="A259" s="4">
        <f t="shared" si="15"/>
        <v>240</v>
      </c>
      <c r="B259" s="22">
        <f t="shared" si="15"/>
        <v>67</v>
      </c>
      <c r="C259" s="2" t="s">
        <v>177</v>
      </c>
      <c r="D259" s="2" t="s">
        <v>563</v>
      </c>
      <c r="E259" s="8">
        <v>2020</v>
      </c>
      <c r="F259" s="24">
        <v>624540.24</v>
      </c>
      <c r="G259" s="26"/>
      <c r="H259" s="26"/>
      <c r="I259" s="26">
        <v>624540.24</v>
      </c>
      <c r="J259" s="26"/>
      <c r="K259" s="26"/>
      <c r="L259" s="26">
        <v>0</v>
      </c>
      <c r="M259" s="26"/>
      <c r="N259" s="26">
        <v>0</v>
      </c>
      <c r="O259" s="26">
        <v>0</v>
      </c>
      <c r="P259" s="26">
        <v>0</v>
      </c>
      <c r="Q259" s="10">
        <v>0</v>
      </c>
      <c r="R259" s="26">
        <v>0</v>
      </c>
      <c r="S259" s="26"/>
      <c r="T259" s="26"/>
      <c r="U259" s="9"/>
      <c r="V259" s="172"/>
    </row>
    <row r="260" spans="1:22" ht="15" customHeight="1" x14ac:dyDescent="0.25">
      <c r="A260" s="4">
        <f t="shared" si="15"/>
        <v>241</v>
      </c>
      <c r="B260" s="22">
        <f t="shared" si="15"/>
        <v>68</v>
      </c>
      <c r="C260" s="2" t="s">
        <v>177</v>
      </c>
      <c r="D260" s="2" t="s">
        <v>564</v>
      </c>
      <c r="E260" s="8">
        <v>2020</v>
      </c>
      <c r="F260" s="24">
        <v>660435.43000000005</v>
      </c>
      <c r="G260" s="26"/>
      <c r="H260" s="26"/>
      <c r="I260" s="26">
        <v>660435.43000000005</v>
      </c>
      <c r="J260" s="26"/>
      <c r="K260" s="26"/>
      <c r="L260" s="26">
        <v>0</v>
      </c>
      <c r="M260" s="26"/>
      <c r="N260" s="26">
        <v>0</v>
      </c>
      <c r="O260" s="26">
        <v>0</v>
      </c>
      <c r="P260" s="26">
        <v>0</v>
      </c>
      <c r="Q260" s="10">
        <v>0</v>
      </c>
      <c r="R260" s="26">
        <v>0</v>
      </c>
      <c r="S260" s="26"/>
      <c r="T260" s="26"/>
      <c r="U260" s="9"/>
      <c r="V260" s="172"/>
    </row>
    <row r="261" spans="1:22" ht="15" customHeight="1" x14ac:dyDescent="0.25">
      <c r="A261" s="4">
        <f t="shared" si="15"/>
        <v>242</v>
      </c>
      <c r="B261" s="22">
        <f t="shared" si="15"/>
        <v>69</v>
      </c>
      <c r="C261" s="2" t="s">
        <v>177</v>
      </c>
      <c r="D261" s="2" t="s">
        <v>565</v>
      </c>
      <c r="E261" s="8">
        <v>2020</v>
      </c>
      <c r="F261" s="24">
        <v>130385.17</v>
      </c>
      <c r="G261" s="26">
        <v>0</v>
      </c>
      <c r="H261" s="26">
        <v>0</v>
      </c>
      <c r="I261" s="26"/>
      <c r="J261" s="26">
        <v>0</v>
      </c>
      <c r="K261" s="26">
        <v>0</v>
      </c>
      <c r="L261" s="26">
        <v>0</v>
      </c>
      <c r="M261" s="26"/>
      <c r="N261" s="26">
        <v>0</v>
      </c>
      <c r="O261" s="26"/>
      <c r="P261" s="26">
        <v>0</v>
      </c>
      <c r="Q261" s="10">
        <v>0</v>
      </c>
      <c r="R261" s="26">
        <v>130385.17</v>
      </c>
      <c r="S261" s="26"/>
      <c r="T261" s="26"/>
      <c r="U261" s="9"/>
      <c r="V261" s="172"/>
    </row>
    <row r="262" spans="1:22" ht="15" customHeight="1" x14ac:dyDescent="0.25">
      <c r="A262" s="4">
        <f t="shared" si="15"/>
        <v>243</v>
      </c>
      <c r="B262" s="22">
        <f t="shared" si="15"/>
        <v>70</v>
      </c>
      <c r="C262" s="2" t="s">
        <v>177</v>
      </c>
      <c r="D262" s="2" t="s">
        <v>566</v>
      </c>
      <c r="E262" s="8">
        <v>2020</v>
      </c>
      <c r="F262" s="24">
        <v>163674.42000000001</v>
      </c>
      <c r="G262" s="26">
        <v>0</v>
      </c>
      <c r="H262" s="26">
        <v>0</v>
      </c>
      <c r="I262" s="26"/>
      <c r="J262" s="26">
        <v>0</v>
      </c>
      <c r="K262" s="26">
        <v>0</v>
      </c>
      <c r="L262" s="26">
        <v>0</v>
      </c>
      <c r="M262" s="26"/>
      <c r="N262" s="26">
        <v>0</v>
      </c>
      <c r="O262" s="26">
        <v>0</v>
      </c>
      <c r="P262" s="26">
        <v>0</v>
      </c>
      <c r="Q262" s="10">
        <v>0</v>
      </c>
      <c r="R262" s="26">
        <v>163674.42000000001</v>
      </c>
      <c r="S262" s="26"/>
      <c r="T262" s="26"/>
      <c r="U262" s="9"/>
      <c r="V262" s="172"/>
    </row>
    <row r="263" spans="1:22" ht="15" customHeight="1" x14ac:dyDescent="0.25">
      <c r="A263" s="4">
        <f t="shared" si="15"/>
        <v>244</v>
      </c>
      <c r="B263" s="22">
        <f t="shared" si="15"/>
        <v>71</v>
      </c>
      <c r="C263" s="2" t="s">
        <v>177</v>
      </c>
      <c r="D263" s="2" t="s">
        <v>186</v>
      </c>
      <c r="E263" s="8">
        <v>2020</v>
      </c>
      <c r="F263" s="24">
        <v>361349.05</v>
      </c>
      <c r="G263" s="26">
        <v>0</v>
      </c>
      <c r="H263" s="26">
        <v>0</v>
      </c>
      <c r="I263" s="26"/>
      <c r="J263" s="26">
        <v>0</v>
      </c>
      <c r="K263" s="26">
        <v>0</v>
      </c>
      <c r="L263" s="26">
        <v>0</v>
      </c>
      <c r="M263" s="26"/>
      <c r="N263" s="26">
        <v>0</v>
      </c>
      <c r="O263" s="26">
        <v>0</v>
      </c>
      <c r="P263" s="26">
        <v>0</v>
      </c>
      <c r="Q263" s="10">
        <v>0</v>
      </c>
      <c r="R263" s="26">
        <v>361349.05</v>
      </c>
      <c r="S263" s="26"/>
      <c r="T263" s="26"/>
      <c r="U263" s="9"/>
      <c r="V263" s="172"/>
    </row>
    <row r="264" spans="1:22" ht="15" customHeight="1" x14ac:dyDescent="0.25">
      <c r="A264" s="4">
        <f t="shared" si="15"/>
        <v>245</v>
      </c>
      <c r="B264" s="22">
        <f t="shared" si="15"/>
        <v>72</v>
      </c>
      <c r="C264" s="2" t="s">
        <v>202</v>
      </c>
      <c r="D264" s="2" t="s">
        <v>206</v>
      </c>
      <c r="E264" s="8">
        <v>2020</v>
      </c>
      <c r="F264" s="24">
        <v>1484346.91</v>
      </c>
      <c r="G264" s="26">
        <v>0</v>
      </c>
      <c r="H264" s="26">
        <v>0</v>
      </c>
      <c r="I264" s="26">
        <v>0</v>
      </c>
      <c r="J264" s="26">
        <v>1484346.91</v>
      </c>
      <c r="K264" s="26">
        <v>0</v>
      </c>
      <c r="L264" s="26">
        <v>0</v>
      </c>
      <c r="M264" s="26"/>
      <c r="N264" s="26">
        <v>0</v>
      </c>
      <c r="O264" s="26">
        <v>0</v>
      </c>
      <c r="P264" s="26">
        <v>0</v>
      </c>
      <c r="Q264" s="10">
        <v>0</v>
      </c>
      <c r="R264" s="26">
        <v>0</v>
      </c>
      <c r="S264" s="26"/>
      <c r="T264" s="26"/>
      <c r="U264" s="9"/>
      <c r="V264" s="172"/>
    </row>
    <row r="265" spans="1:22" ht="15" customHeight="1" x14ac:dyDescent="0.25">
      <c r="A265" s="4">
        <f t="shared" si="15"/>
        <v>246</v>
      </c>
      <c r="B265" s="22">
        <f t="shared" si="15"/>
        <v>73</v>
      </c>
      <c r="C265" s="2" t="s">
        <v>601</v>
      </c>
      <c r="D265" s="2" t="s">
        <v>602</v>
      </c>
      <c r="E265" s="8">
        <v>2020</v>
      </c>
      <c r="F265" s="24">
        <v>6562020.1399999997</v>
      </c>
      <c r="G265" s="26">
        <v>0</v>
      </c>
      <c r="H265" s="26">
        <v>0</v>
      </c>
      <c r="I265" s="26"/>
      <c r="J265" s="26">
        <v>208251.42</v>
      </c>
      <c r="K265" s="26">
        <v>0</v>
      </c>
      <c r="L265" s="26">
        <v>0</v>
      </c>
      <c r="M265" s="26"/>
      <c r="N265" s="26">
        <v>0</v>
      </c>
      <c r="O265" s="26">
        <v>5362075.47</v>
      </c>
      <c r="P265" s="26">
        <v>0</v>
      </c>
      <c r="Q265" s="26"/>
      <c r="R265" s="26">
        <v>991693.25</v>
      </c>
      <c r="S265" s="26"/>
      <c r="T265" s="26"/>
      <c r="U265" s="9"/>
      <c r="V265" s="172"/>
    </row>
    <row r="266" spans="1:22" ht="15" customHeight="1" x14ac:dyDescent="0.25">
      <c r="A266" s="4">
        <f t="shared" si="15"/>
        <v>247</v>
      </c>
      <c r="B266" s="22">
        <f t="shared" si="15"/>
        <v>74</v>
      </c>
      <c r="C266" s="2" t="s">
        <v>207</v>
      </c>
      <c r="D266" s="2" t="s">
        <v>603</v>
      </c>
      <c r="E266" s="8">
        <v>2020</v>
      </c>
      <c r="F266" s="24">
        <v>5510588.0799999991</v>
      </c>
      <c r="G266" s="26">
        <v>273914.21999999997</v>
      </c>
      <c r="H266" s="26"/>
      <c r="I266" s="26">
        <v>119701.82</v>
      </c>
      <c r="J266" s="26">
        <v>203359.18</v>
      </c>
      <c r="K266" s="26">
        <v>0</v>
      </c>
      <c r="L266" s="26">
        <v>0</v>
      </c>
      <c r="M266" s="26"/>
      <c r="N266" s="26">
        <v>0</v>
      </c>
      <c r="O266" s="26">
        <v>728343.66</v>
      </c>
      <c r="P266" s="26">
        <v>0</v>
      </c>
      <c r="Q266" s="26">
        <v>2054920.34</v>
      </c>
      <c r="R266" s="26">
        <v>2072715.8</v>
      </c>
      <c r="S266" s="26"/>
      <c r="T266" s="26"/>
      <c r="U266" s="9">
        <v>57633.06</v>
      </c>
      <c r="V266" s="172"/>
    </row>
    <row r="267" spans="1:22" ht="15" customHeight="1" x14ac:dyDescent="0.25">
      <c r="A267" s="4">
        <f t="shared" si="15"/>
        <v>248</v>
      </c>
      <c r="B267" s="22">
        <f t="shared" si="15"/>
        <v>75</v>
      </c>
      <c r="C267" s="2" t="s">
        <v>207</v>
      </c>
      <c r="D267" s="2" t="s">
        <v>604</v>
      </c>
      <c r="E267" s="8">
        <v>2020</v>
      </c>
      <c r="F267" s="24">
        <v>8305094.9100000001</v>
      </c>
      <c r="G267" s="26">
        <v>343946.47</v>
      </c>
      <c r="H267" s="26"/>
      <c r="I267" s="26">
        <v>321401.57</v>
      </c>
      <c r="J267" s="26">
        <v>148754.87</v>
      </c>
      <c r="K267" s="26">
        <v>0</v>
      </c>
      <c r="L267" s="26">
        <v>0</v>
      </c>
      <c r="M267" s="26"/>
      <c r="N267" s="26">
        <v>0</v>
      </c>
      <c r="O267" s="26">
        <v>1473997.4</v>
      </c>
      <c r="P267" s="26">
        <v>0</v>
      </c>
      <c r="Q267" s="26">
        <v>2694162.34</v>
      </c>
      <c r="R267" s="26">
        <v>3234922.54</v>
      </c>
      <c r="S267" s="26"/>
      <c r="T267" s="26"/>
      <c r="U267" s="9">
        <v>87909.72</v>
      </c>
      <c r="V267" s="172"/>
    </row>
    <row r="268" spans="1:22" ht="15" customHeight="1" x14ac:dyDescent="0.25">
      <c r="A268" s="4">
        <f t="shared" si="15"/>
        <v>249</v>
      </c>
      <c r="B268" s="22">
        <f t="shared" si="15"/>
        <v>76</v>
      </c>
      <c r="C268" s="2" t="s">
        <v>54</v>
      </c>
      <c r="D268" s="2" t="s">
        <v>606</v>
      </c>
      <c r="E268" s="8">
        <v>2020</v>
      </c>
      <c r="F268" s="24">
        <v>326562.28000000003</v>
      </c>
      <c r="G268" s="26"/>
      <c r="H268" s="26"/>
      <c r="I268" s="26"/>
      <c r="J268" s="26">
        <v>326562.28000000003</v>
      </c>
      <c r="K268" s="26">
        <v>0</v>
      </c>
      <c r="L268" s="26">
        <v>0</v>
      </c>
      <c r="M268" s="26"/>
      <c r="N268" s="26">
        <v>0</v>
      </c>
      <c r="O268" s="26">
        <v>0</v>
      </c>
      <c r="P268" s="26">
        <v>0</v>
      </c>
      <c r="Q268" s="10">
        <v>0</v>
      </c>
      <c r="R268" s="26">
        <v>0</v>
      </c>
      <c r="S268" s="26"/>
      <c r="T268" s="26"/>
      <c r="U268" s="9"/>
      <c r="V268" s="172"/>
    </row>
    <row r="269" spans="1:22" ht="15" customHeight="1" x14ac:dyDescent="0.25">
      <c r="A269" s="4">
        <f t="shared" si="15"/>
        <v>250</v>
      </c>
      <c r="B269" s="22">
        <f t="shared" si="15"/>
        <v>77</v>
      </c>
      <c r="C269" s="2" t="s">
        <v>54</v>
      </c>
      <c r="D269" s="2" t="s">
        <v>607</v>
      </c>
      <c r="E269" s="8">
        <v>2020</v>
      </c>
      <c r="F269" s="24">
        <v>268281.18</v>
      </c>
      <c r="G269" s="26"/>
      <c r="H269" s="26"/>
      <c r="I269" s="26">
        <v>268281.18</v>
      </c>
      <c r="J269" s="26">
        <v>0</v>
      </c>
      <c r="K269" s="26">
        <v>0</v>
      </c>
      <c r="L269" s="26">
        <v>0</v>
      </c>
      <c r="M269" s="26"/>
      <c r="N269" s="26">
        <v>0</v>
      </c>
      <c r="O269" s="26">
        <v>0</v>
      </c>
      <c r="P269" s="26">
        <v>0</v>
      </c>
      <c r="Q269" s="10">
        <v>0</v>
      </c>
      <c r="R269" s="26">
        <v>0</v>
      </c>
      <c r="S269" s="26"/>
      <c r="T269" s="26"/>
      <c r="U269" s="9"/>
      <c r="V269" s="172"/>
    </row>
    <row r="270" spans="1:22" ht="15" customHeight="1" x14ac:dyDescent="0.25">
      <c r="A270" s="4">
        <f t="shared" si="15"/>
        <v>251</v>
      </c>
      <c r="B270" s="22">
        <f t="shared" si="15"/>
        <v>78</v>
      </c>
      <c r="C270" s="2" t="s">
        <v>54</v>
      </c>
      <c r="D270" s="2" t="s">
        <v>608</v>
      </c>
      <c r="E270" s="8">
        <v>2020</v>
      </c>
      <c r="F270" s="24">
        <v>260591.49</v>
      </c>
      <c r="G270" s="26">
        <v>0</v>
      </c>
      <c r="H270" s="26"/>
      <c r="I270" s="26">
        <v>260591.49</v>
      </c>
      <c r="J270" s="26">
        <v>0</v>
      </c>
      <c r="K270" s="26">
        <v>0</v>
      </c>
      <c r="L270" s="26">
        <v>0</v>
      </c>
      <c r="M270" s="26"/>
      <c r="N270" s="26">
        <v>0</v>
      </c>
      <c r="O270" s="26">
        <v>0</v>
      </c>
      <c r="P270" s="26">
        <v>0</v>
      </c>
      <c r="Q270" s="10">
        <v>0</v>
      </c>
      <c r="R270" s="26">
        <v>0</v>
      </c>
      <c r="S270" s="26"/>
      <c r="T270" s="26"/>
      <c r="U270" s="9"/>
      <c r="V270" s="172"/>
    </row>
    <row r="271" spans="1:22" ht="15" customHeight="1" x14ac:dyDescent="0.25">
      <c r="A271" s="4">
        <f t="shared" si="15"/>
        <v>252</v>
      </c>
      <c r="B271" s="22">
        <f t="shared" si="15"/>
        <v>79</v>
      </c>
      <c r="C271" s="2" t="s">
        <v>54</v>
      </c>
      <c r="D271" s="2" t="s">
        <v>609</v>
      </c>
      <c r="E271" s="8">
        <v>2020</v>
      </c>
      <c r="F271" s="24">
        <v>259531.62</v>
      </c>
      <c r="G271" s="26">
        <v>0</v>
      </c>
      <c r="H271" s="26"/>
      <c r="I271" s="26">
        <v>259531.62</v>
      </c>
      <c r="J271" s="26">
        <v>0</v>
      </c>
      <c r="K271" s="26">
        <v>0</v>
      </c>
      <c r="L271" s="26">
        <v>0</v>
      </c>
      <c r="M271" s="26"/>
      <c r="N271" s="26">
        <v>0</v>
      </c>
      <c r="O271" s="26">
        <v>0</v>
      </c>
      <c r="P271" s="26">
        <v>0</v>
      </c>
      <c r="Q271" s="10">
        <v>0</v>
      </c>
      <c r="R271" s="26">
        <v>0</v>
      </c>
      <c r="S271" s="26"/>
      <c r="T271" s="26"/>
      <c r="U271" s="9"/>
      <c r="V271" s="172"/>
    </row>
    <row r="272" spans="1:22" ht="15" customHeight="1" x14ac:dyDescent="0.25">
      <c r="A272" s="4">
        <f t="shared" si="15"/>
        <v>253</v>
      </c>
      <c r="B272" s="22">
        <f t="shared" si="15"/>
        <v>80</v>
      </c>
      <c r="C272" s="2" t="s">
        <v>622</v>
      </c>
      <c r="D272" s="2" t="s">
        <v>624</v>
      </c>
      <c r="E272" s="8">
        <v>2020</v>
      </c>
      <c r="F272" s="24">
        <v>930558.03</v>
      </c>
      <c r="G272" s="26"/>
      <c r="H272" s="26"/>
      <c r="I272" s="26"/>
      <c r="J272" s="26">
        <v>0</v>
      </c>
      <c r="K272" s="26">
        <v>0</v>
      </c>
      <c r="L272" s="26">
        <v>0</v>
      </c>
      <c r="M272" s="26"/>
      <c r="N272" s="26">
        <v>0</v>
      </c>
      <c r="O272" s="26"/>
      <c r="P272" s="26">
        <v>0</v>
      </c>
      <c r="Q272" s="26"/>
      <c r="R272" s="26">
        <v>930558.03</v>
      </c>
      <c r="S272" s="26"/>
      <c r="T272" s="26"/>
      <c r="U272" s="9"/>
      <c r="V272" s="172"/>
    </row>
    <row r="273" spans="1:22" ht="15" customHeight="1" x14ac:dyDescent="0.25">
      <c r="A273" s="4">
        <f t="shared" si="15"/>
        <v>254</v>
      </c>
      <c r="B273" s="22">
        <f t="shared" si="15"/>
        <v>81</v>
      </c>
      <c r="C273" s="2" t="s">
        <v>57</v>
      </c>
      <c r="D273" s="2" t="s">
        <v>625</v>
      </c>
      <c r="E273" s="8">
        <v>2020</v>
      </c>
      <c r="F273" s="24">
        <v>8211817.7700000005</v>
      </c>
      <c r="G273" s="26"/>
      <c r="H273" s="26">
        <v>2023787.75</v>
      </c>
      <c r="I273" s="26"/>
      <c r="J273" s="26">
        <v>1219899.1100000001</v>
      </c>
      <c r="K273" s="26">
        <v>0</v>
      </c>
      <c r="L273" s="26">
        <v>0</v>
      </c>
      <c r="M273" s="26"/>
      <c r="N273" s="26">
        <v>0</v>
      </c>
      <c r="O273" s="26">
        <v>2866418.41</v>
      </c>
      <c r="P273" s="26">
        <v>0</v>
      </c>
      <c r="Q273" s="26"/>
      <c r="R273" s="26">
        <v>2101712.5</v>
      </c>
      <c r="S273" s="26"/>
      <c r="T273" s="26"/>
      <c r="U273" s="9"/>
      <c r="V273" s="172"/>
    </row>
    <row r="274" spans="1:22" ht="15" customHeight="1" x14ac:dyDescent="0.25">
      <c r="A274" s="4">
        <f t="shared" ref="A274:B285" si="16">+A273+1</f>
        <v>255</v>
      </c>
      <c r="B274" s="22">
        <f t="shared" si="16"/>
        <v>82</v>
      </c>
      <c r="C274" s="2" t="s">
        <v>57</v>
      </c>
      <c r="D274" s="2" t="s">
        <v>630</v>
      </c>
      <c r="E274" s="8">
        <v>2020</v>
      </c>
      <c r="F274" s="24">
        <v>2666487.9300000002</v>
      </c>
      <c r="G274" s="26">
        <v>2666487.9300000002</v>
      </c>
      <c r="H274" s="26"/>
      <c r="I274" s="26"/>
      <c r="J274" s="26">
        <v>0</v>
      </c>
      <c r="K274" s="26">
        <v>0</v>
      </c>
      <c r="L274" s="26">
        <v>0</v>
      </c>
      <c r="M274" s="26"/>
      <c r="N274" s="26">
        <v>0</v>
      </c>
      <c r="O274" s="26">
        <v>0</v>
      </c>
      <c r="P274" s="26">
        <v>0</v>
      </c>
      <c r="Q274" s="10">
        <v>0</v>
      </c>
      <c r="R274" s="26">
        <v>0</v>
      </c>
      <c r="S274" s="26"/>
      <c r="T274" s="26"/>
      <c r="U274" s="9"/>
      <c r="V274" s="172"/>
    </row>
    <row r="275" spans="1:22" ht="15" customHeight="1" x14ac:dyDescent="0.25">
      <c r="A275" s="214">
        <f t="shared" si="16"/>
        <v>256</v>
      </c>
      <c r="B275" s="2">
        <f t="shared" si="16"/>
        <v>83</v>
      </c>
      <c r="C275" s="2" t="s">
        <v>57</v>
      </c>
      <c r="D275" s="2" t="s">
        <v>1398</v>
      </c>
      <c r="E275" s="8">
        <v>2020</v>
      </c>
      <c r="F275" s="215">
        <v>3109906.96</v>
      </c>
      <c r="G275" s="26">
        <v>1283098.81</v>
      </c>
      <c r="H275" s="26"/>
      <c r="I275" s="26"/>
      <c r="J275" s="26">
        <v>491899.2</v>
      </c>
      <c r="K275" s="26">
        <v>0</v>
      </c>
      <c r="L275" s="26">
        <v>0</v>
      </c>
      <c r="M275" s="26"/>
      <c r="N275" s="26">
        <v>0</v>
      </c>
      <c r="O275" s="26">
        <v>1334908.95</v>
      </c>
      <c r="P275" s="26">
        <v>0</v>
      </c>
      <c r="Q275" s="10">
        <v>0</v>
      </c>
      <c r="R275" s="26">
        <v>0</v>
      </c>
      <c r="S275" s="26"/>
      <c r="T275" s="26"/>
      <c r="U275" s="9"/>
      <c r="V275" s="172"/>
    </row>
    <row r="276" spans="1:22" ht="15" customHeight="1" x14ac:dyDescent="0.25">
      <c r="A276" s="4">
        <f t="shared" si="16"/>
        <v>257</v>
      </c>
      <c r="B276" s="22">
        <f t="shared" si="16"/>
        <v>84</v>
      </c>
      <c r="C276" s="2" t="s">
        <v>57</v>
      </c>
      <c r="D276" s="2" t="s">
        <v>632</v>
      </c>
      <c r="E276" s="8">
        <v>2020</v>
      </c>
      <c r="F276" s="24">
        <v>2656237.7200000002</v>
      </c>
      <c r="G276" s="26"/>
      <c r="H276" s="26"/>
      <c r="I276" s="26"/>
      <c r="J276" s="26"/>
      <c r="K276" s="26">
        <v>0</v>
      </c>
      <c r="L276" s="26">
        <v>0</v>
      </c>
      <c r="M276" s="26"/>
      <c r="N276" s="26">
        <v>0</v>
      </c>
      <c r="O276" s="26">
        <v>2656237.7200000002</v>
      </c>
      <c r="P276" s="26">
        <v>0</v>
      </c>
      <c r="Q276" s="10"/>
      <c r="R276" s="26"/>
      <c r="S276" s="26"/>
      <c r="T276" s="26"/>
      <c r="U276" s="9"/>
      <c r="V276" s="172"/>
    </row>
    <row r="277" spans="1:22" ht="15" customHeight="1" x14ac:dyDescent="0.25">
      <c r="A277" s="4">
        <f t="shared" si="16"/>
        <v>258</v>
      </c>
      <c r="B277" s="22">
        <f t="shared" si="16"/>
        <v>85</v>
      </c>
      <c r="C277" s="2" t="s">
        <v>57</v>
      </c>
      <c r="D277" s="2" t="s">
        <v>636</v>
      </c>
      <c r="E277" s="8">
        <v>2020</v>
      </c>
      <c r="F277" s="24">
        <v>901358.9</v>
      </c>
      <c r="G277" s="26"/>
      <c r="H277" s="26"/>
      <c r="I277" s="26"/>
      <c r="J277" s="26"/>
      <c r="K277" s="26">
        <v>0</v>
      </c>
      <c r="L277" s="26">
        <v>0</v>
      </c>
      <c r="M277" s="26"/>
      <c r="N277" s="26">
        <v>0</v>
      </c>
      <c r="O277" s="26">
        <v>901358.9</v>
      </c>
      <c r="P277" s="26">
        <v>0</v>
      </c>
      <c r="Q277" s="26"/>
      <c r="R277" s="26"/>
      <c r="S277" s="26"/>
      <c r="T277" s="26"/>
      <c r="U277" s="9"/>
      <c r="V277" s="172"/>
    </row>
    <row r="278" spans="1:22" ht="15" customHeight="1" x14ac:dyDescent="0.25">
      <c r="A278" s="4">
        <f t="shared" si="16"/>
        <v>259</v>
      </c>
      <c r="B278" s="22">
        <f t="shared" si="16"/>
        <v>86</v>
      </c>
      <c r="C278" s="2" t="s">
        <v>253</v>
      </c>
      <c r="D278" s="2" t="s">
        <v>637</v>
      </c>
      <c r="E278" s="8">
        <v>2020</v>
      </c>
      <c r="F278" s="24">
        <v>5276079.82</v>
      </c>
      <c r="G278" s="26"/>
      <c r="H278" s="26"/>
      <c r="I278" s="26">
        <v>0</v>
      </c>
      <c r="J278" s="26">
        <v>0</v>
      </c>
      <c r="K278" s="26">
        <v>0</v>
      </c>
      <c r="L278" s="26">
        <v>0</v>
      </c>
      <c r="M278" s="26"/>
      <c r="N278" s="26">
        <v>0</v>
      </c>
      <c r="O278" s="26">
        <v>5276079.82</v>
      </c>
      <c r="P278" s="26">
        <v>0</v>
      </c>
      <c r="Q278" s="10"/>
      <c r="R278" s="26"/>
      <c r="S278" s="26"/>
      <c r="T278" s="26"/>
      <c r="U278" s="9"/>
      <c r="V278" s="172"/>
    </row>
    <row r="279" spans="1:22" ht="15" customHeight="1" x14ac:dyDescent="0.25">
      <c r="A279" s="4">
        <f t="shared" si="16"/>
        <v>260</v>
      </c>
      <c r="B279" s="22">
        <f t="shared" si="16"/>
        <v>87</v>
      </c>
      <c r="C279" s="2" t="s">
        <v>261</v>
      </c>
      <c r="D279" s="2" t="s">
        <v>644</v>
      </c>
      <c r="E279" s="8">
        <v>2020</v>
      </c>
      <c r="F279" s="24">
        <v>1616219.68</v>
      </c>
      <c r="G279" s="26">
        <v>0</v>
      </c>
      <c r="H279" s="26">
        <v>0</v>
      </c>
      <c r="I279" s="26">
        <v>0</v>
      </c>
      <c r="J279" s="26">
        <v>0</v>
      </c>
      <c r="K279" s="26">
        <v>0</v>
      </c>
      <c r="L279" s="26">
        <v>0</v>
      </c>
      <c r="M279" s="26"/>
      <c r="N279" s="26">
        <v>0</v>
      </c>
      <c r="O279" s="26">
        <v>1616219.68</v>
      </c>
      <c r="P279" s="26">
        <v>0</v>
      </c>
      <c r="Q279" s="10">
        <v>0</v>
      </c>
      <c r="R279" s="26">
        <v>0</v>
      </c>
      <c r="S279" s="26"/>
      <c r="T279" s="26"/>
      <c r="U279" s="9"/>
      <c r="V279" s="172"/>
    </row>
    <row r="280" spans="1:22" ht="15" customHeight="1" x14ac:dyDescent="0.25">
      <c r="A280" s="4">
        <f t="shared" si="16"/>
        <v>261</v>
      </c>
      <c r="B280" s="22">
        <f t="shared" si="16"/>
        <v>88</v>
      </c>
      <c r="C280" s="2" t="s">
        <v>281</v>
      </c>
      <c r="D280" s="2" t="s">
        <v>650</v>
      </c>
      <c r="E280" s="8">
        <v>2020</v>
      </c>
      <c r="F280" s="24">
        <v>1934716.54</v>
      </c>
      <c r="G280" s="26"/>
      <c r="H280" s="26"/>
      <c r="I280" s="26">
        <v>145265.89000000001</v>
      </c>
      <c r="J280" s="26">
        <v>0</v>
      </c>
      <c r="K280" s="26">
        <v>0</v>
      </c>
      <c r="L280" s="26">
        <v>0</v>
      </c>
      <c r="M280" s="26"/>
      <c r="N280" s="26">
        <v>0</v>
      </c>
      <c r="O280" s="26">
        <v>1789450.65</v>
      </c>
      <c r="P280" s="26">
        <v>0</v>
      </c>
      <c r="Q280" s="26"/>
      <c r="R280" s="26"/>
      <c r="S280" s="26"/>
      <c r="T280" s="26"/>
      <c r="U280" s="9"/>
      <c r="V280" s="172"/>
    </row>
    <row r="281" spans="1:22" ht="15" customHeight="1" x14ac:dyDescent="0.25">
      <c r="A281" s="4">
        <f t="shared" si="16"/>
        <v>262</v>
      </c>
      <c r="B281" s="22">
        <f t="shared" si="16"/>
        <v>89</v>
      </c>
      <c r="C281" s="2" t="s">
        <v>281</v>
      </c>
      <c r="D281" s="2" t="s">
        <v>651</v>
      </c>
      <c r="E281" s="8">
        <v>2020</v>
      </c>
      <c r="F281" s="24">
        <v>1286222.04</v>
      </c>
      <c r="G281" s="26"/>
      <c r="H281" s="26">
        <v>393897.95</v>
      </c>
      <c r="I281" s="26">
        <v>261814.01</v>
      </c>
      <c r="J281" s="26">
        <v>630510.07999999996</v>
      </c>
      <c r="K281" s="26">
        <v>0</v>
      </c>
      <c r="L281" s="26">
        <v>0</v>
      </c>
      <c r="M281" s="26"/>
      <c r="N281" s="26">
        <v>0</v>
      </c>
      <c r="O281" s="26">
        <v>0</v>
      </c>
      <c r="P281" s="26">
        <v>0</v>
      </c>
      <c r="Q281" s="10">
        <v>0</v>
      </c>
      <c r="R281" s="26">
        <v>0</v>
      </c>
      <c r="S281" s="26"/>
      <c r="T281" s="26"/>
      <c r="U281" s="9"/>
      <c r="V281" s="172"/>
    </row>
    <row r="282" spans="1:22" ht="15" customHeight="1" x14ac:dyDescent="0.25">
      <c r="A282" s="4">
        <f t="shared" si="16"/>
        <v>263</v>
      </c>
      <c r="B282" s="22">
        <f t="shared" si="16"/>
        <v>90</v>
      </c>
      <c r="C282" s="2" t="s">
        <v>281</v>
      </c>
      <c r="D282" s="2" t="s">
        <v>652</v>
      </c>
      <c r="E282" s="8">
        <v>2020</v>
      </c>
      <c r="F282" s="24">
        <v>2753407.28</v>
      </c>
      <c r="G282" s="26">
        <v>1601273.37</v>
      </c>
      <c r="H282" s="26">
        <v>396596.41</v>
      </c>
      <c r="I282" s="26">
        <v>113313.85</v>
      </c>
      <c r="J282" s="26">
        <v>642223.65</v>
      </c>
      <c r="K282" s="26">
        <v>0</v>
      </c>
      <c r="L282" s="26">
        <v>0</v>
      </c>
      <c r="M282" s="26"/>
      <c r="N282" s="26">
        <v>0</v>
      </c>
      <c r="O282" s="26">
        <v>0</v>
      </c>
      <c r="P282" s="26">
        <v>0</v>
      </c>
      <c r="Q282" s="10">
        <v>0</v>
      </c>
      <c r="R282" s="26">
        <v>0</v>
      </c>
      <c r="S282" s="26"/>
      <c r="T282" s="26"/>
      <c r="U282" s="9"/>
      <c r="V282" s="172"/>
    </row>
    <row r="283" spans="1:22" ht="15" customHeight="1" x14ac:dyDescent="0.25">
      <c r="A283" s="4">
        <f t="shared" si="16"/>
        <v>264</v>
      </c>
      <c r="B283" s="22">
        <f t="shared" si="16"/>
        <v>91</v>
      </c>
      <c r="C283" s="2" t="s">
        <v>658</v>
      </c>
      <c r="D283" s="2" t="s">
        <v>665</v>
      </c>
      <c r="E283" s="8">
        <v>2020</v>
      </c>
      <c r="F283" s="24">
        <v>2363636.5500000003</v>
      </c>
      <c r="G283" s="26">
        <v>0</v>
      </c>
      <c r="H283" s="26">
        <v>0</v>
      </c>
      <c r="I283" s="26">
        <v>0</v>
      </c>
      <c r="J283" s="26">
        <v>0</v>
      </c>
      <c r="K283" s="26">
        <v>0</v>
      </c>
      <c r="L283" s="26">
        <v>0</v>
      </c>
      <c r="M283" s="26"/>
      <c r="N283" s="26">
        <v>0</v>
      </c>
      <c r="O283" s="26">
        <v>2363636.5500000003</v>
      </c>
      <c r="P283" s="26">
        <v>0</v>
      </c>
      <c r="Q283" s="10">
        <v>0</v>
      </c>
      <c r="R283" s="26">
        <v>0</v>
      </c>
      <c r="S283" s="26"/>
      <c r="T283" s="26"/>
      <c r="U283" s="9"/>
      <c r="V283" s="172"/>
    </row>
    <row r="284" spans="1:22" ht="15" customHeight="1" x14ac:dyDescent="0.25">
      <c r="A284" s="4">
        <f t="shared" si="16"/>
        <v>265</v>
      </c>
      <c r="B284" s="22">
        <f t="shared" si="16"/>
        <v>92</v>
      </c>
      <c r="C284" s="2" t="s">
        <v>303</v>
      </c>
      <c r="D284" s="2" t="s">
        <v>305</v>
      </c>
      <c r="E284" s="8">
        <v>2020</v>
      </c>
      <c r="F284" s="24">
        <v>978777.55999999994</v>
      </c>
      <c r="G284" s="26">
        <v>0</v>
      </c>
      <c r="H284" s="26">
        <v>0</v>
      </c>
      <c r="I284" s="26">
        <v>0</v>
      </c>
      <c r="J284" s="26">
        <v>0</v>
      </c>
      <c r="K284" s="26">
        <v>0</v>
      </c>
      <c r="L284" s="26">
        <v>0</v>
      </c>
      <c r="M284" s="26"/>
      <c r="N284" s="26">
        <v>0</v>
      </c>
      <c r="O284" s="26">
        <v>0</v>
      </c>
      <c r="P284" s="26">
        <v>0</v>
      </c>
      <c r="Q284" s="10">
        <v>0</v>
      </c>
      <c r="R284" s="26">
        <v>978777.55999999994</v>
      </c>
      <c r="S284" s="26"/>
      <c r="T284" s="26"/>
      <c r="U284" s="9"/>
      <c r="V284" s="172"/>
    </row>
    <row r="285" spans="1:22" ht="15" customHeight="1" x14ac:dyDescent="0.25">
      <c r="A285" s="4">
        <f t="shared" si="16"/>
        <v>266</v>
      </c>
      <c r="B285" s="22">
        <f t="shared" si="16"/>
        <v>93</v>
      </c>
      <c r="C285" s="2" t="s">
        <v>306</v>
      </c>
      <c r="D285" s="2" t="s">
        <v>684</v>
      </c>
      <c r="E285" s="8">
        <v>2020</v>
      </c>
      <c r="F285" s="24">
        <v>4469917.24</v>
      </c>
      <c r="G285" s="26">
        <v>2861064.47</v>
      </c>
      <c r="H285" s="26">
        <v>1533644.19</v>
      </c>
      <c r="I285" s="26">
        <v>0</v>
      </c>
      <c r="J285" s="26">
        <v>0</v>
      </c>
      <c r="K285" s="26"/>
      <c r="L285" s="26">
        <v>0</v>
      </c>
      <c r="M285" s="26"/>
      <c r="N285" s="26">
        <v>0</v>
      </c>
      <c r="O285" s="26">
        <v>0</v>
      </c>
      <c r="P285" s="26">
        <v>0</v>
      </c>
      <c r="Q285" s="10">
        <v>0</v>
      </c>
      <c r="R285" s="26">
        <v>0</v>
      </c>
      <c r="S285" s="26"/>
      <c r="T285" s="26"/>
      <c r="U285" s="9">
        <v>75208.58</v>
      </c>
      <c r="V285" s="172"/>
    </row>
    <row r="286" spans="1:22" x14ac:dyDescent="0.25">
      <c r="A286" s="54"/>
      <c r="B286" s="55"/>
      <c r="C286" s="144"/>
      <c r="D286" s="60" t="s">
        <v>695</v>
      </c>
      <c r="F286" s="53">
        <v>193857488.17699999</v>
      </c>
      <c r="G286" s="53">
        <v>21164737.389999997</v>
      </c>
      <c r="H286" s="53">
        <v>9204479.4800000004</v>
      </c>
      <c r="I286" s="53">
        <v>4986967.68</v>
      </c>
      <c r="J286" s="53">
        <v>5172623.6899999995</v>
      </c>
      <c r="K286" s="53">
        <v>0</v>
      </c>
      <c r="L286" s="53">
        <v>0</v>
      </c>
      <c r="M286" s="53">
        <v>222016.91</v>
      </c>
      <c r="N286" s="53">
        <v>125173177.04700002</v>
      </c>
      <c r="O286" s="53">
        <v>0</v>
      </c>
      <c r="P286" s="53">
        <v>15588435.390000001</v>
      </c>
      <c r="Q286" s="53">
        <v>4275587.5</v>
      </c>
      <c r="R286" s="53">
        <v>0</v>
      </c>
      <c r="S286" s="53">
        <v>5453735.8700000029</v>
      </c>
      <c r="T286" s="53">
        <v>805438.80999999994</v>
      </c>
      <c r="U286" s="114">
        <v>1810288.4100000001</v>
      </c>
      <c r="V286" s="172"/>
    </row>
    <row r="287" spans="1:22" ht="15" customHeight="1" x14ac:dyDescent="0.25">
      <c r="A287" s="4">
        <f>+A285+1</f>
        <v>267</v>
      </c>
      <c r="B287" s="22">
        <v>1</v>
      </c>
      <c r="C287" s="22" t="s">
        <v>68</v>
      </c>
      <c r="D287" s="22" t="s">
        <v>696</v>
      </c>
      <c r="E287" s="8">
        <v>2020</v>
      </c>
      <c r="F287" s="24">
        <v>3109557.33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/>
      <c r="N287" s="1">
        <v>3010386.5700000003</v>
      </c>
      <c r="O287" s="1">
        <v>0</v>
      </c>
      <c r="P287" s="1">
        <v>0</v>
      </c>
      <c r="Q287" s="1">
        <v>0</v>
      </c>
      <c r="R287" s="1">
        <v>0</v>
      </c>
      <c r="S287" s="26">
        <v>55593.51</v>
      </c>
      <c r="T287" s="26">
        <v>43577.25</v>
      </c>
      <c r="U287" s="9"/>
      <c r="V287" s="172"/>
    </row>
    <row r="288" spans="1:22" ht="15" customHeight="1" x14ac:dyDescent="0.25">
      <c r="A288" s="4">
        <f t="shared" ref="A288:B290" si="17">+A287+1</f>
        <v>268</v>
      </c>
      <c r="B288" s="22">
        <f t="shared" si="17"/>
        <v>2</v>
      </c>
      <c r="C288" s="2" t="s">
        <v>1365</v>
      </c>
      <c r="D288" s="2" t="s">
        <v>703</v>
      </c>
      <c r="E288" s="8">
        <v>2020</v>
      </c>
      <c r="F288" s="24">
        <v>6262197.4700000007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/>
      <c r="N288" s="1">
        <v>6189203.0100000007</v>
      </c>
      <c r="O288" s="1">
        <v>0</v>
      </c>
      <c r="P288" s="1">
        <v>0</v>
      </c>
      <c r="Q288" s="1">
        <v>0</v>
      </c>
      <c r="R288" s="1">
        <v>0</v>
      </c>
      <c r="S288" s="26">
        <v>51035.71</v>
      </c>
      <c r="T288" s="26">
        <v>21958.75</v>
      </c>
      <c r="U288" s="9"/>
      <c r="V288" s="172"/>
    </row>
    <row r="289" spans="1:22" ht="15" customHeight="1" x14ac:dyDescent="0.25">
      <c r="A289" s="4">
        <f t="shared" si="17"/>
        <v>269</v>
      </c>
      <c r="B289" s="22">
        <f t="shared" si="17"/>
        <v>3</v>
      </c>
      <c r="C289" s="2" t="s">
        <v>1366</v>
      </c>
      <c r="D289" s="2" t="s">
        <v>342</v>
      </c>
      <c r="E289" s="8">
        <v>2020</v>
      </c>
      <c r="F289" s="24">
        <v>5430999.080000001</v>
      </c>
      <c r="G289" s="83"/>
      <c r="H289" s="83"/>
      <c r="I289" s="83"/>
      <c r="J289" s="83"/>
      <c r="K289" s="83"/>
      <c r="L289" s="83"/>
      <c r="M289" s="83"/>
      <c r="N289" s="84">
        <v>3190668.14</v>
      </c>
      <c r="O289" s="83"/>
      <c r="P289" s="131">
        <v>1289653.51</v>
      </c>
      <c r="Q289" s="83"/>
      <c r="R289" s="83"/>
      <c r="S289" s="84">
        <v>817109.53</v>
      </c>
      <c r="T289" s="84">
        <v>39148</v>
      </c>
      <c r="U289" s="116">
        <v>94419.9</v>
      </c>
      <c r="V289" s="172"/>
    </row>
    <row r="290" spans="1:22" s="82" customFormat="1" ht="15" customHeight="1" x14ac:dyDescent="0.25">
      <c r="A290" s="4">
        <f t="shared" si="17"/>
        <v>270</v>
      </c>
      <c r="B290" s="22">
        <f t="shared" si="17"/>
        <v>4</v>
      </c>
      <c r="C290" s="2" t="s">
        <v>1366</v>
      </c>
      <c r="D290" s="2" t="s">
        <v>349</v>
      </c>
      <c r="E290" s="8">
        <v>2020</v>
      </c>
      <c r="F290" s="24">
        <v>3972684.37</v>
      </c>
      <c r="G290" s="1"/>
      <c r="H290" s="1"/>
      <c r="I290" s="1"/>
      <c r="J290" s="1"/>
      <c r="K290" s="1"/>
      <c r="L290" s="1"/>
      <c r="M290" s="1"/>
      <c r="N290" s="1"/>
      <c r="O290" s="12"/>
      <c r="P290" s="133">
        <v>3656747.38</v>
      </c>
      <c r="Q290" s="106"/>
      <c r="R290" s="1"/>
      <c r="S290" s="14">
        <v>198771.97</v>
      </c>
      <c r="T290" s="14">
        <v>27245</v>
      </c>
      <c r="U290" s="137">
        <v>89920.02</v>
      </c>
      <c r="V290" s="172"/>
    </row>
    <row r="291" spans="1:22" s="82" customFormat="1" ht="15" customHeight="1" x14ac:dyDescent="0.25">
      <c r="A291" s="4">
        <f t="shared" ref="A291:B306" si="18">+A290+1</f>
        <v>271</v>
      </c>
      <c r="B291" s="22">
        <f t="shared" si="18"/>
        <v>5</v>
      </c>
      <c r="C291" s="2" t="s">
        <v>1366</v>
      </c>
      <c r="D291" s="2" t="s">
        <v>355</v>
      </c>
      <c r="E291" s="8">
        <v>2020</v>
      </c>
      <c r="F291" s="24">
        <v>21295576.57</v>
      </c>
      <c r="G291" s="1">
        <v>6389669</v>
      </c>
      <c r="H291" s="1">
        <v>7444931</v>
      </c>
      <c r="I291" s="1">
        <v>2401898.2400000002</v>
      </c>
      <c r="J291" s="1">
        <v>3072772</v>
      </c>
      <c r="K291" s="1"/>
      <c r="L291" s="1"/>
      <c r="M291" s="1"/>
      <c r="N291" s="1"/>
      <c r="O291" s="1"/>
      <c r="P291" s="132"/>
      <c r="Q291" s="1"/>
      <c r="R291" s="12"/>
      <c r="S291" s="133">
        <v>1411265.68</v>
      </c>
      <c r="T291" s="135">
        <v>40704</v>
      </c>
      <c r="U291" s="138">
        <v>534336.65</v>
      </c>
      <c r="V291" s="172"/>
    </row>
    <row r="292" spans="1:22" s="82" customFormat="1" ht="15" customHeight="1" x14ac:dyDescent="0.25">
      <c r="A292" s="4">
        <f t="shared" si="18"/>
        <v>272</v>
      </c>
      <c r="B292" s="22">
        <f t="shared" si="18"/>
        <v>6</v>
      </c>
      <c r="C292" s="2" t="s">
        <v>1366</v>
      </c>
      <c r="D292" s="2" t="s">
        <v>364</v>
      </c>
      <c r="E292" s="8">
        <v>2020</v>
      </c>
      <c r="F292" s="24">
        <v>7001902.3399999999</v>
      </c>
      <c r="G292" s="1">
        <v>3382095.76</v>
      </c>
      <c r="H292" s="1"/>
      <c r="I292" s="1"/>
      <c r="J292" s="1"/>
      <c r="K292" s="1"/>
      <c r="L292" s="1"/>
      <c r="M292" s="1"/>
      <c r="N292" s="1"/>
      <c r="O292" s="1"/>
      <c r="P292" s="1">
        <v>3034575.39</v>
      </c>
      <c r="Q292" s="1"/>
      <c r="R292" s="1"/>
      <c r="S292" s="119">
        <v>353002.93</v>
      </c>
      <c r="T292" s="119">
        <v>45003</v>
      </c>
      <c r="U292" s="9">
        <v>187225.26</v>
      </c>
      <c r="V292" s="172"/>
    </row>
    <row r="293" spans="1:22" s="82" customFormat="1" ht="15" customHeight="1" x14ac:dyDescent="0.25">
      <c r="A293" s="4">
        <f t="shared" si="18"/>
        <v>273</v>
      </c>
      <c r="B293" s="22">
        <f t="shared" si="18"/>
        <v>7</v>
      </c>
      <c r="C293" s="2" t="s">
        <v>1366</v>
      </c>
      <c r="D293" s="2" t="s">
        <v>366</v>
      </c>
      <c r="E293" s="8">
        <v>2020</v>
      </c>
      <c r="F293" s="24">
        <v>8789135.629999999</v>
      </c>
      <c r="G293" s="1">
        <v>4328192.62</v>
      </c>
      <c r="H293" s="1"/>
      <c r="I293" s="1"/>
      <c r="J293" s="1"/>
      <c r="K293" s="1"/>
      <c r="L293" s="1"/>
      <c r="M293" s="1"/>
      <c r="N293" s="134"/>
      <c r="O293" s="1"/>
      <c r="P293" s="1">
        <v>3746638.81</v>
      </c>
      <c r="Q293" s="1"/>
      <c r="R293" s="1"/>
      <c r="S293" s="14">
        <v>435570.5</v>
      </c>
      <c r="T293" s="14">
        <v>47576</v>
      </c>
      <c r="U293" s="9">
        <v>231157.7</v>
      </c>
      <c r="V293" s="172"/>
    </row>
    <row r="294" spans="1:22" s="82" customFormat="1" ht="15" customHeight="1" x14ac:dyDescent="0.25">
      <c r="A294" s="4">
        <f t="shared" si="18"/>
        <v>274</v>
      </c>
      <c r="B294" s="22">
        <f t="shared" si="18"/>
        <v>8</v>
      </c>
      <c r="C294" s="2" t="s">
        <v>1366</v>
      </c>
      <c r="D294" s="2" t="s">
        <v>368</v>
      </c>
      <c r="E294" s="8">
        <v>2020</v>
      </c>
      <c r="F294" s="24">
        <v>3411792</v>
      </c>
      <c r="G294" s="1"/>
      <c r="H294" s="1"/>
      <c r="I294" s="1"/>
      <c r="J294" s="1"/>
      <c r="K294" s="1"/>
      <c r="L294" s="1"/>
      <c r="M294" s="12"/>
      <c r="N294" s="133">
        <v>3148448.3600000003</v>
      </c>
      <c r="O294" s="106"/>
      <c r="P294" s="1"/>
      <c r="Q294" s="1"/>
      <c r="R294" s="12"/>
      <c r="S294" s="136">
        <v>165707.79999999999</v>
      </c>
      <c r="T294" s="133">
        <v>30000</v>
      </c>
      <c r="U294" s="139">
        <v>67635.839999999997</v>
      </c>
      <c r="V294" s="172"/>
    </row>
    <row r="295" spans="1:22" ht="15" customHeight="1" x14ac:dyDescent="0.25">
      <c r="A295" s="4">
        <f t="shared" si="18"/>
        <v>275</v>
      </c>
      <c r="B295" s="22">
        <f t="shared" si="18"/>
        <v>9</v>
      </c>
      <c r="C295" s="2" t="s">
        <v>1366</v>
      </c>
      <c r="D295" s="2" t="s">
        <v>372</v>
      </c>
      <c r="E295" s="8">
        <v>2020</v>
      </c>
      <c r="F295" s="24">
        <v>3658344.5300000003</v>
      </c>
      <c r="G295" s="1"/>
      <c r="H295" s="1"/>
      <c r="I295" s="1">
        <v>1291116.8899999999</v>
      </c>
      <c r="J295" s="1">
        <v>1837083.77</v>
      </c>
      <c r="K295" s="1"/>
      <c r="L295" s="1"/>
      <c r="M295" s="1">
        <v>222016.91</v>
      </c>
      <c r="N295" s="132"/>
      <c r="O295" s="1"/>
      <c r="P295" s="1"/>
      <c r="Q295" s="1"/>
      <c r="R295" s="1"/>
      <c r="S295" s="119">
        <v>194856.43</v>
      </c>
      <c r="T295" s="119">
        <v>24956</v>
      </c>
      <c r="U295" s="9">
        <v>88314.53</v>
      </c>
      <c r="V295" s="172"/>
    </row>
    <row r="296" spans="1:22" ht="15" customHeight="1" x14ac:dyDescent="0.25">
      <c r="A296" s="4">
        <f t="shared" si="18"/>
        <v>276</v>
      </c>
      <c r="B296" s="22">
        <f t="shared" si="18"/>
        <v>10</v>
      </c>
      <c r="C296" s="2" t="s">
        <v>1365</v>
      </c>
      <c r="D296" s="2" t="s">
        <v>735</v>
      </c>
      <c r="E296" s="8">
        <v>2020</v>
      </c>
      <c r="F296" s="24">
        <v>3153667.6842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/>
      <c r="N296" s="1">
        <v>3094408.5742000001</v>
      </c>
      <c r="O296" s="26"/>
      <c r="P296" s="1">
        <v>0</v>
      </c>
      <c r="Q296" s="1">
        <v>0</v>
      </c>
      <c r="R296" s="1">
        <v>0</v>
      </c>
      <c r="S296" s="26">
        <v>41887.439999999995</v>
      </c>
      <c r="T296" s="26">
        <v>17371.669999999998</v>
      </c>
      <c r="U296" s="9"/>
      <c r="V296" s="172"/>
    </row>
    <row r="297" spans="1:22" s="82" customFormat="1" ht="15" customHeight="1" x14ac:dyDescent="0.25">
      <c r="A297" s="4">
        <f t="shared" si="18"/>
        <v>277</v>
      </c>
      <c r="B297" s="22">
        <f t="shared" si="18"/>
        <v>11</v>
      </c>
      <c r="C297" s="2" t="s">
        <v>1366</v>
      </c>
      <c r="D297" s="2" t="s">
        <v>737</v>
      </c>
      <c r="E297" s="8">
        <v>2020</v>
      </c>
      <c r="F297" s="24">
        <v>3578639.71</v>
      </c>
      <c r="G297" s="1"/>
      <c r="H297" s="1"/>
      <c r="I297" s="1"/>
      <c r="J297" s="1"/>
      <c r="K297" s="1"/>
      <c r="L297" s="1"/>
      <c r="M297" s="1"/>
      <c r="N297" s="1">
        <v>3301435.87</v>
      </c>
      <c r="O297" s="26"/>
      <c r="P297" s="1"/>
      <c r="Q297" s="1"/>
      <c r="R297" s="1"/>
      <c r="S297" s="26">
        <v>179568</v>
      </c>
      <c r="T297" s="26">
        <v>30000</v>
      </c>
      <c r="U297" s="9">
        <v>67635.839999999997</v>
      </c>
      <c r="V297" s="172"/>
    </row>
    <row r="298" spans="1:22" ht="15" customHeight="1" x14ac:dyDescent="0.25">
      <c r="A298" s="4">
        <f t="shared" si="18"/>
        <v>278</v>
      </c>
      <c r="B298" s="22">
        <f t="shared" si="18"/>
        <v>12</v>
      </c>
      <c r="C298" s="2" t="s">
        <v>1365</v>
      </c>
      <c r="D298" s="2" t="s">
        <v>80</v>
      </c>
      <c r="E298" s="8">
        <v>2020</v>
      </c>
      <c r="F298" s="24">
        <v>3160207.98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/>
      <c r="N298" s="1">
        <v>3100928.2600000002</v>
      </c>
      <c r="O298" s="1">
        <v>0</v>
      </c>
      <c r="P298" s="1">
        <v>0</v>
      </c>
      <c r="Q298" s="26"/>
      <c r="R298" s="1">
        <v>0</v>
      </c>
      <c r="S298" s="26">
        <v>41871.15</v>
      </c>
      <c r="T298" s="26">
        <v>17408.57</v>
      </c>
      <c r="U298" s="9"/>
      <c r="V298" s="172"/>
    </row>
    <row r="299" spans="1:22" s="82" customFormat="1" ht="15" customHeight="1" x14ac:dyDescent="0.25">
      <c r="A299" s="4">
        <f t="shared" si="18"/>
        <v>279</v>
      </c>
      <c r="B299" s="22">
        <f t="shared" si="18"/>
        <v>13</v>
      </c>
      <c r="C299" s="2" t="s">
        <v>1366</v>
      </c>
      <c r="D299" s="2" t="s">
        <v>375</v>
      </c>
      <c r="E299" s="8">
        <v>2020</v>
      </c>
      <c r="F299" s="24">
        <v>4411559.74</v>
      </c>
      <c r="G299" s="1"/>
      <c r="H299" s="1"/>
      <c r="I299" s="1">
        <v>610778.54</v>
      </c>
      <c r="J299" s="1">
        <v>262767.91999999993</v>
      </c>
      <c r="K299" s="1"/>
      <c r="L299" s="1"/>
      <c r="M299" s="1"/>
      <c r="N299" s="1">
        <v>3155970.74</v>
      </c>
      <c r="O299" s="1"/>
      <c r="P299" s="1"/>
      <c r="Q299" s="26"/>
      <c r="R299" s="1"/>
      <c r="S299" s="26">
        <v>224991.49</v>
      </c>
      <c r="T299" s="26">
        <v>38459</v>
      </c>
      <c r="U299" s="9">
        <v>118592.04999999999</v>
      </c>
      <c r="V299" s="172"/>
    </row>
    <row r="300" spans="1:22" ht="15" customHeight="1" x14ac:dyDescent="0.25">
      <c r="A300" s="4">
        <f t="shared" si="18"/>
        <v>280</v>
      </c>
      <c r="B300" s="22">
        <f t="shared" si="18"/>
        <v>14</v>
      </c>
      <c r="C300" s="2" t="s">
        <v>1365</v>
      </c>
      <c r="D300" s="2" t="s">
        <v>741</v>
      </c>
      <c r="E300" s="8">
        <v>2020</v>
      </c>
      <c r="F300" s="24">
        <v>3035084.95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/>
      <c r="N300" s="1">
        <v>2970411.8900000006</v>
      </c>
      <c r="O300" s="1">
        <v>0</v>
      </c>
      <c r="P300" s="1">
        <v>0</v>
      </c>
      <c r="Q300" s="1">
        <v>0</v>
      </c>
      <c r="R300" s="1">
        <v>0</v>
      </c>
      <c r="S300" s="26">
        <v>45197.03</v>
      </c>
      <c r="T300" s="26">
        <v>19476.03</v>
      </c>
      <c r="U300" s="9"/>
      <c r="V300" s="172"/>
    </row>
    <row r="301" spans="1:22" ht="15" customHeight="1" x14ac:dyDescent="0.25">
      <c r="A301" s="4">
        <f t="shared" si="18"/>
        <v>281</v>
      </c>
      <c r="B301" s="22">
        <f t="shared" si="18"/>
        <v>15</v>
      </c>
      <c r="C301" s="2" t="s">
        <v>1365</v>
      </c>
      <c r="D301" s="2" t="s">
        <v>376</v>
      </c>
      <c r="E301" s="8">
        <v>2020</v>
      </c>
      <c r="F301" s="24">
        <v>3166755.6500000004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/>
      <c r="N301" s="1">
        <v>3106884.9600000004</v>
      </c>
      <c r="O301" s="1">
        <v>0</v>
      </c>
      <c r="P301" s="1">
        <v>0</v>
      </c>
      <c r="Q301" s="1">
        <v>0</v>
      </c>
      <c r="R301" s="1">
        <v>0</v>
      </c>
      <c r="S301" s="26">
        <v>41820.82</v>
      </c>
      <c r="T301" s="26">
        <v>18049.87</v>
      </c>
      <c r="U301" s="9"/>
      <c r="V301" s="172"/>
    </row>
    <row r="302" spans="1:22" ht="15" customHeight="1" x14ac:dyDescent="0.25">
      <c r="A302" s="4">
        <f t="shared" si="18"/>
        <v>282</v>
      </c>
      <c r="B302" s="22">
        <f t="shared" si="18"/>
        <v>16</v>
      </c>
      <c r="C302" s="2" t="s">
        <v>1365</v>
      </c>
      <c r="D302" s="2" t="s">
        <v>742</v>
      </c>
      <c r="E302" s="8">
        <v>2020</v>
      </c>
      <c r="F302" s="24">
        <v>3076499.76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/>
      <c r="N302" s="1">
        <v>3018291.92</v>
      </c>
      <c r="O302" s="1">
        <v>0</v>
      </c>
      <c r="P302" s="1">
        <v>0</v>
      </c>
      <c r="Q302" s="1">
        <v>0</v>
      </c>
      <c r="R302" s="1">
        <v>0</v>
      </c>
      <c r="S302" s="26">
        <v>40935.980000000003</v>
      </c>
      <c r="T302" s="26">
        <v>17271.86</v>
      </c>
      <c r="U302" s="9"/>
      <c r="V302" s="172"/>
    </row>
    <row r="303" spans="1:22" ht="15" customHeight="1" x14ac:dyDescent="0.25">
      <c r="A303" s="4">
        <f t="shared" si="18"/>
        <v>283</v>
      </c>
      <c r="B303" s="22">
        <f t="shared" si="18"/>
        <v>17</v>
      </c>
      <c r="C303" s="2" t="s">
        <v>1365</v>
      </c>
      <c r="D303" s="2" t="s">
        <v>743</v>
      </c>
      <c r="E303" s="8">
        <v>2020</v>
      </c>
      <c r="F303" s="24">
        <v>6191895.1499999994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/>
      <c r="N303" s="1">
        <v>6123552.8699999992</v>
      </c>
      <c r="O303" s="1">
        <v>0</v>
      </c>
      <c r="P303" s="1">
        <v>0</v>
      </c>
      <c r="Q303" s="1">
        <v>0</v>
      </c>
      <c r="R303" s="1">
        <v>0</v>
      </c>
      <c r="S303" s="26">
        <v>49528.82</v>
      </c>
      <c r="T303" s="26">
        <v>18813.46</v>
      </c>
      <c r="U303" s="9"/>
      <c r="V303" s="172"/>
    </row>
    <row r="304" spans="1:22" ht="15" customHeight="1" x14ac:dyDescent="0.25">
      <c r="A304" s="4">
        <f t="shared" si="18"/>
        <v>284</v>
      </c>
      <c r="B304" s="22">
        <f t="shared" si="18"/>
        <v>18</v>
      </c>
      <c r="C304" s="2" t="s">
        <v>1365</v>
      </c>
      <c r="D304" s="2" t="s">
        <v>744</v>
      </c>
      <c r="E304" s="8">
        <v>2020</v>
      </c>
      <c r="F304" s="24">
        <v>3179513.24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/>
      <c r="N304" s="1">
        <v>3108650.4800000004</v>
      </c>
      <c r="O304" s="1">
        <v>0</v>
      </c>
      <c r="P304" s="1">
        <v>0</v>
      </c>
      <c r="Q304" s="1">
        <v>0</v>
      </c>
      <c r="R304" s="1">
        <v>0</v>
      </c>
      <c r="S304" s="26">
        <v>41754.089999999997</v>
      </c>
      <c r="T304" s="26">
        <v>29108.67</v>
      </c>
      <c r="U304" s="9"/>
      <c r="V304" s="172"/>
    </row>
    <row r="305" spans="1:22" ht="15" customHeight="1" x14ac:dyDescent="0.25">
      <c r="A305" s="4">
        <f t="shared" si="18"/>
        <v>285</v>
      </c>
      <c r="B305" s="22">
        <f t="shared" si="18"/>
        <v>19</v>
      </c>
      <c r="C305" s="2" t="s">
        <v>1365</v>
      </c>
      <c r="D305" s="2" t="s">
        <v>745</v>
      </c>
      <c r="E305" s="8">
        <v>2020</v>
      </c>
      <c r="F305" s="24">
        <v>3156713.84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/>
      <c r="N305" s="1">
        <v>3097549.5999999996</v>
      </c>
      <c r="O305" s="1">
        <v>0</v>
      </c>
      <c r="P305" s="1">
        <v>0</v>
      </c>
      <c r="Q305" s="1">
        <v>0</v>
      </c>
      <c r="R305" s="1">
        <v>0</v>
      </c>
      <c r="S305" s="26">
        <v>41783.240000000005</v>
      </c>
      <c r="T305" s="26">
        <v>17381</v>
      </c>
      <c r="U305" s="9"/>
      <c r="V305" s="172"/>
    </row>
    <row r="306" spans="1:22" s="82" customFormat="1" ht="15" customHeight="1" x14ac:dyDescent="0.25">
      <c r="A306" s="4">
        <f t="shared" si="18"/>
        <v>286</v>
      </c>
      <c r="B306" s="22">
        <f t="shared" si="18"/>
        <v>20</v>
      </c>
      <c r="C306" s="2" t="s">
        <v>1366</v>
      </c>
      <c r="D306" s="2" t="s">
        <v>391</v>
      </c>
      <c r="E306" s="8">
        <v>2020</v>
      </c>
      <c r="F306" s="24">
        <v>2767134.39</v>
      </c>
      <c r="G306" s="1"/>
      <c r="H306" s="1"/>
      <c r="I306" s="1"/>
      <c r="J306" s="1"/>
      <c r="K306" s="1"/>
      <c r="L306" s="1"/>
      <c r="M306" s="1"/>
      <c r="N306" s="1"/>
      <c r="O306" s="1"/>
      <c r="P306" s="1">
        <v>2588384.37</v>
      </c>
      <c r="Q306" s="1"/>
      <c r="R306" s="1"/>
      <c r="S306" s="26">
        <v>99875.58</v>
      </c>
      <c r="T306" s="26">
        <v>24012</v>
      </c>
      <c r="U306" s="9">
        <v>54862.44</v>
      </c>
      <c r="V306" s="172"/>
    </row>
    <row r="307" spans="1:22" ht="15" customHeight="1" x14ac:dyDescent="0.25">
      <c r="A307" s="4">
        <f t="shared" ref="A307:B322" si="19">+A306+1</f>
        <v>287</v>
      </c>
      <c r="B307" s="22">
        <f t="shared" si="19"/>
        <v>21</v>
      </c>
      <c r="C307" s="2" t="s">
        <v>1365</v>
      </c>
      <c r="D307" s="2" t="s">
        <v>398</v>
      </c>
      <c r="E307" s="8">
        <v>2020</v>
      </c>
      <c r="F307" s="24">
        <v>4856119.9000000004</v>
      </c>
      <c r="G307" s="26">
        <v>3096571.42</v>
      </c>
      <c r="H307" s="26">
        <v>1759548.48</v>
      </c>
      <c r="I307" s="26"/>
      <c r="J307" s="1">
        <v>0</v>
      </c>
      <c r="K307" s="1">
        <v>0</v>
      </c>
      <c r="L307" s="1">
        <v>0</v>
      </c>
      <c r="M307" s="26"/>
      <c r="N307" s="1"/>
      <c r="O307" s="1">
        <v>0</v>
      </c>
      <c r="P307" s="1">
        <v>0</v>
      </c>
      <c r="Q307" s="1">
        <v>0</v>
      </c>
      <c r="R307" s="1">
        <v>0</v>
      </c>
      <c r="S307" s="26"/>
      <c r="T307" s="26"/>
      <c r="U307" s="9"/>
      <c r="V307" s="172"/>
    </row>
    <row r="308" spans="1:22" s="82" customFormat="1" ht="15" customHeight="1" x14ac:dyDescent="0.25">
      <c r="A308" s="4">
        <f t="shared" si="19"/>
        <v>288</v>
      </c>
      <c r="B308" s="22">
        <f t="shared" si="19"/>
        <v>22</v>
      </c>
      <c r="C308" s="2" t="s">
        <v>1366</v>
      </c>
      <c r="D308" s="2" t="s">
        <v>404</v>
      </c>
      <c r="E308" s="8">
        <v>2020</v>
      </c>
      <c r="F308" s="24">
        <v>4835987.72</v>
      </c>
      <c r="G308" s="26"/>
      <c r="H308" s="26"/>
      <c r="I308" s="26"/>
      <c r="J308" s="1"/>
      <c r="K308" s="1"/>
      <c r="L308" s="1"/>
      <c r="M308" s="26"/>
      <c r="N308" s="1">
        <v>3195698.53</v>
      </c>
      <c r="O308" s="1"/>
      <c r="P308" s="1">
        <v>1272435.93</v>
      </c>
      <c r="Q308" s="1"/>
      <c r="R308" s="1"/>
      <c r="S308" s="26">
        <v>234901.08</v>
      </c>
      <c r="T308" s="26">
        <v>39184</v>
      </c>
      <c r="U308" s="9">
        <v>93768.180000000008</v>
      </c>
      <c r="V308" s="172"/>
    </row>
    <row r="309" spans="1:22" ht="15" customHeight="1" x14ac:dyDescent="0.25">
      <c r="A309" s="4">
        <f t="shared" si="19"/>
        <v>289</v>
      </c>
      <c r="B309" s="22">
        <f t="shared" si="19"/>
        <v>23</v>
      </c>
      <c r="C309" s="2" t="s">
        <v>1365</v>
      </c>
      <c r="D309" s="2" t="s">
        <v>751</v>
      </c>
      <c r="E309" s="8">
        <v>2020</v>
      </c>
      <c r="F309" s="24">
        <v>6212379.4827999994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/>
      <c r="N309" s="1">
        <v>6140901.2027999992</v>
      </c>
      <c r="O309" s="1">
        <v>0</v>
      </c>
      <c r="P309" s="1">
        <v>0</v>
      </c>
      <c r="Q309" s="1">
        <v>0</v>
      </c>
      <c r="R309" s="1">
        <v>0</v>
      </c>
      <c r="S309" s="26">
        <v>50569.9</v>
      </c>
      <c r="T309" s="26">
        <v>20908.38</v>
      </c>
      <c r="U309" s="9"/>
      <c r="V309" s="172"/>
    </row>
    <row r="310" spans="1:22" ht="15" customHeight="1" x14ac:dyDescent="0.25">
      <c r="A310" s="4">
        <f t="shared" si="19"/>
        <v>290</v>
      </c>
      <c r="B310" s="22">
        <f t="shared" si="19"/>
        <v>24</v>
      </c>
      <c r="C310" s="2" t="s">
        <v>97</v>
      </c>
      <c r="D310" s="2" t="s">
        <v>779</v>
      </c>
      <c r="E310" s="8">
        <v>2020</v>
      </c>
      <c r="F310" s="24">
        <v>5657367.3799999999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/>
      <c r="N310" s="1">
        <v>5591170.3999999994</v>
      </c>
      <c r="O310" s="1">
        <v>0</v>
      </c>
      <c r="P310" s="1">
        <v>0</v>
      </c>
      <c r="Q310" s="1">
        <v>0</v>
      </c>
      <c r="R310" s="1">
        <v>0</v>
      </c>
      <c r="S310" s="26">
        <v>48726.61</v>
      </c>
      <c r="T310" s="26">
        <v>17470.37</v>
      </c>
      <c r="U310" s="9"/>
      <c r="V310" s="172"/>
    </row>
    <row r="311" spans="1:22" ht="15" customHeight="1" x14ac:dyDescent="0.25">
      <c r="A311" s="4">
        <f t="shared" si="19"/>
        <v>291</v>
      </c>
      <c r="B311" s="22">
        <f t="shared" si="19"/>
        <v>25</v>
      </c>
      <c r="C311" s="2" t="s">
        <v>97</v>
      </c>
      <c r="D311" s="2" t="s">
        <v>786</v>
      </c>
      <c r="E311" s="8">
        <v>2020</v>
      </c>
      <c r="F311" s="24">
        <v>8703397.3200000003</v>
      </c>
      <c r="G311" s="26"/>
      <c r="H311" s="1"/>
      <c r="I311" s="26"/>
      <c r="J311" s="26"/>
      <c r="K311" s="1">
        <v>0</v>
      </c>
      <c r="L311" s="1">
        <v>0</v>
      </c>
      <c r="M311" s="1"/>
      <c r="N311" s="1">
        <v>8628684.8600000013</v>
      </c>
      <c r="O311" s="26"/>
      <c r="P311" s="1">
        <v>0</v>
      </c>
      <c r="Q311" s="26"/>
      <c r="R311" s="1">
        <v>0</v>
      </c>
      <c r="S311" s="26">
        <v>55020.369999999995</v>
      </c>
      <c r="T311" s="26">
        <v>19692.09</v>
      </c>
      <c r="U311" s="9"/>
      <c r="V311" s="172"/>
    </row>
    <row r="312" spans="1:22" ht="15" customHeight="1" x14ac:dyDescent="0.25">
      <c r="A312" s="4">
        <f t="shared" si="19"/>
        <v>292</v>
      </c>
      <c r="B312" s="22">
        <f t="shared" si="19"/>
        <v>26</v>
      </c>
      <c r="C312" s="2" t="s">
        <v>97</v>
      </c>
      <c r="D312" s="2" t="s">
        <v>789</v>
      </c>
      <c r="E312" s="8">
        <v>2020</v>
      </c>
      <c r="F312" s="24">
        <v>5731991.6600000001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/>
      <c r="N312" s="1">
        <v>5666611.7700000005</v>
      </c>
      <c r="O312" s="1">
        <v>0</v>
      </c>
      <c r="P312" s="1">
        <v>0</v>
      </c>
      <c r="Q312" s="1">
        <v>0</v>
      </c>
      <c r="R312" s="1">
        <v>0</v>
      </c>
      <c r="S312" s="26">
        <v>47947.630000000005</v>
      </c>
      <c r="T312" s="26">
        <v>17432.259999999998</v>
      </c>
      <c r="U312" s="9"/>
      <c r="V312" s="172"/>
    </row>
    <row r="313" spans="1:22" ht="15" customHeight="1" x14ac:dyDescent="0.25">
      <c r="A313" s="4">
        <f t="shared" si="19"/>
        <v>293</v>
      </c>
      <c r="B313" s="22">
        <f t="shared" si="19"/>
        <v>27</v>
      </c>
      <c r="C313" s="2" t="s">
        <v>97</v>
      </c>
      <c r="D313" s="2" t="s">
        <v>148</v>
      </c>
      <c r="E313" s="8">
        <v>2020</v>
      </c>
      <c r="F313" s="24">
        <v>8578678.0600000005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/>
      <c r="N313" s="1">
        <v>8501642.6099999994</v>
      </c>
      <c r="O313" s="1">
        <v>0</v>
      </c>
      <c r="P313" s="1">
        <v>0</v>
      </c>
      <c r="Q313" s="1">
        <v>0</v>
      </c>
      <c r="R313" s="26"/>
      <c r="S313" s="26">
        <v>56388.149999999994</v>
      </c>
      <c r="T313" s="26">
        <v>20647.3</v>
      </c>
      <c r="U313" s="9"/>
      <c r="V313" s="172"/>
    </row>
    <row r="314" spans="1:22" ht="15" customHeight="1" x14ac:dyDescent="0.25">
      <c r="A314" s="4">
        <f t="shared" si="19"/>
        <v>294</v>
      </c>
      <c r="B314" s="22">
        <f t="shared" si="19"/>
        <v>28</v>
      </c>
      <c r="C314" s="2" t="s">
        <v>97</v>
      </c>
      <c r="D314" s="2" t="s">
        <v>831</v>
      </c>
      <c r="E314" s="8">
        <v>2020</v>
      </c>
      <c r="F314" s="24">
        <v>8580313.6400000006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/>
      <c r="N314" s="1">
        <v>8503867.540000001</v>
      </c>
      <c r="O314" s="1">
        <v>0</v>
      </c>
      <c r="P314" s="1">
        <v>0</v>
      </c>
      <c r="Q314" s="1">
        <v>0</v>
      </c>
      <c r="R314" s="1">
        <v>0</v>
      </c>
      <c r="S314" s="26">
        <v>56017.279999999999</v>
      </c>
      <c r="T314" s="26">
        <v>20428.82</v>
      </c>
      <c r="U314" s="9"/>
      <c r="V314" s="172"/>
    </row>
    <row r="315" spans="1:22" ht="15" customHeight="1" x14ac:dyDescent="0.25">
      <c r="A315" s="4">
        <f t="shared" si="19"/>
        <v>295</v>
      </c>
      <c r="B315" s="22">
        <f t="shared" si="19"/>
        <v>29</v>
      </c>
      <c r="C315" s="2" t="s">
        <v>97</v>
      </c>
      <c r="D315" s="2" t="s">
        <v>870</v>
      </c>
      <c r="E315" s="8">
        <v>2020</v>
      </c>
      <c r="F315" s="24">
        <v>8444359.3199999984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/>
      <c r="N315" s="1">
        <v>8368363.9699999997</v>
      </c>
      <c r="O315" s="1">
        <v>0</v>
      </c>
      <c r="P315" s="1">
        <v>0</v>
      </c>
      <c r="Q315" s="1">
        <v>0</v>
      </c>
      <c r="R315" s="1">
        <v>0</v>
      </c>
      <c r="S315" s="26">
        <v>55747.23</v>
      </c>
      <c r="T315" s="26">
        <v>20248.12</v>
      </c>
      <c r="U315" s="9"/>
      <c r="V315" s="172"/>
    </row>
    <row r="316" spans="1:22" ht="15" customHeight="1" x14ac:dyDescent="0.25">
      <c r="A316" s="4">
        <f t="shared" si="19"/>
        <v>296</v>
      </c>
      <c r="B316" s="22">
        <f t="shared" si="19"/>
        <v>30</v>
      </c>
      <c r="C316" s="2" t="s">
        <v>97</v>
      </c>
      <c r="D316" s="2" t="s">
        <v>161</v>
      </c>
      <c r="E316" s="8">
        <v>2020</v>
      </c>
      <c r="F316" s="24">
        <v>1573281.42</v>
      </c>
      <c r="G316" s="26">
        <v>0</v>
      </c>
      <c r="H316" s="26">
        <v>0</v>
      </c>
      <c r="I316" s="26">
        <v>0</v>
      </c>
      <c r="J316" s="26">
        <v>0</v>
      </c>
      <c r="K316" s="26">
        <v>0</v>
      </c>
      <c r="L316" s="1">
        <v>0</v>
      </c>
      <c r="M316" s="26"/>
      <c r="N316" s="1">
        <v>0</v>
      </c>
      <c r="O316" s="26">
        <v>0</v>
      </c>
      <c r="P316" s="1">
        <v>0</v>
      </c>
      <c r="Q316" s="26">
        <v>1573281.42</v>
      </c>
      <c r="R316" s="26">
        <v>0</v>
      </c>
      <c r="S316" s="26"/>
      <c r="T316" s="26"/>
      <c r="U316" s="9"/>
      <c r="V316" s="172"/>
    </row>
    <row r="317" spans="1:22" s="82" customFormat="1" ht="15" customHeight="1" x14ac:dyDescent="0.25">
      <c r="A317" s="4">
        <f t="shared" si="19"/>
        <v>297</v>
      </c>
      <c r="B317" s="22">
        <f t="shared" si="19"/>
        <v>31</v>
      </c>
      <c r="C317" s="2" t="s">
        <v>1335</v>
      </c>
      <c r="D317" s="2" t="s">
        <v>869</v>
      </c>
      <c r="E317" s="8">
        <v>2020</v>
      </c>
      <c r="F317" s="24">
        <v>9625093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9197845</v>
      </c>
      <c r="O317" s="1">
        <v>0</v>
      </c>
      <c r="P317" s="1">
        <v>0</v>
      </c>
      <c r="Q317" s="1">
        <v>0</v>
      </c>
      <c r="R317" s="1">
        <v>0</v>
      </c>
      <c r="S317" s="26">
        <v>220828</v>
      </c>
      <c r="T317" s="26">
        <v>24000</v>
      </c>
      <c r="U317" s="9">
        <v>182420</v>
      </c>
      <c r="V317" s="172"/>
    </row>
    <row r="318" spans="1:22" ht="15" customHeight="1" x14ac:dyDescent="0.25">
      <c r="A318" s="4">
        <f t="shared" si="19"/>
        <v>298</v>
      </c>
      <c r="B318" s="22">
        <f t="shared" si="19"/>
        <v>32</v>
      </c>
      <c r="C318" s="2" t="s">
        <v>97</v>
      </c>
      <c r="D318" s="2" t="s">
        <v>881</v>
      </c>
      <c r="E318" s="8">
        <v>2020</v>
      </c>
      <c r="F318" s="24">
        <v>8581934.379999999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/>
      <c r="N318" s="1">
        <v>8503225.5299999993</v>
      </c>
      <c r="O318" s="1">
        <v>0</v>
      </c>
      <c r="P318" s="1">
        <v>0</v>
      </c>
      <c r="Q318" s="1">
        <v>0</v>
      </c>
      <c r="R318" s="1">
        <v>0</v>
      </c>
      <c r="S318" s="26">
        <v>55160.08</v>
      </c>
      <c r="T318" s="26">
        <v>23548.77</v>
      </c>
      <c r="U318" s="9"/>
      <c r="V318" s="172"/>
    </row>
    <row r="319" spans="1:22" ht="15" customHeight="1" x14ac:dyDescent="0.25">
      <c r="A319" s="4">
        <f t="shared" si="19"/>
        <v>299</v>
      </c>
      <c r="B319" s="22">
        <f t="shared" si="19"/>
        <v>33</v>
      </c>
      <c r="C319" s="2" t="s">
        <v>582</v>
      </c>
      <c r="D319" s="2" t="s">
        <v>597</v>
      </c>
      <c r="E319" s="8">
        <v>2020</v>
      </c>
      <c r="F319" s="24">
        <v>683174.01</v>
      </c>
      <c r="G319" s="1"/>
      <c r="H319" s="1"/>
      <c r="I319" s="26">
        <v>683174.01</v>
      </c>
      <c r="J319" s="26"/>
      <c r="K319" s="1"/>
      <c r="L319" s="1"/>
      <c r="M319" s="26"/>
      <c r="N319" s="1"/>
      <c r="O319" s="1"/>
      <c r="P319" s="1"/>
      <c r="Q319" s="1"/>
      <c r="R319" s="1"/>
      <c r="S319" s="26"/>
      <c r="T319" s="26"/>
      <c r="U319" s="9"/>
      <c r="V319" s="172"/>
    </row>
    <row r="320" spans="1:22" ht="15" customHeight="1" x14ac:dyDescent="0.25">
      <c r="A320" s="4">
        <f t="shared" si="19"/>
        <v>300</v>
      </c>
      <c r="B320" s="22">
        <f t="shared" si="19"/>
        <v>34</v>
      </c>
      <c r="C320" s="2" t="s">
        <v>57</v>
      </c>
      <c r="D320" s="2" t="s">
        <v>58</v>
      </c>
      <c r="E320" s="8">
        <v>2020</v>
      </c>
      <c r="F320" s="24">
        <v>1405529.29</v>
      </c>
      <c r="G320" s="26">
        <v>1405529.29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26">
        <v>0</v>
      </c>
      <c r="N320" s="1">
        <v>0</v>
      </c>
      <c r="O320" s="1">
        <v>0</v>
      </c>
      <c r="P320" s="1">
        <v>0</v>
      </c>
      <c r="Q320" s="26"/>
      <c r="R320" s="1">
        <v>0</v>
      </c>
      <c r="S320" s="26"/>
      <c r="T320" s="26"/>
      <c r="U320" s="9"/>
      <c r="V320" s="172"/>
    </row>
    <row r="321" spans="1:22" ht="15" customHeight="1" x14ac:dyDescent="0.25">
      <c r="A321" s="4">
        <f t="shared" si="19"/>
        <v>301</v>
      </c>
      <c r="B321" s="22">
        <f t="shared" si="19"/>
        <v>35</v>
      </c>
      <c r="C321" s="2" t="s">
        <v>57</v>
      </c>
      <c r="D321" s="2" t="s">
        <v>59</v>
      </c>
      <c r="E321" s="8">
        <v>2020</v>
      </c>
      <c r="F321" s="24">
        <v>1592311.23</v>
      </c>
      <c r="G321" s="26">
        <v>1592311.23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26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26"/>
      <c r="T321" s="26"/>
      <c r="U321" s="9"/>
      <c r="V321" s="172"/>
    </row>
    <row r="322" spans="1:22" ht="15" customHeight="1" x14ac:dyDescent="0.25">
      <c r="A322" s="4">
        <f t="shared" si="19"/>
        <v>302</v>
      </c>
      <c r="B322" s="22">
        <f t="shared" si="19"/>
        <v>36</v>
      </c>
      <c r="C322" s="2" t="s">
        <v>57</v>
      </c>
      <c r="D322" s="2" t="s">
        <v>61</v>
      </c>
      <c r="E322" s="8">
        <v>2020</v>
      </c>
      <c r="F322" s="24">
        <v>970368.07</v>
      </c>
      <c r="G322" s="26">
        <v>970368.07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26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26"/>
      <c r="T322" s="26"/>
      <c r="U322" s="9"/>
      <c r="V322" s="172"/>
    </row>
    <row r="323" spans="1:22" ht="15" customHeight="1" x14ac:dyDescent="0.25">
      <c r="A323" s="4">
        <f t="shared" ref="A323:B325" si="20">+A322+1</f>
        <v>303</v>
      </c>
      <c r="B323" s="22">
        <f t="shared" si="20"/>
        <v>37</v>
      </c>
      <c r="C323" s="2" t="s">
        <v>57</v>
      </c>
      <c r="D323" s="2" t="s">
        <v>66</v>
      </c>
      <c r="E323" s="8">
        <v>2020</v>
      </c>
      <c r="F323" s="24">
        <v>1241843.8999999999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26">
        <v>1241843.8999999999</v>
      </c>
      <c r="R323" s="1">
        <v>0</v>
      </c>
      <c r="S323" s="26"/>
      <c r="T323" s="26"/>
      <c r="U323" s="9"/>
      <c r="V323" s="172"/>
    </row>
    <row r="324" spans="1:22" ht="15" customHeight="1" x14ac:dyDescent="0.25">
      <c r="A324" s="4">
        <f t="shared" si="20"/>
        <v>304</v>
      </c>
      <c r="B324" s="22">
        <f t="shared" si="20"/>
        <v>38</v>
      </c>
      <c r="C324" s="2" t="s">
        <v>57</v>
      </c>
      <c r="D324" s="2" t="s">
        <v>1333</v>
      </c>
      <c r="E324" s="8">
        <v>2020</v>
      </c>
      <c r="F324" s="24">
        <v>1460462.18</v>
      </c>
      <c r="G324" s="26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26">
        <v>0</v>
      </c>
      <c r="N324" s="1">
        <v>0</v>
      </c>
      <c r="O324" s="1">
        <v>0</v>
      </c>
      <c r="P324" s="1">
        <v>0</v>
      </c>
      <c r="Q324" s="1">
        <v>1460462.18</v>
      </c>
      <c r="R324" s="1">
        <v>0</v>
      </c>
      <c r="S324" s="26"/>
      <c r="T324" s="26"/>
      <c r="U324" s="9"/>
      <c r="V324" s="172"/>
    </row>
    <row r="325" spans="1:22" ht="15" customHeight="1" x14ac:dyDescent="0.25">
      <c r="A325" s="4">
        <f t="shared" si="20"/>
        <v>305</v>
      </c>
      <c r="B325" s="22">
        <f t="shared" si="20"/>
        <v>39</v>
      </c>
      <c r="C325" s="2" t="s">
        <v>57</v>
      </c>
      <c r="D325" s="2" t="s">
        <v>958</v>
      </c>
      <c r="E325" s="8">
        <v>2020</v>
      </c>
      <c r="F325" s="24">
        <v>3313034.8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/>
      <c r="N325" s="1">
        <v>3258374.39</v>
      </c>
      <c r="O325" s="1">
        <v>0</v>
      </c>
      <c r="P325" s="1">
        <v>0</v>
      </c>
      <c r="Q325" s="1">
        <v>0</v>
      </c>
      <c r="R325" s="1">
        <v>0</v>
      </c>
      <c r="S325" s="26">
        <v>40301.839999999997</v>
      </c>
      <c r="T325" s="26">
        <v>14358.57</v>
      </c>
      <c r="U325" s="9"/>
      <c r="V325" s="172"/>
    </row>
    <row r="326" spans="1:22" s="64" customFormat="1" x14ac:dyDescent="0.25">
      <c r="A326" s="54"/>
      <c r="B326" s="55"/>
      <c r="C326" s="144"/>
      <c r="D326" s="60" t="s">
        <v>1341</v>
      </c>
      <c r="E326" s="8"/>
      <c r="F326" s="53">
        <v>79686155.77140002</v>
      </c>
      <c r="G326" s="53">
        <v>0</v>
      </c>
      <c r="H326" s="53">
        <v>0</v>
      </c>
      <c r="I326" s="53">
        <v>0</v>
      </c>
      <c r="J326" s="53">
        <v>0</v>
      </c>
      <c r="K326" s="53">
        <v>0</v>
      </c>
      <c r="L326" s="53">
        <v>0</v>
      </c>
      <c r="M326" s="53">
        <v>0</v>
      </c>
      <c r="N326" s="53">
        <v>78677566.141399994</v>
      </c>
      <c r="O326" s="53">
        <v>0</v>
      </c>
      <c r="P326" s="53">
        <v>0</v>
      </c>
      <c r="Q326" s="53">
        <v>0</v>
      </c>
      <c r="R326" s="53">
        <v>0</v>
      </c>
      <c r="S326" s="53">
        <v>772820.35999999987</v>
      </c>
      <c r="T326" s="53">
        <v>235769.27000000002</v>
      </c>
      <c r="U326" s="114">
        <v>0</v>
      </c>
      <c r="V326" s="172"/>
    </row>
    <row r="327" spans="1:22" ht="15" customHeight="1" x14ac:dyDescent="0.25">
      <c r="A327" s="4">
        <f>A325+1</f>
        <v>306</v>
      </c>
      <c r="B327" s="22">
        <v>1</v>
      </c>
      <c r="C327" s="2" t="s">
        <v>1365</v>
      </c>
      <c r="D327" s="2" t="s">
        <v>374</v>
      </c>
      <c r="E327" s="8">
        <v>2020</v>
      </c>
      <c r="F327" s="24">
        <v>3163571.8744000001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/>
      <c r="N327" s="1">
        <v>3104109.8344000001</v>
      </c>
      <c r="O327" s="1">
        <v>0</v>
      </c>
      <c r="P327" s="1">
        <v>0</v>
      </c>
      <c r="Q327" s="26"/>
      <c r="R327" s="1">
        <v>0</v>
      </c>
      <c r="S327" s="26">
        <v>41997.33</v>
      </c>
      <c r="T327" s="26">
        <v>17464.71</v>
      </c>
      <c r="U327" s="9"/>
      <c r="V327" s="172"/>
    </row>
    <row r="328" spans="1:22" ht="15" customHeight="1" x14ac:dyDescent="0.25">
      <c r="A328" s="4">
        <f t="shared" ref="A328:B332" si="21">A327+1</f>
        <v>307</v>
      </c>
      <c r="B328" s="22">
        <f t="shared" si="21"/>
        <v>2</v>
      </c>
      <c r="C328" s="2" t="s">
        <v>1365</v>
      </c>
      <c r="D328" s="2" t="s">
        <v>740</v>
      </c>
      <c r="E328" s="8">
        <v>2020</v>
      </c>
      <c r="F328" s="24">
        <v>3066140.0262000002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/>
      <c r="N328" s="1">
        <v>3007706.7062000004</v>
      </c>
      <c r="O328" s="1">
        <v>0</v>
      </c>
      <c r="P328" s="1">
        <v>0</v>
      </c>
      <c r="Q328" s="26"/>
      <c r="R328" s="1">
        <v>0</v>
      </c>
      <c r="S328" s="26">
        <v>41212.549999999996</v>
      </c>
      <c r="T328" s="26">
        <v>17220.77</v>
      </c>
      <c r="U328" s="9"/>
      <c r="V328" s="172"/>
    </row>
    <row r="329" spans="1:22" ht="15" customHeight="1" x14ac:dyDescent="0.25">
      <c r="A329" s="4">
        <f t="shared" si="21"/>
        <v>308</v>
      </c>
      <c r="B329" s="22">
        <f t="shared" si="21"/>
        <v>3</v>
      </c>
      <c r="C329" s="2" t="s">
        <v>1365</v>
      </c>
      <c r="D329" s="2" t="s">
        <v>388</v>
      </c>
      <c r="E329" s="8">
        <v>2020</v>
      </c>
      <c r="F329" s="24">
        <v>3128277.2656</v>
      </c>
      <c r="G329" s="1"/>
      <c r="H329" s="1"/>
      <c r="I329" s="1"/>
      <c r="J329" s="1"/>
      <c r="K329" s="1">
        <v>0</v>
      </c>
      <c r="L329" s="1">
        <v>0</v>
      </c>
      <c r="M329" s="1"/>
      <c r="N329" s="1">
        <v>3068469.1056000004</v>
      </c>
      <c r="O329" s="1">
        <v>0</v>
      </c>
      <c r="P329" s="26"/>
      <c r="Q329" s="1">
        <v>0</v>
      </c>
      <c r="R329" s="1">
        <v>0</v>
      </c>
      <c r="S329" s="26">
        <v>42434.61</v>
      </c>
      <c r="T329" s="26">
        <v>17373.55</v>
      </c>
      <c r="U329" s="9"/>
      <c r="V329" s="172"/>
    </row>
    <row r="330" spans="1:22" ht="15" customHeight="1" x14ac:dyDescent="0.25">
      <c r="A330" s="4">
        <f t="shared" si="21"/>
        <v>309</v>
      </c>
      <c r="B330" s="22">
        <f t="shared" si="21"/>
        <v>4</v>
      </c>
      <c r="C330" s="2" t="s">
        <v>1365</v>
      </c>
      <c r="D330" s="2" t="s">
        <v>1055</v>
      </c>
      <c r="E330" s="8">
        <v>2020</v>
      </c>
      <c r="F330" s="24">
        <v>3162140.5024000001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/>
      <c r="N330" s="1">
        <v>3102645.3524000002</v>
      </c>
      <c r="O330" s="1">
        <v>0</v>
      </c>
      <c r="P330" s="1">
        <v>0</v>
      </c>
      <c r="Q330" s="1">
        <v>0</v>
      </c>
      <c r="R330" s="1">
        <v>0</v>
      </c>
      <c r="S330" s="26">
        <v>42206.12</v>
      </c>
      <c r="T330" s="26">
        <v>17289.03</v>
      </c>
      <c r="U330" s="9"/>
      <c r="V330" s="172"/>
    </row>
    <row r="331" spans="1:22" ht="15" customHeight="1" x14ac:dyDescent="0.25">
      <c r="A331" s="4">
        <f t="shared" si="21"/>
        <v>310</v>
      </c>
      <c r="B331" s="22">
        <f t="shared" si="21"/>
        <v>5</v>
      </c>
      <c r="C331" s="2" t="s">
        <v>97</v>
      </c>
      <c r="D331" s="2" t="s">
        <v>1057</v>
      </c>
      <c r="E331" s="8">
        <v>2020</v>
      </c>
      <c r="F331" s="24">
        <v>8461720.0800000019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/>
      <c r="N331" s="1">
        <v>8385361.5300000003</v>
      </c>
      <c r="O331" s="1">
        <v>0</v>
      </c>
      <c r="P331" s="1">
        <v>0</v>
      </c>
      <c r="Q331" s="1">
        <v>0</v>
      </c>
      <c r="R331" s="1">
        <v>0</v>
      </c>
      <c r="S331" s="26">
        <v>55989.34</v>
      </c>
      <c r="T331" s="26">
        <v>20369.21</v>
      </c>
      <c r="U331" s="9"/>
      <c r="V331" s="172"/>
    </row>
    <row r="332" spans="1:22" ht="15" customHeight="1" x14ac:dyDescent="0.25">
      <c r="A332" s="4">
        <f t="shared" si="21"/>
        <v>311</v>
      </c>
      <c r="B332" s="22">
        <f t="shared" si="21"/>
        <v>6</v>
      </c>
      <c r="C332" s="2" t="s">
        <v>97</v>
      </c>
      <c r="D332" s="2" t="s">
        <v>1058</v>
      </c>
      <c r="E332" s="8">
        <v>2020</v>
      </c>
      <c r="F332" s="24">
        <v>11495264.01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/>
      <c r="N332" s="1">
        <v>11407575.810000001</v>
      </c>
      <c r="O332" s="1">
        <v>0</v>
      </c>
      <c r="P332" s="1">
        <v>0</v>
      </c>
      <c r="Q332" s="1">
        <v>0</v>
      </c>
      <c r="R332" s="1">
        <v>0</v>
      </c>
      <c r="S332" s="26">
        <v>64316.039999999994</v>
      </c>
      <c r="T332" s="26">
        <v>23372.16</v>
      </c>
      <c r="U332" s="9"/>
      <c r="V332" s="172"/>
    </row>
    <row r="333" spans="1:22" ht="15" customHeight="1" x14ac:dyDescent="0.25">
      <c r="A333" s="4">
        <f t="shared" ref="A333:B340" si="22">+A332+1</f>
        <v>312</v>
      </c>
      <c r="B333" s="22">
        <f t="shared" si="22"/>
        <v>7</v>
      </c>
      <c r="C333" s="2" t="s">
        <v>97</v>
      </c>
      <c r="D333" s="2" t="s">
        <v>1072</v>
      </c>
      <c r="E333" s="8">
        <v>2020</v>
      </c>
      <c r="F333" s="24">
        <v>5796527.9199999999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/>
      <c r="N333" s="1">
        <v>5730114.8200000003</v>
      </c>
      <c r="O333" s="1">
        <v>0</v>
      </c>
      <c r="P333" s="1">
        <v>0</v>
      </c>
      <c r="Q333" s="1">
        <v>0</v>
      </c>
      <c r="R333" s="1">
        <v>0</v>
      </c>
      <c r="S333" s="26">
        <v>48647.759999999995</v>
      </c>
      <c r="T333" s="26">
        <v>17765.34</v>
      </c>
      <c r="U333" s="9"/>
      <c r="V333" s="172"/>
    </row>
    <row r="334" spans="1:22" ht="15" customHeight="1" x14ac:dyDescent="0.25">
      <c r="A334" s="4">
        <f t="shared" si="22"/>
        <v>313</v>
      </c>
      <c r="B334" s="22">
        <f t="shared" si="22"/>
        <v>8</v>
      </c>
      <c r="C334" s="2" t="s">
        <v>97</v>
      </c>
      <c r="D334" s="2" t="s">
        <v>1081</v>
      </c>
      <c r="E334" s="8">
        <v>2020</v>
      </c>
      <c r="F334" s="24">
        <v>5956275.8499999996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/>
      <c r="N334" s="1">
        <v>5889008.2400000002</v>
      </c>
      <c r="O334" s="1">
        <v>0</v>
      </c>
      <c r="P334" s="1">
        <v>0</v>
      </c>
      <c r="Q334" s="1">
        <v>0</v>
      </c>
      <c r="R334" s="1">
        <v>0</v>
      </c>
      <c r="S334" s="14">
        <v>49695.270000000004</v>
      </c>
      <c r="T334" s="26">
        <v>17572.34</v>
      </c>
      <c r="U334" s="9"/>
      <c r="V334" s="172"/>
    </row>
    <row r="335" spans="1:22" ht="15" customHeight="1" x14ac:dyDescent="0.25">
      <c r="A335" s="4">
        <f t="shared" si="22"/>
        <v>314</v>
      </c>
      <c r="B335" s="22">
        <f t="shared" si="22"/>
        <v>9</v>
      </c>
      <c r="C335" s="2" t="s">
        <v>97</v>
      </c>
      <c r="D335" s="2" t="s">
        <v>1098</v>
      </c>
      <c r="E335" s="8">
        <v>2020</v>
      </c>
      <c r="F335" s="24">
        <v>5783315.6699999999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/>
      <c r="N335" s="1">
        <v>5718382.2999999998</v>
      </c>
      <c r="O335" s="1">
        <v>0</v>
      </c>
      <c r="P335" s="1">
        <v>0</v>
      </c>
      <c r="Q335" s="1">
        <v>0</v>
      </c>
      <c r="R335" s="12">
        <v>0</v>
      </c>
      <c r="S335" s="120">
        <v>47584.18</v>
      </c>
      <c r="T335" s="107">
        <v>17349.189999999999</v>
      </c>
      <c r="U335" s="9"/>
      <c r="V335" s="172"/>
    </row>
    <row r="336" spans="1:22" ht="15" customHeight="1" x14ac:dyDescent="0.25">
      <c r="A336" s="4">
        <f t="shared" si="22"/>
        <v>315</v>
      </c>
      <c r="B336" s="22">
        <f t="shared" si="22"/>
        <v>10</v>
      </c>
      <c r="C336" s="2" t="s">
        <v>54</v>
      </c>
      <c r="D336" s="2" t="s">
        <v>1138</v>
      </c>
      <c r="E336" s="8">
        <v>2020</v>
      </c>
      <c r="F336" s="24">
        <v>3288576.452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/>
      <c r="N336" s="1">
        <v>3235022.6319999998</v>
      </c>
      <c r="O336" s="1">
        <v>0</v>
      </c>
      <c r="P336" s="1">
        <v>0</v>
      </c>
      <c r="Q336" s="1">
        <v>0</v>
      </c>
      <c r="R336" s="1">
        <v>0</v>
      </c>
      <c r="S336" s="119">
        <v>39353.1</v>
      </c>
      <c r="T336" s="26">
        <v>14200.72</v>
      </c>
      <c r="U336" s="9"/>
      <c r="V336" s="172"/>
    </row>
    <row r="337" spans="1:22" ht="15" customHeight="1" x14ac:dyDescent="0.25">
      <c r="A337" s="4">
        <f t="shared" si="22"/>
        <v>316</v>
      </c>
      <c r="B337" s="22">
        <f t="shared" si="22"/>
        <v>11</v>
      </c>
      <c r="C337" s="2" t="s">
        <v>57</v>
      </c>
      <c r="D337" s="2" t="s">
        <v>1153</v>
      </c>
      <c r="E337" s="8">
        <v>2020</v>
      </c>
      <c r="F337" s="24">
        <v>9846825.0671200007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/>
      <c r="N337" s="1">
        <v>9781064.1471200008</v>
      </c>
      <c r="O337" s="1">
        <v>0</v>
      </c>
      <c r="P337" s="1">
        <v>0</v>
      </c>
      <c r="Q337" s="1">
        <v>0</v>
      </c>
      <c r="R337" s="1">
        <v>0</v>
      </c>
      <c r="S337" s="26">
        <v>48051.939999999995</v>
      </c>
      <c r="T337" s="26">
        <v>17708.98</v>
      </c>
      <c r="U337" s="9"/>
      <c r="V337" s="172"/>
    </row>
    <row r="338" spans="1:22" ht="15" customHeight="1" x14ac:dyDescent="0.25">
      <c r="A338" s="4">
        <f t="shared" si="22"/>
        <v>317</v>
      </c>
      <c r="B338" s="22">
        <f t="shared" si="22"/>
        <v>12</v>
      </c>
      <c r="C338" s="2" t="s">
        <v>57</v>
      </c>
      <c r="D338" s="2" t="s">
        <v>1156</v>
      </c>
      <c r="E338" s="8">
        <v>2020</v>
      </c>
      <c r="F338" s="24">
        <v>13073314.88088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/>
      <c r="N338" s="1">
        <v>12988245.56088</v>
      </c>
      <c r="O338" s="1">
        <v>0</v>
      </c>
      <c r="P338" s="1">
        <v>0</v>
      </c>
      <c r="Q338" s="1">
        <v>0</v>
      </c>
      <c r="R338" s="1">
        <v>0</v>
      </c>
      <c r="S338" s="26">
        <v>61724.97</v>
      </c>
      <c r="T338" s="26">
        <v>23344.35</v>
      </c>
      <c r="U338" s="9"/>
      <c r="V338" s="172"/>
    </row>
    <row r="339" spans="1:22" ht="14.25" customHeight="1" x14ac:dyDescent="0.25">
      <c r="A339" s="4">
        <f t="shared" si="22"/>
        <v>318</v>
      </c>
      <c r="B339" s="22">
        <f t="shared" si="22"/>
        <v>13</v>
      </c>
      <c r="C339" s="2" t="s">
        <v>57</v>
      </c>
      <c r="D339" s="2" t="s">
        <v>636</v>
      </c>
      <c r="E339" s="8">
        <v>2020</v>
      </c>
      <c r="F339" s="24">
        <v>3314879.2428000001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/>
      <c r="N339" s="1">
        <v>3259860.1028</v>
      </c>
      <c r="O339" s="1">
        <v>0</v>
      </c>
      <c r="P339" s="1">
        <v>0</v>
      </c>
      <c r="Q339" s="1">
        <v>0</v>
      </c>
      <c r="R339" s="1">
        <v>0</v>
      </c>
      <c r="S339" s="26">
        <v>40280.22</v>
      </c>
      <c r="T339" s="26">
        <v>14738.92</v>
      </c>
      <c r="U339" s="9"/>
      <c r="V339" s="172"/>
    </row>
    <row r="340" spans="1:22" ht="15" customHeight="1" x14ac:dyDescent="0.25">
      <c r="A340" s="4">
        <f>+A339+1</f>
        <v>319</v>
      </c>
      <c r="B340" s="22">
        <f t="shared" si="22"/>
        <v>14</v>
      </c>
      <c r="C340" s="2" t="s">
        <v>202</v>
      </c>
      <c r="D340" s="2" t="s">
        <v>1129</v>
      </c>
      <c r="E340" s="8">
        <v>2020</v>
      </c>
      <c r="F340" s="24">
        <v>149326.93</v>
      </c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>
        <v>149326.93</v>
      </c>
      <c r="T340" s="26"/>
      <c r="U340" s="112"/>
      <c r="V340" s="172"/>
    </row>
    <row r="341" spans="1:22" s="86" customFormat="1" x14ac:dyDescent="0.25">
      <c r="A341" s="147"/>
      <c r="B341" s="143"/>
      <c r="C341" s="143"/>
      <c r="D341" s="143" t="s">
        <v>1266</v>
      </c>
      <c r="E341" s="8"/>
      <c r="F341" s="53">
        <v>17219863007.644207</v>
      </c>
      <c r="G341" s="53">
        <v>2917169995.8276091</v>
      </c>
      <c r="H341" s="53">
        <v>1035964175.2141817</v>
      </c>
      <c r="I341" s="53">
        <v>980280029.12771118</v>
      </c>
      <c r="J341" s="53">
        <v>798283344.46998477</v>
      </c>
      <c r="K341" s="53">
        <v>253710455.25253358</v>
      </c>
      <c r="L341" s="53">
        <v>0</v>
      </c>
      <c r="M341" s="53">
        <v>166016407.29650357</v>
      </c>
      <c r="N341" s="53">
        <v>9062814.5999999996</v>
      </c>
      <c r="O341" s="53">
        <v>2847598465.944262</v>
      </c>
      <c r="P341" s="53">
        <v>433139513.96866465</v>
      </c>
      <c r="Q341" s="53">
        <v>3719926259.9996223</v>
      </c>
      <c r="R341" s="53">
        <v>2040892541.4303787</v>
      </c>
      <c r="S341" s="53">
        <v>1524952088.606832</v>
      </c>
      <c r="T341" s="53">
        <v>156359557.21134058</v>
      </c>
      <c r="U341" s="53">
        <v>336507358.69458789</v>
      </c>
      <c r="V341" s="172"/>
    </row>
    <row r="342" spans="1:22" s="86" customFormat="1" x14ac:dyDescent="0.25">
      <c r="A342" s="147"/>
      <c r="B342" s="143"/>
      <c r="C342" s="143"/>
      <c r="D342" s="143" t="s">
        <v>1392</v>
      </c>
      <c r="E342" s="8"/>
      <c r="F342" s="53">
        <v>366739898.28400004</v>
      </c>
      <c r="G342" s="53">
        <v>93128413.409999996</v>
      </c>
      <c r="H342" s="53">
        <v>35440096.5</v>
      </c>
      <c r="I342" s="53">
        <v>23003306.334000003</v>
      </c>
      <c r="J342" s="53">
        <v>20212336.149999999</v>
      </c>
      <c r="K342" s="53">
        <v>1945974.9500000002</v>
      </c>
      <c r="L342" s="53">
        <v>0</v>
      </c>
      <c r="M342" s="53">
        <v>0</v>
      </c>
      <c r="N342" s="53">
        <v>0</v>
      </c>
      <c r="O342" s="53">
        <v>118149195.89</v>
      </c>
      <c r="P342" s="53">
        <v>2058032.6300000001</v>
      </c>
      <c r="Q342" s="53">
        <v>54063652.86999999</v>
      </c>
      <c r="R342" s="53">
        <v>16403579.969999999</v>
      </c>
      <c r="S342" s="53">
        <v>1954857.8000000003</v>
      </c>
      <c r="T342" s="53">
        <v>344570.69</v>
      </c>
      <c r="U342" s="53">
        <v>35881.089999999997</v>
      </c>
      <c r="V342" s="172"/>
    </row>
    <row r="343" spans="1:22" s="32" customFormat="1" ht="15" customHeight="1" x14ac:dyDescent="0.25">
      <c r="A343" s="4">
        <f>+A340+1</f>
        <v>320</v>
      </c>
      <c r="B343" s="22">
        <f>+B341+1</f>
        <v>1</v>
      </c>
      <c r="C343" s="2" t="s">
        <v>68</v>
      </c>
      <c r="D343" s="2" t="s">
        <v>70</v>
      </c>
      <c r="E343" s="8">
        <v>2021</v>
      </c>
      <c r="F343" s="24">
        <v>1154032.1200000001</v>
      </c>
      <c r="G343" s="26">
        <v>0</v>
      </c>
      <c r="H343" s="26">
        <v>0</v>
      </c>
      <c r="I343" s="26">
        <v>0</v>
      </c>
      <c r="J343" s="26">
        <v>0</v>
      </c>
      <c r="K343" s="26">
        <v>0</v>
      </c>
      <c r="L343" s="26"/>
      <c r="M343" s="26">
        <v>0</v>
      </c>
      <c r="N343" s="26">
        <v>0</v>
      </c>
      <c r="O343" s="26">
        <v>0</v>
      </c>
      <c r="P343" s="26"/>
      <c r="Q343" s="26">
        <v>1154032.1200000001</v>
      </c>
      <c r="R343" s="26">
        <v>0</v>
      </c>
      <c r="S343" s="26"/>
      <c r="T343" s="1"/>
      <c r="U343" s="112"/>
      <c r="V343" s="172"/>
    </row>
    <row r="344" spans="1:22" ht="15" customHeight="1" x14ac:dyDescent="0.25">
      <c r="A344" s="4">
        <f t="shared" ref="A344:B359" si="23">+A343+1</f>
        <v>321</v>
      </c>
      <c r="B344" s="22">
        <f t="shared" si="23"/>
        <v>2</v>
      </c>
      <c r="C344" s="2" t="s">
        <v>202</v>
      </c>
      <c r="D344" s="2" t="s">
        <v>205</v>
      </c>
      <c r="E344" s="173">
        <v>2021</v>
      </c>
      <c r="F344" s="24">
        <v>613392.24</v>
      </c>
      <c r="G344" s="26">
        <v>351223.15</v>
      </c>
      <c r="H344" s="26">
        <v>262169.09000000003</v>
      </c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1"/>
      <c r="U344" s="112"/>
      <c r="V344" s="172"/>
    </row>
    <row r="345" spans="1:22" ht="15" customHeight="1" x14ac:dyDescent="0.25">
      <c r="A345" s="4">
        <f t="shared" si="23"/>
        <v>322</v>
      </c>
      <c r="B345" s="22">
        <f t="shared" si="23"/>
        <v>3</v>
      </c>
      <c r="C345" s="2" t="s">
        <v>202</v>
      </c>
      <c r="D345" s="2" t="s">
        <v>206</v>
      </c>
      <c r="E345" s="173">
        <v>2021</v>
      </c>
      <c r="F345" s="24">
        <v>6421711.9299999997</v>
      </c>
      <c r="G345" s="26">
        <v>0</v>
      </c>
      <c r="H345" s="26">
        <v>0</v>
      </c>
      <c r="I345" s="26">
        <v>0</v>
      </c>
      <c r="J345" s="26">
        <v>0</v>
      </c>
      <c r="K345" s="26">
        <v>0</v>
      </c>
      <c r="L345" s="26"/>
      <c r="M345" s="26">
        <v>0</v>
      </c>
      <c r="N345" s="26">
        <v>0</v>
      </c>
      <c r="O345" s="26">
        <v>6421711.9299999997</v>
      </c>
      <c r="P345" s="26">
        <v>0</v>
      </c>
      <c r="Q345" s="26">
        <v>0</v>
      </c>
      <c r="R345" s="26"/>
      <c r="S345" s="26"/>
      <c r="T345" s="1"/>
      <c r="U345" s="112"/>
      <c r="V345" s="172"/>
    </row>
    <row r="346" spans="1:22" ht="15" customHeight="1" x14ac:dyDescent="0.25">
      <c r="A346" s="4">
        <f t="shared" si="23"/>
        <v>323</v>
      </c>
      <c r="B346" s="22">
        <f t="shared" si="23"/>
        <v>4</v>
      </c>
      <c r="C346" s="2" t="s">
        <v>1365</v>
      </c>
      <c r="D346" s="2" t="s">
        <v>85</v>
      </c>
      <c r="E346" s="8">
        <v>2021</v>
      </c>
      <c r="F346" s="24">
        <v>3110988.89</v>
      </c>
      <c r="G346" s="26">
        <v>0</v>
      </c>
      <c r="H346" s="26">
        <v>0</v>
      </c>
      <c r="I346" s="26">
        <v>0</v>
      </c>
      <c r="J346" s="26">
        <v>0</v>
      </c>
      <c r="K346" s="26">
        <v>0</v>
      </c>
      <c r="L346" s="26"/>
      <c r="M346" s="26">
        <v>0</v>
      </c>
      <c r="N346" s="26">
        <v>0</v>
      </c>
      <c r="O346" s="26">
        <v>3110988.89</v>
      </c>
      <c r="P346" s="26">
        <v>0</v>
      </c>
      <c r="Q346" s="26">
        <v>0</v>
      </c>
      <c r="R346" s="26">
        <v>0</v>
      </c>
      <c r="S346" s="26"/>
      <c r="T346" s="1"/>
      <c r="U346" s="112"/>
      <c r="V346" s="172"/>
    </row>
    <row r="347" spans="1:22" ht="15" customHeight="1" x14ac:dyDescent="0.25">
      <c r="A347" s="4">
        <f t="shared" si="23"/>
        <v>324</v>
      </c>
      <c r="B347" s="22">
        <f t="shared" si="23"/>
        <v>5</v>
      </c>
      <c r="C347" s="2" t="s">
        <v>97</v>
      </c>
      <c r="D347" s="2" t="s">
        <v>98</v>
      </c>
      <c r="E347" s="8">
        <v>2021</v>
      </c>
      <c r="F347" s="24">
        <v>592935.15</v>
      </c>
      <c r="G347" s="26">
        <v>0</v>
      </c>
      <c r="H347" s="26">
        <v>592935.15</v>
      </c>
      <c r="I347" s="26">
        <v>0</v>
      </c>
      <c r="J347" s="26">
        <v>0</v>
      </c>
      <c r="K347" s="26">
        <v>0</v>
      </c>
      <c r="L347" s="26"/>
      <c r="M347" s="26">
        <v>0</v>
      </c>
      <c r="N347" s="26">
        <v>0</v>
      </c>
      <c r="O347" s="26">
        <v>0</v>
      </c>
      <c r="P347" s="26">
        <v>0</v>
      </c>
      <c r="Q347" s="26">
        <v>0</v>
      </c>
      <c r="R347" s="26">
        <v>0</v>
      </c>
      <c r="S347" s="26"/>
      <c r="T347" s="1"/>
      <c r="U347" s="112"/>
      <c r="V347" s="172"/>
    </row>
    <row r="348" spans="1:22" ht="15" customHeight="1" x14ac:dyDescent="0.25">
      <c r="A348" s="4">
        <f t="shared" si="23"/>
        <v>325</v>
      </c>
      <c r="B348" s="22">
        <f t="shared" si="23"/>
        <v>6</v>
      </c>
      <c r="C348" s="2" t="s">
        <v>97</v>
      </c>
      <c r="D348" s="2" t="s">
        <v>134</v>
      </c>
      <c r="E348" s="8">
        <v>2021</v>
      </c>
      <c r="F348" s="24">
        <v>106742.45</v>
      </c>
      <c r="G348" s="26">
        <v>0</v>
      </c>
      <c r="H348" s="26"/>
      <c r="I348" s="26"/>
      <c r="J348" s="26"/>
      <c r="K348" s="26">
        <v>106742.45</v>
      </c>
      <c r="L348" s="26"/>
      <c r="M348" s="26">
        <v>0</v>
      </c>
      <c r="N348" s="26">
        <v>0</v>
      </c>
      <c r="O348" s="26">
        <v>0</v>
      </c>
      <c r="P348" s="26">
        <v>0</v>
      </c>
      <c r="Q348" s="26"/>
      <c r="R348" s="26"/>
      <c r="S348" s="26"/>
      <c r="T348" s="1"/>
      <c r="U348" s="112"/>
      <c r="V348" s="172"/>
    </row>
    <row r="349" spans="1:22" ht="15" customHeight="1" x14ac:dyDescent="0.25">
      <c r="A349" s="4">
        <f t="shared" si="23"/>
        <v>326</v>
      </c>
      <c r="B349" s="22">
        <f t="shared" si="23"/>
        <v>7</v>
      </c>
      <c r="C349" s="2" t="s">
        <v>97</v>
      </c>
      <c r="D349" s="2" t="s">
        <v>140</v>
      </c>
      <c r="E349" s="8">
        <v>2021</v>
      </c>
      <c r="F349" s="24">
        <v>1047680.1000000001</v>
      </c>
      <c r="G349" s="26"/>
      <c r="H349" s="26">
        <v>1047680.1000000001</v>
      </c>
      <c r="I349" s="26"/>
      <c r="J349" s="26"/>
      <c r="K349" s="26">
        <v>0</v>
      </c>
      <c r="L349" s="26"/>
      <c r="M349" s="26">
        <v>0</v>
      </c>
      <c r="N349" s="26">
        <v>0</v>
      </c>
      <c r="O349" s="26"/>
      <c r="P349" s="26">
        <v>0</v>
      </c>
      <c r="Q349" s="26"/>
      <c r="R349" s="26">
        <v>0</v>
      </c>
      <c r="S349" s="26"/>
      <c r="T349" s="1"/>
      <c r="U349" s="112"/>
      <c r="V349" s="172"/>
    </row>
    <row r="350" spans="1:22" ht="15" customHeight="1" x14ac:dyDescent="0.25">
      <c r="A350" s="4">
        <f t="shared" si="23"/>
        <v>327</v>
      </c>
      <c r="B350" s="22">
        <f t="shared" si="23"/>
        <v>8</v>
      </c>
      <c r="C350" s="2" t="s">
        <v>97</v>
      </c>
      <c r="D350" s="2" t="s">
        <v>143</v>
      </c>
      <c r="E350" s="8">
        <v>2021</v>
      </c>
      <c r="F350" s="24">
        <v>511824.21</v>
      </c>
      <c r="G350" s="26">
        <v>0</v>
      </c>
      <c r="H350" s="26">
        <v>0</v>
      </c>
      <c r="I350" s="26">
        <v>0</v>
      </c>
      <c r="J350" s="26">
        <v>0</v>
      </c>
      <c r="K350" s="26">
        <v>511824.21</v>
      </c>
      <c r="L350" s="26"/>
      <c r="M350" s="26">
        <v>0</v>
      </c>
      <c r="N350" s="26">
        <v>0</v>
      </c>
      <c r="O350" s="26">
        <v>0</v>
      </c>
      <c r="P350" s="26">
        <v>0</v>
      </c>
      <c r="Q350" s="26">
        <v>0</v>
      </c>
      <c r="R350" s="26">
        <v>0</v>
      </c>
      <c r="S350" s="26"/>
      <c r="T350" s="1"/>
      <c r="U350" s="112"/>
      <c r="V350" s="172"/>
    </row>
    <row r="351" spans="1:22" ht="15" customHeight="1" x14ac:dyDescent="0.25">
      <c r="A351" s="4">
        <f t="shared" si="23"/>
        <v>328</v>
      </c>
      <c r="B351" s="22">
        <f t="shared" si="23"/>
        <v>9</v>
      </c>
      <c r="C351" s="2" t="s">
        <v>97</v>
      </c>
      <c r="D351" s="2" t="s">
        <v>144</v>
      </c>
      <c r="E351" s="8">
        <v>2021</v>
      </c>
      <c r="F351" s="24">
        <v>380638.2</v>
      </c>
      <c r="G351" s="26">
        <v>0</v>
      </c>
      <c r="H351" s="26">
        <v>0</v>
      </c>
      <c r="I351" s="26">
        <v>0</v>
      </c>
      <c r="J351" s="26">
        <v>0</v>
      </c>
      <c r="K351" s="26">
        <v>380638.2</v>
      </c>
      <c r="L351" s="26"/>
      <c r="M351" s="26">
        <v>0</v>
      </c>
      <c r="N351" s="26">
        <v>0</v>
      </c>
      <c r="O351" s="26">
        <v>0</v>
      </c>
      <c r="P351" s="26">
        <v>0</v>
      </c>
      <c r="Q351" s="26">
        <v>0</v>
      </c>
      <c r="R351" s="26">
        <v>0</v>
      </c>
      <c r="S351" s="26"/>
      <c r="T351" s="1"/>
      <c r="U351" s="112"/>
      <c r="V351" s="172"/>
    </row>
    <row r="352" spans="1:22" s="165" customFormat="1" ht="15" customHeight="1" x14ac:dyDescent="0.25">
      <c r="A352" s="4">
        <f t="shared" si="23"/>
        <v>329</v>
      </c>
      <c r="B352" s="22">
        <f t="shared" si="23"/>
        <v>10</v>
      </c>
      <c r="C352" s="2" t="s">
        <v>97</v>
      </c>
      <c r="D352" s="2" t="s">
        <v>161</v>
      </c>
      <c r="E352" s="8">
        <v>2021</v>
      </c>
      <c r="F352" s="24">
        <v>343383.52</v>
      </c>
      <c r="G352" s="26">
        <v>0</v>
      </c>
      <c r="H352" s="26">
        <v>0</v>
      </c>
      <c r="I352" s="26">
        <v>0</v>
      </c>
      <c r="J352" s="26">
        <v>0</v>
      </c>
      <c r="K352" s="26">
        <v>343383.52</v>
      </c>
      <c r="L352" s="26"/>
      <c r="M352" s="26">
        <v>0</v>
      </c>
      <c r="N352" s="26">
        <v>0</v>
      </c>
      <c r="O352" s="26">
        <v>0</v>
      </c>
      <c r="P352" s="26">
        <v>0</v>
      </c>
      <c r="Q352" s="26">
        <v>0</v>
      </c>
      <c r="R352" s="26">
        <v>0</v>
      </c>
      <c r="S352" s="26"/>
      <c r="T352" s="1"/>
      <c r="U352" s="112"/>
      <c r="V352" s="172"/>
    </row>
    <row r="353" spans="1:22" s="81" customFormat="1" ht="15" customHeight="1" x14ac:dyDescent="0.25">
      <c r="A353" s="4">
        <f t="shared" si="23"/>
        <v>330</v>
      </c>
      <c r="B353" s="22">
        <f t="shared" si="23"/>
        <v>11</v>
      </c>
      <c r="C353" s="2" t="s">
        <v>57</v>
      </c>
      <c r="D353" s="2" t="s">
        <v>236</v>
      </c>
      <c r="E353" s="8">
        <v>2021</v>
      </c>
      <c r="F353" s="24">
        <v>1436716.03</v>
      </c>
      <c r="G353" s="26">
        <v>0</v>
      </c>
      <c r="H353" s="26">
        <v>1436716.03</v>
      </c>
      <c r="I353" s="26"/>
      <c r="J353" s="26"/>
      <c r="K353" s="26">
        <v>0</v>
      </c>
      <c r="L353" s="26"/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/>
      <c r="S353" s="26"/>
      <c r="T353" s="1"/>
      <c r="U353" s="112"/>
      <c r="V353" s="172"/>
    </row>
    <row r="354" spans="1:22" ht="15" customHeight="1" x14ac:dyDescent="0.25">
      <c r="A354" s="4">
        <f t="shared" si="23"/>
        <v>331</v>
      </c>
      <c r="B354" s="22">
        <f t="shared" si="23"/>
        <v>12</v>
      </c>
      <c r="C354" s="2" t="s">
        <v>57</v>
      </c>
      <c r="D354" s="2" t="s">
        <v>244</v>
      </c>
      <c r="E354" s="8">
        <v>2021</v>
      </c>
      <c r="F354" s="24">
        <v>1254505.04</v>
      </c>
      <c r="G354" s="26"/>
      <c r="H354" s="26">
        <v>0</v>
      </c>
      <c r="I354" s="26">
        <v>1254505.04</v>
      </c>
      <c r="J354" s="26">
        <v>0</v>
      </c>
      <c r="K354" s="26">
        <v>0</v>
      </c>
      <c r="L354" s="26"/>
      <c r="M354" s="26">
        <v>0</v>
      </c>
      <c r="N354" s="26">
        <v>0</v>
      </c>
      <c r="O354" s="26">
        <v>0</v>
      </c>
      <c r="P354" s="26">
        <v>0</v>
      </c>
      <c r="Q354" s="26"/>
      <c r="R354" s="26"/>
      <c r="S354" s="26"/>
      <c r="T354" s="1"/>
      <c r="U354" s="112"/>
      <c r="V354" s="172"/>
    </row>
    <row r="355" spans="1:22" ht="15" customHeight="1" x14ac:dyDescent="0.25">
      <c r="A355" s="4">
        <f t="shared" si="23"/>
        <v>332</v>
      </c>
      <c r="B355" s="22">
        <f t="shared" si="23"/>
        <v>13</v>
      </c>
      <c r="C355" s="2" t="s">
        <v>57</v>
      </c>
      <c r="D355" s="2" t="s">
        <v>245</v>
      </c>
      <c r="E355" s="8">
        <v>2021</v>
      </c>
      <c r="F355" s="24">
        <v>339786.15</v>
      </c>
      <c r="G355" s="26">
        <v>0</v>
      </c>
      <c r="H355" s="26">
        <v>339786.15</v>
      </c>
      <c r="I355" s="26"/>
      <c r="J355" s="26"/>
      <c r="K355" s="26">
        <v>0</v>
      </c>
      <c r="L355" s="26"/>
      <c r="M355" s="26">
        <v>0</v>
      </c>
      <c r="N355" s="26">
        <v>0</v>
      </c>
      <c r="O355" s="26"/>
      <c r="P355" s="26">
        <v>0</v>
      </c>
      <c r="Q355" s="26">
        <v>0</v>
      </c>
      <c r="R355" s="26"/>
      <c r="S355" s="26"/>
      <c r="T355" s="1"/>
      <c r="U355" s="112"/>
      <c r="V355" s="172"/>
    </row>
    <row r="356" spans="1:22" ht="15" customHeight="1" x14ac:dyDescent="0.25">
      <c r="A356" s="4">
        <f t="shared" si="23"/>
        <v>333</v>
      </c>
      <c r="B356" s="22">
        <f t="shared" si="23"/>
        <v>14</v>
      </c>
      <c r="C356" s="2" t="s">
        <v>1365</v>
      </c>
      <c r="D356" s="2" t="s">
        <v>359</v>
      </c>
      <c r="E356" s="8">
        <v>2021</v>
      </c>
      <c r="F356" s="24">
        <v>4372281.72</v>
      </c>
      <c r="G356" s="26">
        <v>0</v>
      </c>
      <c r="H356" s="26">
        <v>0</v>
      </c>
      <c r="I356" s="26">
        <v>0</v>
      </c>
      <c r="J356" s="26">
        <v>0</v>
      </c>
      <c r="K356" s="26">
        <v>0</v>
      </c>
      <c r="L356" s="26"/>
      <c r="M356" s="26">
        <v>0</v>
      </c>
      <c r="N356" s="26">
        <v>0</v>
      </c>
      <c r="O356" s="26">
        <v>4372281.72</v>
      </c>
      <c r="P356" s="26">
        <v>0</v>
      </c>
      <c r="Q356" s="26">
        <v>0</v>
      </c>
      <c r="R356" s="26">
        <v>0</v>
      </c>
      <c r="S356" s="26"/>
      <c r="T356" s="1"/>
      <c r="U356" s="112"/>
      <c r="V356" s="172"/>
    </row>
    <row r="357" spans="1:22" ht="15" customHeight="1" x14ac:dyDescent="0.25">
      <c r="A357" s="4">
        <f t="shared" si="23"/>
        <v>334</v>
      </c>
      <c r="B357" s="22">
        <f t="shared" si="23"/>
        <v>15</v>
      </c>
      <c r="C357" s="2" t="s">
        <v>97</v>
      </c>
      <c r="D357" s="2" t="s">
        <v>442</v>
      </c>
      <c r="E357" s="8">
        <v>2021</v>
      </c>
      <c r="F357" s="24">
        <v>1006351.55</v>
      </c>
      <c r="G357" s="26">
        <v>1006351.55</v>
      </c>
      <c r="H357" s="26">
        <v>0</v>
      </c>
      <c r="I357" s="26"/>
      <c r="J357" s="26"/>
      <c r="K357" s="26">
        <v>0</v>
      </c>
      <c r="L357" s="26"/>
      <c r="M357" s="26"/>
      <c r="N357" s="26">
        <v>0</v>
      </c>
      <c r="O357" s="26">
        <v>0</v>
      </c>
      <c r="P357" s="26">
        <v>0</v>
      </c>
      <c r="Q357" s="26">
        <v>0</v>
      </c>
      <c r="R357" s="26">
        <v>0</v>
      </c>
      <c r="S357" s="26"/>
      <c r="T357" s="1"/>
      <c r="U357" s="112"/>
      <c r="V357" s="172"/>
    </row>
    <row r="358" spans="1:22" ht="15" customHeight="1" x14ac:dyDescent="0.25">
      <c r="A358" s="4">
        <f t="shared" si="23"/>
        <v>335</v>
      </c>
      <c r="B358" s="22">
        <f t="shared" si="23"/>
        <v>16</v>
      </c>
      <c r="C358" s="2" t="s">
        <v>97</v>
      </c>
      <c r="D358" s="2" t="s">
        <v>493</v>
      </c>
      <c r="E358" s="8">
        <v>2021</v>
      </c>
      <c r="F358" s="24">
        <v>1653913.68</v>
      </c>
      <c r="G358" s="26">
        <v>0</v>
      </c>
      <c r="H358" s="26">
        <v>0</v>
      </c>
      <c r="I358" s="26">
        <v>0</v>
      </c>
      <c r="J358" s="26">
        <v>0</v>
      </c>
      <c r="K358" s="26"/>
      <c r="L358" s="26"/>
      <c r="M358" s="26">
        <v>0</v>
      </c>
      <c r="N358" s="26">
        <v>0</v>
      </c>
      <c r="O358" s="26">
        <v>0</v>
      </c>
      <c r="P358" s="26">
        <v>0</v>
      </c>
      <c r="Q358" s="26">
        <v>0</v>
      </c>
      <c r="R358" s="26">
        <v>1653913.68</v>
      </c>
      <c r="S358" s="26"/>
      <c r="T358" s="1"/>
      <c r="U358" s="112"/>
      <c r="V358" s="172"/>
    </row>
    <row r="359" spans="1:22" ht="15" customHeight="1" x14ac:dyDescent="0.25">
      <c r="A359" s="4">
        <f t="shared" si="23"/>
        <v>336</v>
      </c>
      <c r="B359" s="22">
        <f t="shared" si="23"/>
        <v>17</v>
      </c>
      <c r="C359" s="2" t="s">
        <v>97</v>
      </c>
      <c r="D359" s="2" t="s">
        <v>510</v>
      </c>
      <c r="E359" s="8">
        <v>2021</v>
      </c>
      <c r="F359" s="24">
        <v>8665685.0599999987</v>
      </c>
      <c r="G359" s="26">
        <v>0</v>
      </c>
      <c r="H359" s="26">
        <v>2004670.28</v>
      </c>
      <c r="I359" s="26">
        <v>0</v>
      </c>
      <c r="J359" s="26">
        <v>1347182.8</v>
      </c>
      <c r="K359" s="26"/>
      <c r="L359" s="26"/>
      <c r="M359" s="26"/>
      <c r="N359" s="26">
        <v>0</v>
      </c>
      <c r="O359" s="26">
        <v>0</v>
      </c>
      <c r="P359" s="26">
        <v>0</v>
      </c>
      <c r="Q359" s="26">
        <v>5277950.8899999997</v>
      </c>
      <c r="R359" s="26">
        <v>0</v>
      </c>
      <c r="S359" s="26"/>
      <c r="T359" s="1"/>
      <c r="U359" s="112">
        <v>35881.089999999997</v>
      </c>
      <c r="V359" s="172"/>
    </row>
    <row r="360" spans="1:22" ht="15" customHeight="1" x14ac:dyDescent="0.25">
      <c r="A360" s="4">
        <f t="shared" ref="A360:B375" si="24">+A359+1</f>
        <v>337</v>
      </c>
      <c r="B360" s="22">
        <f t="shared" si="24"/>
        <v>18</v>
      </c>
      <c r="C360" s="2" t="s">
        <v>97</v>
      </c>
      <c r="D360" s="2" t="s">
        <v>514</v>
      </c>
      <c r="E360" s="8">
        <v>2021</v>
      </c>
      <c r="F360" s="24">
        <v>1796043.83</v>
      </c>
      <c r="G360" s="26">
        <v>0</v>
      </c>
      <c r="H360" s="26">
        <v>0</v>
      </c>
      <c r="I360" s="26">
        <v>1192657.26</v>
      </c>
      <c r="J360" s="26">
        <v>0</v>
      </c>
      <c r="K360" s="26">
        <v>603386.56999999995</v>
      </c>
      <c r="L360" s="26"/>
      <c r="M360" s="26"/>
      <c r="N360" s="26">
        <v>0</v>
      </c>
      <c r="O360" s="26">
        <v>0</v>
      </c>
      <c r="P360" s="26">
        <v>0</v>
      </c>
      <c r="Q360" s="26">
        <v>0</v>
      </c>
      <c r="R360" s="26">
        <v>0</v>
      </c>
      <c r="S360" s="26"/>
      <c r="T360" s="1"/>
      <c r="U360" s="112"/>
      <c r="V360" s="172"/>
    </row>
    <row r="361" spans="1:22" ht="15" customHeight="1" x14ac:dyDescent="0.25">
      <c r="A361" s="4">
        <f t="shared" si="24"/>
        <v>338</v>
      </c>
      <c r="B361" s="22">
        <f t="shared" si="24"/>
        <v>19</v>
      </c>
      <c r="C361" s="2" t="s">
        <v>97</v>
      </c>
      <c r="D361" s="2" t="s">
        <v>515</v>
      </c>
      <c r="E361" s="8">
        <v>2021</v>
      </c>
      <c r="F361" s="24">
        <v>5700465.3700000001</v>
      </c>
      <c r="G361" s="26">
        <v>0</v>
      </c>
      <c r="H361" s="26">
        <v>515930.47</v>
      </c>
      <c r="I361" s="26">
        <v>0</v>
      </c>
      <c r="J361" s="26">
        <v>1088728.99</v>
      </c>
      <c r="K361" s="26"/>
      <c r="L361" s="26"/>
      <c r="M361" s="26"/>
      <c r="N361" s="26">
        <v>0</v>
      </c>
      <c r="O361" s="26">
        <v>0</v>
      </c>
      <c r="P361" s="26">
        <v>0</v>
      </c>
      <c r="Q361" s="26"/>
      <c r="R361" s="26">
        <v>4095805.91</v>
      </c>
      <c r="S361" s="26"/>
      <c r="T361" s="1"/>
      <c r="U361" s="112"/>
      <c r="V361" s="172"/>
    </row>
    <row r="362" spans="1:22" ht="15" customHeight="1" x14ac:dyDescent="0.25">
      <c r="A362" s="4">
        <f t="shared" si="24"/>
        <v>339</v>
      </c>
      <c r="B362" s="22">
        <f t="shared" si="24"/>
        <v>20</v>
      </c>
      <c r="C362" s="2" t="s">
        <v>97</v>
      </c>
      <c r="D362" s="2" t="s">
        <v>535</v>
      </c>
      <c r="E362" s="8">
        <v>2021</v>
      </c>
      <c r="F362" s="24">
        <v>1967271.77</v>
      </c>
      <c r="G362" s="26">
        <v>1967271.77</v>
      </c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1"/>
      <c r="U362" s="112"/>
      <c r="V362" s="172"/>
    </row>
    <row r="363" spans="1:22" ht="15" customHeight="1" x14ac:dyDescent="0.25">
      <c r="A363" s="4">
        <f t="shared" si="24"/>
        <v>340</v>
      </c>
      <c r="B363" s="22">
        <f t="shared" si="24"/>
        <v>21</v>
      </c>
      <c r="C363" s="2" t="s">
        <v>97</v>
      </c>
      <c r="D363" s="2" t="s">
        <v>433</v>
      </c>
      <c r="E363" s="173">
        <v>2021</v>
      </c>
      <c r="F363" s="24">
        <v>7736459.1300000008</v>
      </c>
      <c r="G363" s="26">
        <v>0</v>
      </c>
      <c r="H363" s="26">
        <v>0</v>
      </c>
      <c r="I363" s="26"/>
      <c r="J363" s="26">
        <v>0</v>
      </c>
      <c r="K363" s="26">
        <v>0</v>
      </c>
      <c r="L363" s="26"/>
      <c r="M363" s="26">
        <v>0</v>
      </c>
      <c r="N363" s="26">
        <v>0</v>
      </c>
      <c r="O363" s="26">
        <v>0</v>
      </c>
      <c r="P363" s="26">
        <v>0</v>
      </c>
      <c r="Q363" s="26">
        <v>4348802.4400000004</v>
      </c>
      <c r="R363" s="26">
        <v>3387656.69</v>
      </c>
      <c r="S363" s="26"/>
      <c r="T363" s="1"/>
      <c r="U363" s="112"/>
      <c r="V363" s="172"/>
    </row>
    <row r="364" spans="1:22" ht="15" customHeight="1" x14ac:dyDescent="0.25">
      <c r="A364" s="4">
        <f t="shared" si="24"/>
        <v>341</v>
      </c>
      <c r="B364" s="22">
        <f t="shared" si="24"/>
        <v>22</v>
      </c>
      <c r="C364" s="2" t="s">
        <v>97</v>
      </c>
      <c r="D364" s="2" t="s">
        <v>434</v>
      </c>
      <c r="E364" s="173">
        <v>2021</v>
      </c>
      <c r="F364" s="24">
        <v>1953718.26</v>
      </c>
      <c r="G364" s="26">
        <v>0</v>
      </c>
      <c r="H364" s="26">
        <v>0</v>
      </c>
      <c r="I364" s="26"/>
      <c r="J364" s="26">
        <v>0</v>
      </c>
      <c r="K364" s="26">
        <v>0</v>
      </c>
      <c r="L364" s="26"/>
      <c r="M364" s="26">
        <v>0</v>
      </c>
      <c r="N364" s="26">
        <v>0</v>
      </c>
      <c r="O364" s="26">
        <v>0</v>
      </c>
      <c r="P364" s="26">
        <v>0</v>
      </c>
      <c r="Q364" s="26">
        <v>1953718.26</v>
      </c>
      <c r="R364" s="26"/>
      <c r="S364" s="26"/>
      <c r="T364" s="1"/>
      <c r="U364" s="112"/>
      <c r="V364" s="172"/>
    </row>
    <row r="365" spans="1:22" ht="15" customHeight="1" x14ac:dyDescent="0.25">
      <c r="A365" s="4">
        <f t="shared" si="24"/>
        <v>342</v>
      </c>
      <c r="B365" s="22">
        <f t="shared" si="24"/>
        <v>23</v>
      </c>
      <c r="C365" s="2" t="s">
        <v>582</v>
      </c>
      <c r="D365" s="2" t="s">
        <v>591</v>
      </c>
      <c r="E365" s="8">
        <v>2021</v>
      </c>
      <c r="F365" s="24">
        <v>5538088.0899999999</v>
      </c>
      <c r="G365" s="26">
        <v>0</v>
      </c>
      <c r="H365" s="26">
        <v>0</v>
      </c>
      <c r="I365" s="26">
        <v>0</v>
      </c>
      <c r="J365" s="26">
        <v>0</v>
      </c>
      <c r="K365" s="26">
        <v>0</v>
      </c>
      <c r="L365" s="26"/>
      <c r="M365" s="26">
        <v>0</v>
      </c>
      <c r="N365" s="26">
        <v>0</v>
      </c>
      <c r="O365" s="26">
        <v>5538088.0899999999</v>
      </c>
      <c r="P365" s="26">
        <v>0</v>
      </c>
      <c r="Q365" s="26">
        <v>0</v>
      </c>
      <c r="R365" s="26">
        <v>0</v>
      </c>
      <c r="S365" s="26"/>
      <c r="T365" s="1"/>
      <c r="U365" s="112"/>
      <c r="V365" s="172"/>
    </row>
    <row r="366" spans="1:22" ht="15" customHeight="1" x14ac:dyDescent="0.25">
      <c r="A366" s="4">
        <f t="shared" si="24"/>
        <v>343</v>
      </c>
      <c r="B366" s="22">
        <f t="shared" si="24"/>
        <v>24</v>
      </c>
      <c r="C366" s="2" t="s">
        <v>601</v>
      </c>
      <c r="D366" s="2" t="s">
        <v>602</v>
      </c>
      <c r="E366" s="8">
        <v>2021</v>
      </c>
      <c r="F366" s="24">
        <v>1212935.52</v>
      </c>
      <c r="G366" s="26">
        <v>0</v>
      </c>
      <c r="H366" s="26">
        <v>0</v>
      </c>
      <c r="I366" s="26">
        <v>1212935.52</v>
      </c>
      <c r="J366" s="26">
        <v>0</v>
      </c>
      <c r="K366" s="26">
        <v>0</v>
      </c>
      <c r="L366" s="26"/>
      <c r="M366" s="26">
        <v>0</v>
      </c>
      <c r="N366" s="26">
        <v>0</v>
      </c>
      <c r="O366" s="26">
        <v>0</v>
      </c>
      <c r="P366" s="26">
        <v>0</v>
      </c>
      <c r="Q366" s="26"/>
      <c r="R366" s="26">
        <v>0</v>
      </c>
      <c r="S366" s="26"/>
      <c r="T366" s="1"/>
      <c r="U366" s="112"/>
      <c r="V366" s="172"/>
    </row>
    <row r="367" spans="1:22" ht="15" customHeight="1" x14ac:dyDescent="0.25">
      <c r="A367" s="214">
        <f t="shared" si="24"/>
        <v>344</v>
      </c>
      <c r="B367" s="2">
        <f t="shared" si="24"/>
        <v>25</v>
      </c>
      <c r="C367" s="2" t="s">
        <v>57</v>
      </c>
      <c r="D367" s="2" t="s">
        <v>1398</v>
      </c>
      <c r="E367" s="8">
        <v>2021</v>
      </c>
      <c r="F367" s="215">
        <v>749771.41</v>
      </c>
      <c r="G367" s="26">
        <v>0</v>
      </c>
      <c r="H367" s="26">
        <v>749771.41</v>
      </c>
      <c r="I367" s="26"/>
      <c r="J367" s="26">
        <v>0</v>
      </c>
      <c r="K367" s="26">
        <v>0</v>
      </c>
      <c r="L367" s="26"/>
      <c r="M367" s="26"/>
      <c r="N367" s="26">
        <v>0</v>
      </c>
      <c r="O367" s="26">
        <v>0</v>
      </c>
      <c r="P367" s="26">
        <v>0</v>
      </c>
      <c r="Q367" s="26">
        <v>0</v>
      </c>
      <c r="R367" s="26">
        <v>0</v>
      </c>
      <c r="S367" s="26"/>
      <c r="T367" s="26"/>
      <c r="U367" s="9"/>
      <c r="V367" s="172"/>
    </row>
    <row r="368" spans="1:22" ht="15" customHeight="1" x14ac:dyDescent="0.25">
      <c r="A368" s="4">
        <f t="shared" si="24"/>
        <v>345</v>
      </c>
      <c r="B368" s="22">
        <f t="shared" si="24"/>
        <v>26</v>
      </c>
      <c r="C368" s="2" t="s">
        <v>254</v>
      </c>
      <c r="D368" s="2" t="s">
        <v>639</v>
      </c>
      <c r="E368" s="8">
        <v>2021</v>
      </c>
      <c r="F368" s="24">
        <v>1311227.8</v>
      </c>
      <c r="G368" s="26">
        <v>0</v>
      </c>
      <c r="H368" s="26">
        <v>0</v>
      </c>
      <c r="I368" s="26">
        <v>0</v>
      </c>
      <c r="J368" s="26">
        <v>0</v>
      </c>
      <c r="K368" s="26">
        <v>0</v>
      </c>
      <c r="L368" s="26"/>
      <c r="M368" s="26">
        <v>0</v>
      </c>
      <c r="N368" s="26">
        <v>0</v>
      </c>
      <c r="O368" s="26">
        <v>1311227.8</v>
      </c>
      <c r="P368" s="26">
        <v>0</v>
      </c>
      <c r="Q368" s="26">
        <v>0</v>
      </c>
      <c r="R368" s="26">
        <v>0</v>
      </c>
      <c r="S368" s="26"/>
      <c r="T368" s="1"/>
      <c r="U368" s="112"/>
      <c r="V368" s="172"/>
    </row>
    <row r="369" spans="1:22" ht="15" customHeight="1" x14ac:dyDescent="0.25">
      <c r="A369" s="4">
        <f t="shared" si="24"/>
        <v>346</v>
      </c>
      <c r="B369" s="22">
        <f t="shared" si="24"/>
        <v>27</v>
      </c>
      <c r="C369" s="2" t="s">
        <v>1365</v>
      </c>
      <c r="D369" s="2" t="s">
        <v>705</v>
      </c>
      <c r="E369" s="8">
        <v>2021</v>
      </c>
      <c r="F369" s="24">
        <v>1273615.21</v>
      </c>
      <c r="G369" s="26">
        <v>1273615.21</v>
      </c>
      <c r="H369" s="26">
        <v>0</v>
      </c>
      <c r="I369" s="26">
        <v>0</v>
      </c>
      <c r="J369" s="26">
        <v>0</v>
      </c>
      <c r="K369" s="26">
        <v>0</v>
      </c>
      <c r="L369" s="26"/>
      <c r="M369" s="26">
        <v>0</v>
      </c>
      <c r="N369" s="26">
        <v>0</v>
      </c>
      <c r="O369" s="26">
        <v>0</v>
      </c>
      <c r="P369" s="26">
        <v>0</v>
      </c>
      <c r="Q369" s="26">
        <v>0</v>
      </c>
      <c r="R369" s="26">
        <v>0</v>
      </c>
      <c r="S369" s="26"/>
      <c r="T369" s="1"/>
      <c r="U369" s="112"/>
      <c r="V369" s="172"/>
    </row>
    <row r="370" spans="1:22" ht="15" customHeight="1" x14ac:dyDescent="0.25">
      <c r="A370" s="4">
        <f t="shared" si="24"/>
        <v>347</v>
      </c>
      <c r="B370" s="22">
        <f t="shared" si="24"/>
        <v>28</v>
      </c>
      <c r="C370" s="2" t="s">
        <v>1365</v>
      </c>
      <c r="D370" s="2" t="s">
        <v>706</v>
      </c>
      <c r="E370" s="8">
        <v>2021</v>
      </c>
      <c r="F370" s="24">
        <v>8071478.1299999999</v>
      </c>
      <c r="G370" s="26">
        <v>0</v>
      </c>
      <c r="H370" s="26">
        <v>0</v>
      </c>
      <c r="I370" s="26">
        <v>0</v>
      </c>
      <c r="J370" s="26">
        <v>0</v>
      </c>
      <c r="K370" s="26">
        <v>0</v>
      </c>
      <c r="L370" s="26"/>
      <c r="M370" s="26">
        <v>0</v>
      </c>
      <c r="N370" s="26">
        <v>0</v>
      </c>
      <c r="O370" s="26">
        <v>8071478.1299999999</v>
      </c>
      <c r="P370" s="26">
        <v>0</v>
      </c>
      <c r="Q370" s="26">
        <v>0</v>
      </c>
      <c r="R370" s="26">
        <v>0</v>
      </c>
      <c r="S370" s="26"/>
      <c r="T370" s="1"/>
      <c r="U370" s="112"/>
      <c r="V370" s="172"/>
    </row>
    <row r="371" spans="1:22" ht="15" customHeight="1" x14ac:dyDescent="0.25">
      <c r="A371" s="4">
        <f t="shared" si="24"/>
        <v>348</v>
      </c>
      <c r="B371" s="22">
        <f t="shared" si="24"/>
        <v>29</v>
      </c>
      <c r="C371" s="2" t="s">
        <v>1365</v>
      </c>
      <c r="D371" s="2" t="s">
        <v>708</v>
      </c>
      <c r="E371" s="8">
        <v>2021</v>
      </c>
      <c r="F371" s="24">
        <v>11822326.23</v>
      </c>
      <c r="G371" s="26">
        <v>6043518.71</v>
      </c>
      <c r="H371" s="26">
        <v>5778807.5199999996</v>
      </c>
      <c r="I371" s="26"/>
      <c r="J371" s="26"/>
      <c r="K371" s="26">
        <v>0</v>
      </c>
      <c r="L371" s="26"/>
      <c r="M371" s="26"/>
      <c r="N371" s="26">
        <v>0</v>
      </c>
      <c r="O371" s="26">
        <v>0</v>
      </c>
      <c r="P371" s="26">
        <v>0</v>
      </c>
      <c r="Q371" s="26">
        <v>0</v>
      </c>
      <c r="R371" s="26">
        <v>0</v>
      </c>
      <c r="S371" s="26"/>
      <c r="T371" s="1"/>
      <c r="U371" s="112"/>
      <c r="V371" s="172"/>
    </row>
    <row r="372" spans="1:22" ht="15" customHeight="1" x14ac:dyDescent="0.25">
      <c r="A372" s="4">
        <f t="shared" si="24"/>
        <v>349</v>
      </c>
      <c r="B372" s="22">
        <f t="shared" si="24"/>
        <v>30</v>
      </c>
      <c r="C372" s="2" t="s">
        <v>1365</v>
      </c>
      <c r="D372" s="2" t="s">
        <v>709</v>
      </c>
      <c r="E372" s="8">
        <v>2021</v>
      </c>
      <c r="F372" s="24">
        <v>2272058.16</v>
      </c>
      <c r="G372" s="26">
        <v>1364507.22</v>
      </c>
      <c r="H372" s="26"/>
      <c r="I372" s="26">
        <v>907550.94</v>
      </c>
      <c r="J372" s="26"/>
      <c r="K372" s="26">
        <v>0</v>
      </c>
      <c r="L372" s="26"/>
      <c r="M372" s="26"/>
      <c r="N372" s="26">
        <v>0</v>
      </c>
      <c r="O372" s="26">
        <v>0</v>
      </c>
      <c r="P372" s="26"/>
      <c r="Q372" s="26">
        <v>0</v>
      </c>
      <c r="R372" s="26">
        <v>0</v>
      </c>
      <c r="S372" s="26"/>
      <c r="T372" s="1"/>
      <c r="U372" s="112"/>
      <c r="V372" s="172"/>
    </row>
    <row r="373" spans="1:22" ht="15" customHeight="1" x14ac:dyDescent="0.25">
      <c r="A373" s="4">
        <f t="shared" si="24"/>
        <v>350</v>
      </c>
      <c r="B373" s="22">
        <f t="shared" si="24"/>
        <v>31</v>
      </c>
      <c r="C373" s="2" t="s">
        <v>1365</v>
      </c>
      <c r="D373" s="2" t="s">
        <v>710</v>
      </c>
      <c r="E373" s="8">
        <v>2021</v>
      </c>
      <c r="F373" s="24">
        <v>1393482.64</v>
      </c>
      <c r="G373" s="26">
        <v>0</v>
      </c>
      <c r="H373" s="26">
        <v>0</v>
      </c>
      <c r="I373" s="26">
        <v>0</v>
      </c>
      <c r="J373" s="26">
        <v>0</v>
      </c>
      <c r="K373" s="26">
        <v>0</v>
      </c>
      <c r="L373" s="26"/>
      <c r="M373" s="26">
        <v>0</v>
      </c>
      <c r="N373" s="26">
        <v>0</v>
      </c>
      <c r="O373" s="26">
        <v>1393482.64</v>
      </c>
      <c r="P373" s="26">
        <v>0</v>
      </c>
      <c r="Q373" s="26">
        <v>0</v>
      </c>
      <c r="R373" s="26">
        <v>0</v>
      </c>
      <c r="S373" s="26"/>
      <c r="T373" s="1"/>
      <c r="U373" s="112"/>
      <c r="V373" s="172"/>
    </row>
    <row r="374" spans="1:22" ht="15" customHeight="1" x14ac:dyDescent="0.25">
      <c r="A374" s="4">
        <f t="shared" si="24"/>
        <v>351</v>
      </c>
      <c r="B374" s="22">
        <f t="shared" si="24"/>
        <v>32</v>
      </c>
      <c r="C374" s="2" t="s">
        <v>1365</v>
      </c>
      <c r="D374" s="2" t="s">
        <v>711</v>
      </c>
      <c r="E374" s="8">
        <v>2021</v>
      </c>
      <c r="F374" s="24">
        <v>926616.58</v>
      </c>
      <c r="G374" s="26">
        <v>926616.58</v>
      </c>
      <c r="H374" s="26">
        <v>0</v>
      </c>
      <c r="I374" s="26"/>
      <c r="J374" s="26">
        <v>0</v>
      </c>
      <c r="K374" s="26">
        <v>0</v>
      </c>
      <c r="L374" s="26"/>
      <c r="M374" s="26"/>
      <c r="N374" s="26">
        <v>0</v>
      </c>
      <c r="O374" s="26">
        <v>0</v>
      </c>
      <c r="P374" s="26">
        <v>0</v>
      </c>
      <c r="Q374" s="26">
        <v>0</v>
      </c>
      <c r="R374" s="26">
        <v>0</v>
      </c>
      <c r="S374" s="26"/>
      <c r="T374" s="1"/>
      <c r="U374" s="112"/>
      <c r="V374" s="172"/>
    </row>
    <row r="375" spans="1:22" ht="15" customHeight="1" x14ac:dyDescent="0.25">
      <c r="A375" s="4">
        <f t="shared" si="24"/>
        <v>352</v>
      </c>
      <c r="B375" s="22">
        <f t="shared" si="24"/>
        <v>33</v>
      </c>
      <c r="C375" s="2" t="s">
        <v>1365</v>
      </c>
      <c r="D375" s="2" t="s">
        <v>358</v>
      </c>
      <c r="E375" s="8">
        <v>2021</v>
      </c>
      <c r="F375" s="24">
        <v>2208942.4300000002</v>
      </c>
      <c r="G375" s="26">
        <v>2208942.4300000002</v>
      </c>
      <c r="H375" s="26"/>
      <c r="I375" s="26"/>
      <c r="J375" s="26"/>
      <c r="K375" s="26">
        <v>0</v>
      </c>
      <c r="L375" s="26"/>
      <c r="M375" s="26"/>
      <c r="N375" s="26">
        <v>0</v>
      </c>
      <c r="O375" s="26">
        <v>0</v>
      </c>
      <c r="P375" s="26">
        <v>0</v>
      </c>
      <c r="Q375" s="26">
        <v>0</v>
      </c>
      <c r="R375" s="26">
        <v>0</v>
      </c>
      <c r="S375" s="26"/>
      <c r="T375" s="1"/>
      <c r="U375" s="112"/>
      <c r="V375" s="172"/>
    </row>
    <row r="376" spans="1:22" ht="15" customHeight="1" x14ac:dyDescent="0.25">
      <c r="A376" s="4">
        <f t="shared" ref="A376:B391" si="25">+A375+1</f>
        <v>353</v>
      </c>
      <c r="B376" s="22">
        <f t="shared" si="25"/>
        <v>34</v>
      </c>
      <c r="C376" s="2" t="s">
        <v>1365</v>
      </c>
      <c r="D376" s="2" t="s">
        <v>717</v>
      </c>
      <c r="E376" s="8">
        <v>2021</v>
      </c>
      <c r="F376" s="24">
        <v>1300819.82</v>
      </c>
      <c r="G376" s="26">
        <v>0</v>
      </c>
      <c r="H376" s="26">
        <v>0</v>
      </c>
      <c r="I376" s="26">
        <v>0</v>
      </c>
      <c r="J376" s="26">
        <v>0</v>
      </c>
      <c r="K376" s="26">
        <v>0</v>
      </c>
      <c r="L376" s="26"/>
      <c r="M376" s="26">
        <v>0</v>
      </c>
      <c r="N376" s="26">
        <v>0</v>
      </c>
      <c r="O376" s="26"/>
      <c r="P376" s="26">
        <v>1300819.82</v>
      </c>
      <c r="Q376" s="26">
        <v>0</v>
      </c>
      <c r="R376" s="26">
        <v>0</v>
      </c>
      <c r="S376" s="26"/>
      <c r="T376" s="1"/>
      <c r="U376" s="112"/>
      <c r="V376" s="172"/>
    </row>
    <row r="377" spans="1:22" ht="15" customHeight="1" x14ac:dyDescent="0.25">
      <c r="A377" s="4">
        <f t="shared" si="25"/>
        <v>354</v>
      </c>
      <c r="B377" s="22">
        <f t="shared" si="25"/>
        <v>35</v>
      </c>
      <c r="C377" s="2" t="s">
        <v>1365</v>
      </c>
      <c r="D377" s="2" t="s">
        <v>719</v>
      </c>
      <c r="E377" s="8">
        <v>2021</v>
      </c>
      <c r="F377" s="24">
        <v>2206641.23</v>
      </c>
      <c r="G377" s="26">
        <v>0</v>
      </c>
      <c r="H377" s="26">
        <v>1449428.42</v>
      </c>
      <c r="I377" s="26">
        <v>0</v>
      </c>
      <c r="J377" s="26">
        <v>0</v>
      </c>
      <c r="K377" s="26">
        <v>0</v>
      </c>
      <c r="L377" s="26"/>
      <c r="M377" s="26"/>
      <c r="N377" s="26">
        <v>0</v>
      </c>
      <c r="O377" s="26">
        <v>0</v>
      </c>
      <c r="P377" s="26">
        <v>757212.81</v>
      </c>
      <c r="Q377" s="26">
        <v>0</v>
      </c>
      <c r="R377" s="26">
        <v>0</v>
      </c>
      <c r="S377" s="26"/>
      <c r="T377" s="1"/>
      <c r="U377" s="112"/>
      <c r="V377" s="172"/>
    </row>
    <row r="378" spans="1:22" ht="15" customHeight="1" x14ac:dyDescent="0.25">
      <c r="A378" s="4">
        <f t="shared" si="25"/>
        <v>355</v>
      </c>
      <c r="B378" s="22">
        <f t="shared" si="25"/>
        <v>36</v>
      </c>
      <c r="C378" s="2" t="s">
        <v>1365</v>
      </c>
      <c r="D378" s="2" t="s">
        <v>722</v>
      </c>
      <c r="E378" s="8">
        <v>2021</v>
      </c>
      <c r="F378" s="24">
        <v>6422669.9199999999</v>
      </c>
      <c r="G378" s="26"/>
      <c r="H378" s="26">
        <v>6422669.9199999999</v>
      </c>
      <c r="I378" s="26">
        <v>0</v>
      </c>
      <c r="J378" s="26">
        <v>0</v>
      </c>
      <c r="K378" s="26">
        <v>0</v>
      </c>
      <c r="L378" s="26"/>
      <c r="M378" s="26"/>
      <c r="N378" s="26">
        <v>0</v>
      </c>
      <c r="O378" s="26">
        <v>0</v>
      </c>
      <c r="P378" s="26">
        <v>0</v>
      </c>
      <c r="Q378" s="26">
        <v>0</v>
      </c>
      <c r="R378" s="26">
        <v>0</v>
      </c>
      <c r="S378" s="26"/>
      <c r="T378" s="1"/>
      <c r="U378" s="112"/>
      <c r="V378" s="172"/>
    </row>
    <row r="379" spans="1:22" ht="15" customHeight="1" x14ac:dyDescent="0.25">
      <c r="A379" s="4">
        <f t="shared" si="25"/>
        <v>356</v>
      </c>
      <c r="B379" s="22">
        <f t="shared" si="25"/>
        <v>37</v>
      </c>
      <c r="C379" s="2" t="s">
        <v>1365</v>
      </c>
      <c r="D379" s="2" t="s">
        <v>761</v>
      </c>
      <c r="E379" s="8">
        <v>2021</v>
      </c>
      <c r="F379" s="24">
        <v>1998703.87</v>
      </c>
      <c r="G379" s="26"/>
      <c r="H379" s="26">
        <v>1170073.3600000001</v>
      </c>
      <c r="I379" s="26"/>
      <c r="J379" s="26">
        <v>828630.51</v>
      </c>
      <c r="K379" s="26">
        <v>0</v>
      </c>
      <c r="L379" s="26"/>
      <c r="M379" s="26"/>
      <c r="N379" s="26">
        <v>0</v>
      </c>
      <c r="O379" s="26">
        <v>0</v>
      </c>
      <c r="P379" s="26">
        <v>0</v>
      </c>
      <c r="Q379" s="26">
        <v>0</v>
      </c>
      <c r="R379" s="26">
        <v>0</v>
      </c>
      <c r="S379" s="26"/>
      <c r="T379" s="1"/>
      <c r="U379" s="112"/>
      <c r="V379" s="172"/>
    </row>
    <row r="380" spans="1:22" ht="15" customHeight="1" x14ac:dyDescent="0.25">
      <c r="A380" s="4">
        <f t="shared" si="25"/>
        <v>357</v>
      </c>
      <c r="B380" s="22">
        <f t="shared" si="25"/>
        <v>38</v>
      </c>
      <c r="C380" s="2" t="s">
        <v>97</v>
      </c>
      <c r="D380" s="2" t="s">
        <v>777</v>
      </c>
      <c r="E380" s="8">
        <v>2021</v>
      </c>
      <c r="F380" s="24">
        <v>9389820.1439999975</v>
      </c>
      <c r="G380" s="26"/>
      <c r="H380" s="26">
        <v>2441817.27</v>
      </c>
      <c r="I380" s="26">
        <v>1028416.414</v>
      </c>
      <c r="J380" s="26">
        <v>1109127.6599999999</v>
      </c>
      <c r="K380" s="26"/>
      <c r="L380" s="26"/>
      <c r="M380" s="26"/>
      <c r="N380" s="26">
        <v>0</v>
      </c>
      <c r="O380" s="26">
        <v>4810458.7999999989</v>
      </c>
      <c r="P380" s="26">
        <v>0</v>
      </c>
      <c r="Q380" s="26"/>
      <c r="R380" s="26"/>
      <c r="S380" s="26"/>
      <c r="T380" s="1"/>
      <c r="U380" s="112"/>
      <c r="V380" s="172"/>
    </row>
    <row r="381" spans="1:22" ht="15" customHeight="1" x14ac:dyDescent="0.25">
      <c r="A381" s="4">
        <f t="shared" si="25"/>
        <v>358</v>
      </c>
      <c r="B381" s="22">
        <f t="shared" si="25"/>
        <v>39</v>
      </c>
      <c r="C381" s="2" t="s">
        <v>97</v>
      </c>
      <c r="D381" s="2" t="s">
        <v>785</v>
      </c>
      <c r="E381" s="8">
        <v>2021</v>
      </c>
      <c r="F381" s="24">
        <v>25881031.239999995</v>
      </c>
      <c r="G381" s="26"/>
      <c r="H381" s="26"/>
      <c r="I381" s="26"/>
      <c r="J381" s="26"/>
      <c r="K381" s="26">
        <v>0</v>
      </c>
      <c r="L381" s="26"/>
      <c r="M381" s="26"/>
      <c r="N381" s="26">
        <v>0</v>
      </c>
      <c r="O381" s="26"/>
      <c r="P381" s="26">
        <v>0</v>
      </c>
      <c r="Q381" s="26">
        <v>25881031.239999995</v>
      </c>
      <c r="R381" s="26">
        <v>0</v>
      </c>
      <c r="S381" s="26"/>
      <c r="T381" s="1"/>
      <c r="U381" s="112"/>
      <c r="V381" s="172"/>
    </row>
    <row r="382" spans="1:22" ht="15" customHeight="1" x14ac:dyDescent="0.25">
      <c r="A382" s="4">
        <f t="shared" si="25"/>
        <v>359</v>
      </c>
      <c r="B382" s="22">
        <f t="shared" si="25"/>
        <v>40</v>
      </c>
      <c r="C382" s="2" t="s">
        <v>97</v>
      </c>
      <c r="D382" s="2" t="s">
        <v>799</v>
      </c>
      <c r="E382" s="8">
        <v>2021</v>
      </c>
      <c r="F382" s="24">
        <v>11577928.140000001</v>
      </c>
      <c r="G382" s="26">
        <v>3921571.12</v>
      </c>
      <c r="H382" s="26"/>
      <c r="I382" s="26"/>
      <c r="J382" s="26"/>
      <c r="K382" s="26"/>
      <c r="L382" s="26"/>
      <c r="M382" s="26"/>
      <c r="N382" s="26">
        <v>0</v>
      </c>
      <c r="O382" s="26">
        <v>3219238.34</v>
      </c>
      <c r="P382" s="26">
        <v>0</v>
      </c>
      <c r="Q382" s="26"/>
      <c r="R382" s="26">
        <v>4437118.68</v>
      </c>
      <c r="S382" s="26"/>
      <c r="T382" s="1"/>
      <c r="U382" s="112"/>
      <c r="V382" s="172"/>
    </row>
    <row r="383" spans="1:22" ht="15" customHeight="1" x14ac:dyDescent="0.25">
      <c r="A383" s="4">
        <f t="shared" si="25"/>
        <v>360</v>
      </c>
      <c r="B383" s="22">
        <f t="shared" si="25"/>
        <v>41</v>
      </c>
      <c r="C383" s="2" t="s">
        <v>97</v>
      </c>
      <c r="D383" s="2" t="s">
        <v>800</v>
      </c>
      <c r="E383" s="8">
        <v>2021</v>
      </c>
      <c r="F383" s="24">
        <v>3859127.67</v>
      </c>
      <c r="G383" s="26"/>
      <c r="H383" s="26"/>
      <c r="I383" s="26"/>
      <c r="J383" s="26"/>
      <c r="K383" s="26"/>
      <c r="L383" s="26"/>
      <c r="M383" s="26"/>
      <c r="N383" s="26">
        <v>0</v>
      </c>
      <c r="O383" s="26">
        <v>3859127.67</v>
      </c>
      <c r="P383" s="26">
        <v>0</v>
      </c>
      <c r="Q383" s="26"/>
      <c r="R383" s="26"/>
      <c r="S383" s="26"/>
      <c r="T383" s="1"/>
      <c r="U383" s="112"/>
      <c r="V383" s="172"/>
    </row>
    <row r="384" spans="1:22" ht="15" customHeight="1" x14ac:dyDescent="0.25">
      <c r="A384" s="4">
        <f t="shared" si="25"/>
        <v>361</v>
      </c>
      <c r="B384" s="22">
        <f t="shared" si="25"/>
        <v>42</v>
      </c>
      <c r="C384" s="2" t="s">
        <v>97</v>
      </c>
      <c r="D384" s="2" t="s">
        <v>803</v>
      </c>
      <c r="E384" s="8">
        <v>2021</v>
      </c>
      <c r="F384" s="24">
        <v>4799787.17</v>
      </c>
      <c r="G384" s="26"/>
      <c r="H384" s="26"/>
      <c r="I384" s="26">
        <v>1053038.83</v>
      </c>
      <c r="J384" s="26"/>
      <c r="K384" s="26"/>
      <c r="L384" s="26"/>
      <c r="M384" s="26"/>
      <c r="N384" s="26">
        <v>0</v>
      </c>
      <c r="O384" s="26">
        <v>3746748.34</v>
      </c>
      <c r="P384" s="26">
        <v>0</v>
      </c>
      <c r="Q384" s="26"/>
      <c r="R384" s="26"/>
      <c r="S384" s="26"/>
      <c r="T384" s="1"/>
      <c r="U384" s="112"/>
      <c r="V384" s="172"/>
    </row>
    <row r="385" spans="1:22" ht="15" customHeight="1" x14ac:dyDescent="0.25">
      <c r="A385" s="4">
        <f t="shared" si="25"/>
        <v>362</v>
      </c>
      <c r="B385" s="22">
        <f t="shared" si="25"/>
        <v>43</v>
      </c>
      <c r="C385" s="2" t="s">
        <v>97</v>
      </c>
      <c r="D385" s="2" t="s">
        <v>808</v>
      </c>
      <c r="E385" s="8">
        <v>2021</v>
      </c>
      <c r="F385" s="24">
        <v>1224462.97</v>
      </c>
      <c r="G385" s="26"/>
      <c r="H385" s="26"/>
      <c r="I385" s="26">
        <v>1224462.97</v>
      </c>
      <c r="J385" s="26"/>
      <c r="K385" s="26"/>
      <c r="L385" s="26"/>
      <c r="M385" s="26"/>
      <c r="N385" s="26">
        <v>0</v>
      </c>
      <c r="O385" s="26"/>
      <c r="P385" s="26">
        <v>0</v>
      </c>
      <c r="Q385" s="26"/>
      <c r="R385" s="26"/>
      <c r="S385" s="26"/>
      <c r="T385" s="1"/>
      <c r="U385" s="112"/>
      <c r="V385" s="172"/>
    </row>
    <row r="386" spans="1:22" ht="15" customHeight="1" x14ac:dyDescent="0.25">
      <c r="A386" s="4">
        <f t="shared" si="25"/>
        <v>363</v>
      </c>
      <c r="B386" s="22">
        <f t="shared" si="25"/>
        <v>44</v>
      </c>
      <c r="C386" s="2" t="s">
        <v>97</v>
      </c>
      <c r="D386" s="2" t="s">
        <v>826</v>
      </c>
      <c r="E386" s="8">
        <v>2021</v>
      </c>
      <c r="F386" s="24">
        <v>3815873.24</v>
      </c>
      <c r="G386" s="26">
        <v>0</v>
      </c>
      <c r="H386" s="26">
        <v>0</v>
      </c>
      <c r="I386" s="26">
        <v>0</v>
      </c>
      <c r="J386" s="26">
        <v>0</v>
      </c>
      <c r="K386" s="26"/>
      <c r="L386" s="26"/>
      <c r="M386" s="26">
        <v>0</v>
      </c>
      <c r="N386" s="26">
        <v>0</v>
      </c>
      <c r="O386" s="26">
        <v>3815873.24</v>
      </c>
      <c r="P386" s="26">
        <v>0</v>
      </c>
      <c r="Q386" s="26">
        <v>0</v>
      </c>
      <c r="R386" s="26"/>
      <c r="S386" s="26"/>
      <c r="T386" s="1"/>
      <c r="U386" s="112"/>
      <c r="V386" s="172"/>
    </row>
    <row r="387" spans="1:22" ht="15" customHeight="1" x14ac:dyDescent="0.25">
      <c r="A387" s="4">
        <f t="shared" si="25"/>
        <v>364</v>
      </c>
      <c r="B387" s="22">
        <f t="shared" si="25"/>
        <v>45</v>
      </c>
      <c r="C387" s="2" t="s">
        <v>97</v>
      </c>
      <c r="D387" s="2" t="s">
        <v>482</v>
      </c>
      <c r="E387" s="8">
        <v>2021</v>
      </c>
      <c r="F387" s="24">
        <v>3483863.47</v>
      </c>
      <c r="G387" s="26"/>
      <c r="H387" s="26"/>
      <c r="I387" s="26"/>
      <c r="J387" s="26"/>
      <c r="K387" s="26">
        <v>0</v>
      </c>
      <c r="L387" s="26"/>
      <c r="M387" s="26"/>
      <c r="N387" s="26">
        <v>0</v>
      </c>
      <c r="O387" s="26">
        <v>3483863.47</v>
      </c>
      <c r="P387" s="26">
        <v>0</v>
      </c>
      <c r="Q387" s="26">
        <v>0</v>
      </c>
      <c r="R387" s="26">
        <v>0</v>
      </c>
      <c r="S387" s="26"/>
      <c r="T387" s="1"/>
      <c r="U387" s="112"/>
      <c r="V387" s="172"/>
    </row>
    <row r="388" spans="1:22" ht="15" customHeight="1" x14ac:dyDescent="0.25">
      <c r="A388" s="4">
        <f t="shared" si="25"/>
        <v>365</v>
      </c>
      <c r="B388" s="22">
        <f t="shared" si="25"/>
        <v>46</v>
      </c>
      <c r="C388" s="2" t="s">
        <v>97</v>
      </c>
      <c r="D388" s="2" t="s">
        <v>878</v>
      </c>
      <c r="E388" s="8">
        <v>2021</v>
      </c>
      <c r="F388" s="24">
        <v>12153627.98</v>
      </c>
      <c r="G388" s="26"/>
      <c r="H388" s="26"/>
      <c r="I388" s="26"/>
      <c r="J388" s="26"/>
      <c r="K388" s="26"/>
      <c r="L388" s="26"/>
      <c r="M388" s="26"/>
      <c r="N388" s="26">
        <v>0</v>
      </c>
      <c r="O388" s="26"/>
      <c r="P388" s="26">
        <v>0</v>
      </c>
      <c r="Q388" s="26">
        <v>12153627.98</v>
      </c>
      <c r="R388" s="26"/>
      <c r="S388" s="26"/>
      <c r="T388" s="1"/>
      <c r="U388" s="112"/>
      <c r="V388" s="172"/>
    </row>
    <row r="389" spans="1:22" ht="15" customHeight="1" x14ac:dyDescent="0.25">
      <c r="A389" s="4">
        <f t="shared" si="25"/>
        <v>366</v>
      </c>
      <c r="B389" s="22">
        <f t="shared" si="25"/>
        <v>47</v>
      </c>
      <c r="C389" s="2" t="s">
        <v>52</v>
      </c>
      <c r="D389" s="2" t="s">
        <v>883</v>
      </c>
      <c r="E389" s="8">
        <v>2021</v>
      </c>
      <c r="F389" s="24">
        <v>6913301.3399999999</v>
      </c>
      <c r="G389" s="26"/>
      <c r="H389" s="26"/>
      <c r="I389" s="26"/>
      <c r="J389" s="26"/>
      <c r="K389" s="26"/>
      <c r="L389" s="26"/>
      <c r="M389" s="26"/>
      <c r="N389" s="26"/>
      <c r="O389" s="26">
        <v>6913301.3399999999</v>
      </c>
      <c r="P389" s="26"/>
      <c r="Q389" s="26"/>
      <c r="R389" s="26"/>
      <c r="S389" s="26"/>
      <c r="T389" s="1"/>
      <c r="U389" s="112"/>
      <c r="V389" s="172"/>
    </row>
    <row r="390" spans="1:22" ht="15" customHeight="1" x14ac:dyDescent="0.25">
      <c r="A390" s="4">
        <f t="shared" si="25"/>
        <v>367</v>
      </c>
      <c r="B390" s="22">
        <f t="shared" si="25"/>
        <v>48</v>
      </c>
      <c r="C390" s="2" t="s">
        <v>601</v>
      </c>
      <c r="D390" s="2" t="s">
        <v>919</v>
      </c>
      <c r="E390" s="8">
        <v>2021</v>
      </c>
      <c r="F390" s="24">
        <v>3464446.87</v>
      </c>
      <c r="G390" s="26"/>
      <c r="H390" s="26"/>
      <c r="I390" s="26"/>
      <c r="J390" s="26"/>
      <c r="K390" s="26">
        <v>0</v>
      </c>
      <c r="L390" s="26"/>
      <c r="M390" s="26"/>
      <c r="N390" s="26">
        <v>0</v>
      </c>
      <c r="O390" s="26">
        <v>3464446.87</v>
      </c>
      <c r="P390" s="26">
        <v>0</v>
      </c>
      <c r="Q390" s="26">
        <v>0</v>
      </c>
      <c r="R390" s="26">
        <v>0</v>
      </c>
      <c r="S390" s="26"/>
      <c r="T390" s="26"/>
      <c r="U390" s="112"/>
      <c r="V390" s="172"/>
    </row>
    <row r="391" spans="1:22" ht="15" customHeight="1" x14ac:dyDescent="0.25">
      <c r="A391" s="4">
        <f t="shared" si="25"/>
        <v>368</v>
      </c>
      <c r="B391" s="22">
        <f t="shared" si="25"/>
        <v>49</v>
      </c>
      <c r="C391" s="2" t="s">
        <v>57</v>
      </c>
      <c r="D391" s="2" t="s">
        <v>943</v>
      </c>
      <c r="E391" s="8">
        <v>2021</v>
      </c>
      <c r="F391" s="24">
        <v>3845362.2</v>
      </c>
      <c r="G391" s="26"/>
      <c r="H391" s="26">
        <v>550872.26</v>
      </c>
      <c r="I391" s="26"/>
      <c r="J391" s="26"/>
      <c r="K391" s="26">
        <v>0</v>
      </c>
      <c r="L391" s="26"/>
      <c r="M391" s="26"/>
      <c r="N391" s="26">
        <v>0</v>
      </c>
      <c r="O391" s="26"/>
      <c r="P391" s="26">
        <v>0</v>
      </c>
      <c r="Q391" s="26">
        <v>3294489.94</v>
      </c>
      <c r="R391" s="26"/>
      <c r="S391" s="26"/>
      <c r="T391" s="1"/>
      <c r="U391" s="112"/>
      <c r="V391" s="172"/>
    </row>
    <row r="392" spans="1:22" ht="15" customHeight="1" x14ac:dyDescent="0.25">
      <c r="A392" s="4">
        <f t="shared" ref="A392:B407" si="26">+A391+1</f>
        <v>369</v>
      </c>
      <c r="B392" s="22">
        <f t="shared" si="26"/>
        <v>50</v>
      </c>
      <c r="C392" s="2" t="s">
        <v>254</v>
      </c>
      <c r="D392" s="2" t="s">
        <v>973</v>
      </c>
      <c r="E392" s="8">
        <v>2021</v>
      </c>
      <c r="F392" s="24">
        <v>147826.41</v>
      </c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>
        <v>147826.41</v>
      </c>
      <c r="T392" s="1"/>
      <c r="U392" s="112"/>
      <c r="V392" s="172"/>
    </row>
    <row r="393" spans="1:22" ht="15" customHeight="1" x14ac:dyDescent="0.25">
      <c r="A393" s="4">
        <f t="shared" si="26"/>
        <v>370</v>
      </c>
      <c r="B393" s="22">
        <f t="shared" si="26"/>
        <v>51</v>
      </c>
      <c r="C393" s="2" t="s">
        <v>658</v>
      </c>
      <c r="D393" s="2" t="s">
        <v>1005</v>
      </c>
      <c r="E393" s="8">
        <v>2021</v>
      </c>
      <c r="F393" s="24">
        <v>5071270.0999999996</v>
      </c>
      <c r="G393" s="26">
        <v>0</v>
      </c>
      <c r="H393" s="26">
        <v>0</v>
      </c>
      <c r="I393" s="26">
        <v>0</v>
      </c>
      <c r="J393" s="26">
        <v>0</v>
      </c>
      <c r="K393" s="26">
        <v>0</v>
      </c>
      <c r="L393" s="26"/>
      <c r="M393" s="26">
        <v>0</v>
      </c>
      <c r="N393" s="26">
        <v>0</v>
      </c>
      <c r="O393" s="26">
        <v>5071270.0999999996</v>
      </c>
      <c r="P393" s="26">
        <v>0</v>
      </c>
      <c r="Q393" s="26">
        <v>0</v>
      </c>
      <c r="R393" s="26">
        <v>0</v>
      </c>
      <c r="S393" s="26"/>
      <c r="T393" s="1"/>
      <c r="U393" s="112"/>
      <c r="V393" s="172"/>
    </row>
    <row r="394" spans="1:22" ht="15" customHeight="1" x14ac:dyDescent="0.25">
      <c r="A394" s="4">
        <f t="shared" si="26"/>
        <v>371</v>
      </c>
      <c r="B394" s="22">
        <f t="shared" si="26"/>
        <v>52</v>
      </c>
      <c r="C394" s="2" t="s">
        <v>658</v>
      </c>
      <c r="D394" s="2" t="s">
        <v>1006</v>
      </c>
      <c r="E394" s="8">
        <v>2021</v>
      </c>
      <c r="F394" s="24">
        <v>3435975.19</v>
      </c>
      <c r="G394" s="26">
        <v>0</v>
      </c>
      <c r="H394" s="26">
        <v>0</v>
      </c>
      <c r="I394" s="26">
        <v>0</v>
      </c>
      <c r="J394" s="26">
        <v>0</v>
      </c>
      <c r="K394" s="26">
        <v>0</v>
      </c>
      <c r="L394" s="26"/>
      <c r="M394" s="26">
        <v>0</v>
      </c>
      <c r="N394" s="26">
        <v>0</v>
      </c>
      <c r="O394" s="26">
        <v>3435975.19</v>
      </c>
      <c r="P394" s="26">
        <v>0</v>
      </c>
      <c r="Q394" s="26">
        <v>0</v>
      </c>
      <c r="R394" s="26">
        <v>0</v>
      </c>
      <c r="S394" s="26"/>
      <c r="T394" s="1"/>
      <c r="U394" s="112"/>
      <c r="V394" s="172"/>
    </row>
    <row r="395" spans="1:22" ht="15" customHeight="1" x14ac:dyDescent="0.25">
      <c r="A395" s="4">
        <f t="shared" si="26"/>
        <v>372</v>
      </c>
      <c r="B395" s="22">
        <f t="shared" si="26"/>
        <v>53</v>
      </c>
      <c r="C395" s="2" t="s">
        <v>658</v>
      </c>
      <c r="D395" s="2" t="s">
        <v>1007</v>
      </c>
      <c r="E395" s="8">
        <v>2021</v>
      </c>
      <c r="F395" s="24">
        <v>3384292.67</v>
      </c>
      <c r="G395" s="26">
        <v>0</v>
      </c>
      <c r="H395" s="26">
        <v>0</v>
      </c>
      <c r="I395" s="26">
        <v>0</v>
      </c>
      <c r="J395" s="26">
        <v>0</v>
      </c>
      <c r="K395" s="26">
        <v>0</v>
      </c>
      <c r="L395" s="26"/>
      <c r="M395" s="26">
        <v>0</v>
      </c>
      <c r="N395" s="26">
        <v>0</v>
      </c>
      <c r="O395" s="26">
        <v>3384292.67</v>
      </c>
      <c r="P395" s="26">
        <v>0</v>
      </c>
      <c r="Q395" s="26">
        <v>0</v>
      </c>
      <c r="R395" s="26">
        <v>0</v>
      </c>
      <c r="S395" s="26"/>
      <c r="T395" s="1"/>
      <c r="U395" s="112"/>
      <c r="V395" s="172"/>
    </row>
    <row r="396" spans="1:22" ht="15" customHeight="1" x14ac:dyDescent="0.25">
      <c r="A396" s="4">
        <f t="shared" si="26"/>
        <v>373</v>
      </c>
      <c r="B396" s="22">
        <f t="shared" si="26"/>
        <v>54</v>
      </c>
      <c r="C396" s="2" t="s">
        <v>658</v>
      </c>
      <c r="D396" s="2" t="s">
        <v>1008</v>
      </c>
      <c r="E396" s="8">
        <v>2021</v>
      </c>
      <c r="F396" s="24">
        <v>4520422.37</v>
      </c>
      <c r="G396" s="26">
        <v>0</v>
      </c>
      <c r="H396" s="26">
        <v>0</v>
      </c>
      <c r="I396" s="26">
        <v>0</v>
      </c>
      <c r="J396" s="26">
        <v>0</v>
      </c>
      <c r="K396" s="26">
        <v>0</v>
      </c>
      <c r="L396" s="26"/>
      <c r="M396" s="26">
        <v>0</v>
      </c>
      <c r="N396" s="26">
        <v>0</v>
      </c>
      <c r="O396" s="26">
        <v>4520422.37</v>
      </c>
      <c r="P396" s="26">
        <v>0</v>
      </c>
      <c r="Q396" s="26">
        <v>0</v>
      </c>
      <c r="R396" s="26">
        <v>0</v>
      </c>
      <c r="S396" s="26"/>
      <c r="T396" s="1"/>
      <c r="U396" s="112"/>
      <c r="V396" s="172"/>
    </row>
    <row r="397" spans="1:22" ht="15" customHeight="1" x14ac:dyDescent="0.25">
      <c r="A397" s="4">
        <f t="shared" si="26"/>
        <v>374</v>
      </c>
      <c r="B397" s="22">
        <f t="shared" si="26"/>
        <v>55</v>
      </c>
      <c r="C397" s="2" t="s">
        <v>658</v>
      </c>
      <c r="D397" s="2" t="s">
        <v>1009</v>
      </c>
      <c r="E397" s="8">
        <v>2021</v>
      </c>
      <c r="F397" s="24">
        <v>3686613.3599999994</v>
      </c>
      <c r="G397" s="26">
        <v>0</v>
      </c>
      <c r="H397" s="26">
        <v>0</v>
      </c>
      <c r="I397" s="26">
        <v>0</v>
      </c>
      <c r="J397" s="26">
        <v>0</v>
      </c>
      <c r="K397" s="26">
        <v>0</v>
      </c>
      <c r="L397" s="26"/>
      <c r="M397" s="26">
        <v>0</v>
      </c>
      <c r="N397" s="26">
        <v>0</v>
      </c>
      <c r="O397" s="26">
        <v>3686613.3599999994</v>
      </c>
      <c r="P397" s="26">
        <v>0</v>
      </c>
      <c r="Q397" s="26">
        <v>0</v>
      </c>
      <c r="R397" s="26">
        <v>0</v>
      </c>
      <c r="S397" s="26"/>
      <c r="T397" s="1"/>
      <c r="U397" s="112"/>
      <c r="V397" s="172"/>
    </row>
    <row r="398" spans="1:22" ht="15" customHeight="1" x14ac:dyDescent="0.25">
      <c r="A398" s="4">
        <f t="shared" si="26"/>
        <v>375</v>
      </c>
      <c r="B398" s="22">
        <f t="shared" si="26"/>
        <v>56</v>
      </c>
      <c r="C398" s="2" t="s">
        <v>1336</v>
      </c>
      <c r="D398" s="2" t="s">
        <v>1018</v>
      </c>
      <c r="E398" s="173">
        <v>2021</v>
      </c>
      <c r="F398" s="24">
        <v>238053.86</v>
      </c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>
        <v>211345.86</v>
      </c>
      <c r="T398" s="1">
        <v>26708</v>
      </c>
      <c r="U398" s="112"/>
      <c r="V398" s="172"/>
    </row>
    <row r="399" spans="1:22" ht="15" customHeight="1" x14ac:dyDescent="0.25">
      <c r="A399" s="4">
        <f t="shared" si="26"/>
        <v>376</v>
      </c>
      <c r="B399" s="22">
        <f t="shared" si="26"/>
        <v>57</v>
      </c>
      <c r="C399" s="2" t="s">
        <v>1336</v>
      </c>
      <c r="D399" s="2" t="s">
        <v>1021</v>
      </c>
      <c r="E399" s="8">
        <v>2021</v>
      </c>
      <c r="F399" s="24">
        <v>7031072.2499999991</v>
      </c>
      <c r="G399" s="26">
        <v>4825365.47</v>
      </c>
      <c r="H399" s="26">
        <v>0</v>
      </c>
      <c r="I399" s="26">
        <v>1252414.1399999999</v>
      </c>
      <c r="J399" s="26">
        <v>953292.64</v>
      </c>
      <c r="K399" s="26">
        <v>0</v>
      </c>
      <c r="L399" s="26"/>
      <c r="M399" s="26">
        <v>0</v>
      </c>
      <c r="N399" s="26">
        <v>0</v>
      </c>
      <c r="O399" s="26">
        <v>0</v>
      </c>
      <c r="P399" s="26">
        <v>0</v>
      </c>
      <c r="Q399" s="26">
        <v>0</v>
      </c>
      <c r="R399" s="26">
        <v>0</v>
      </c>
      <c r="S399" s="26"/>
      <c r="T399" s="1"/>
      <c r="U399" s="112"/>
      <c r="V399" s="172"/>
    </row>
    <row r="400" spans="1:22" ht="15" customHeight="1" x14ac:dyDescent="0.25">
      <c r="A400" s="4">
        <f t="shared" si="26"/>
        <v>377</v>
      </c>
      <c r="B400" s="22">
        <f t="shared" si="26"/>
        <v>58</v>
      </c>
      <c r="C400" s="2" t="s">
        <v>1336</v>
      </c>
      <c r="D400" s="2" t="s">
        <v>1022</v>
      </c>
      <c r="E400" s="8">
        <v>2021</v>
      </c>
      <c r="F400" s="24">
        <v>7972294.9199999999</v>
      </c>
      <c r="G400" s="26">
        <v>5158981.3600000003</v>
      </c>
      <c r="H400" s="26">
        <v>0</v>
      </c>
      <c r="I400" s="26">
        <v>1562547.2999999998</v>
      </c>
      <c r="J400" s="26">
        <v>1250766.26</v>
      </c>
      <c r="K400" s="26">
        <v>0</v>
      </c>
      <c r="L400" s="26"/>
      <c r="M400" s="26">
        <v>0</v>
      </c>
      <c r="N400" s="26">
        <v>0</v>
      </c>
      <c r="O400" s="26">
        <v>0</v>
      </c>
      <c r="P400" s="26">
        <v>0</v>
      </c>
      <c r="Q400" s="26">
        <v>0</v>
      </c>
      <c r="R400" s="26">
        <v>0</v>
      </c>
      <c r="S400" s="26"/>
      <c r="T400" s="1"/>
      <c r="U400" s="112"/>
      <c r="V400" s="172"/>
    </row>
    <row r="401" spans="1:22" ht="15" customHeight="1" x14ac:dyDescent="0.25">
      <c r="A401" s="4">
        <f t="shared" si="26"/>
        <v>378</v>
      </c>
      <c r="B401" s="22">
        <f t="shared" si="26"/>
        <v>59</v>
      </c>
      <c r="C401" s="2" t="s">
        <v>1336</v>
      </c>
      <c r="D401" s="2" t="s">
        <v>1023</v>
      </c>
      <c r="E401" s="8">
        <v>2021</v>
      </c>
      <c r="F401" s="24">
        <v>8153802.2000000002</v>
      </c>
      <c r="G401" s="26">
        <v>5339539.3600000003</v>
      </c>
      <c r="H401" s="26">
        <v>0</v>
      </c>
      <c r="I401" s="26">
        <v>1565617.87</v>
      </c>
      <c r="J401" s="26">
        <v>1248644.97</v>
      </c>
      <c r="K401" s="26">
        <v>0</v>
      </c>
      <c r="L401" s="26"/>
      <c r="M401" s="26">
        <v>0</v>
      </c>
      <c r="N401" s="26">
        <v>0</v>
      </c>
      <c r="O401" s="26">
        <v>0</v>
      </c>
      <c r="P401" s="26">
        <v>0</v>
      </c>
      <c r="Q401" s="26">
        <v>0</v>
      </c>
      <c r="R401" s="26">
        <v>0</v>
      </c>
      <c r="S401" s="26"/>
      <c r="T401" s="1"/>
      <c r="U401" s="112"/>
      <c r="V401" s="172"/>
    </row>
    <row r="402" spans="1:22" ht="15" customHeight="1" x14ac:dyDescent="0.25">
      <c r="A402" s="4">
        <f t="shared" si="26"/>
        <v>379</v>
      </c>
      <c r="B402" s="22">
        <f t="shared" si="26"/>
        <v>60</v>
      </c>
      <c r="C402" s="2" t="s">
        <v>1336</v>
      </c>
      <c r="D402" s="2" t="s">
        <v>676</v>
      </c>
      <c r="E402" s="8">
        <v>2021</v>
      </c>
      <c r="F402" s="24">
        <v>2757498.04</v>
      </c>
      <c r="G402" s="26">
        <v>0</v>
      </c>
      <c r="H402" s="26">
        <v>0</v>
      </c>
      <c r="I402" s="26">
        <v>1503507.42</v>
      </c>
      <c r="J402" s="26">
        <v>1253990.6200000001</v>
      </c>
      <c r="K402" s="26">
        <v>0</v>
      </c>
      <c r="L402" s="26"/>
      <c r="M402" s="26">
        <v>0</v>
      </c>
      <c r="N402" s="26">
        <v>0</v>
      </c>
      <c r="O402" s="26">
        <v>0</v>
      </c>
      <c r="P402" s="26">
        <v>0</v>
      </c>
      <c r="Q402" s="26">
        <v>0</v>
      </c>
      <c r="R402" s="26">
        <v>0</v>
      </c>
      <c r="S402" s="26"/>
      <c r="T402" s="1"/>
      <c r="U402" s="112"/>
      <c r="V402" s="172"/>
    </row>
    <row r="403" spans="1:22" ht="15" customHeight="1" x14ac:dyDescent="0.25">
      <c r="A403" s="4">
        <f t="shared" si="26"/>
        <v>380</v>
      </c>
      <c r="B403" s="22">
        <f t="shared" si="26"/>
        <v>61</v>
      </c>
      <c r="C403" s="2" t="s">
        <v>1336</v>
      </c>
      <c r="D403" s="2" t="s">
        <v>1025</v>
      </c>
      <c r="E403" s="8">
        <v>2021</v>
      </c>
      <c r="F403" s="24">
        <v>4915105.0599999996</v>
      </c>
      <c r="G403" s="26">
        <v>4915105.0599999996</v>
      </c>
      <c r="H403" s="26">
        <v>0</v>
      </c>
      <c r="I403" s="26">
        <v>0</v>
      </c>
      <c r="J403" s="26">
        <v>0</v>
      </c>
      <c r="K403" s="26">
        <v>0</v>
      </c>
      <c r="L403" s="26"/>
      <c r="M403" s="26">
        <v>0</v>
      </c>
      <c r="N403" s="26">
        <v>0</v>
      </c>
      <c r="O403" s="26">
        <v>0</v>
      </c>
      <c r="P403" s="26">
        <v>0</v>
      </c>
      <c r="Q403" s="26">
        <v>0</v>
      </c>
      <c r="R403" s="26">
        <v>0</v>
      </c>
      <c r="S403" s="26"/>
      <c r="T403" s="1"/>
      <c r="U403" s="112"/>
      <c r="V403" s="172"/>
    </row>
    <row r="404" spans="1:22" ht="15" customHeight="1" x14ac:dyDescent="0.25">
      <c r="A404" s="4">
        <f t="shared" si="26"/>
        <v>381</v>
      </c>
      <c r="B404" s="22">
        <f t="shared" si="26"/>
        <v>62</v>
      </c>
      <c r="C404" s="2" t="s">
        <v>1336</v>
      </c>
      <c r="D404" s="2" t="s">
        <v>1026</v>
      </c>
      <c r="E404" s="8">
        <v>2021</v>
      </c>
      <c r="F404" s="24">
        <v>8420909.3900000006</v>
      </c>
      <c r="G404" s="26">
        <v>5266287.76</v>
      </c>
      <c r="H404" s="26">
        <v>0</v>
      </c>
      <c r="I404" s="26">
        <v>2048617.96</v>
      </c>
      <c r="J404" s="26">
        <v>1106003.67</v>
      </c>
      <c r="K404" s="26">
        <v>0</v>
      </c>
      <c r="L404" s="26"/>
      <c r="M404" s="26">
        <v>0</v>
      </c>
      <c r="N404" s="26">
        <v>0</v>
      </c>
      <c r="O404" s="26">
        <v>0</v>
      </c>
      <c r="P404" s="26">
        <v>0</v>
      </c>
      <c r="Q404" s="26">
        <v>0</v>
      </c>
      <c r="R404" s="26">
        <v>0</v>
      </c>
      <c r="S404" s="26"/>
      <c r="T404" s="1"/>
      <c r="U404" s="112"/>
      <c r="V404" s="172"/>
    </row>
    <row r="405" spans="1:22" ht="15" customHeight="1" x14ac:dyDescent="0.25">
      <c r="A405" s="4">
        <f t="shared" si="26"/>
        <v>382</v>
      </c>
      <c r="B405" s="22">
        <f t="shared" si="26"/>
        <v>63</v>
      </c>
      <c r="C405" s="2" t="s">
        <v>1336</v>
      </c>
      <c r="D405" s="2" t="s">
        <v>1027</v>
      </c>
      <c r="E405" s="8">
        <v>2021</v>
      </c>
      <c r="F405" s="24">
        <v>8070401.0799999991</v>
      </c>
      <c r="G405" s="26">
        <v>5275666.72</v>
      </c>
      <c r="H405" s="26">
        <v>0</v>
      </c>
      <c r="I405" s="26">
        <v>1651629.4</v>
      </c>
      <c r="J405" s="26">
        <v>1143104.96</v>
      </c>
      <c r="K405" s="26">
        <v>0</v>
      </c>
      <c r="L405" s="26"/>
      <c r="M405" s="26">
        <v>0</v>
      </c>
      <c r="N405" s="26">
        <v>0</v>
      </c>
      <c r="O405" s="26">
        <v>0</v>
      </c>
      <c r="P405" s="26">
        <v>0</v>
      </c>
      <c r="Q405" s="26">
        <v>0</v>
      </c>
      <c r="R405" s="26">
        <v>0</v>
      </c>
      <c r="S405" s="26"/>
      <c r="T405" s="1"/>
      <c r="U405" s="112"/>
      <c r="V405" s="172"/>
    </row>
    <row r="406" spans="1:22" ht="15" customHeight="1" x14ac:dyDescent="0.25">
      <c r="A406" s="4">
        <f t="shared" si="26"/>
        <v>383</v>
      </c>
      <c r="B406" s="22">
        <f t="shared" si="26"/>
        <v>64</v>
      </c>
      <c r="C406" s="2" t="s">
        <v>1336</v>
      </c>
      <c r="D406" s="2" t="s">
        <v>1029</v>
      </c>
      <c r="E406" s="8">
        <v>2021</v>
      </c>
      <c r="F406" s="24">
        <v>4009597.2399999998</v>
      </c>
      <c r="G406" s="26">
        <v>2721005.8</v>
      </c>
      <c r="H406" s="26">
        <v>0</v>
      </c>
      <c r="I406" s="26">
        <v>747032.01</v>
      </c>
      <c r="J406" s="26">
        <v>541559.43000000005</v>
      </c>
      <c r="K406" s="26">
        <v>0</v>
      </c>
      <c r="L406" s="26"/>
      <c r="M406" s="26">
        <v>0</v>
      </c>
      <c r="N406" s="26">
        <v>0</v>
      </c>
      <c r="O406" s="26">
        <v>0</v>
      </c>
      <c r="P406" s="26">
        <v>0</v>
      </c>
      <c r="Q406" s="26">
        <v>0</v>
      </c>
      <c r="R406" s="26">
        <v>0</v>
      </c>
      <c r="S406" s="26"/>
      <c r="T406" s="1"/>
      <c r="U406" s="112"/>
      <c r="V406" s="172"/>
    </row>
    <row r="407" spans="1:22" ht="15" customHeight="1" x14ac:dyDescent="0.25">
      <c r="A407" s="4">
        <f t="shared" si="26"/>
        <v>384</v>
      </c>
      <c r="B407" s="22">
        <f t="shared" si="26"/>
        <v>65</v>
      </c>
      <c r="C407" s="2" t="s">
        <v>1336</v>
      </c>
      <c r="D407" s="2" t="s">
        <v>677</v>
      </c>
      <c r="E407" s="8">
        <v>2021</v>
      </c>
      <c r="F407" s="24">
        <v>1332123.1600000001</v>
      </c>
      <c r="G407" s="26">
        <v>0</v>
      </c>
      <c r="H407" s="26">
        <v>0</v>
      </c>
      <c r="I407" s="26">
        <v>726669.24</v>
      </c>
      <c r="J407" s="26">
        <v>605453.92000000004</v>
      </c>
      <c r="K407" s="26">
        <v>0</v>
      </c>
      <c r="L407" s="26"/>
      <c r="M407" s="26">
        <v>0</v>
      </c>
      <c r="N407" s="26">
        <v>0</v>
      </c>
      <c r="O407" s="26">
        <v>0</v>
      </c>
      <c r="P407" s="26">
        <v>0</v>
      </c>
      <c r="Q407" s="26">
        <v>0</v>
      </c>
      <c r="R407" s="26">
        <v>0</v>
      </c>
      <c r="S407" s="26"/>
      <c r="T407" s="1"/>
      <c r="U407" s="112"/>
      <c r="V407" s="172"/>
    </row>
    <row r="408" spans="1:22" ht="15" customHeight="1" x14ac:dyDescent="0.25">
      <c r="A408" s="4">
        <f t="shared" ref="A408:B423" si="27">+A407+1</f>
        <v>385</v>
      </c>
      <c r="B408" s="22">
        <f t="shared" si="27"/>
        <v>66</v>
      </c>
      <c r="C408" s="2" t="s">
        <v>1336</v>
      </c>
      <c r="D408" s="2" t="s">
        <v>1030</v>
      </c>
      <c r="E408" s="8">
        <v>2021</v>
      </c>
      <c r="F408" s="24">
        <v>8061550.1100000003</v>
      </c>
      <c r="G408" s="26">
        <v>5191332.24</v>
      </c>
      <c r="H408" s="26">
        <v>0</v>
      </c>
      <c r="I408" s="26">
        <v>1614012.13</v>
      </c>
      <c r="J408" s="26">
        <v>1256205.7400000002</v>
      </c>
      <c r="K408" s="26">
        <v>0</v>
      </c>
      <c r="L408" s="26"/>
      <c r="M408" s="26">
        <v>0</v>
      </c>
      <c r="N408" s="26">
        <v>0</v>
      </c>
      <c r="O408" s="26">
        <v>0</v>
      </c>
      <c r="P408" s="26">
        <v>0</v>
      </c>
      <c r="Q408" s="26">
        <v>0</v>
      </c>
      <c r="R408" s="26">
        <v>0</v>
      </c>
      <c r="S408" s="26"/>
      <c r="T408" s="1"/>
      <c r="U408" s="112"/>
      <c r="V408" s="172"/>
    </row>
    <row r="409" spans="1:22" ht="15" customHeight="1" x14ac:dyDescent="0.25">
      <c r="A409" s="4">
        <f t="shared" si="27"/>
        <v>386</v>
      </c>
      <c r="B409" s="22">
        <f t="shared" si="27"/>
        <v>67</v>
      </c>
      <c r="C409" s="2" t="s">
        <v>306</v>
      </c>
      <c r="D409" s="2" t="s">
        <v>1033</v>
      </c>
      <c r="E409" s="8">
        <v>2021</v>
      </c>
      <c r="F409" s="24">
        <v>1578783.79</v>
      </c>
      <c r="G409" s="26">
        <v>1578783.79</v>
      </c>
      <c r="H409" s="26">
        <v>0</v>
      </c>
      <c r="I409" s="26"/>
      <c r="J409" s="26"/>
      <c r="K409" s="26"/>
      <c r="L409" s="26"/>
      <c r="M409" s="26"/>
      <c r="N409" s="26">
        <v>0</v>
      </c>
      <c r="O409" s="26">
        <v>0</v>
      </c>
      <c r="P409" s="26">
        <v>0</v>
      </c>
      <c r="Q409" s="26">
        <v>0</v>
      </c>
      <c r="R409" s="26">
        <v>0</v>
      </c>
      <c r="S409" s="26"/>
      <c r="T409" s="1"/>
      <c r="U409" s="112"/>
      <c r="V409" s="172"/>
    </row>
    <row r="410" spans="1:22" ht="15" customHeight="1" x14ac:dyDescent="0.25">
      <c r="A410" s="4">
        <f t="shared" si="27"/>
        <v>387</v>
      </c>
      <c r="B410" s="22">
        <f t="shared" si="27"/>
        <v>68</v>
      </c>
      <c r="C410" s="2" t="s">
        <v>306</v>
      </c>
      <c r="D410" s="2" t="s">
        <v>1034</v>
      </c>
      <c r="E410" s="8">
        <v>2021</v>
      </c>
      <c r="F410" s="24">
        <v>3405380.18</v>
      </c>
      <c r="G410" s="26">
        <v>3405380.18</v>
      </c>
      <c r="H410" s="26">
        <v>0</v>
      </c>
      <c r="I410" s="26"/>
      <c r="J410" s="26"/>
      <c r="K410" s="26"/>
      <c r="L410" s="26"/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/>
      <c r="S410" s="26"/>
      <c r="T410" s="1"/>
      <c r="U410" s="112"/>
      <c r="V410" s="172"/>
    </row>
    <row r="411" spans="1:22" ht="15" customHeight="1" x14ac:dyDescent="0.25">
      <c r="A411" s="4">
        <f t="shared" si="27"/>
        <v>388</v>
      </c>
      <c r="B411" s="22">
        <f t="shared" si="27"/>
        <v>69</v>
      </c>
      <c r="C411" s="2" t="s">
        <v>306</v>
      </c>
      <c r="D411" s="2" t="s">
        <v>1038</v>
      </c>
      <c r="E411" s="8">
        <v>2021</v>
      </c>
      <c r="F411" s="24">
        <v>1657674.67</v>
      </c>
      <c r="G411" s="26">
        <v>1657674.67</v>
      </c>
      <c r="H411" s="26">
        <v>0</v>
      </c>
      <c r="I411" s="26"/>
      <c r="J411" s="26"/>
      <c r="K411" s="26"/>
      <c r="L411" s="26"/>
      <c r="M411" s="26"/>
      <c r="N411" s="26">
        <v>0</v>
      </c>
      <c r="O411" s="26">
        <v>0</v>
      </c>
      <c r="P411" s="26">
        <v>0</v>
      </c>
      <c r="Q411" s="26">
        <v>0</v>
      </c>
      <c r="R411" s="26"/>
      <c r="S411" s="26"/>
      <c r="T411" s="1"/>
      <c r="U411" s="112"/>
      <c r="V411" s="172"/>
    </row>
    <row r="412" spans="1:22" ht="15" customHeight="1" x14ac:dyDescent="0.25">
      <c r="A412" s="4">
        <f t="shared" si="27"/>
        <v>389</v>
      </c>
      <c r="B412" s="22">
        <f t="shared" si="27"/>
        <v>70</v>
      </c>
      <c r="C412" s="2" t="s">
        <v>306</v>
      </c>
      <c r="D412" s="2" t="s">
        <v>316</v>
      </c>
      <c r="E412" s="8">
        <v>2021</v>
      </c>
      <c r="F412" s="24">
        <v>3207876.03</v>
      </c>
      <c r="G412" s="26">
        <v>3207876.03</v>
      </c>
      <c r="H412" s="26">
        <v>0</v>
      </c>
      <c r="I412" s="26"/>
      <c r="J412" s="26"/>
      <c r="K412" s="26"/>
      <c r="L412" s="26"/>
      <c r="M412" s="26">
        <v>0</v>
      </c>
      <c r="N412" s="26">
        <v>0</v>
      </c>
      <c r="O412" s="26">
        <v>0</v>
      </c>
      <c r="P412" s="26">
        <v>0</v>
      </c>
      <c r="Q412" s="26"/>
      <c r="R412" s="26"/>
      <c r="S412" s="26"/>
      <c r="T412" s="1"/>
      <c r="U412" s="112"/>
      <c r="V412" s="172"/>
    </row>
    <row r="413" spans="1:22" ht="15" customHeight="1" x14ac:dyDescent="0.25">
      <c r="A413" s="4">
        <f t="shared" si="27"/>
        <v>390</v>
      </c>
      <c r="B413" s="22">
        <f t="shared" si="27"/>
        <v>71</v>
      </c>
      <c r="C413" s="2" t="s">
        <v>170</v>
      </c>
      <c r="D413" s="2" t="s">
        <v>1113</v>
      </c>
      <c r="E413" s="8">
        <v>2021</v>
      </c>
      <c r="F413" s="24">
        <v>37503.599999999999</v>
      </c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>
        <v>37503.599999999999</v>
      </c>
      <c r="T413" s="1"/>
      <c r="U413" s="112"/>
      <c r="V413" s="172"/>
    </row>
    <row r="414" spans="1:22" ht="15" customHeight="1" x14ac:dyDescent="0.25">
      <c r="A414" s="4">
        <f t="shared" si="27"/>
        <v>391</v>
      </c>
      <c r="B414" s="22">
        <f t="shared" si="27"/>
        <v>72</v>
      </c>
      <c r="C414" s="2" t="s">
        <v>1365</v>
      </c>
      <c r="D414" s="2" t="s">
        <v>333</v>
      </c>
      <c r="E414" s="8">
        <v>2021</v>
      </c>
      <c r="F414" s="24">
        <v>3197588.0900000003</v>
      </c>
      <c r="G414" s="26"/>
      <c r="H414" s="26"/>
      <c r="I414" s="26"/>
      <c r="J414" s="26"/>
      <c r="K414" s="26">
        <v>0</v>
      </c>
      <c r="L414" s="26"/>
      <c r="M414" s="26"/>
      <c r="N414" s="26">
        <v>0</v>
      </c>
      <c r="O414" s="26">
        <v>3197588.0900000003</v>
      </c>
      <c r="P414" s="26">
        <v>0</v>
      </c>
      <c r="Q414" s="26">
        <v>0</v>
      </c>
      <c r="R414" s="26">
        <v>0</v>
      </c>
      <c r="S414" s="26"/>
      <c r="T414" s="1"/>
      <c r="U414" s="112"/>
      <c r="V414" s="172"/>
    </row>
    <row r="415" spans="1:22" ht="15" customHeight="1" x14ac:dyDescent="0.25">
      <c r="A415" s="4">
        <f t="shared" si="27"/>
        <v>392</v>
      </c>
      <c r="B415" s="22">
        <f t="shared" si="27"/>
        <v>73</v>
      </c>
      <c r="C415" s="2" t="s">
        <v>1365</v>
      </c>
      <c r="D415" s="2" t="s">
        <v>706</v>
      </c>
      <c r="E415" s="8">
        <v>2021</v>
      </c>
      <c r="F415" s="24">
        <v>18650351.990000002</v>
      </c>
      <c r="G415" s="26">
        <v>7681868.6900000004</v>
      </c>
      <c r="H415" s="26">
        <v>6721240.1600000001</v>
      </c>
      <c r="I415" s="26">
        <v>0</v>
      </c>
      <c r="J415" s="26">
        <v>4247243.1399999997</v>
      </c>
      <c r="K415" s="26">
        <v>0</v>
      </c>
      <c r="L415" s="26"/>
      <c r="M415" s="26"/>
      <c r="N415" s="26">
        <v>0</v>
      </c>
      <c r="O415" s="26">
        <v>0</v>
      </c>
      <c r="P415" s="26">
        <v>0</v>
      </c>
      <c r="Q415" s="26">
        <v>0</v>
      </c>
      <c r="R415" s="26">
        <v>0</v>
      </c>
      <c r="S415" s="26"/>
      <c r="T415" s="1"/>
      <c r="U415" s="112"/>
      <c r="V415" s="172"/>
    </row>
    <row r="416" spans="1:22" ht="15" customHeight="1" x14ac:dyDescent="0.25">
      <c r="A416" s="4">
        <f t="shared" si="27"/>
        <v>393</v>
      </c>
      <c r="B416" s="22">
        <f t="shared" si="27"/>
        <v>74</v>
      </c>
      <c r="C416" s="2" t="s">
        <v>1365</v>
      </c>
      <c r="D416" s="2" t="s">
        <v>710</v>
      </c>
      <c r="E416" s="8">
        <v>2021</v>
      </c>
      <c r="F416" s="24">
        <v>4299010.3599999994</v>
      </c>
      <c r="G416" s="26">
        <v>1387843.63</v>
      </c>
      <c r="H416" s="26">
        <v>1506934.73</v>
      </c>
      <c r="I416" s="26">
        <v>645053.28</v>
      </c>
      <c r="J416" s="26">
        <v>759178.72</v>
      </c>
      <c r="K416" s="26">
        <v>0</v>
      </c>
      <c r="L416" s="26"/>
      <c r="M416" s="26"/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/>
      <c r="T416" s="1"/>
      <c r="U416" s="112"/>
      <c r="V416" s="172"/>
    </row>
    <row r="417" spans="1:22" ht="15" customHeight="1" x14ac:dyDescent="0.25">
      <c r="A417" s="4">
        <f t="shared" si="27"/>
        <v>394</v>
      </c>
      <c r="B417" s="22">
        <f t="shared" si="27"/>
        <v>75</v>
      </c>
      <c r="C417" s="2" t="s">
        <v>97</v>
      </c>
      <c r="D417" s="2" t="s">
        <v>128</v>
      </c>
      <c r="E417" s="8">
        <v>2021</v>
      </c>
      <c r="F417" s="24">
        <v>2608015.0699999998</v>
      </c>
      <c r="G417" s="26">
        <v>2608015.0699999998</v>
      </c>
      <c r="H417" s="26">
        <v>0</v>
      </c>
      <c r="I417" s="26">
        <v>0</v>
      </c>
      <c r="J417" s="26">
        <v>0</v>
      </c>
      <c r="K417" s="26">
        <v>0</v>
      </c>
      <c r="L417" s="26"/>
      <c r="M417" s="26">
        <v>0</v>
      </c>
      <c r="N417" s="26">
        <v>0</v>
      </c>
      <c r="O417" s="26">
        <v>0</v>
      </c>
      <c r="P417" s="26">
        <v>0</v>
      </c>
      <c r="Q417" s="26">
        <v>0</v>
      </c>
      <c r="R417" s="26">
        <v>0</v>
      </c>
      <c r="S417" s="26"/>
      <c r="T417" s="1"/>
      <c r="U417" s="112"/>
      <c r="V417" s="172"/>
    </row>
    <row r="418" spans="1:22" s="165" customFormat="1" ht="15" customHeight="1" x14ac:dyDescent="0.25">
      <c r="A418" s="4">
        <f t="shared" si="27"/>
        <v>395</v>
      </c>
      <c r="B418" s="22">
        <f t="shared" si="27"/>
        <v>76</v>
      </c>
      <c r="C418" s="2" t="s">
        <v>97</v>
      </c>
      <c r="D418" s="2" t="s">
        <v>478</v>
      </c>
      <c r="E418" s="8">
        <v>2021</v>
      </c>
      <c r="F418" s="24">
        <v>2958600.25</v>
      </c>
      <c r="G418" s="26">
        <v>2186751.73</v>
      </c>
      <c r="H418" s="26">
        <v>0</v>
      </c>
      <c r="I418" s="26">
        <v>0</v>
      </c>
      <c r="J418" s="26">
        <v>771848.52</v>
      </c>
      <c r="K418" s="26">
        <v>0</v>
      </c>
      <c r="L418" s="26"/>
      <c r="M418" s="26">
        <v>0</v>
      </c>
      <c r="N418" s="26">
        <v>0</v>
      </c>
      <c r="O418" s="26">
        <v>0</v>
      </c>
      <c r="P418" s="26">
        <v>0</v>
      </c>
      <c r="Q418" s="26">
        <v>0</v>
      </c>
      <c r="R418" s="26">
        <v>0</v>
      </c>
      <c r="S418" s="26"/>
      <c r="T418" s="1"/>
      <c r="U418" s="112"/>
      <c r="V418" s="172"/>
    </row>
    <row r="419" spans="1:22" ht="15" customHeight="1" x14ac:dyDescent="0.25">
      <c r="A419" s="4">
        <f t="shared" si="27"/>
        <v>396</v>
      </c>
      <c r="B419" s="22">
        <f t="shared" si="27"/>
        <v>77</v>
      </c>
      <c r="C419" s="2" t="s">
        <v>97</v>
      </c>
      <c r="D419" s="2" t="s">
        <v>479</v>
      </c>
      <c r="E419" s="8">
        <v>2021</v>
      </c>
      <c r="F419" s="24">
        <v>2378321.9199999999</v>
      </c>
      <c r="G419" s="26">
        <v>2378321.9199999999</v>
      </c>
      <c r="H419" s="26"/>
      <c r="I419" s="26">
        <v>0</v>
      </c>
      <c r="J419" s="26">
        <v>0</v>
      </c>
      <c r="K419" s="26">
        <v>0</v>
      </c>
      <c r="L419" s="26"/>
      <c r="M419" s="26">
        <v>0</v>
      </c>
      <c r="N419" s="26">
        <v>0</v>
      </c>
      <c r="O419" s="26">
        <v>0</v>
      </c>
      <c r="P419" s="26">
        <v>0</v>
      </c>
      <c r="Q419" s="26">
        <v>0</v>
      </c>
      <c r="R419" s="26">
        <v>0</v>
      </c>
      <c r="S419" s="26"/>
      <c r="T419" s="1"/>
      <c r="U419" s="112"/>
      <c r="V419" s="172"/>
    </row>
    <row r="420" spans="1:22" ht="15" customHeight="1" x14ac:dyDescent="0.25">
      <c r="A420" s="4">
        <f t="shared" si="27"/>
        <v>397</v>
      </c>
      <c r="B420" s="22">
        <f t="shared" si="27"/>
        <v>78</v>
      </c>
      <c r="C420" s="2" t="s">
        <v>97</v>
      </c>
      <c r="D420" s="2" t="s">
        <v>1096</v>
      </c>
      <c r="E420" s="8">
        <v>2021</v>
      </c>
      <c r="F420" s="24">
        <v>281476.89</v>
      </c>
      <c r="G420" s="26"/>
      <c r="H420" s="26"/>
      <c r="I420" s="26">
        <v>281476.89</v>
      </c>
      <c r="J420" s="26"/>
      <c r="K420" s="26"/>
      <c r="L420" s="26"/>
      <c r="M420" s="26"/>
      <c r="N420" s="26">
        <v>0</v>
      </c>
      <c r="O420" s="26"/>
      <c r="P420" s="26">
        <v>0</v>
      </c>
      <c r="Q420" s="26">
        <v>0</v>
      </c>
      <c r="R420" s="26">
        <v>0</v>
      </c>
      <c r="S420" s="26"/>
      <c r="T420" s="1"/>
      <c r="U420" s="112"/>
      <c r="V420" s="172"/>
    </row>
    <row r="421" spans="1:22" ht="15" customHeight="1" x14ac:dyDescent="0.25">
      <c r="A421" s="4">
        <f t="shared" si="27"/>
        <v>398</v>
      </c>
      <c r="B421" s="22">
        <f t="shared" si="27"/>
        <v>79</v>
      </c>
      <c r="C421" s="2" t="s">
        <v>97</v>
      </c>
      <c r="D421" s="2" t="s">
        <v>1100</v>
      </c>
      <c r="E421" s="8">
        <v>2021</v>
      </c>
      <c r="F421" s="24">
        <v>2577970.5100000002</v>
      </c>
      <c r="G421" s="26"/>
      <c r="H421" s="26"/>
      <c r="I421" s="26">
        <v>318466.84999999998</v>
      </c>
      <c r="J421" s="26"/>
      <c r="K421" s="26"/>
      <c r="L421" s="26"/>
      <c r="M421" s="26"/>
      <c r="N421" s="26">
        <v>0</v>
      </c>
      <c r="O421" s="26">
        <v>2259503.66</v>
      </c>
      <c r="P421" s="26">
        <v>0</v>
      </c>
      <c r="Q421" s="26">
        <v>0</v>
      </c>
      <c r="R421" s="26">
        <v>0</v>
      </c>
      <c r="S421" s="26"/>
      <c r="T421" s="1"/>
      <c r="U421" s="112"/>
      <c r="V421" s="172"/>
    </row>
    <row r="422" spans="1:22" s="165" customFormat="1" x14ac:dyDescent="0.25">
      <c r="A422" s="4">
        <f t="shared" si="27"/>
        <v>399</v>
      </c>
      <c r="B422" s="22">
        <f t="shared" si="27"/>
        <v>80</v>
      </c>
      <c r="C422" s="2" t="s">
        <v>97</v>
      </c>
      <c r="D422" s="2" t="s">
        <v>498</v>
      </c>
      <c r="E422" s="8">
        <v>2021</v>
      </c>
      <c r="F422" s="24">
        <v>1417160.02</v>
      </c>
      <c r="G422" s="26">
        <v>0</v>
      </c>
      <c r="H422" s="26">
        <v>0</v>
      </c>
      <c r="I422" s="26">
        <v>0</v>
      </c>
      <c r="J422" s="26">
        <v>0</v>
      </c>
      <c r="K422" s="26">
        <v>0</v>
      </c>
      <c r="L422" s="26"/>
      <c r="M422" s="26">
        <v>0</v>
      </c>
      <c r="N422" s="26">
        <v>0</v>
      </c>
      <c r="O422" s="26">
        <v>0</v>
      </c>
      <c r="P422" s="26">
        <v>0</v>
      </c>
      <c r="Q422" s="26">
        <v>0</v>
      </c>
      <c r="R422" s="26">
        <v>1417160.02</v>
      </c>
      <c r="S422" s="26"/>
      <c r="T422" s="1"/>
      <c r="U422" s="112"/>
      <c r="V422" s="172"/>
    </row>
    <row r="423" spans="1:22" ht="15.75" customHeight="1" x14ac:dyDescent="0.25">
      <c r="A423" s="4">
        <f t="shared" si="27"/>
        <v>400</v>
      </c>
      <c r="B423" s="22">
        <f t="shared" si="27"/>
        <v>81</v>
      </c>
      <c r="C423" s="2" t="s">
        <v>97</v>
      </c>
      <c r="D423" s="2" t="s">
        <v>514</v>
      </c>
      <c r="E423" s="8">
        <v>2021</v>
      </c>
      <c r="F423" s="24">
        <v>2705425.98</v>
      </c>
      <c r="G423" s="26"/>
      <c r="H423" s="26">
        <v>2004052.38</v>
      </c>
      <c r="I423" s="26">
        <v>0</v>
      </c>
      <c r="J423" s="26">
        <v>701373.6</v>
      </c>
      <c r="K423" s="26">
        <v>0</v>
      </c>
      <c r="L423" s="26"/>
      <c r="M423" s="26">
        <v>0</v>
      </c>
      <c r="N423" s="26">
        <v>0</v>
      </c>
      <c r="O423" s="26">
        <v>0</v>
      </c>
      <c r="P423" s="26">
        <v>0</v>
      </c>
      <c r="Q423" s="26">
        <v>0</v>
      </c>
      <c r="R423" s="26">
        <v>0</v>
      </c>
      <c r="S423" s="26"/>
      <c r="T423" s="1"/>
      <c r="U423" s="112"/>
      <c r="V423" s="172"/>
    </row>
    <row r="424" spans="1:22" ht="15" customHeight="1" x14ac:dyDescent="0.25">
      <c r="A424" s="4">
        <f t="shared" ref="A424:B439" si="28">+A423+1</f>
        <v>401</v>
      </c>
      <c r="B424" s="22">
        <f t="shared" si="28"/>
        <v>82</v>
      </c>
      <c r="C424" s="2" t="s">
        <v>97</v>
      </c>
      <c r="D424" s="2" t="s">
        <v>533</v>
      </c>
      <c r="E424" s="8">
        <v>2021</v>
      </c>
      <c r="F424" s="24">
        <v>4007148.63</v>
      </c>
      <c r="G424" s="26">
        <v>4007148.63</v>
      </c>
      <c r="H424" s="26">
        <v>0</v>
      </c>
      <c r="I424" s="26">
        <v>0</v>
      </c>
      <c r="J424" s="26">
        <v>0</v>
      </c>
      <c r="K424" s="26">
        <v>0</v>
      </c>
      <c r="L424" s="26"/>
      <c r="M424" s="26">
        <v>0</v>
      </c>
      <c r="N424" s="26">
        <v>0</v>
      </c>
      <c r="O424" s="26">
        <v>0</v>
      </c>
      <c r="P424" s="26">
        <v>0</v>
      </c>
      <c r="Q424" s="26">
        <v>0</v>
      </c>
      <c r="R424" s="26">
        <v>0</v>
      </c>
      <c r="S424" s="26"/>
      <c r="T424" s="1"/>
      <c r="U424" s="112"/>
      <c r="V424" s="172"/>
    </row>
    <row r="425" spans="1:22" ht="15" customHeight="1" x14ac:dyDescent="0.25">
      <c r="A425" s="4">
        <f t="shared" si="28"/>
        <v>402</v>
      </c>
      <c r="B425" s="22">
        <f t="shared" si="28"/>
        <v>83</v>
      </c>
      <c r="C425" s="2" t="s">
        <v>52</v>
      </c>
      <c r="D425" s="2" t="s">
        <v>1112</v>
      </c>
      <c r="E425" s="8">
        <v>2021</v>
      </c>
      <c r="F425" s="24">
        <v>1212694.8700000001</v>
      </c>
      <c r="G425" s="26"/>
      <c r="H425" s="26"/>
      <c r="I425" s="26">
        <v>1212694.8700000001</v>
      </c>
      <c r="J425" s="26"/>
      <c r="K425" s="26"/>
      <c r="L425" s="26"/>
      <c r="M425" s="26"/>
      <c r="N425" s="26">
        <v>0</v>
      </c>
      <c r="O425" s="26">
        <v>0</v>
      </c>
      <c r="P425" s="26">
        <v>0</v>
      </c>
      <c r="Q425" s="26">
        <v>0</v>
      </c>
      <c r="R425" s="26">
        <v>0</v>
      </c>
      <c r="S425" s="26"/>
      <c r="T425" s="1"/>
      <c r="U425" s="112"/>
      <c r="V425" s="172"/>
    </row>
    <row r="426" spans="1:22" ht="15" customHeight="1" x14ac:dyDescent="0.25">
      <c r="A426" s="4">
        <f t="shared" si="28"/>
        <v>403</v>
      </c>
      <c r="B426" s="22">
        <f t="shared" si="28"/>
        <v>84</v>
      </c>
      <c r="C426" s="2" t="s">
        <v>202</v>
      </c>
      <c r="D426" s="2" t="s">
        <v>1129</v>
      </c>
      <c r="E426" s="8">
        <v>2021</v>
      </c>
      <c r="F426" s="24">
        <v>3142192.24</v>
      </c>
      <c r="G426" s="26">
        <v>1032653.29</v>
      </c>
      <c r="H426" s="26">
        <v>444541.8</v>
      </c>
      <c r="I426" s="26"/>
      <c r="J426" s="26"/>
      <c r="K426" s="26">
        <v>0</v>
      </c>
      <c r="L426" s="26"/>
      <c r="M426" s="26"/>
      <c r="N426" s="26">
        <v>0</v>
      </c>
      <c r="O426" s="26">
        <v>1645545.15</v>
      </c>
      <c r="P426" s="26">
        <v>0</v>
      </c>
      <c r="Q426" s="26">
        <v>0</v>
      </c>
      <c r="R426" s="26">
        <v>0</v>
      </c>
      <c r="S426" s="26"/>
      <c r="T426" s="26">
        <v>19452</v>
      </c>
      <c r="U426" s="112"/>
      <c r="V426" s="172"/>
    </row>
    <row r="427" spans="1:22" ht="15" customHeight="1" x14ac:dyDescent="0.25">
      <c r="A427" s="4">
        <f t="shared" si="28"/>
        <v>404</v>
      </c>
      <c r="B427" s="22">
        <f t="shared" si="28"/>
        <v>85</v>
      </c>
      <c r="C427" s="2" t="s">
        <v>57</v>
      </c>
      <c r="D427" s="2" t="s">
        <v>1187</v>
      </c>
      <c r="E427" s="8">
        <v>2021</v>
      </c>
      <c r="F427" s="24">
        <v>6715473.7000000002</v>
      </c>
      <c r="G427" s="26">
        <v>0</v>
      </c>
      <c r="H427" s="26"/>
      <c r="I427" s="26"/>
      <c r="J427" s="26"/>
      <c r="K427" s="26">
        <v>0</v>
      </c>
      <c r="L427" s="26"/>
      <c r="M427" s="26"/>
      <c r="N427" s="26">
        <v>0</v>
      </c>
      <c r="O427" s="26">
        <v>5303548.71</v>
      </c>
      <c r="P427" s="26">
        <v>0</v>
      </c>
      <c r="Q427" s="26"/>
      <c r="R427" s="26">
        <v>1411924.99</v>
      </c>
      <c r="S427" s="26"/>
      <c r="T427" s="1"/>
      <c r="U427" s="112"/>
      <c r="V427" s="172"/>
    </row>
    <row r="428" spans="1:22" ht="15" customHeight="1" x14ac:dyDescent="0.25">
      <c r="A428" s="4">
        <f t="shared" si="28"/>
        <v>405</v>
      </c>
      <c r="B428" s="22">
        <f t="shared" si="28"/>
        <v>86</v>
      </c>
      <c r="C428" s="2" t="s">
        <v>57</v>
      </c>
      <c r="D428" s="2" t="s">
        <v>1152</v>
      </c>
      <c r="E428" s="8">
        <v>2021</v>
      </c>
      <c r="F428" s="24">
        <v>214588.13</v>
      </c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>
        <v>214588.13</v>
      </c>
      <c r="T428" s="1"/>
      <c r="U428" s="112"/>
      <c r="V428" s="172"/>
    </row>
    <row r="429" spans="1:22" ht="15" customHeight="1" x14ac:dyDescent="0.25">
      <c r="A429" s="214">
        <f t="shared" si="28"/>
        <v>406</v>
      </c>
      <c r="B429" s="2">
        <f t="shared" si="28"/>
        <v>87</v>
      </c>
      <c r="C429" s="216" t="s">
        <v>57</v>
      </c>
      <c r="D429" s="216" t="s">
        <v>1399</v>
      </c>
      <c r="E429" s="8">
        <v>2021</v>
      </c>
      <c r="F429" s="215">
        <v>210269.56000000003</v>
      </c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>
        <v>210269.56000000003</v>
      </c>
      <c r="T429" s="26"/>
      <c r="U429" s="9"/>
      <c r="V429" s="172"/>
    </row>
    <row r="430" spans="1:22" ht="15" customHeight="1" x14ac:dyDescent="0.25">
      <c r="A430" s="214">
        <f t="shared" si="28"/>
        <v>407</v>
      </c>
      <c r="B430" s="2">
        <f t="shared" si="28"/>
        <v>88</v>
      </c>
      <c r="C430" s="216" t="s">
        <v>57</v>
      </c>
      <c r="D430" s="216" t="s">
        <v>1400</v>
      </c>
      <c r="E430" s="8">
        <v>2021</v>
      </c>
      <c r="F430" s="215">
        <v>120687.45</v>
      </c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>
        <v>120687.45</v>
      </c>
      <c r="T430" s="26"/>
      <c r="U430" s="9"/>
      <c r="V430" s="172"/>
    </row>
    <row r="431" spans="1:22" ht="15" customHeight="1" x14ac:dyDescent="0.25">
      <c r="A431" s="214">
        <f t="shared" si="28"/>
        <v>408</v>
      </c>
      <c r="B431" s="2">
        <f t="shared" si="28"/>
        <v>89</v>
      </c>
      <c r="C431" s="216" t="s">
        <v>57</v>
      </c>
      <c r="D431" s="216" t="s">
        <v>1401</v>
      </c>
      <c r="E431" s="8">
        <v>2021</v>
      </c>
      <c r="F431" s="215">
        <v>211737.26</v>
      </c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>
        <v>211737.26</v>
      </c>
      <c r="T431" s="26"/>
      <c r="U431" s="9"/>
      <c r="V431" s="172"/>
    </row>
    <row r="432" spans="1:22" ht="15" customHeight="1" x14ac:dyDescent="0.25">
      <c r="A432" s="214">
        <f t="shared" si="28"/>
        <v>409</v>
      </c>
      <c r="B432" s="2">
        <f t="shared" si="28"/>
        <v>90</v>
      </c>
      <c r="C432" s="216" t="s">
        <v>57</v>
      </c>
      <c r="D432" s="216" t="s">
        <v>1402</v>
      </c>
      <c r="E432" s="8">
        <v>2021</v>
      </c>
      <c r="F432" s="215">
        <v>126471.05</v>
      </c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>
        <v>126471.05</v>
      </c>
      <c r="T432" s="26"/>
      <c r="U432" s="9"/>
      <c r="V432" s="172"/>
    </row>
    <row r="433" spans="1:22" ht="15" customHeight="1" x14ac:dyDescent="0.25">
      <c r="A433" s="4">
        <f t="shared" si="28"/>
        <v>410</v>
      </c>
      <c r="B433" s="22">
        <f t="shared" si="28"/>
        <v>91</v>
      </c>
      <c r="C433" s="2" t="s">
        <v>1336</v>
      </c>
      <c r="D433" s="2" t="s">
        <v>1021</v>
      </c>
      <c r="E433" s="8">
        <v>2021</v>
      </c>
      <c r="F433" s="24">
        <v>6753414.9299999997</v>
      </c>
      <c r="G433" s="26">
        <v>0</v>
      </c>
      <c r="H433" s="26">
        <v>0</v>
      </c>
      <c r="I433" s="26">
        <v>0</v>
      </c>
      <c r="J433" s="26">
        <v>0</v>
      </c>
      <c r="K433" s="26">
        <v>0</v>
      </c>
      <c r="L433" s="26"/>
      <c r="M433" s="26">
        <v>0</v>
      </c>
      <c r="N433" s="26">
        <v>0</v>
      </c>
      <c r="O433" s="26">
        <v>6753414.9299999997</v>
      </c>
      <c r="P433" s="26">
        <v>0</v>
      </c>
      <c r="Q433" s="26">
        <v>0</v>
      </c>
      <c r="R433" s="26">
        <v>0</v>
      </c>
      <c r="S433" s="26"/>
      <c r="T433" s="1"/>
      <c r="U433" s="112"/>
      <c r="V433" s="172"/>
    </row>
    <row r="434" spans="1:22" ht="15" customHeight="1" x14ac:dyDescent="0.25">
      <c r="A434" s="4">
        <f t="shared" si="28"/>
        <v>411</v>
      </c>
      <c r="B434" s="22">
        <f t="shared" si="28"/>
        <v>92</v>
      </c>
      <c r="C434" s="2" t="s">
        <v>1336</v>
      </c>
      <c r="D434" s="2" t="s">
        <v>1022</v>
      </c>
      <c r="E434" s="8">
        <v>2021</v>
      </c>
      <c r="F434" s="24">
        <v>4732080.6900000004</v>
      </c>
      <c r="G434" s="26">
        <v>0</v>
      </c>
      <c r="H434" s="26">
        <v>0</v>
      </c>
      <c r="I434" s="26">
        <v>0</v>
      </c>
      <c r="J434" s="26">
        <v>0</v>
      </c>
      <c r="K434" s="26">
        <v>0</v>
      </c>
      <c r="L434" s="26"/>
      <c r="M434" s="26">
        <v>0</v>
      </c>
      <c r="N434" s="26">
        <v>0</v>
      </c>
      <c r="O434" s="26">
        <v>4732080.6900000004</v>
      </c>
      <c r="P434" s="26">
        <v>0</v>
      </c>
      <c r="Q434" s="26">
        <v>0</v>
      </c>
      <c r="R434" s="26">
        <v>0</v>
      </c>
      <c r="S434" s="26"/>
      <c r="T434" s="1"/>
      <c r="U434" s="112"/>
      <c r="V434" s="172"/>
    </row>
    <row r="435" spans="1:22" ht="15" customHeight="1" x14ac:dyDescent="0.25">
      <c r="A435" s="4">
        <f t="shared" si="28"/>
        <v>412</v>
      </c>
      <c r="B435" s="22">
        <f t="shared" si="28"/>
        <v>93</v>
      </c>
      <c r="C435" s="2" t="s">
        <v>1336</v>
      </c>
      <c r="D435" s="2" t="s">
        <v>1023</v>
      </c>
      <c r="E435" s="8">
        <v>2021</v>
      </c>
      <c r="F435" s="24">
        <v>4584566.8499999996</v>
      </c>
      <c r="G435" s="26">
        <v>0</v>
      </c>
      <c r="H435" s="26">
        <v>0</v>
      </c>
      <c r="I435" s="26">
        <v>0</v>
      </c>
      <c r="J435" s="26">
        <v>0</v>
      </c>
      <c r="K435" s="26">
        <v>0</v>
      </c>
      <c r="L435" s="26"/>
      <c r="M435" s="26">
        <v>0</v>
      </c>
      <c r="N435" s="26">
        <v>0</v>
      </c>
      <c r="O435" s="26">
        <v>4584566.8499999996</v>
      </c>
      <c r="P435" s="26">
        <v>0</v>
      </c>
      <c r="Q435" s="26">
        <v>0</v>
      </c>
      <c r="R435" s="26">
        <v>0</v>
      </c>
      <c r="S435" s="26"/>
      <c r="T435" s="1"/>
      <c r="U435" s="112"/>
      <c r="V435" s="172"/>
    </row>
    <row r="436" spans="1:22" ht="15" customHeight="1" x14ac:dyDescent="0.25">
      <c r="A436" s="4">
        <f t="shared" si="28"/>
        <v>413</v>
      </c>
      <c r="B436" s="22">
        <f t="shared" si="28"/>
        <v>94</v>
      </c>
      <c r="C436" s="2" t="s">
        <v>1336</v>
      </c>
      <c r="D436" s="2" t="s">
        <v>1029</v>
      </c>
      <c r="E436" s="8">
        <v>2021</v>
      </c>
      <c r="F436" s="24">
        <v>1806236.29</v>
      </c>
      <c r="G436" s="26">
        <v>0</v>
      </c>
      <c r="H436" s="26">
        <v>0</v>
      </c>
      <c r="I436" s="26">
        <v>0</v>
      </c>
      <c r="J436" s="26">
        <v>0</v>
      </c>
      <c r="K436" s="26">
        <v>0</v>
      </c>
      <c r="L436" s="26"/>
      <c r="M436" s="26">
        <v>0</v>
      </c>
      <c r="N436" s="26">
        <v>0</v>
      </c>
      <c r="O436" s="26">
        <v>1806236.29</v>
      </c>
      <c r="P436" s="26">
        <v>0</v>
      </c>
      <c r="Q436" s="26">
        <v>0</v>
      </c>
      <c r="R436" s="26">
        <v>0</v>
      </c>
      <c r="S436" s="26"/>
      <c r="T436" s="1"/>
      <c r="U436" s="112"/>
      <c r="V436" s="172"/>
    </row>
    <row r="437" spans="1:22" ht="15" customHeight="1" x14ac:dyDescent="0.25">
      <c r="A437" s="4">
        <f t="shared" si="28"/>
        <v>414</v>
      </c>
      <c r="B437" s="22">
        <f t="shared" si="28"/>
        <v>95</v>
      </c>
      <c r="C437" s="2" t="s">
        <v>1336</v>
      </c>
      <c r="D437" s="2" t="s">
        <v>677</v>
      </c>
      <c r="E437" s="8">
        <v>2021</v>
      </c>
      <c r="F437" s="24">
        <v>2609221.54</v>
      </c>
      <c r="G437" s="26">
        <v>2609221.54</v>
      </c>
      <c r="H437" s="26">
        <v>0</v>
      </c>
      <c r="I437" s="26">
        <v>0</v>
      </c>
      <c r="J437" s="26">
        <v>0</v>
      </c>
      <c r="K437" s="26">
        <v>0</v>
      </c>
      <c r="L437" s="26"/>
      <c r="M437" s="26">
        <v>0</v>
      </c>
      <c r="N437" s="26">
        <v>0</v>
      </c>
      <c r="O437" s="26">
        <v>0</v>
      </c>
      <c r="P437" s="26">
        <v>0</v>
      </c>
      <c r="Q437" s="26">
        <v>0</v>
      </c>
      <c r="R437" s="26">
        <v>0</v>
      </c>
      <c r="S437" s="26"/>
      <c r="T437" s="1"/>
      <c r="U437" s="112"/>
      <c r="V437" s="172"/>
    </row>
    <row r="438" spans="1:22" ht="15" customHeight="1" x14ac:dyDescent="0.25">
      <c r="A438" s="4">
        <f t="shared" si="28"/>
        <v>415</v>
      </c>
      <c r="B438" s="22">
        <f t="shared" si="28"/>
        <v>96</v>
      </c>
      <c r="C438" s="2" t="s">
        <v>1336</v>
      </c>
      <c r="D438" s="2" t="s">
        <v>1030</v>
      </c>
      <c r="E438" s="8">
        <v>2021</v>
      </c>
      <c r="F438" s="24">
        <v>4235820.5599999996</v>
      </c>
      <c r="G438" s="26">
        <v>0</v>
      </c>
      <c r="H438" s="26">
        <v>0</v>
      </c>
      <c r="I438" s="26">
        <v>0</v>
      </c>
      <c r="J438" s="26">
        <v>0</v>
      </c>
      <c r="K438" s="26">
        <v>0</v>
      </c>
      <c r="L438" s="26"/>
      <c r="M438" s="26">
        <v>0</v>
      </c>
      <c r="N438" s="26">
        <v>0</v>
      </c>
      <c r="O438" s="26">
        <v>4235820.5599999996</v>
      </c>
      <c r="P438" s="26">
        <v>0</v>
      </c>
      <c r="Q438" s="26">
        <v>0</v>
      </c>
      <c r="R438" s="26">
        <v>0</v>
      </c>
      <c r="S438" s="26"/>
      <c r="T438" s="1"/>
      <c r="U438" s="112"/>
      <c r="V438" s="172"/>
    </row>
    <row r="439" spans="1:22" ht="15" customHeight="1" x14ac:dyDescent="0.25">
      <c r="A439" s="4">
        <f t="shared" si="28"/>
        <v>416</v>
      </c>
      <c r="B439" s="22">
        <f t="shared" si="28"/>
        <v>97</v>
      </c>
      <c r="C439" s="2" t="s">
        <v>306</v>
      </c>
      <c r="D439" s="2" t="s">
        <v>1252</v>
      </c>
      <c r="E439" s="8">
        <v>2021</v>
      </c>
      <c r="F439" s="24">
        <v>1629972.73</v>
      </c>
      <c r="G439" s="26">
        <v>1629972.73</v>
      </c>
      <c r="H439" s="26">
        <v>0</v>
      </c>
      <c r="I439" s="26"/>
      <c r="J439" s="26"/>
      <c r="K439" s="26">
        <v>0</v>
      </c>
      <c r="L439" s="26"/>
      <c r="M439" s="26"/>
      <c r="N439" s="26">
        <v>0</v>
      </c>
      <c r="O439" s="26">
        <v>0</v>
      </c>
      <c r="P439" s="26">
        <v>0</v>
      </c>
      <c r="Q439" s="26">
        <v>0</v>
      </c>
      <c r="R439" s="26">
        <v>0</v>
      </c>
      <c r="S439" s="26"/>
      <c r="T439" s="1"/>
      <c r="U439" s="112"/>
      <c r="V439" s="172"/>
    </row>
    <row r="440" spans="1:22" ht="15" customHeight="1" x14ac:dyDescent="0.25">
      <c r="A440" s="4">
        <f t="shared" ref="A440:A449" si="29">+A439+1</f>
        <v>417</v>
      </c>
      <c r="B440" s="22">
        <f t="shared" ref="B440:B449" si="30">B439+1</f>
        <v>98</v>
      </c>
      <c r="C440" s="2" t="s">
        <v>278</v>
      </c>
      <c r="D440" s="2" t="s">
        <v>1221</v>
      </c>
      <c r="E440" s="8">
        <v>2021</v>
      </c>
      <c r="F440" s="24">
        <v>213176.53999999998</v>
      </c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>
        <v>164321.82999999999</v>
      </c>
      <c r="T440" s="1">
        <v>48854.71</v>
      </c>
      <c r="U440" s="112"/>
      <c r="V440" s="172"/>
    </row>
    <row r="441" spans="1:22" ht="15" customHeight="1" x14ac:dyDescent="0.25">
      <c r="A441" s="4">
        <f t="shared" si="29"/>
        <v>418</v>
      </c>
      <c r="B441" s="22">
        <f t="shared" si="30"/>
        <v>99</v>
      </c>
      <c r="C441" s="2" t="s">
        <v>658</v>
      </c>
      <c r="D441" s="2" t="s">
        <v>1233</v>
      </c>
      <c r="E441" s="8">
        <v>2021</v>
      </c>
      <c r="F441" s="24">
        <v>84511.06</v>
      </c>
      <c r="G441" s="26">
        <v>0</v>
      </c>
      <c r="H441" s="26">
        <v>0</v>
      </c>
      <c r="I441" s="26">
        <v>0</v>
      </c>
      <c r="J441" s="26">
        <v>0</v>
      </c>
      <c r="K441" s="26">
        <v>0</v>
      </c>
      <c r="L441" s="26"/>
      <c r="M441" s="26">
        <v>0</v>
      </c>
      <c r="N441" s="26">
        <v>0</v>
      </c>
      <c r="O441" s="26">
        <v>0</v>
      </c>
      <c r="P441" s="26">
        <v>0</v>
      </c>
      <c r="Q441" s="26"/>
      <c r="R441" s="26"/>
      <c r="S441" s="26">
        <v>56836.72</v>
      </c>
      <c r="T441" s="1">
        <v>27674.34</v>
      </c>
      <c r="U441" s="112"/>
      <c r="V441" s="172"/>
    </row>
    <row r="442" spans="1:22" ht="15" customHeight="1" x14ac:dyDescent="0.25">
      <c r="A442" s="4">
        <f t="shared" si="29"/>
        <v>419</v>
      </c>
      <c r="B442" s="22">
        <f t="shared" si="30"/>
        <v>100</v>
      </c>
      <c r="C442" s="2" t="s">
        <v>658</v>
      </c>
      <c r="D442" s="2" t="s">
        <v>1234</v>
      </c>
      <c r="E442" s="8">
        <v>2021</v>
      </c>
      <c r="F442" s="24">
        <v>84638.61</v>
      </c>
      <c r="G442" s="26">
        <v>0</v>
      </c>
      <c r="H442" s="26">
        <v>0</v>
      </c>
      <c r="I442" s="26">
        <v>0</v>
      </c>
      <c r="J442" s="26">
        <v>0</v>
      </c>
      <c r="K442" s="26">
        <v>0</v>
      </c>
      <c r="L442" s="26"/>
      <c r="M442" s="26">
        <v>0</v>
      </c>
      <c r="N442" s="26">
        <v>0</v>
      </c>
      <c r="O442" s="26">
        <v>0</v>
      </c>
      <c r="P442" s="26">
        <v>0</v>
      </c>
      <c r="Q442" s="26"/>
      <c r="R442" s="26"/>
      <c r="S442" s="26">
        <v>56876.27</v>
      </c>
      <c r="T442" s="1">
        <v>27762.34</v>
      </c>
      <c r="U442" s="112"/>
      <c r="V442" s="172"/>
    </row>
    <row r="443" spans="1:22" ht="15" customHeight="1" x14ac:dyDescent="0.25">
      <c r="A443" s="4">
        <f t="shared" si="29"/>
        <v>420</v>
      </c>
      <c r="B443" s="22">
        <f t="shared" si="30"/>
        <v>101</v>
      </c>
      <c r="C443" s="2" t="s">
        <v>658</v>
      </c>
      <c r="D443" s="2" t="s">
        <v>1235</v>
      </c>
      <c r="E443" s="8">
        <v>2021</v>
      </c>
      <c r="F443" s="24">
        <v>85764.96</v>
      </c>
      <c r="G443" s="26">
        <v>0</v>
      </c>
      <c r="H443" s="26">
        <v>0</v>
      </c>
      <c r="I443" s="26">
        <v>0</v>
      </c>
      <c r="J443" s="26">
        <v>0</v>
      </c>
      <c r="K443" s="26">
        <v>0</v>
      </c>
      <c r="L443" s="26"/>
      <c r="M443" s="26">
        <v>0</v>
      </c>
      <c r="N443" s="26">
        <v>0</v>
      </c>
      <c r="O443" s="26">
        <v>0</v>
      </c>
      <c r="P443" s="26">
        <v>0</v>
      </c>
      <c r="Q443" s="26"/>
      <c r="R443" s="26"/>
      <c r="S443" s="26">
        <v>58023.12</v>
      </c>
      <c r="T443" s="1">
        <v>27741.84</v>
      </c>
      <c r="U443" s="112"/>
      <c r="V443" s="172"/>
    </row>
    <row r="444" spans="1:22" ht="15" customHeight="1" x14ac:dyDescent="0.25">
      <c r="A444" s="4">
        <f t="shared" si="29"/>
        <v>421</v>
      </c>
      <c r="B444" s="22">
        <f t="shared" si="30"/>
        <v>102</v>
      </c>
      <c r="C444" s="2" t="s">
        <v>658</v>
      </c>
      <c r="D444" s="2" t="s">
        <v>1236</v>
      </c>
      <c r="E444" s="8">
        <v>2021</v>
      </c>
      <c r="F444" s="24">
        <v>83220.56</v>
      </c>
      <c r="G444" s="26">
        <v>0</v>
      </c>
      <c r="H444" s="26">
        <v>0</v>
      </c>
      <c r="I444" s="26">
        <v>0</v>
      </c>
      <c r="J444" s="26">
        <v>0</v>
      </c>
      <c r="K444" s="26">
        <v>0</v>
      </c>
      <c r="L444" s="26"/>
      <c r="M444" s="26">
        <v>0</v>
      </c>
      <c r="N444" s="26">
        <v>0</v>
      </c>
      <c r="O444" s="26">
        <v>0</v>
      </c>
      <c r="P444" s="26">
        <v>0</v>
      </c>
      <c r="Q444" s="26"/>
      <c r="R444" s="26"/>
      <c r="S444" s="26">
        <v>55160.77</v>
      </c>
      <c r="T444" s="1">
        <v>28059.79</v>
      </c>
      <c r="U444" s="112"/>
      <c r="V444" s="172"/>
    </row>
    <row r="445" spans="1:22" ht="15" customHeight="1" x14ac:dyDescent="0.25">
      <c r="A445" s="4">
        <f t="shared" si="29"/>
        <v>422</v>
      </c>
      <c r="B445" s="22">
        <f t="shared" si="30"/>
        <v>103</v>
      </c>
      <c r="C445" s="2" t="s">
        <v>658</v>
      </c>
      <c r="D445" s="2" t="s">
        <v>1237</v>
      </c>
      <c r="E445" s="8">
        <v>2021</v>
      </c>
      <c r="F445" s="24">
        <v>84590.540000000008</v>
      </c>
      <c r="G445" s="26">
        <v>0</v>
      </c>
      <c r="H445" s="26">
        <v>0</v>
      </c>
      <c r="I445" s="26">
        <v>0</v>
      </c>
      <c r="J445" s="26">
        <v>0</v>
      </c>
      <c r="K445" s="26">
        <v>0</v>
      </c>
      <c r="L445" s="26"/>
      <c r="M445" s="26">
        <v>0</v>
      </c>
      <c r="N445" s="26">
        <v>0</v>
      </c>
      <c r="O445" s="26">
        <v>0</v>
      </c>
      <c r="P445" s="26">
        <v>0</v>
      </c>
      <c r="Q445" s="26">
        <v>0</v>
      </c>
      <c r="R445" s="26"/>
      <c r="S445" s="26">
        <v>56955.360000000001</v>
      </c>
      <c r="T445" s="1">
        <v>27635.18</v>
      </c>
      <c r="U445" s="112"/>
      <c r="V445" s="172"/>
    </row>
    <row r="446" spans="1:22" ht="15" customHeight="1" x14ac:dyDescent="0.25">
      <c r="A446" s="4">
        <f t="shared" si="29"/>
        <v>423</v>
      </c>
      <c r="B446" s="22">
        <f t="shared" si="30"/>
        <v>104</v>
      </c>
      <c r="C446" s="2" t="s">
        <v>658</v>
      </c>
      <c r="D446" s="2" t="s">
        <v>1238</v>
      </c>
      <c r="E446" s="8">
        <v>2021</v>
      </c>
      <c r="F446" s="24">
        <v>86079.75</v>
      </c>
      <c r="G446" s="26">
        <v>0</v>
      </c>
      <c r="H446" s="26">
        <v>0</v>
      </c>
      <c r="I446" s="26">
        <v>0</v>
      </c>
      <c r="J446" s="26">
        <v>0</v>
      </c>
      <c r="K446" s="26">
        <v>0</v>
      </c>
      <c r="L446" s="26"/>
      <c r="M446" s="26">
        <v>0</v>
      </c>
      <c r="N446" s="26">
        <v>0</v>
      </c>
      <c r="O446" s="26">
        <v>0</v>
      </c>
      <c r="P446" s="26">
        <v>0</v>
      </c>
      <c r="Q446" s="26">
        <v>0</v>
      </c>
      <c r="R446" s="26"/>
      <c r="S446" s="26">
        <v>58442.31</v>
      </c>
      <c r="T446" s="1">
        <v>27637.439999999999</v>
      </c>
      <c r="U446" s="112"/>
      <c r="V446" s="172"/>
    </row>
    <row r="447" spans="1:22" ht="15" customHeight="1" x14ac:dyDescent="0.25">
      <c r="A447" s="4">
        <f t="shared" si="29"/>
        <v>424</v>
      </c>
      <c r="B447" s="22">
        <f t="shared" si="30"/>
        <v>105</v>
      </c>
      <c r="C447" s="2" t="s">
        <v>658</v>
      </c>
      <c r="D447" s="2" t="s">
        <v>1239</v>
      </c>
      <c r="E447" s="8">
        <v>2021</v>
      </c>
      <c r="F447" s="24">
        <v>84517.66</v>
      </c>
      <c r="G447" s="26">
        <v>0</v>
      </c>
      <c r="H447" s="26">
        <v>0</v>
      </c>
      <c r="I447" s="26">
        <v>0</v>
      </c>
      <c r="J447" s="26">
        <v>0</v>
      </c>
      <c r="K447" s="26">
        <v>0</v>
      </c>
      <c r="L447" s="26"/>
      <c r="M447" s="26">
        <v>0</v>
      </c>
      <c r="N447" s="26">
        <v>0</v>
      </c>
      <c r="O447" s="26">
        <v>0</v>
      </c>
      <c r="P447" s="26">
        <v>0</v>
      </c>
      <c r="Q447" s="26">
        <v>0</v>
      </c>
      <c r="R447" s="26"/>
      <c r="S447" s="26">
        <v>56968.55</v>
      </c>
      <c r="T447" s="1">
        <v>27549.11</v>
      </c>
      <c r="U447" s="112"/>
      <c r="V447" s="172"/>
    </row>
    <row r="448" spans="1:22" ht="15" customHeight="1" x14ac:dyDescent="0.25">
      <c r="A448" s="4">
        <f t="shared" si="29"/>
        <v>425</v>
      </c>
      <c r="B448" s="22">
        <f t="shared" si="30"/>
        <v>106</v>
      </c>
      <c r="C448" s="2" t="s">
        <v>658</v>
      </c>
      <c r="D448" s="2" t="s">
        <v>1240</v>
      </c>
      <c r="E448" s="8">
        <v>2021</v>
      </c>
      <c r="F448" s="24">
        <v>84578.59</v>
      </c>
      <c r="G448" s="26">
        <v>0</v>
      </c>
      <c r="H448" s="26">
        <v>0</v>
      </c>
      <c r="I448" s="26">
        <v>0</v>
      </c>
      <c r="J448" s="26">
        <v>0</v>
      </c>
      <c r="K448" s="26">
        <v>0</v>
      </c>
      <c r="L448" s="26"/>
      <c r="M448" s="26">
        <v>0</v>
      </c>
      <c r="N448" s="26">
        <v>0</v>
      </c>
      <c r="O448" s="26">
        <v>0</v>
      </c>
      <c r="P448" s="26">
        <v>0</v>
      </c>
      <c r="Q448" s="26">
        <v>0</v>
      </c>
      <c r="R448" s="26"/>
      <c r="S448" s="26">
        <v>56902.64</v>
      </c>
      <c r="T448" s="1">
        <v>27675.95</v>
      </c>
      <c r="U448" s="112"/>
      <c r="V448" s="172"/>
    </row>
    <row r="449" spans="1:22" ht="15" customHeight="1" x14ac:dyDescent="0.25">
      <c r="A449" s="4">
        <f t="shared" si="29"/>
        <v>426</v>
      </c>
      <c r="B449" s="22">
        <f t="shared" si="30"/>
        <v>107</v>
      </c>
      <c r="C449" s="2" t="s">
        <v>658</v>
      </c>
      <c r="D449" s="2" t="s">
        <v>1241</v>
      </c>
      <c r="E449" s="8">
        <v>2021</v>
      </c>
      <c r="F449" s="24">
        <v>81760.900000000009</v>
      </c>
      <c r="G449" s="26">
        <v>0</v>
      </c>
      <c r="H449" s="26">
        <v>0</v>
      </c>
      <c r="I449" s="26">
        <v>0</v>
      </c>
      <c r="J449" s="26">
        <v>0</v>
      </c>
      <c r="K449" s="26">
        <v>0</v>
      </c>
      <c r="L449" s="26"/>
      <c r="M449" s="26">
        <v>0</v>
      </c>
      <c r="N449" s="26">
        <v>0</v>
      </c>
      <c r="O449" s="26">
        <v>0</v>
      </c>
      <c r="P449" s="26">
        <v>0</v>
      </c>
      <c r="Q449" s="26">
        <v>0</v>
      </c>
      <c r="R449" s="26"/>
      <c r="S449" s="26">
        <v>53940.91</v>
      </c>
      <c r="T449" s="1">
        <v>27819.99</v>
      </c>
      <c r="U449" s="112"/>
      <c r="V449" s="172"/>
    </row>
    <row r="450" spans="1:22" s="86" customFormat="1" x14ac:dyDescent="0.25">
      <c r="A450" s="147"/>
      <c r="B450" s="143"/>
      <c r="C450" s="143"/>
      <c r="D450" s="143" t="s">
        <v>1390</v>
      </c>
      <c r="E450" s="8"/>
      <c r="F450" s="53">
        <v>16853123109.360209</v>
      </c>
      <c r="G450" s="53">
        <v>2824041582.4176092</v>
      </c>
      <c r="H450" s="53">
        <v>1000524078.7141817</v>
      </c>
      <c r="I450" s="53">
        <v>957276722.79371119</v>
      </c>
      <c r="J450" s="53">
        <v>778071008.31998479</v>
      </c>
      <c r="K450" s="53">
        <v>251764480.3025336</v>
      </c>
      <c r="L450" s="53">
        <v>0</v>
      </c>
      <c r="M450" s="53">
        <v>166016407.29650357</v>
      </c>
      <c r="N450" s="53">
        <v>9062814.5999999996</v>
      </c>
      <c r="O450" s="53">
        <v>2729449270.0542622</v>
      </c>
      <c r="P450" s="53">
        <v>431081481.33866465</v>
      </c>
      <c r="Q450" s="53">
        <v>3665862607.1296225</v>
      </c>
      <c r="R450" s="53">
        <v>2024488961.4603786</v>
      </c>
      <c r="S450" s="53">
        <v>1522997230.8068321</v>
      </c>
      <c r="T450" s="53">
        <v>156014986.52134058</v>
      </c>
      <c r="U450" s="53">
        <v>336471477.60458791</v>
      </c>
      <c r="V450" s="172"/>
    </row>
    <row r="451" spans="1:22" s="86" customFormat="1" x14ac:dyDescent="0.25">
      <c r="A451" s="147"/>
      <c r="B451" s="143"/>
      <c r="C451" s="143"/>
      <c r="D451" s="143" t="s">
        <v>46</v>
      </c>
      <c r="E451" s="8"/>
      <c r="F451" s="53">
        <v>87397946.894485772</v>
      </c>
      <c r="G451" s="53">
        <v>4318891.6067933999</v>
      </c>
      <c r="H451" s="53">
        <v>3365593.3485459602</v>
      </c>
      <c r="I451" s="53">
        <v>8118103.71460074</v>
      </c>
      <c r="J451" s="53">
        <v>11741476.00566444</v>
      </c>
      <c r="K451" s="53">
        <v>0</v>
      </c>
      <c r="L451" s="53">
        <v>0</v>
      </c>
      <c r="M451" s="53">
        <v>0</v>
      </c>
      <c r="N451" s="53">
        <v>0</v>
      </c>
      <c r="O451" s="53">
        <v>12317630.840927999</v>
      </c>
      <c r="P451" s="53">
        <v>0</v>
      </c>
      <c r="Q451" s="53">
        <v>25088599.400799111</v>
      </c>
      <c r="R451" s="53">
        <v>10991493.409471681</v>
      </c>
      <c r="S451" s="53">
        <v>8921485.996148577</v>
      </c>
      <c r="T451" s="53">
        <v>873979.46894485771</v>
      </c>
      <c r="U451" s="114">
        <v>1660693.1025889958</v>
      </c>
      <c r="V451" s="172"/>
    </row>
    <row r="452" spans="1:22" ht="15" customHeight="1" x14ac:dyDescent="0.25">
      <c r="A452" s="4">
        <f>++A449+1</f>
        <v>427</v>
      </c>
      <c r="B452" s="22">
        <f>B451+1</f>
        <v>1</v>
      </c>
      <c r="C452" s="2" t="s">
        <v>1365</v>
      </c>
      <c r="D452" s="2" t="s">
        <v>50</v>
      </c>
      <c r="E452" s="173" t="s">
        <v>1394</v>
      </c>
      <c r="F452" s="24">
        <v>21961375.044485763</v>
      </c>
      <c r="G452" s="26">
        <v>0</v>
      </c>
      <c r="H452" s="26">
        <v>0</v>
      </c>
      <c r="I452" s="26">
        <v>0</v>
      </c>
      <c r="J452" s="26">
        <v>0</v>
      </c>
      <c r="K452" s="26">
        <v>0</v>
      </c>
      <c r="L452" s="26"/>
      <c r="M452" s="26">
        <v>0</v>
      </c>
      <c r="N452" s="26">
        <v>0</v>
      </c>
      <c r="O452" s="26">
        <v>0</v>
      </c>
      <c r="P452" s="26">
        <v>0</v>
      </c>
      <c r="Q452" s="26">
        <v>19127347.440495051</v>
      </c>
      <c r="R452" s="26">
        <v>0</v>
      </c>
      <c r="S452" s="26">
        <v>2196137.5044485759</v>
      </c>
      <c r="T452" s="1">
        <v>219613.75044485761</v>
      </c>
      <c r="U452" s="112">
        <v>418276.34909727582</v>
      </c>
      <c r="V452" s="172"/>
    </row>
    <row r="453" spans="1:22" ht="15" customHeight="1" x14ac:dyDescent="0.25">
      <c r="A453" s="4">
        <f>A452+1</f>
        <v>428</v>
      </c>
      <c r="B453" s="22">
        <f>B452+1</f>
        <v>2</v>
      </c>
      <c r="C453" s="2" t="s">
        <v>52</v>
      </c>
      <c r="D453" s="2" t="s">
        <v>53</v>
      </c>
      <c r="E453" s="173" t="s">
        <v>1394</v>
      </c>
      <c r="F453" s="24">
        <v>6844508.3899999997</v>
      </c>
      <c r="G453" s="26">
        <v>0</v>
      </c>
      <c r="H453" s="26">
        <v>0</v>
      </c>
      <c r="I453" s="26">
        <v>0</v>
      </c>
      <c r="J453" s="26">
        <v>0</v>
      </c>
      <c r="K453" s="26">
        <v>0</v>
      </c>
      <c r="L453" s="26"/>
      <c r="M453" s="26">
        <v>0</v>
      </c>
      <c r="N453" s="26">
        <v>0</v>
      </c>
      <c r="O453" s="26">
        <v>0</v>
      </c>
      <c r="P453" s="26">
        <v>0</v>
      </c>
      <c r="Q453" s="26">
        <v>5961251.96030406</v>
      </c>
      <c r="R453" s="26">
        <v>0</v>
      </c>
      <c r="S453" s="26">
        <v>684450.83900000004</v>
      </c>
      <c r="T453" s="1">
        <v>68445.083899999998</v>
      </c>
      <c r="U453" s="112">
        <v>130360.50679594</v>
      </c>
      <c r="V453" s="172"/>
    </row>
    <row r="454" spans="1:22" ht="15" customHeight="1" x14ac:dyDescent="0.25">
      <c r="A454" s="4">
        <f>A453+1</f>
        <v>429</v>
      </c>
      <c r="B454" s="22">
        <f>B453+1</f>
        <v>3</v>
      </c>
      <c r="C454" s="2" t="s">
        <v>54</v>
      </c>
      <c r="D454" s="2" t="s">
        <v>55</v>
      </c>
      <c r="E454" s="173" t="s">
        <v>1394</v>
      </c>
      <c r="F454" s="24">
        <v>8343290.9400000013</v>
      </c>
      <c r="G454" s="26">
        <v>0</v>
      </c>
      <c r="H454" s="26">
        <v>0</v>
      </c>
      <c r="I454" s="26">
        <v>0</v>
      </c>
      <c r="J454" s="26">
        <v>0</v>
      </c>
      <c r="K454" s="26">
        <v>0</v>
      </c>
      <c r="L454" s="26"/>
      <c r="M454" s="26">
        <v>0</v>
      </c>
      <c r="N454" s="26">
        <v>0</v>
      </c>
      <c r="O454" s="26">
        <v>0</v>
      </c>
      <c r="P454" s="26">
        <v>0</v>
      </c>
      <c r="Q454" s="26">
        <v>0</v>
      </c>
      <c r="R454" s="26">
        <v>7266622.6173567604</v>
      </c>
      <c r="S454" s="26">
        <v>834329.09400000004</v>
      </c>
      <c r="T454" s="1">
        <v>83432.909400000004</v>
      </c>
      <c r="U454" s="112">
        <v>158906.31924324002</v>
      </c>
      <c r="V454" s="172"/>
    </row>
    <row r="455" spans="1:22" ht="15" customHeight="1" x14ac:dyDescent="0.25">
      <c r="A455" s="4">
        <f>A454+1</f>
        <v>430</v>
      </c>
      <c r="B455" s="22">
        <f>B454+1</f>
        <v>4</v>
      </c>
      <c r="C455" s="2" t="s">
        <v>54</v>
      </c>
      <c r="D455" s="2" t="s">
        <v>56</v>
      </c>
      <c r="E455" s="173" t="s">
        <v>1394</v>
      </c>
      <c r="F455" s="24">
        <v>11828796.82</v>
      </c>
      <c r="G455" s="26">
        <v>0</v>
      </c>
      <c r="H455" s="26">
        <v>0</v>
      </c>
      <c r="I455" s="26">
        <v>0</v>
      </c>
      <c r="J455" s="26">
        <v>0</v>
      </c>
      <c r="K455" s="26">
        <v>0</v>
      </c>
      <c r="L455" s="26"/>
      <c r="M455" s="26">
        <v>0</v>
      </c>
      <c r="N455" s="26">
        <v>0</v>
      </c>
      <c r="O455" s="26">
        <v>6651371.2383216005</v>
      </c>
      <c r="P455" s="26">
        <v>0</v>
      </c>
      <c r="Q455" s="26">
        <v>0</v>
      </c>
      <c r="R455" s="26">
        <v>3724870.7921149204</v>
      </c>
      <c r="S455" s="26">
        <v>1107359.4236000001</v>
      </c>
      <c r="T455" s="1">
        <v>118287.9682</v>
      </c>
      <c r="U455" s="112">
        <v>226907.39776348002</v>
      </c>
      <c r="V455" s="172"/>
    </row>
    <row r="456" spans="1:22" ht="15" customHeight="1" x14ac:dyDescent="0.25">
      <c r="A456" s="4">
        <f>+A455+1</f>
        <v>431</v>
      </c>
      <c r="B456" s="22">
        <f>+B455+1</f>
        <v>5</v>
      </c>
      <c r="C456" s="22" t="s">
        <v>57</v>
      </c>
      <c r="D456" s="22" t="s">
        <v>59</v>
      </c>
      <c r="E456" s="173" t="s">
        <v>1394</v>
      </c>
      <c r="F456" s="24">
        <v>9945460.0500000007</v>
      </c>
      <c r="G456" s="26">
        <v>0</v>
      </c>
      <c r="H456" s="26">
        <v>0</v>
      </c>
      <c r="I456" s="26">
        <v>4867623.1978659602</v>
      </c>
      <c r="J456" s="26">
        <v>3666513.3848187597</v>
      </c>
      <c r="K456" s="26">
        <v>0</v>
      </c>
      <c r="L456" s="26"/>
      <c r="M456" s="26">
        <v>0</v>
      </c>
      <c r="N456" s="26">
        <v>0</v>
      </c>
      <c r="O456" s="26">
        <v>0</v>
      </c>
      <c r="P456" s="26">
        <v>0</v>
      </c>
      <c r="Q456" s="26">
        <v>0</v>
      </c>
      <c r="R456" s="26">
        <v>0</v>
      </c>
      <c r="S456" s="26">
        <v>1125244.5843</v>
      </c>
      <c r="T456" s="1">
        <v>99454.600500000015</v>
      </c>
      <c r="U456" s="112">
        <v>186624.28251528004</v>
      </c>
      <c r="V456" s="172"/>
    </row>
    <row r="457" spans="1:22" ht="15" customHeight="1" x14ac:dyDescent="0.25">
      <c r="A457" s="4">
        <f t="shared" ref="A457:B461" si="31">A456+1</f>
        <v>432</v>
      </c>
      <c r="B457" s="22">
        <f t="shared" si="31"/>
        <v>6</v>
      </c>
      <c r="C457" s="22" t="s">
        <v>57</v>
      </c>
      <c r="D457" s="22" t="s">
        <v>61</v>
      </c>
      <c r="E457" s="173" t="s">
        <v>1394</v>
      </c>
      <c r="F457" s="24">
        <v>4600713.67</v>
      </c>
      <c r="G457" s="26">
        <v>0</v>
      </c>
      <c r="H457" s="26">
        <v>0</v>
      </c>
      <c r="I457" s="26">
        <v>0</v>
      </c>
      <c r="J457" s="26">
        <v>3871942.2218173197</v>
      </c>
      <c r="K457" s="26">
        <v>0</v>
      </c>
      <c r="L457" s="26"/>
      <c r="M457" s="26">
        <v>0</v>
      </c>
      <c r="N457" s="26">
        <v>0</v>
      </c>
      <c r="O457" s="26">
        <v>0</v>
      </c>
      <c r="P457" s="26">
        <v>0</v>
      </c>
      <c r="Q457" s="26">
        <v>0</v>
      </c>
      <c r="R457" s="26">
        <v>0</v>
      </c>
      <c r="S457" s="26">
        <v>598092.77710000006</v>
      </c>
      <c r="T457" s="1">
        <v>46007.136700000003</v>
      </c>
      <c r="U457" s="112">
        <v>84671.534382680009</v>
      </c>
      <c r="V457" s="172"/>
    </row>
    <row r="458" spans="1:22" ht="15" customHeight="1" x14ac:dyDescent="0.25">
      <c r="A458" s="4">
        <f t="shared" si="31"/>
        <v>433</v>
      </c>
      <c r="B458" s="22">
        <f t="shared" si="31"/>
        <v>7</v>
      </c>
      <c r="C458" s="22" t="s">
        <v>57</v>
      </c>
      <c r="D458" s="22" t="s">
        <v>62</v>
      </c>
      <c r="E458" s="173" t="s">
        <v>1394</v>
      </c>
      <c r="F458" s="24">
        <v>4177619.8499999996</v>
      </c>
      <c r="G458" s="26">
        <v>0</v>
      </c>
      <c r="H458" s="26">
        <v>1336861.4011586399</v>
      </c>
      <c r="I458" s="26">
        <v>1396706.4533734198</v>
      </c>
      <c r="J458" s="26">
        <v>874443.03741816001</v>
      </c>
      <c r="K458" s="26">
        <v>0</v>
      </c>
      <c r="L458" s="26"/>
      <c r="M458" s="26">
        <v>0</v>
      </c>
      <c r="N458" s="26">
        <v>0</v>
      </c>
      <c r="O458" s="26">
        <v>0</v>
      </c>
      <c r="P458" s="26">
        <v>0</v>
      </c>
      <c r="Q458" s="26">
        <v>0</v>
      </c>
      <c r="R458" s="26">
        <v>0</v>
      </c>
      <c r="S458" s="26">
        <v>448932.8688</v>
      </c>
      <c r="T458" s="1">
        <v>41776.198499999999</v>
      </c>
      <c r="U458" s="112">
        <v>78899.89074978001</v>
      </c>
      <c r="V458" s="172"/>
    </row>
    <row r="459" spans="1:22" ht="15" customHeight="1" x14ac:dyDescent="0.25">
      <c r="A459" s="4">
        <f t="shared" si="31"/>
        <v>434</v>
      </c>
      <c r="B459" s="22">
        <f t="shared" si="31"/>
        <v>8</v>
      </c>
      <c r="C459" s="22" t="s">
        <v>57</v>
      </c>
      <c r="D459" s="22" t="s">
        <v>64</v>
      </c>
      <c r="E459" s="173" t="s">
        <v>1394</v>
      </c>
      <c r="F459" s="24">
        <v>737164.28</v>
      </c>
      <c r="G459" s="26">
        <v>0</v>
      </c>
      <c r="H459" s="26">
        <v>463342.00615163997</v>
      </c>
      <c r="I459" s="26">
        <v>178694.17217147999</v>
      </c>
      <c r="J459" s="26">
        <v>0</v>
      </c>
      <c r="K459" s="26">
        <v>0</v>
      </c>
      <c r="L459" s="26"/>
      <c r="M459" s="26">
        <v>0</v>
      </c>
      <c r="N459" s="26">
        <v>0</v>
      </c>
      <c r="O459" s="26">
        <v>0</v>
      </c>
      <c r="P459" s="26">
        <v>0</v>
      </c>
      <c r="Q459" s="26">
        <v>0</v>
      </c>
      <c r="R459" s="26">
        <v>0</v>
      </c>
      <c r="S459" s="26">
        <v>73716.428000000014</v>
      </c>
      <c r="T459" s="1">
        <v>7371.6428000000005</v>
      </c>
      <c r="U459" s="112">
        <v>14040.030876879999</v>
      </c>
      <c r="V459" s="172"/>
    </row>
    <row r="460" spans="1:22" ht="15" customHeight="1" x14ac:dyDescent="0.25">
      <c r="A460" s="4">
        <f t="shared" si="31"/>
        <v>435</v>
      </c>
      <c r="B460" s="22">
        <f t="shared" si="31"/>
        <v>9</v>
      </c>
      <c r="C460" s="2" t="s">
        <v>57</v>
      </c>
      <c r="D460" s="2" t="s">
        <v>65</v>
      </c>
      <c r="E460" s="173" t="s">
        <v>1394</v>
      </c>
      <c r="F460" s="24">
        <v>7305668.6200000001</v>
      </c>
      <c r="G460" s="26">
        <v>4318891.6067933999</v>
      </c>
      <c r="H460" s="26">
        <v>0</v>
      </c>
      <c r="I460" s="26">
        <v>0</v>
      </c>
      <c r="J460" s="26">
        <v>2066831.61776112</v>
      </c>
      <c r="K460" s="26">
        <v>0</v>
      </c>
      <c r="L460" s="26"/>
      <c r="M460" s="26">
        <v>0</v>
      </c>
      <c r="N460" s="26">
        <v>0</v>
      </c>
      <c r="O460" s="26">
        <v>0</v>
      </c>
      <c r="P460" s="26">
        <v>0</v>
      </c>
      <c r="Q460" s="26">
        <v>0</v>
      </c>
      <c r="R460" s="26">
        <v>0</v>
      </c>
      <c r="S460" s="26">
        <v>707245.87560000014</v>
      </c>
      <c r="T460" s="1">
        <v>73056.686200000011</v>
      </c>
      <c r="U460" s="112">
        <v>139642.83364548004</v>
      </c>
      <c r="V460" s="172"/>
    </row>
    <row r="461" spans="1:22" ht="15" customHeight="1" x14ac:dyDescent="0.25">
      <c r="A461" s="4">
        <f t="shared" si="31"/>
        <v>436</v>
      </c>
      <c r="B461" s="22">
        <f t="shared" si="31"/>
        <v>10</v>
      </c>
      <c r="C461" s="22" t="s">
        <v>57</v>
      </c>
      <c r="D461" s="22" t="s">
        <v>66</v>
      </c>
      <c r="E461" s="173" t="s">
        <v>1394</v>
      </c>
      <c r="F461" s="24">
        <v>11653349.229999999</v>
      </c>
      <c r="G461" s="26">
        <v>0</v>
      </c>
      <c r="H461" s="26">
        <v>1565389.9412356801</v>
      </c>
      <c r="I461" s="26">
        <v>1675079.89118988</v>
      </c>
      <c r="J461" s="26">
        <v>1261745.7438490801</v>
      </c>
      <c r="K461" s="26">
        <v>0</v>
      </c>
      <c r="L461" s="26"/>
      <c r="M461" s="26">
        <v>0</v>
      </c>
      <c r="N461" s="26">
        <v>0</v>
      </c>
      <c r="O461" s="26">
        <v>5666259.6026063999</v>
      </c>
      <c r="P461" s="26">
        <v>0</v>
      </c>
      <c r="Q461" s="26">
        <v>0</v>
      </c>
      <c r="R461" s="26">
        <v>0</v>
      </c>
      <c r="S461" s="26">
        <v>1145976.6013000002</v>
      </c>
      <c r="T461" s="1">
        <v>116533.49230000001</v>
      </c>
      <c r="U461" s="112">
        <v>222363.95751896</v>
      </c>
      <c r="V461" s="172"/>
    </row>
    <row r="462" spans="1:22" s="64" customFormat="1" x14ac:dyDescent="0.25">
      <c r="A462" s="54"/>
      <c r="B462" s="55"/>
      <c r="C462" s="55"/>
      <c r="D462" s="56" t="s">
        <v>67</v>
      </c>
      <c r="E462" s="173"/>
      <c r="F462" s="53">
        <v>1676961173.5117819</v>
      </c>
      <c r="G462" s="53">
        <v>185252282.91012016</v>
      </c>
      <c r="H462" s="53">
        <v>69801689.751940429</v>
      </c>
      <c r="I462" s="53">
        <v>74669574.944490492</v>
      </c>
      <c r="J462" s="53">
        <v>58467809.749473505</v>
      </c>
      <c r="K462" s="53">
        <v>24672847.245224755</v>
      </c>
      <c r="L462" s="53">
        <v>0</v>
      </c>
      <c r="M462" s="53">
        <v>0</v>
      </c>
      <c r="N462" s="53">
        <v>0</v>
      </c>
      <c r="O462" s="53">
        <v>180703979.89209285</v>
      </c>
      <c r="P462" s="53">
        <v>41719289.774868794</v>
      </c>
      <c r="Q462" s="53">
        <v>615530665.23152876</v>
      </c>
      <c r="R462" s="53">
        <v>220124836.96110973</v>
      </c>
      <c r="S462" s="53">
        <v>157153926.98242426</v>
      </c>
      <c r="T462" s="53">
        <v>15630713.714148726</v>
      </c>
      <c r="U462" s="114">
        <v>33233556.354359552</v>
      </c>
      <c r="V462" s="172"/>
    </row>
    <row r="463" spans="1:22" ht="15" customHeight="1" x14ac:dyDescent="0.25">
      <c r="A463" s="4">
        <f>+A461+1</f>
        <v>437</v>
      </c>
      <c r="B463" s="22">
        <v>1</v>
      </c>
      <c r="C463" s="2" t="s">
        <v>1365</v>
      </c>
      <c r="D463" s="2" t="s">
        <v>51</v>
      </c>
      <c r="E463" s="173" t="s">
        <v>1394</v>
      </c>
      <c r="F463" s="24">
        <v>21851296.546996798</v>
      </c>
      <c r="G463" s="26">
        <v>0</v>
      </c>
      <c r="H463" s="26">
        <v>0</v>
      </c>
      <c r="I463" s="26">
        <v>0</v>
      </c>
      <c r="J463" s="26">
        <v>0</v>
      </c>
      <c r="K463" s="26">
        <v>0</v>
      </c>
      <c r="L463" s="26"/>
      <c r="M463" s="26">
        <v>0</v>
      </c>
      <c r="N463" s="26">
        <v>0</v>
      </c>
      <c r="O463" s="26">
        <v>0</v>
      </c>
      <c r="P463" s="26">
        <v>0</v>
      </c>
      <c r="Q463" s="26">
        <v>19031474.13279305</v>
      </c>
      <c r="R463" s="26">
        <v>0</v>
      </c>
      <c r="S463" s="26">
        <v>2185129.6546996799</v>
      </c>
      <c r="T463" s="1">
        <v>218512.96546996798</v>
      </c>
      <c r="U463" s="112">
        <v>416179.79403410107</v>
      </c>
      <c r="V463" s="172"/>
    </row>
    <row r="464" spans="1:22" s="32" customFormat="1" ht="15" customHeight="1" x14ac:dyDescent="0.25">
      <c r="A464" s="4">
        <f t="shared" ref="A464:B479" si="32">+A463+1</f>
        <v>438</v>
      </c>
      <c r="B464" s="22">
        <f t="shared" si="32"/>
        <v>2</v>
      </c>
      <c r="C464" s="2" t="s">
        <v>68</v>
      </c>
      <c r="D464" s="2" t="s">
        <v>69</v>
      </c>
      <c r="E464" s="173" t="s">
        <v>1394</v>
      </c>
      <c r="F464" s="24">
        <v>5182418.4879168002</v>
      </c>
      <c r="G464" s="26">
        <v>0</v>
      </c>
      <c r="H464" s="26">
        <v>0</v>
      </c>
      <c r="I464" s="26">
        <v>0</v>
      </c>
      <c r="J464" s="26">
        <v>0</v>
      </c>
      <c r="K464" s="26">
        <v>0</v>
      </c>
      <c r="L464" s="26"/>
      <c r="M464" s="26">
        <v>0</v>
      </c>
      <c r="N464" s="26">
        <v>0</v>
      </c>
      <c r="O464" s="26">
        <v>0</v>
      </c>
      <c r="P464" s="26">
        <v>4513648.1117250882</v>
      </c>
      <c r="Q464" s="26">
        <v>0</v>
      </c>
      <c r="R464" s="26">
        <v>0</v>
      </c>
      <c r="S464" s="26">
        <v>518241.84879168007</v>
      </c>
      <c r="T464" s="1">
        <v>51824.184879168002</v>
      </c>
      <c r="U464" s="112">
        <v>98704.342520863371</v>
      </c>
      <c r="V464" s="172"/>
    </row>
    <row r="465" spans="1:22" s="32" customFormat="1" ht="15" customHeight="1" x14ac:dyDescent="0.25">
      <c r="A465" s="4">
        <f t="shared" si="32"/>
        <v>439</v>
      </c>
      <c r="B465" s="22">
        <f t="shared" si="32"/>
        <v>3</v>
      </c>
      <c r="C465" s="2" t="s">
        <v>68</v>
      </c>
      <c r="D465" s="2" t="s">
        <v>70</v>
      </c>
      <c r="E465" s="173" t="s">
        <v>1394</v>
      </c>
      <c r="F465" s="24">
        <v>7671098.7621156182</v>
      </c>
      <c r="G465" s="26">
        <v>0</v>
      </c>
      <c r="H465" s="26">
        <v>0</v>
      </c>
      <c r="I465" s="26">
        <v>0</v>
      </c>
      <c r="J465" s="26">
        <v>0</v>
      </c>
      <c r="K465" s="26">
        <v>0</v>
      </c>
      <c r="L465" s="26"/>
      <c r="M465" s="26">
        <v>0</v>
      </c>
      <c r="N465" s="26">
        <v>0</v>
      </c>
      <c r="O465" s="26">
        <v>0</v>
      </c>
      <c r="P465" s="26">
        <v>4524977.6333963946</v>
      </c>
      <c r="Q465" s="26"/>
      <c r="R465" s="26">
        <v>0</v>
      </c>
      <c r="S465" s="26">
        <v>2437984.2294369629</v>
      </c>
      <c r="T465" s="1">
        <v>243798.42294369626</v>
      </c>
      <c r="U465" s="112">
        <v>464338.47633856395</v>
      </c>
      <c r="V465" s="172"/>
    </row>
    <row r="466" spans="1:22" s="33" customFormat="1" ht="15" customHeight="1" x14ac:dyDescent="0.25">
      <c r="A466" s="4">
        <f t="shared" si="32"/>
        <v>440</v>
      </c>
      <c r="B466" s="22">
        <f t="shared" si="32"/>
        <v>4</v>
      </c>
      <c r="C466" s="2" t="s">
        <v>68</v>
      </c>
      <c r="D466" s="2" t="s">
        <v>71</v>
      </c>
      <c r="E466" s="173" t="s">
        <v>1394</v>
      </c>
      <c r="F466" s="24">
        <v>12331740.678400001</v>
      </c>
      <c r="G466" s="26">
        <v>0</v>
      </c>
      <c r="H466" s="26">
        <v>0</v>
      </c>
      <c r="I466" s="26">
        <v>0</v>
      </c>
      <c r="J466" s="26">
        <v>0</v>
      </c>
      <c r="K466" s="26">
        <v>0</v>
      </c>
      <c r="L466" s="26"/>
      <c r="M466" s="26">
        <v>0</v>
      </c>
      <c r="N466" s="26">
        <v>0</v>
      </c>
      <c r="O466" s="26">
        <v>0</v>
      </c>
      <c r="P466" s="26">
        <v>10740378.870815193</v>
      </c>
      <c r="Q466" s="26">
        <v>0</v>
      </c>
      <c r="R466" s="26">
        <v>0</v>
      </c>
      <c r="S466" s="26">
        <v>1233174.0678400001</v>
      </c>
      <c r="T466" s="1">
        <v>123317.40678400001</v>
      </c>
      <c r="U466" s="112">
        <v>234870.33296080641</v>
      </c>
      <c r="V466" s="172"/>
    </row>
    <row r="467" spans="1:22" s="33" customFormat="1" ht="15" customHeight="1" x14ac:dyDescent="0.25">
      <c r="A467" s="4">
        <f t="shared" si="32"/>
        <v>441</v>
      </c>
      <c r="B467" s="22">
        <f t="shared" si="32"/>
        <v>5</v>
      </c>
      <c r="C467" s="2" t="s">
        <v>68</v>
      </c>
      <c r="D467" s="2" t="s">
        <v>72</v>
      </c>
      <c r="E467" s="173" t="s">
        <v>1394</v>
      </c>
      <c r="F467" s="24">
        <v>35897392.059609599</v>
      </c>
      <c r="G467" s="26">
        <v>0</v>
      </c>
      <c r="H467" s="26">
        <v>0</v>
      </c>
      <c r="I467" s="26">
        <v>9324692.0449531022</v>
      </c>
      <c r="J467" s="26">
        <v>0</v>
      </c>
      <c r="K467" s="26">
        <v>0</v>
      </c>
      <c r="L467" s="26"/>
      <c r="M467" s="26">
        <v>0</v>
      </c>
      <c r="N467" s="26">
        <v>0</v>
      </c>
      <c r="O467" s="26">
        <v>0</v>
      </c>
      <c r="P467" s="26">
        <v>21940285.15893212</v>
      </c>
      <c r="Q467" s="26">
        <v>0</v>
      </c>
      <c r="R467" s="26">
        <v>0</v>
      </c>
      <c r="S467" s="26">
        <v>3589739.2059609606</v>
      </c>
      <c r="T467" s="1">
        <v>358973.92059609608</v>
      </c>
      <c r="U467" s="112">
        <v>683701.72916732461</v>
      </c>
      <c r="V467" s="172"/>
    </row>
    <row r="468" spans="1:22" ht="15" customHeight="1" x14ac:dyDescent="0.25">
      <c r="A468" s="4">
        <f t="shared" si="32"/>
        <v>442</v>
      </c>
      <c r="B468" s="22">
        <f t="shared" si="32"/>
        <v>6</v>
      </c>
      <c r="C468" s="2" t="s">
        <v>74</v>
      </c>
      <c r="D468" s="2" t="s">
        <v>75</v>
      </c>
      <c r="E468" s="173" t="s">
        <v>1394</v>
      </c>
      <c r="F468" s="24">
        <v>4284719.45</v>
      </c>
      <c r="G468" s="26">
        <v>0</v>
      </c>
      <c r="H468" s="26">
        <v>0</v>
      </c>
      <c r="I468" s="26">
        <v>0</v>
      </c>
      <c r="J468" s="26">
        <v>0</v>
      </c>
      <c r="K468" s="26">
        <v>0</v>
      </c>
      <c r="L468" s="26"/>
      <c r="M468" s="26">
        <v>0</v>
      </c>
      <c r="N468" s="26">
        <v>0</v>
      </c>
      <c r="O468" s="26">
        <v>0</v>
      </c>
      <c r="P468" s="26">
        <v>0</v>
      </c>
      <c r="Q468" s="26">
        <v>3731793.5438552997</v>
      </c>
      <c r="R468" s="26">
        <v>0</v>
      </c>
      <c r="S468" s="26">
        <v>428471.94500000007</v>
      </c>
      <c r="T468" s="1">
        <v>42847.194500000005</v>
      </c>
      <c r="U468" s="112">
        <v>81606.766644700008</v>
      </c>
      <c r="V468" s="172"/>
    </row>
    <row r="469" spans="1:22" ht="15" customHeight="1" x14ac:dyDescent="0.25">
      <c r="A469" s="4">
        <f t="shared" si="32"/>
        <v>443</v>
      </c>
      <c r="B469" s="22">
        <f t="shared" si="32"/>
        <v>7</v>
      </c>
      <c r="C469" s="2" t="s">
        <v>1365</v>
      </c>
      <c r="D469" s="2" t="s">
        <v>77</v>
      </c>
      <c r="E469" s="173" t="s">
        <v>1394</v>
      </c>
      <c r="F469" s="24">
        <v>4466880.7258982407</v>
      </c>
      <c r="G469" s="26">
        <v>0</v>
      </c>
      <c r="H469" s="26">
        <v>0</v>
      </c>
      <c r="I469" s="26">
        <v>3890447.6357439766</v>
      </c>
      <c r="J469" s="26">
        <v>0</v>
      </c>
      <c r="K469" s="26">
        <v>0</v>
      </c>
      <c r="L469" s="26"/>
      <c r="M469" s="26">
        <v>0</v>
      </c>
      <c r="N469" s="26">
        <v>0</v>
      </c>
      <c r="O469" s="26">
        <v>0</v>
      </c>
      <c r="P469" s="26">
        <v>0</v>
      </c>
      <c r="Q469" s="26">
        <v>0</v>
      </c>
      <c r="R469" s="26">
        <v>0</v>
      </c>
      <c r="S469" s="26">
        <v>446688.07258982409</v>
      </c>
      <c r="T469" s="1">
        <v>44668.807258982408</v>
      </c>
      <c r="U469" s="112">
        <v>85076.210305457891</v>
      </c>
      <c r="V469" s="172"/>
    </row>
    <row r="470" spans="1:22" ht="15" customHeight="1" x14ac:dyDescent="0.25">
      <c r="A470" s="4">
        <f t="shared" si="32"/>
        <v>444</v>
      </c>
      <c r="B470" s="22">
        <f t="shared" si="32"/>
        <v>8</v>
      </c>
      <c r="C470" s="2" t="s">
        <v>1365</v>
      </c>
      <c r="D470" s="2" t="s">
        <v>78</v>
      </c>
      <c r="E470" s="173" t="s">
        <v>1394</v>
      </c>
      <c r="F470" s="24">
        <v>3928292.8133529597</v>
      </c>
      <c r="G470" s="26">
        <v>0</v>
      </c>
      <c r="H470" s="26">
        <v>0</v>
      </c>
      <c r="I470" s="26">
        <v>3421362.3389610136</v>
      </c>
      <c r="J470" s="26">
        <v>0</v>
      </c>
      <c r="K470" s="26">
        <v>0</v>
      </c>
      <c r="L470" s="26"/>
      <c r="M470" s="26">
        <v>0</v>
      </c>
      <c r="N470" s="26">
        <v>0</v>
      </c>
      <c r="O470" s="26">
        <v>0</v>
      </c>
      <c r="P470" s="26">
        <v>0</v>
      </c>
      <c r="Q470" s="26">
        <v>0</v>
      </c>
      <c r="R470" s="26">
        <v>0</v>
      </c>
      <c r="S470" s="26">
        <v>392829.28133529599</v>
      </c>
      <c r="T470" s="1">
        <v>39282.928133529596</v>
      </c>
      <c r="U470" s="112">
        <v>74818.26492312047</v>
      </c>
      <c r="V470" s="172"/>
    </row>
    <row r="471" spans="1:22" ht="15" customHeight="1" x14ac:dyDescent="0.25">
      <c r="A471" s="4">
        <f t="shared" si="32"/>
        <v>445</v>
      </c>
      <c r="B471" s="22">
        <f t="shared" si="32"/>
        <v>9</v>
      </c>
      <c r="C471" s="2" t="s">
        <v>1365</v>
      </c>
      <c r="D471" s="2" t="s">
        <v>79</v>
      </c>
      <c r="E471" s="173" t="s">
        <v>1394</v>
      </c>
      <c r="F471" s="24">
        <v>56192292.190719359</v>
      </c>
      <c r="G471" s="26">
        <v>0</v>
      </c>
      <c r="H471" s="26">
        <v>0</v>
      </c>
      <c r="I471" s="26">
        <v>0</v>
      </c>
      <c r="J471" s="26">
        <v>0</v>
      </c>
      <c r="K471" s="26">
        <v>0</v>
      </c>
      <c r="L471" s="26"/>
      <c r="M471" s="26">
        <v>0</v>
      </c>
      <c r="N471" s="26">
        <v>0</v>
      </c>
      <c r="O471" s="26">
        <v>21703768.563002259</v>
      </c>
      <c r="P471" s="26">
        <v>0</v>
      </c>
      <c r="Q471" s="26">
        <v>27478286.073706888</v>
      </c>
      <c r="R471" s="26">
        <v>0</v>
      </c>
      <c r="S471" s="26">
        <v>5372802.7076951135</v>
      </c>
      <c r="T471" s="1">
        <v>561922.92190719361</v>
      </c>
      <c r="U471" s="112">
        <v>1075511.924407905</v>
      </c>
      <c r="V471" s="172"/>
    </row>
    <row r="472" spans="1:22" ht="15" customHeight="1" x14ac:dyDescent="0.25">
      <c r="A472" s="4">
        <f t="shared" si="32"/>
        <v>446</v>
      </c>
      <c r="B472" s="22">
        <f t="shared" si="32"/>
        <v>10</v>
      </c>
      <c r="C472" s="2" t="s">
        <v>1365</v>
      </c>
      <c r="D472" s="2" t="s">
        <v>80</v>
      </c>
      <c r="E472" s="173" t="s">
        <v>1394</v>
      </c>
      <c r="F472" s="24">
        <v>14162200.211843798</v>
      </c>
      <c r="G472" s="26">
        <v>6599377.9468587199</v>
      </c>
      <c r="H472" s="26">
        <v>2640380.5894530276</v>
      </c>
      <c r="I472" s="26">
        <v>1950179.5453583021</v>
      </c>
      <c r="J472" s="26">
        <v>1246254.1337824727</v>
      </c>
      <c r="K472" s="26">
        <v>0</v>
      </c>
      <c r="L472" s="26"/>
      <c r="M472" s="26">
        <v>0</v>
      </c>
      <c r="N472" s="26">
        <v>0</v>
      </c>
      <c r="O472" s="26">
        <v>0</v>
      </c>
      <c r="P472" s="26">
        <v>0</v>
      </c>
      <c r="Q472" s="26">
        <v>0</v>
      </c>
      <c r="R472" s="26">
        <v>0</v>
      </c>
      <c r="S472" s="26">
        <v>1312431.6580673577</v>
      </c>
      <c r="T472" s="1">
        <v>141622.00211843799</v>
      </c>
      <c r="U472" s="112">
        <v>271954.3362054812</v>
      </c>
      <c r="V472" s="172"/>
    </row>
    <row r="473" spans="1:22" ht="15" customHeight="1" x14ac:dyDescent="0.25">
      <c r="A473" s="4">
        <f t="shared" si="32"/>
        <v>447</v>
      </c>
      <c r="B473" s="22">
        <f t="shared" si="32"/>
        <v>11</v>
      </c>
      <c r="C473" s="2" t="s">
        <v>1365</v>
      </c>
      <c r="D473" s="2" t="s">
        <v>81</v>
      </c>
      <c r="E473" s="173" t="s">
        <v>1394</v>
      </c>
      <c r="F473" s="24">
        <v>55317447.938477099</v>
      </c>
      <c r="G473" s="26">
        <v>0</v>
      </c>
      <c r="H473" s="26">
        <v>0</v>
      </c>
      <c r="I473" s="26">
        <v>5006928.9614249235</v>
      </c>
      <c r="J473" s="26">
        <v>0</v>
      </c>
      <c r="K473" s="26">
        <v>0</v>
      </c>
      <c r="L473" s="26"/>
      <c r="M473" s="26">
        <v>0</v>
      </c>
      <c r="N473" s="26">
        <v>0</v>
      </c>
      <c r="O473" s="26">
        <v>0</v>
      </c>
      <c r="P473" s="26">
        <v>0</v>
      </c>
      <c r="Q473" s="26">
        <v>43172023.590383455</v>
      </c>
      <c r="R473" s="26">
        <v>0</v>
      </c>
      <c r="S473" s="26">
        <v>5531744.793847709</v>
      </c>
      <c r="T473" s="1">
        <v>553174.47938477097</v>
      </c>
      <c r="U473" s="112">
        <v>1053576.1134362346</v>
      </c>
      <c r="V473" s="172"/>
    </row>
    <row r="474" spans="1:22" ht="15" customHeight="1" x14ac:dyDescent="0.25">
      <c r="A474" s="4">
        <f t="shared" si="32"/>
        <v>448</v>
      </c>
      <c r="B474" s="22">
        <f t="shared" si="32"/>
        <v>12</v>
      </c>
      <c r="C474" s="2" t="s">
        <v>1365</v>
      </c>
      <c r="D474" s="2" t="s">
        <v>82</v>
      </c>
      <c r="E474" s="173" t="s">
        <v>1394</v>
      </c>
      <c r="F474" s="24">
        <v>82657316.001784489</v>
      </c>
      <c r="G474" s="26">
        <v>0</v>
      </c>
      <c r="H474" s="26">
        <v>0</v>
      </c>
      <c r="I474" s="26">
        <v>0</v>
      </c>
      <c r="J474" s="26">
        <v>0</v>
      </c>
      <c r="K474" s="26">
        <v>0</v>
      </c>
      <c r="L474" s="26"/>
      <c r="M474" s="26">
        <v>0</v>
      </c>
      <c r="N474" s="26">
        <v>0</v>
      </c>
      <c r="O474" s="26">
        <v>0</v>
      </c>
      <c r="P474" s="26">
        <v>0</v>
      </c>
      <c r="Q474" s="26">
        <v>80965077.531214491</v>
      </c>
      <c r="R474" s="26">
        <v>0</v>
      </c>
      <c r="S474" s="26">
        <v>93947.23</v>
      </c>
      <c r="T474" s="26">
        <v>24000</v>
      </c>
      <c r="U474" s="112">
        <v>1574291.2405699873</v>
      </c>
      <c r="V474" s="172"/>
    </row>
    <row r="475" spans="1:22" ht="15" customHeight="1" x14ac:dyDescent="0.25">
      <c r="A475" s="4">
        <f t="shared" si="32"/>
        <v>449</v>
      </c>
      <c r="B475" s="22">
        <f t="shared" si="32"/>
        <v>13</v>
      </c>
      <c r="C475" s="2" t="s">
        <v>1365</v>
      </c>
      <c r="D475" s="2" t="s">
        <v>83</v>
      </c>
      <c r="E475" s="173" t="s">
        <v>1394</v>
      </c>
      <c r="F475" s="24">
        <v>30449371.414761566</v>
      </c>
      <c r="G475" s="26">
        <v>0</v>
      </c>
      <c r="H475" s="26">
        <v>0</v>
      </c>
      <c r="I475" s="26">
        <v>0</v>
      </c>
      <c r="J475" s="26">
        <v>0</v>
      </c>
      <c r="K475" s="26">
        <v>0</v>
      </c>
      <c r="L475" s="26"/>
      <c r="M475" s="26">
        <v>0</v>
      </c>
      <c r="N475" s="26">
        <v>0</v>
      </c>
      <c r="O475" s="26">
        <v>0</v>
      </c>
      <c r="P475" s="26">
        <v>0</v>
      </c>
      <c r="Q475" s="26">
        <v>29741216.056796018</v>
      </c>
      <c r="R475" s="26">
        <v>0</v>
      </c>
      <c r="S475" s="26">
        <v>104216.63</v>
      </c>
      <c r="T475" s="26">
        <v>24000</v>
      </c>
      <c r="U475" s="112">
        <v>579938.72796554875</v>
      </c>
      <c r="V475" s="172"/>
    </row>
    <row r="476" spans="1:22" ht="15" customHeight="1" x14ac:dyDescent="0.25">
      <c r="A476" s="4">
        <f t="shared" si="32"/>
        <v>450</v>
      </c>
      <c r="B476" s="22">
        <f t="shared" si="32"/>
        <v>14</v>
      </c>
      <c r="C476" s="2" t="s">
        <v>1365</v>
      </c>
      <c r="D476" s="2" t="s">
        <v>84</v>
      </c>
      <c r="E476" s="173" t="s">
        <v>1394</v>
      </c>
      <c r="F476" s="24">
        <v>49014987.934568956</v>
      </c>
      <c r="G476" s="26">
        <v>0</v>
      </c>
      <c r="H476" s="26">
        <v>0</v>
      </c>
      <c r="I476" s="26">
        <v>0</v>
      </c>
      <c r="J476" s="26">
        <v>0</v>
      </c>
      <c r="K476" s="26">
        <v>0</v>
      </c>
      <c r="L476" s="26"/>
      <c r="M476" s="26">
        <v>0</v>
      </c>
      <c r="N476" s="26">
        <v>0</v>
      </c>
      <c r="O476" s="26">
        <v>0</v>
      </c>
      <c r="P476" s="26">
        <v>0</v>
      </c>
      <c r="Q476" s="26">
        <v>47953876.92436716</v>
      </c>
      <c r="R476" s="26">
        <v>0</v>
      </c>
      <c r="S476" s="14">
        <v>103571.55</v>
      </c>
      <c r="T476" s="26">
        <v>24000</v>
      </c>
      <c r="U476" s="112">
        <v>933539.46020180034</v>
      </c>
      <c r="V476" s="172"/>
    </row>
    <row r="477" spans="1:22" ht="15" customHeight="1" x14ac:dyDescent="0.25">
      <c r="A477" s="4">
        <f t="shared" si="32"/>
        <v>451</v>
      </c>
      <c r="B477" s="22">
        <f t="shared" si="32"/>
        <v>15</v>
      </c>
      <c r="C477" s="2" t="s">
        <v>1365</v>
      </c>
      <c r="D477" s="2" t="s">
        <v>93</v>
      </c>
      <c r="E477" s="173" t="s">
        <v>1394</v>
      </c>
      <c r="F477" s="24">
        <v>14776696.027288169</v>
      </c>
      <c r="G477" s="26">
        <v>6885723.9998886082</v>
      </c>
      <c r="H477" s="26">
        <v>2754946.3207044839</v>
      </c>
      <c r="I477" s="26">
        <v>2034797.5532993053</v>
      </c>
      <c r="J477" s="26">
        <v>1300328.9200963341</v>
      </c>
      <c r="K477" s="26">
        <v>0</v>
      </c>
      <c r="L477" s="26"/>
      <c r="M477" s="26">
        <v>0</v>
      </c>
      <c r="N477" s="26">
        <v>0</v>
      </c>
      <c r="O477" s="26">
        <v>0</v>
      </c>
      <c r="P477" s="26">
        <v>0</v>
      </c>
      <c r="Q477" s="26">
        <v>0</v>
      </c>
      <c r="R477" s="26">
        <v>0</v>
      </c>
      <c r="S477" s="26">
        <v>1369377.8775724771</v>
      </c>
      <c r="T477" s="1">
        <v>147766.96027288167</v>
      </c>
      <c r="U477" s="112">
        <v>283754.39545407612</v>
      </c>
      <c r="V477" s="172"/>
    </row>
    <row r="478" spans="1:22" ht="15" customHeight="1" x14ac:dyDescent="0.25">
      <c r="A478" s="4">
        <f t="shared" si="32"/>
        <v>452</v>
      </c>
      <c r="B478" s="22">
        <f t="shared" si="32"/>
        <v>16</v>
      </c>
      <c r="C478" s="2" t="s">
        <v>97</v>
      </c>
      <c r="D478" s="2" t="s">
        <v>100</v>
      </c>
      <c r="E478" s="173" t="s">
        <v>1394</v>
      </c>
      <c r="F478" s="24">
        <v>2588013.4</v>
      </c>
      <c r="G478" s="26">
        <v>0</v>
      </c>
      <c r="H478" s="26">
        <v>2254040.6227835999</v>
      </c>
      <c r="I478" s="26">
        <v>0</v>
      </c>
      <c r="J478" s="26">
        <v>0</v>
      </c>
      <c r="K478" s="26">
        <v>0</v>
      </c>
      <c r="L478" s="26"/>
      <c r="M478" s="26">
        <v>0</v>
      </c>
      <c r="N478" s="26">
        <v>0</v>
      </c>
      <c r="O478" s="26">
        <v>0</v>
      </c>
      <c r="P478" s="26">
        <v>0</v>
      </c>
      <c r="Q478" s="26">
        <v>0</v>
      </c>
      <c r="R478" s="26">
        <v>0</v>
      </c>
      <c r="S478" s="26">
        <v>258801.34</v>
      </c>
      <c r="T478" s="1">
        <v>25880.133999999998</v>
      </c>
      <c r="U478" s="112">
        <v>49291.303216400003</v>
      </c>
      <c r="V478" s="172"/>
    </row>
    <row r="479" spans="1:22" ht="15" customHeight="1" x14ac:dyDescent="0.25">
      <c r="A479" s="4">
        <f t="shared" si="32"/>
        <v>453</v>
      </c>
      <c r="B479" s="22">
        <f t="shared" si="32"/>
        <v>17</v>
      </c>
      <c r="C479" s="2" t="s">
        <v>97</v>
      </c>
      <c r="D479" s="2" t="s">
        <v>101</v>
      </c>
      <c r="E479" s="173" t="s">
        <v>1394</v>
      </c>
      <c r="F479" s="24">
        <v>3028949.7</v>
      </c>
      <c r="G479" s="26">
        <v>0</v>
      </c>
      <c r="H479" s="26">
        <v>0</v>
      </c>
      <c r="I479" s="26">
        <v>2925994.6940138005</v>
      </c>
      <c r="J479" s="26">
        <v>0</v>
      </c>
      <c r="K479" s="26">
        <v>0</v>
      </c>
      <c r="L479" s="26"/>
      <c r="M479" s="26">
        <v>0</v>
      </c>
      <c r="N479" s="26">
        <v>0</v>
      </c>
      <c r="O479" s="26">
        <v>0</v>
      </c>
      <c r="P479" s="26">
        <v>0</v>
      </c>
      <c r="Q479" s="26">
        <v>0</v>
      </c>
      <c r="R479" s="26">
        <v>0</v>
      </c>
      <c r="S479" s="119">
        <v>41985.58</v>
      </c>
      <c r="T479" s="26">
        <v>3280.05</v>
      </c>
      <c r="U479" s="112">
        <v>57689.375986200001</v>
      </c>
      <c r="V479" s="172"/>
    </row>
    <row r="480" spans="1:22" ht="15" customHeight="1" x14ac:dyDescent="0.25">
      <c r="A480" s="4">
        <f t="shared" ref="A480:B495" si="33">+A479+1</f>
        <v>454</v>
      </c>
      <c r="B480" s="22">
        <f t="shared" si="33"/>
        <v>18</v>
      </c>
      <c r="C480" s="2" t="s">
        <v>97</v>
      </c>
      <c r="D480" s="2" t="s">
        <v>102</v>
      </c>
      <c r="E480" s="173" t="s">
        <v>1394</v>
      </c>
      <c r="F480" s="24">
        <v>2350191.84</v>
      </c>
      <c r="G480" s="26">
        <v>0</v>
      </c>
      <c r="H480" s="26">
        <v>2046908.9838153599</v>
      </c>
      <c r="I480" s="26">
        <v>0</v>
      </c>
      <c r="J480" s="26">
        <v>0</v>
      </c>
      <c r="K480" s="26">
        <v>0</v>
      </c>
      <c r="L480" s="26"/>
      <c r="M480" s="26">
        <v>0</v>
      </c>
      <c r="N480" s="26">
        <v>0</v>
      </c>
      <c r="O480" s="26">
        <v>0</v>
      </c>
      <c r="P480" s="26">
        <v>0</v>
      </c>
      <c r="Q480" s="26">
        <v>0</v>
      </c>
      <c r="R480" s="26">
        <v>0</v>
      </c>
      <c r="S480" s="26">
        <v>235019.18400000001</v>
      </c>
      <c r="T480" s="1">
        <v>23501.918399999999</v>
      </c>
      <c r="U480" s="112">
        <v>44761.753784640001</v>
      </c>
      <c r="V480" s="172"/>
    </row>
    <row r="481" spans="1:22" ht="15" customHeight="1" x14ac:dyDescent="0.25">
      <c r="A481" s="4">
        <f t="shared" si="33"/>
        <v>455</v>
      </c>
      <c r="B481" s="22">
        <f t="shared" si="33"/>
        <v>19</v>
      </c>
      <c r="C481" s="2" t="s">
        <v>97</v>
      </c>
      <c r="D481" s="2" t="s">
        <v>103</v>
      </c>
      <c r="E481" s="173" t="s">
        <v>1394</v>
      </c>
      <c r="F481" s="24">
        <v>6451349.21</v>
      </c>
      <c r="G481" s="26">
        <v>0</v>
      </c>
      <c r="H481" s="26">
        <v>0</v>
      </c>
      <c r="I481" s="26">
        <v>0</v>
      </c>
      <c r="J481" s="26">
        <v>0</v>
      </c>
      <c r="K481" s="26">
        <v>0</v>
      </c>
      <c r="L481" s="26"/>
      <c r="M481" s="26">
        <v>0</v>
      </c>
      <c r="N481" s="26">
        <v>0</v>
      </c>
      <c r="O481" s="26">
        <v>0</v>
      </c>
      <c r="P481" s="26">
        <v>0</v>
      </c>
      <c r="Q481" s="26">
        <v>5618828.3998463396</v>
      </c>
      <c r="R481" s="26">
        <v>0</v>
      </c>
      <c r="S481" s="26">
        <v>645134.92100000009</v>
      </c>
      <c r="T481" s="1">
        <v>64513.492100000003</v>
      </c>
      <c r="U481" s="112">
        <v>122872.39705366001</v>
      </c>
      <c r="V481" s="172"/>
    </row>
    <row r="482" spans="1:22" ht="15" customHeight="1" x14ac:dyDescent="0.25">
      <c r="A482" s="4">
        <f t="shared" si="33"/>
        <v>456</v>
      </c>
      <c r="B482" s="22">
        <f t="shared" si="33"/>
        <v>20</v>
      </c>
      <c r="C482" s="2" t="s">
        <v>97</v>
      </c>
      <c r="D482" s="2" t="s">
        <v>105</v>
      </c>
      <c r="E482" s="173" t="s">
        <v>1394</v>
      </c>
      <c r="F482" s="24">
        <v>15118084.759999998</v>
      </c>
      <c r="G482" s="26">
        <v>1818760.0143967799</v>
      </c>
      <c r="H482" s="26">
        <v>650271.03097404004</v>
      </c>
      <c r="I482" s="26">
        <v>250776.51130602002</v>
      </c>
      <c r="J482" s="26">
        <v>970940.06447591993</v>
      </c>
      <c r="K482" s="26">
        <v>0</v>
      </c>
      <c r="L482" s="26"/>
      <c r="M482" s="26">
        <v>0</v>
      </c>
      <c r="N482" s="26">
        <v>0</v>
      </c>
      <c r="O482" s="26">
        <v>2217126.4617221998</v>
      </c>
      <c r="P482" s="26">
        <v>0</v>
      </c>
      <c r="Q482" s="26">
        <v>3783631.7504668203</v>
      </c>
      <c r="R482" s="26">
        <v>3506388.0445028399</v>
      </c>
      <c r="S482" s="26">
        <v>1480398.8256999999</v>
      </c>
      <c r="T482" s="1">
        <v>151180.84759999998</v>
      </c>
      <c r="U482" s="112">
        <v>288611.20885537995</v>
      </c>
      <c r="V482" s="172"/>
    </row>
    <row r="483" spans="1:22" ht="15" customHeight="1" x14ac:dyDescent="0.25">
      <c r="A483" s="4">
        <f t="shared" si="33"/>
        <v>457</v>
      </c>
      <c r="B483" s="22">
        <f t="shared" si="33"/>
        <v>21</v>
      </c>
      <c r="C483" s="2" t="s">
        <v>97</v>
      </c>
      <c r="D483" s="2" t="s">
        <v>106</v>
      </c>
      <c r="E483" s="173" t="s">
        <v>1394</v>
      </c>
      <c r="F483" s="24">
        <v>5681603.5899999999</v>
      </c>
      <c r="G483" s="26">
        <v>0</v>
      </c>
      <c r="H483" s="26">
        <v>0</v>
      </c>
      <c r="I483" s="26">
        <v>0</v>
      </c>
      <c r="J483" s="26">
        <v>0</v>
      </c>
      <c r="K483" s="26">
        <v>0</v>
      </c>
      <c r="L483" s="26"/>
      <c r="M483" s="26">
        <v>0</v>
      </c>
      <c r="N483" s="26">
        <v>0</v>
      </c>
      <c r="O483" s="26">
        <v>0</v>
      </c>
      <c r="P483" s="26">
        <v>0</v>
      </c>
      <c r="Q483" s="26">
        <v>4948415.3731248602</v>
      </c>
      <c r="R483" s="26">
        <v>0</v>
      </c>
      <c r="S483" s="26">
        <v>568160.35900000005</v>
      </c>
      <c r="T483" s="1">
        <v>56816.035900000003</v>
      </c>
      <c r="U483" s="112">
        <v>108211.82197514002</v>
      </c>
      <c r="V483" s="172"/>
    </row>
    <row r="484" spans="1:22" ht="15" customHeight="1" x14ac:dyDescent="0.25">
      <c r="A484" s="4">
        <f t="shared" si="33"/>
        <v>458</v>
      </c>
      <c r="B484" s="22">
        <f t="shared" si="33"/>
        <v>22</v>
      </c>
      <c r="C484" s="2" t="s">
        <v>97</v>
      </c>
      <c r="D484" s="2" t="s">
        <v>107</v>
      </c>
      <c r="E484" s="173" t="s">
        <v>1394</v>
      </c>
      <c r="F484" s="24">
        <v>5178733.5599999996</v>
      </c>
      <c r="G484" s="26">
        <v>0</v>
      </c>
      <c r="H484" s="26">
        <v>0</v>
      </c>
      <c r="I484" s="26">
        <v>0</v>
      </c>
      <c r="J484" s="26">
        <v>0</v>
      </c>
      <c r="K484" s="26">
        <v>0</v>
      </c>
      <c r="L484" s="26"/>
      <c r="M484" s="26">
        <v>0</v>
      </c>
      <c r="N484" s="26">
        <v>0</v>
      </c>
      <c r="O484" s="26">
        <v>0</v>
      </c>
      <c r="P484" s="26">
        <v>0</v>
      </c>
      <c r="Q484" s="26">
        <v>4510438.7090162402</v>
      </c>
      <c r="R484" s="26">
        <v>0</v>
      </c>
      <c r="S484" s="26">
        <v>517873.35599999997</v>
      </c>
      <c r="T484" s="1">
        <v>51787.335599999999</v>
      </c>
      <c r="U484" s="112">
        <v>98634.159383760008</v>
      </c>
      <c r="V484" s="172"/>
    </row>
    <row r="485" spans="1:22" ht="15" customHeight="1" x14ac:dyDescent="0.25">
      <c r="A485" s="4">
        <f t="shared" si="33"/>
        <v>459</v>
      </c>
      <c r="B485" s="22">
        <f t="shared" si="33"/>
        <v>23</v>
      </c>
      <c r="C485" s="2" t="s">
        <v>97</v>
      </c>
      <c r="D485" s="2" t="s">
        <v>108</v>
      </c>
      <c r="E485" s="173" t="s">
        <v>1394</v>
      </c>
      <c r="F485" s="24">
        <v>5168903.8</v>
      </c>
      <c r="G485" s="26">
        <v>0</v>
      </c>
      <c r="H485" s="26">
        <v>0</v>
      </c>
      <c r="I485" s="26">
        <v>0</v>
      </c>
      <c r="J485" s="26">
        <v>0</v>
      </c>
      <c r="K485" s="26">
        <v>0</v>
      </c>
      <c r="L485" s="26"/>
      <c r="M485" s="26">
        <v>0</v>
      </c>
      <c r="N485" s="26">
        <v>0</v>
      </c>
      <c r="O485" s="26">
        <v>0</v>
      </c>
      <c r="P485" s="26">
        <v>0</v>
      </c>
      <c r="Q485" s="26">
        <v>4501877.4402251998</v>
      </c>
      <c r="R485" s="26">
        <v>0</v>
      </c>
      <c r="S485" s="26">
        <v>516890.38</v>
      </c>
      <c r="T485" s="1">
        <v>51689.038</v>
      </c>
      <c r="U485" s="112">
        <v>98446.941774800012</v>
      </c>
      <c r="V485" s="172"/>
    </row>
    <row r="486" spans="1:22" ht="15" customHeight="1" x14ac:dyDescent="0.25">
      <c r="A486" s="4">
        <f t="shared" si="33"/>
        <v>460</v>
      </c>
      <c r="B486" s="22">
        <f t="shared" si="33"/>
        <v>24</v>
      </c>
      <c r="C486" s="2" t="s">
        <v>97</v>
      </c>
      <c r="D486" s="2" t="s">
        <v>109</v>
      </c>
      <c r="E486" s="173" t="s">
        <v>1394</v>
      </c>
      <c r="F486" s="24">
        <v>2828902.61</v>
      </c>
      <c r="G486" s="26">
        <v>0</v>
      </c>
      <c r="H486" s="26">
        <v>0</v>
      </c>
      <c r="I486" s="26">
        <v>0</v>
      </c>
      <c r="J486" s="26">
        <v>0</v>
      </c>
      <c r="K486" s="26">
        <v>0</v>
      </c>
      <c r="L486" s="26"/>
      <c r="M486" s="26">
        <v>0</v>
      </c>
      <c r="N486" s="26">
        <v>0</v>
      </c>
      <c r="O486" s="26">
        <v>0</v>
      </c>
      <c r="P486" s="26">
        <v>0</v>
      </c>
      <c r="Q486" s="26">
        <v>2463844.04378994</v>
      </c>
      <c r="R486" s="26">
        <v>0</v>
      </c>
      <c r="S486" s="26">
        <v>282890.261</v>
      </c>
      <c r="T486" s="1">
        <v>28289.026099999999</v>
      </c>
      <c r="U486" s="112">
        <v>53879.279110060008</v>
      </c>
      <c r="V486" s="172"/>
    </row>
    <row r="487" spans="1:22" ht="15" customHeight="1" x14ac:dyDescent="0.25">
      <c r="A487" s="4">
        <f t="shared" si="33"/>
        <v>461</v>
      </c>
      <c r="B487" s="22">
        <f t="shared" si="33"/>
        <v>25</v>
      </c>
      <c r="C487" s="2" t="s">
        <v>97</v>
      </c>
      <c r="D487" s="2" t="s">
        <v>110</v>
      </c>
      <c r="E487" s="173" t="s">
        <v>1394</v>
      </c>
      <c r="F487" s="24">
        <v>11877337.76</v>
      </c>
      <c r="G487" s="26">
        <v>1428886.4848603799</v>
      </c>
      <c r="H487" s="26">
        <v>510877.45613603998</v>
      </c>
      <c r="I487" s="26">
        <v>197019.48851801999</v>
      </c>
      <c r="J487" s="26">
        <v>762807.14586552</v>
      </c>
      <c r="K487" s="26">
        <v>0</v>
      </c>
      <c r="L487" s="26"/>
      <c r="M487" s="26">
        <v>0</v>
      </c>
      <c r="N487" s="26">
        <v>0</v>
      </c>
      <c r="O487" s="26">
        <v>1741858.1961102001</v>
      </c>
      <c r="P487" s="26">
        <v>0</v>
      </c>
      <c r="Q487" s="26">
        <v>2972563.8507436197</v>
      </c>
      <c r="R487" s="26">
        <v>2754750.7361144396</v>
      </c>
      <c r="S487" s="26">
        <v>1163057.1697</v>
      </c>
      <c r="T487" s="1">
        <v>118773.37759999998</v>
      </c>
      <c r="U487" s="112">
        <v>226743.85435177997</v>
      </c>
      <c r="V487" s="172"/>
    </row>
    <row r="488" spans="1:22" ht="15" customHeight="1" x14ac:dyDescent="0.25">
      <c r="A488" s="4">
        <f t="shared" si="33"/>
        <v>462</v>
      </c>
      <c r="B488" s="22">
        <f t="shared" si="33"/>
        <v>26</v>
      </c>
      <c r="C488" s="2" t="s">
        <v>97</v>
      </c>
      <c r="D488" s="2" t="s">
        <v>111</v>
      </c>
      <c r="E488" s="173" t="s">
        <v>1394</v>
      </c>
      <c r="F488" s="24">
        <v>11668489.620000001</v>
      </c>
      <c r="G488" s="26">
        <v>1403761.30006476</v>
      </c>
      <c r="H488" s="26">
        <v>501894.31464647996</v>
      </c>
      <c r="I488" s="26">
        <v>193555.14704946001</v>
      </c>
      <c r="J488" s="26">
        <v>749394.13387188001</v>
      </c>
      <c r="K488" s="26">
        <v>0</v>
      </c>
      <c r="L488" s="26"/>
      <c r="M488" s="26">
        <v>0</v>
      </c>
      <c r="N488" s="26">
        <v>0</v>
      </c>
      <c r="O488" s="26">
        <v>1711229.7932478001</v>
      </c>
      <c r="P488" s="26">
        <v>0</v>
      </c>
      <c r="Q488" s="26">
        <v>2920295.0357649601</v>
      </c>
      <c r="R488" s="26">
        <v>2706311.8890935401</v>
      </c>
      <c r="S488" s="26">
        <v>1142606.263</v>
      </c>
      <c r="T488" s="1">
        <v>116684.89619999999</v>
      </c>
      <c r="U488" s="112">
        <v>222756.84706112</v>
      </c>
      <c r="V488" s="172"/>
    </row>
    <row r="489" spans="1:22" ht="15" customHeight="1" x14ac:dyDescent="0.25">
      <c r="A489" s="4">
        <f t="shared" si="33"/>
        <v>463</v>
      </c>
      <c r="B489" s="22">
        <f t="shared" si="33"/>
        <v>27</v>
      </c>
      <c r="C489" s="2" t="s">
        <v>97</v>
      </c>
      <c r="D489" s="2" t="s">
        <v>112</v>
      </c>
      <c r="E489" s="173" t="s">
        <v>1394</v>
      </c>
      <c r="F489" s="24">
        <v>12338243.999999998</v>
      </c>
      <c r="G489" s="26">
        <v>1484335.1663977199</v>
      </c>
      <c r="H489" s="26">
        <v>530702.32011300011</v>
      </c>
      <c r="I489" s="26">
        <v>204664.93175898</v>
      </c>
      <c r="J489" s="26">
        <v>792408.27375108004</v>
      </c>
      <c r="K489" s="26">
        <v>0</v>
      </c>
      <c r="L489" s="26"/>
      <c r="M489" s="26">
        <v>0</v>
      </c>
      <c r="N489" s="26">
        <v>0</v>
      </c>
      <c r="O489" s="26">
        <v>1809451.8997127998</v>
      </c>
      <c r="P489" s="26">
        <v>0</v>
      </c>
      <c r="Q489" s="26">
        <v>3087915.7332991799</v>
      </c>
      <c r="R489" s="26">
        <v>2861650.26267666</v>
      </c>
      <c r="S489" s="26">
        <v>1208190.2053</v>
      </c>
      <c r="T489" s="1">
        <v>123382.44</v>
      </c>
      <c r="U489" s="112">
        <v>235542.76699058004</v>
      </c>
      <c r="V489" s="172"/>
    </row>
    <row r="490" spans="1:22" ht="15" customHeight="1" x14ac:dyDescent="0.25">
      <c r="A490" s="4">
        <f t="shared" si="33"/>
        <v>464</v>
      </c>
      <c r="B490" s="22">
        <f t="shared" si="33"/>
        <v>28</v>
      </c>
      <c r="C490" s="2" t="s">
        <v>97</v>
      </c>
      <c r="D490" s="2" t="s">
        <v>113</v>
      </c>
      <c r="E490" s="173" t="s">
        <v>1394</v>
      </c>
      <c r="F490" s="24">
        <v>1866770.0599999998</v>
      </c>
      <c r="G490" s="26">
        <v>0</v>
      </c>
      <c r="H490" s="26">
        <v>0</v>
      </c>
      <c r="I490" s="26">
        <v>101063.20284143998</v>
      </c>
      <c r="J490" s="26">
        <v>0</v>
      </c>
      <c r="K490" s="26">
        <v>0</v>
      </c>
      <c r="L490" s="26"/>
      <c r="M490" s="26">
        <v>0</v>
      </c>
      <c r="N490" s="26">
        <v>0</v>
      </c>
      <c r="O490" s="26">
        <v>0</v>
      </c>
      <c r="P490" s="26">
        <v>0</v>
      </c>
      <c r="Q490" s="26">
        <v>1524807.6479957998</v>
      </c>
      <c r="R490" s="26">
        <v>0</v>
      </c>
      <c r="S490" s="26">
        <v>186677.00600000002</v>
      </c>
      <c r="T490" s="1">
        <v>18667.7006</v>
      </c>
      <c r="U490" s="112">
        <v>35554.502562759997</v>
      </c>
      <c r="V490" s="172"/>
    </row>
    <row r="491" spans="1:22" ht="15" customHeight="1" x14ac:dyDescent="0.25">
      <c r="A491" s="4">
        <f t="shared" si="33"/>
        <v>465</v>
      </c>
      <c r="B491" s="22">
        <f t="shared" si="33"/>
        <v>29</v>
      </c>
      <c r="C491" s="2" t="s">
        <v>97</v>
      </c>
      <c r="D491" s="2" t="s">
        <v>114</v>
      </c>
      <c r="E491" s="173" t="s">
        <v>1394</v>
      </c>
      <c r="F491" s="24">
        <v>2270607.88</v>
      </c>
      <c r="G491" s="26">
        <v>1303091.9754052199</v>
      </c>
      <c r="H491" s="26">
        <v>0</v>
      </c>
      <c r="I491" s="26">
        <v>373626.55878113996</v>
      </c>
      <c r="J491" s="26">
        <v>318408.58904399996</v>
      </c>
      <c r="K491" s="26">
        <v>0</v>
      </c>
      <c r="L491" s="26"/>
      <c r="M491" s="26">
        <v>0</v>
      </c>
      <c r="N491" s="26">
        <v>0</v>
      </c>
      <c r="O491" s="26">
        <v>0</v>
      </c>
      <c r="P491" s="26">
        <v>0</v>
      </c>
      <c r="Q491" s="26">
        <v>0</v>
      </c>
      <c r="R491" s="26">
        <v>0</v>
      </c>
      <c r="S491" s="26">
        <v>209145.2886</v>
      </c>
      <c r="T491" s="1">
        <v>22706.078799999999</v>
      </c>
      <c r="U491" s="112">
        <v>43629.389369639997</v>
      </c>
      <c r="V491" s="172"/>
    </row>
    <row r="492" spans="1:22" ht="15" customHeight="1" x14ac:dyDescent="0.25">
      <c r="A492" s="4">
        <f t="shared" si="33"/>
        <v>466</v>
      </c>
      <c r="B492" s="22">
        <f t="shared" si="33"/>
        <v>30</v>
      </c>
      <c r="C492" s="2" t="s">
        <v>97</v>
      </c>
      <c r="D492" s="2" t="s">
        <v>115</v>
      </c>
      <c r="E492" s="173" t="s">
        <v>1394</v>
      </c>
      <c r="F492" s="24">
        <v>1042526.23</v>
      </c>
      <c r="G492" s="26">
        <v>928396.71349698002</v>
      </c>
      <c r="H492" s="26">
        <v>0</v>
      </c>
      <c r="I492" s="26">
        <v>0</v>
      </c>
      <c r="J492" s="26">
        <v>0</v>
      </c>
      <c r="K492" s="26">
        <v>0</v>
      </c>
      <c r="L492" s="26"/>
      <c r="M492" s="26">
        <v>0</v>
      </c>
      <c r="N492" s="26">
        <v>0</v>
      </c>
      <c r="O492" s="26">
        <v>0</v>
      </c>
      <c r="P492" s="26">
        <v>0</v>
      </c>
      <c r="Q492" s="26">
        <v>0</v>
      </c>
      <c r="R492" s="26">
        <v>0</v>
      </c>
      <c r="S492" s="26">
        <v>83402.098400000003</v>
      </c>
      <c r="T492" s="1">
        <v>10425.2623</v>
      </c>
      <c r="U492" s="112">
        <v>20302.155803019999</v>
      </c>
      <c r="V492" s="172"/>
    </row>
    <row r="493" spans="1:22" ht="15" customHeight="1" x14ac:dyDescent="0.25">
      <c r="A493" s="4">
        <f t="shared" si="33"/>
        <v>467</v>
      </c>
      <c r="B493" s="22">
        <f t="shared" si="33"/>
        <v>31</v>
      </c>
      <c r="C493" s="2" t="s">
        <v>97</v>
      </c>
      <c r="D493" s="2" t="s">
        <v>116</v>
      </c>
      <c r="E493" s="173" t="s">
        <v>1394</v>
      </c>
      <c r="F493" s="24">
        <v>5530874.8799999999</v>
      </c>
      <c r="G493" s="26">
        <v>665384.16063756007</v>
      </c>
      <c r="H493" s="26">
        <v>237898.36772352</v>
      </c>
      <c r="I493" s="26">
        <v>91745.318891520001</v>
      </c>
      <c r="J493" s="26">
        <v>355213.51779479999</v>
      </c>
      <c r="K493" s="26">
        <v>0</v>
      </c>
      <c r="L493" s="26"/>
      <c r="M493" s="26">
        <v>0</v>
      </c>
      <c r="N493" s="26">
        <v>0</v>
      </c>
      <c r="O493" s="26">
        <v>811124.50488300005</v>
      </c>
      <c r="P493" s="26">
        <v>0</v>
      </c>
      <c r="Q493" s="26">
        <v>1384222.54711902</v>
      </c>
      <c r="R493" s="26">
        <v>1282794.3361657199</v>
      </c>
      <c r="S493" s="26">
        <v>541596.42630000005</v>
      </c>
      <c r="T493" s="1">
        <v>55308.748800000001</v>
      </c>
      <c r="U493" s="112">
        <v>105586.95168485999</v>
      </c>
      <c r="V493" s="172"/>
    </row>
    <row r="494" spans="1:22" ht="15" customHeight="1" x14ac:dyDescent="0.25">
      <c r="A494" s="4">
        <f t="shared" si="33"/>
        <v>468</v>
      </c>
      <c r="B494" s="22">
        <f t="shared" si="33"/>
        <v>32</v>
      </c>
      <c r="C494" s="2" t="s">
        <v>97</v>
      </c>
      <c r="D494" s="2" t="s">
        <v>117</v>
      </c>
      <c r="E494" s="173" t="s">
        <v>1394</v>
      </c>
      <c r="F494" s="24">
        <v>5530874.8799999999</v>
      </c>
      <c r="G494" s="26">
        <v>665384.16063756007</v>
      </c>
      <c r="H494" s="26">
        <v>237898.36772352</v>
      </c>
      <c r="I494" s="26">
        <v>91745.318891520001</v>
      </c>
      <c r="J494" s="26">
        <v>355213.51779479999</v>
      </c>
      <c r="K494" s="26">
        <v>0</v>
      </c>
      <c r="L494" s="26"/>
      <c r="M494" s="26">
        <v>0</v>
      </c>
      <c r="N494" s="26">
        <v>0</v>
      </c>
      <c r="O494" s="26">
        <v>811124.50488300005</v>
      </c>
      <c r="P494" s="26">
        <v>0</v>
      </c>
      <c r="Q494" s="26">
        <v>1384222.54711902</v>
      </c>
      <c r="R494" s="26">
        <v>1282794.3361657199</v>
      </c>
      <c r="S494" s="26">
        <v>541596.42630000005</v>
      </c>
      <c r="T494" s="1">
        <v>55308.748800000001</v>
      </c>
      <c r="U494" s="112">
        <v>105586.95168485999</v>
      </c>
      <c r="V494" s="172"/>
    </row>
    <row r="495" spans="1:22" ht="15" customHeight="1" x14ac:dyDescent="0.25">
      <c r="A495" s="4">
        <f t="shared" si="33"/>
        <v>469</v>
      </c>
      <c r="B495" s="22">
        <f t="shared" si="33"/>
        <v>33</v>
      </c>
      <c r="C495" s="2" t="s">
        <v>97</v>
      </c>
      <c r="D495" s="2" t="s">
        <v>118</v>
      </c>
      <c r="E495" s="173" t="s">
        <v>1394</v>
      </c>
      <c r="F495" s="24">
        <v>10663801.74</v>
      </c>
      <c r="G495" s="26">
        <v>1006695.2324683799</v>
      </c>
      <c r="H495" s="26">
        <v>582199.37404272018</v>
      </c>
      <c r="I495" s="26">
        <v>615427.84556945995</v>
      </c>
      <c r="J495" s="26">
        <v>469268.96418359998</v>
      </c>
      <c r="K495" s="26">
        <v>0</v>
      </c>
      <c r="L495" s="26"/>
      <c r="M495" s="26">
        <v>0</v>
      </c>
      <c r="N495" s="26">
        <v>0</v>
      </c>
      <c r="O495" s="26">
        <v>1792070.7864570001</v>
      </c>
      <c r="P495" s="26">
        <v>0</v>
      </c>
      <c r="Q495" s="26">
        <v>3479315.59778166</v>
      </c>
      <c r="R495" s="26">
        <v>1368370.2001410001</v>
      </c>
      <c r="S495" s="26">
        <v>1040151.6639000002</v>
      </c>
      <c r="T495" s="1">
        <v>106638.01740000001</v>
      </c>
      <c r="U495" s="112">
        <v>203664.05805617999</v>
      </c>
      <c r="V495" s="172"/>
    </row>
    <row r="496" spans="1:22" ht="15" customHeight="1" x14ac:dyDescent="0.25">
      <c r="A496" s="4">
        <f t="shared" ref="A496:B511" si="34">+A495+1</f>
        <v>470</v>
      </c>
      <c r="B496" s="22">
        <f t="shared" si="34"/>
        <v>34</v>
      </c>
      <c r="C496" s="2" t="s">
        <v>97</v>
      </c>
      <c r="D496" s="2" t="s">
        <v>119</v>
      </c>
      <c r="E496" s="173" t="s">
        <v>1394</v>
      </c>
      <c r="F496" s="24">
        <v>505115.47</v>
      </c>
      <c r="G496" s="26">
        <v>0</v>
      </c>
      <c r="H496" s="26">
        <v>0</v>
      </c>
      <c r="I496" s="26">
        <v>33288.819929399993</v>
      </c>
      <c r="J496" s="26">
        <v>0</v>
      </c>
      <c r="K496" s="26">
        <v>0</v>
      </c>
      <c r="L496" s="26"/>
      <c r="M496" s="26">
        <v>0</v>
      </c>
      <c r="N496" s="26">
        <v>0</v>
      </c>
      <c r="O496" s="26">
        <v>0</v>
      </c>
      <c r="P496" s="26">
        <v>0</v>
      </c>
      <c r="Q496" s="26">
        <v>406643.51912897994</v>
      </c>
      <c r="R496" s="26">
        <v>0</v>
      </c>
      <c r="S496" s="26">
        <v>50511.547000000006</v>
      </c>
      <c r="T496" s="1">
        <v>5051.1547</v>
      </c>
      <c r="U496" s="112">
        <v>9620.4292416199987</v>
      </c>
      <c r="V496" s="172"/>
    </row>
    <row r="497" spans="1:22" ht="15" customHeight="1" x14ac:dyDescent="0.25">
      <c r="A497" s="4">
        <f t="shared" si="34"/>
        <v>471</v>
      </c>
      <c r="B497" s="22">
        <f t="shared" si="34"/>
        <v>35</v>
      </c>
      <c r="C497" s="2" t="s">
        <v>97</v>
      </c>
      <c r="D497" s="2" t="s">
        <v>120</v>
      </c>
      <c r="E497" s="173" t="s">
        <v>1394</v>
      </c>
      <c r="F497" s="24">
        <v>4730703.26</v>
      </c>
      <c r="G497" s="26">
        <v>0</v>
      </c>
      <c r="H497" s="26">
        <v>0</v>
      </c>
      <c r="I497" s="26">
        <v>0</v>
      </c>
      <c r="J497" s="26">
        <v>0</v>
      </c>
      <c r="K497" s="26">
        <v>0</v>
      </c>
      <c r="L497" s="26"/>
      <c r="M497" s="26">
        <v>0</v>
      </c>
      <c r="N497" s="26">
        <v>0</v>
      </c>
      <c r="O497" s="26">
        <v>0</v>
      </c>
      <c r="P497" s="26">
        <v>0</v>
      </c>
      <c r="Q497" s="26">
        <v>4120224.9271100396</v>
      </c>
      <c r="R497" s="26">
        <v>0</v>
      </c>
      <c r="S497" s="26">
        <v>473070.326</v>
      </c>
      <c r="T497" s="1">
        <v>47307.032599999999</v>
      </c>
      <c r="U497" s="112">
        <v>90100.97428996001</v>
      </c>
      <c r="V497" s="172"/>
    </row>
    <row r="498" spans="1:22" ht="15" customHeight="1" x14ac:dyDescent="0.25">
      <c r="A498" s="4">
        <f t="shared" si="34"/>
        <v>472</v>
      </c>
      <c r="B498" s="22">
        <f t="shared" si="34"/>
        <v>36</v>
      </c>
      <c r="C498" s="2" t="s">
        <v>97</v>
      </c>
      <c r="D498" s="2" t="s">
        <v>121</v>
      </c>
      <c r="E498" s="173" t="s">
        <v>1394</v>
      </c>
      <c r="F498" s="24">
        <v>2811829.86</v>
      </c>
      <c r="G498" s="26">
        <v>0</v>
      </c>
      <c r="H498" s="26">
        <v>0</v>
      </c>
      <c r="I498" s="26">
        <v>0</v>
      </c>
      <c r="J498" s="26">
        <v>0</v>
      </c>
      <c r="K498" s="26">
        <v>0</v>
      </c>
      <c r="L498" s="26"/>
      <c r="M498" s="26">
        <v>0</v>
      </c>
      <c r="N498" s="26">
        <v>0</v>
      </c>
      <c r="O498" s="26">
        <v>0</v>
      </c>
      <c r="P498" s="26">
        <v>0</v>
      </c>
      <c r="Q498" s="26">
        <v>2448974.4638864398</v>
      </c>
      <c r="R498" s="26">
        <v>0</v>
      </c>
      <c r="S498" s="26">
        <v>281182.98599999998</v>
      </c>
      <c r="T498" s="1">
        <v>28118.298599999998</v>
      </c>
      <c r="U498" s="112">
        <v>53554.111513560005</v>
      </c>
      <c r="V498" s="172"/>
    </row>
    <row r="499" spans="1:22" ht="15" customHeight="1" x14ac:dyDescent="0.25">
      <c r="A499" s="4">
        <f t="shared" si="34"/>
        <v>473</v>
      </c>
      <c r="B499" s="22">
        <f t="shared" si="34"/>
        <v>37</v>
      </c>
      <c r="C499" s="2" t="s">
        <v>97</v>
      </c>
      <c r="D499" s="2" t="s">
        <v>122</v>
      </c>
      <c r="E499" s="173" t="s">
        <v>1394</v>
      </c>
      <c r="F499" s="24">
        <v>2874222.99</v>
      </c>
      <c r="G499" s="26">
        <v>0</v>
      </c>
      <c r="H499" s="26">
        <v>0</v>
      </c>
      <c r="I499" s="26">
        <v>0</v>
      </c>
      <c r="J499" s="26">
        <v>0</v>
      </c>
      <c r="K499" s="26">
        <v>0</v>
      </c>
      <c r="L499" s="26"/>
      <c r="M499" s="26">
        <v>0</v>
      </c>
      <c r="N499" s="26">
        <v>0</v>
      </c>
      <c r="O499" s="26">
        <v>0</v>
      </c>
      <c r="P499" s="26">
        <v>0</v>
      </c>
      <c r="Q499" s="26">
        <v>2503316.0100324601</v>
      </c>
      <c r="R499" s="26">
        <v>0</v>
      </c>
      <c r="S499" s="26">
        <v>287422.29900000006</v>
      </c>
      <c r="T499" s="1">
        <v>28742.229900000002</v>
      </c>
      <c r="U499" s="112">
        <v>54742.451067540002</v>
      </c>
      <c r="V499" s="172"/>
    </row>
    <row r="500" spans="1:22" ht="15" customHeight="1" x14ac:dyDescent="0.25">
      <c r="A500" s="4">
        <f t="shared" si="34"/>
        <v>474</v>
      </c>
      <c r="B500" s="22">
        <f t="shared" si="34"/>
        <v>38</v>
      </c>
      <c r="C500" s="2" t="s">
        <v>97</v>
      </c>
      <c r="D500" s="2" t="s">
        <v>124</v>
      </c>
      <c r="E500" s="173" t="s">
        <v>1394</v>
      </c>
      <c r="F500" s="24">
        <v>5617414.6200000001</v>
      </c>
      <c r="G500" s="26">
        <v>0</v>
      </c>
      <c r="H500" s="26">
        <v>0</v>
      </c>
      <c r="I500" s="26">
        <v>0</v>
      </c>
      <c r="J500" s="26">
        <v>0</v>
      </c>
      <c r="K500" s="26">
        <v>0</v>
      </c>
      <c r="L500" s="26"/>
      <c r="M500" s="26">
        <v>0</v>
      </c>
      <c r="N500" s="26">
        <v>0</v>
      </c>
      <c r="O500" s="26">
        <v>0</v>
      </c>
      <c r="P500" s="26">
        <v>0</v>
      </c>
      <c r="Q500" s="26">
        <v>4892509.7329474799</v>
      </c>
      <c r="R500" s="26">
        <v>0</v>
      </c>
      <c r="S500" s="26">
        <v>561741.46200000006</v>
      </c>
      <c r="T500" s="1">
        <v>56174.146200000003</v>
      </c>
      <c r="U500" s="112">
        <v>106989.27885251999</v>
      </c>
      <c r="V500" s="172"/>
    </row>
    <row r="501" spans="1:22" ht="15" customHeight="1" x14ac:dyDescent="0.25">
      <c r="A501" s="4">
        <f t="shared" si="34"/>
        <v>475</v>
      </c>
      <c r="B501" s="22">
        <f t="shared" si="34"/>
        <v>39</v>
      </c>
      <c r="C501" s="2" t="s">
        <v>97</v>
      </c>
      <c r="D501" s="2" t="s">
        <v>125</v>
      </c>
      <c r="E501" s="173" t="s">
        <v>1394</v>
      </c>
      <c r="F501" s="24">
        <v>6063511.9400000004</v>
      </c>
      <c r="G501" s="26">
        <v>427447.83145428001</v>
      </c>
      <c r="H501" s="26">
        <v>252516.05031113996</v>
      </c>
      <c r="I501" s="26">
        <v>68879.841276539999</v>
      </c>
      <c r="J501" s="26">
        <v>449173.56212652003</v>
      </c>
      <c r="K501" s="26">
        <v>0</v>
      </c>
      <c r="L501" s="26"/>
      <c r="M501" s="26">
        <v>0</v>
      </c>
      <c r="N501" s="26">
        <v>0</v>
      </c>
      <c r="O501" s="26">
        <v>1439189.4906899999</v>
      </c>
      <c r="P501" s="26">
        <v>0</v>
      </c>
      <c r="Q501" s="26">
        <v>841409.71615050011</v>
      </c>
      <c r="R501" s="26">
        <v>1812140.0931664803</v>
      </c>
      <c r="S501" s="26">
        <v>596422.10450000013</v>
      </c>
      <c r="T501" s="1">
        <v>60635.119399999996</v>
      </c>
      <c r="U501" s="112">
        <v>115698.13092453998</v>
      </c>
      <c r="V501" s="172"/>
    </row>
    <row r="502" spans="1:22" x14ac:dyDescent="0.25">
      <c r="A502" s="4">
        <f t="shared" si="34"/>
        <v>476</v>
      </c>
      <c r="B502" s="22">
        <f t="shared" si="34"/>
        <v>40</v>
      </c>
      <c r="C502" s="2" t="s">
        <v>97</v>
      </c>
      <c r="D502" s="2" t="s">
        <v>126</v>
      </c>
      <c r="E502" s="173" t="s">
        <v>1394</v>
      </c>
      <c r="F502" s="24">
        <v>34440876.640000001</v>
      </c>
      <c r="G502" s="26">
        <v>0</v>
      </c>
      <c r="H502" s="26">
        <v>2166113.1307510799</v>
      </c>
      <c r="I502" s="26">
        <v>2263106.2523264997</v>
      </c>
      <c r="J502" s="26">
        <v>1416847.6029254398</v>
      </c>
      <c r="K502" s="26">
        <v>866879.08268850006</v>
      </c>
      <c r="L502" s="26"/>
      <c r="M502" s="26">
        <v>0</v>
      </c>
      <c r="N502" s="26">
        <v>0</v>
      </c>
      <c r="O502" s="26">
        <v>11112903.524356199</v>
      </c>
      <c r="P502" s="26">
        <v>0</v>
      </c>
      <c r="Q502" s="26">
        <v>5769870.9583057202</v>
      </c>
      <c r="R502" s="26">
        <v>6223481.2118761791</v>
      </c>
      <c r="S502" s="26">
        <v>3625180.5618999996</v>
      </c>
      <c r="T502" s="1">
        <v>344408.76640000002</v>
      </c>
      <c r="U502" s="112">
        <v>652085.54847038013</v>
      </c>
      <c r="V502" s="172"/>
    </row>
    <row r="503" spans="1:22" ht="15" customHeight="1" x14ac:dyDescent="0.25">
      <c r="A503" s="4">
        <f t="shared" si="34"/>
        <v>477</v>
      </c>
      <c r="B503" s="22">
        <f t="shared" si="34"/>
        <v>41</v>
      </c>
      <c r="C503" s="2" t="s">
        <v>97</v>
      </c>
      <c r="D503" s="2" t="s">
        <v>127</v>
      </c>
      <c r="E503" s="173" t="s">
        <v>1394</v>
      </c>
      <c r="F503" s="24">
        <v>40044987.969999991</v>
      </c>
      <c r="G503" s="26">
        <v>0</v>
      </c>
      <c r="H503" s="26">
        <v>3317971.0731572998</v>
      </c>
      <c r="I503" s="26">
        <v>0</v>
      </c>
      <c r="J503" s="26">
        <v>1901830.5109826399</v>
      </c>
      <c r="K503" s="26">
        <v>1151909.4732314399</v>
      </c>
      <c r="L503" s="26"/>
      <c r="M503" s="26">
        <v>0</v>
      </c>
      <c r="N503" s="26">
        <v>0</v>
      </c>
      <c r="O503" s="26">
        <v>0</v>
      </c>
      <c r="P503" s="26">
        <v>0</v>
      </c>
      <c r="Q503" s="26">
        <v>28105401.66641508</v>
      </c>
      <c r="R503" s="26">
        <v>0</v>
      </c>
      <c r="S503" s="26">
        <v>4413480.7391999997</v>
      </c>
      <c r="T503" s="1">
        <v>400449.87969999999</v>
      </c>
      <c r="U503" s="112">
        <v>753944.62731354008</v>
      </c>
      <c r="V503" s="172"/>
    </row>
    <row r="504" spans="1:22" ht="15" customHeight="1" x14ac:dyDescent="0.25">
      <c r="A504" s="4">
        <f t="shared" si="34"/>
        <v>478</v>
      </c>
      <c r="B504" s="22">
        <f t="shared" si="34"/>
        <v>42</v>
      </c>
      <c r="C504" s="2" t="s">
        <v>97</v>
      </c>
      <c r="D504" s="2" t="s">
        <v>128</v>
      </c>
      <c r="E504" s="173" t="s">
        <v>1394</v>
      </c>
      <c r="F504" s="24">
        <v>1608396.29</v>
      </c>
      <c r="G504" s="26">
        <v>0</v>
      </c>
      <c r="H504" s="26">
        <v>0</v>
      </c>
      <c r="I504" s="26">
        <v>0</v>
      </c>
      <c r="J504" s="26">
        <v>0</v>
      </c>
      <c r="K504" s="26">
        <v>1086043.8604818601</v>
      </c>
      <c r="L504" s="26"/>
      <c r="M504" s="26">
        <v>0</v>
      </c>
      <c r="N504" s="26">
        <v>0</v>
      </c>
      <c r="O504" s="26">
        <v>0</v>
      </c>
      <c r="P504" s="26">
        <v>0</v>
      </c>
      <c r="Q504" s="26">
        <v>0</v>
      </c>
      <c r="R504" s="26">
        <v>0</v>
      </c>
      <c r="S504" s="26">
        <v>482518.88699999999</v>
      </c>
      <c r="T504" s="1">
        <v>16083.9629</v>
      </c>
      <c r="U504" s="112">
        <v>23749.579618140004</v>
      </c>
      <c r="V504" s="172"/>
    </row>
    <row r="505" spans="1:22" ht="15" customHeight="1" x14ac:dyDescent="0.25">
      <c r="A505" s="4">
        <f t="shared" si="34"/>
        <v>479</v>
      </c>
      <c r="B505" s="22">
        <f t="shared" si="34"/>
        <v>43</v>
      </c>
      <c r="C505" s="2" t="s">
        <v>97</v>
      </c>
      <c r="D505" s="2" t="s">
        <v>129</v>
      </c>
      <c r="E505" s="173" t="s">
        <v>1394</v>
      </c>
      <c r="F505" s="24">
        <v>3044122.7</v>
      </c>
      <c r="G505" s="26">
        <v>0</v>
      </c>
      <c r="H505" s="26">
        <v>0</v>
      </c>
      <c r="I505" s="26">
        <v>0</v>
      </c>
      <c r="J505" s="26">
        <v>0</v>
      </c>
      <c r="K505" s="26">
        <v>0</v>
      </c>
      <c r="L505" s="26"/>
      <c r="M505" s="26">
        <v>0</v>
      </c>
      <c r="N505" s="26">
        <v>0</v>
      </c>
      <c r="O505" s="26">
        <v>0</v>
      </c>
      <c r="P505" s="26">
        <v>0</v>
      </c>
      <c r="Q505" s="26">
        <v>2651290.8420558004</v>
      </c>
      <c r="R505" s="26">
        <v>0</v>
      </c>
      <c r="S505" s="26">
        <v>304412.27</v>
      </c>
      <c r="T505" s="1">
        <v>30441.227000000003</v>
      </c>
      <c r="U505" s="112">
        <v>57978.360944200009</v>
      </c>
      <c r="V505" s="172"/>
    </row>
    <row r="506" spans="1:22" ht="15" customHeight="1" x14ac:dyDescent="0.25">
      <c r="A506" s="4">
        <f t="shared" si="34"/>
        <v>480</v>
      </c>
      <c r="B506" s="22">
        <f t="shared" si="34"/>
        <v>44</v>
      </c>
      <c r="C506" s="2" t="s">
        <v>97</v>
      </c>
      <c r="D506" s="2" t="s">
        <v>130</v>
      </c>
      <c r="E506" s="173" t="s">
        <v>1394</v>
      </c>
      <c r="F506" s="24">
        <v>4239732.42</v>
      </c>
      <c r="G506" s="26">
        <v>0</v>
      </c>
      <c r="H506" s="26">
        <v>0</v>
      </c>
      <c r="I506" s="26">
        <v>0</v>
      </c>
      <c r="J506" s="26">
        <v>0</v>
      </c>
      <c r="K506" s="26">
        <v>0</v>
      </c>
      <c r="L506" s="26"/>
      <c r="M506" s="26">
        <v>0</v>
      </c>
      <c r="N506" s="26">
        <v>0</v>
      </c>
      <c r="O506" s="26">
        <v>0</v>
      </c>
      <c r="P506" s="26">
        <v>0</v>
      </c>
      <c r="Q506" s="26">
        <v>3692611.9101286796</v>
      </c>
      <c r="R506" s="26">
        <v>0</v>
      </c>
      <c r="S506" s="26">
        <v>423973.24200000003</v>
      </c>
      <c r="T506" s="1">
        <v>42397.324200000003</v>
      </c>
      <c r="U506" s="112">
        <v>80749.943671319998</v>
      </c>
      <c r="V506" s="172"/>
    </row>
    <row r="507" spans="1:22" ht="15" customHeight="1" x14ac:dyDescent="0.25">
      <c r="A507" s="4">
        <f t="shared" si="34"/>
        <v>481</v>
      </c>
      <c r="B507" s="22">
        <f t="shared" si="34"/>
        <v>45</v>
      </c>
      <c r="C507" s="3" t="s">
        <v>97</v>
      </c>
      <c r="D507" s="3" t="s">
        <v>131</v>
      </c>
      <c r="E507" s="173" t="s">
        <v>1394</v>
      </c>
      <c r="F507" s="24">
        <v>2267427.17</v>
      </c>
      <c r="G507" s="26">
        <v>0</v>
      </c>
      <c r="H507" s="26">
        <v>0</v>
      </c>
      <c r="I507" s="26">
        <v>0</v>
      </c>
      <c r="J507" s="26">
        <v>0</v>
      </c>
      <c r="K507" s="26">
        <v>1531043.9177077799</v>
      </c>
      <c r="L507" s="26"/>
      <c r="M507" s="26">
        <v>0</v>
      </c>
      <c r="N507" s="26">
        <v>0</v>
      </c>
      <c r="O507" s="26">
        <v>0</v>
      </c>
      <c r="P507" s="26">
        <v>0</v>
      </c>
      <c r="Q507" s="26">
        <v>0</v>
      </c>
      <c r="R507" s="26">
        <v>0</v>
      </c>
      <c r="S507" s="26">
        <v>680228.15099999995</v>
      </c>
      <c r="T507" s="1">
        <v>22674.271700000001</v>
      </c>
      <c r="U507" s="112">
        <v>33480.829592219998</v>
      </c>
      <c r="V507" s="172"/>
    </row>
    <row r="508" spans="1:22" ht="15" customHeight="1" x14ac:dyDescent="0.25">
      <c r="A508" s="4">
        <f t="shared" si="34"/>
        <v>482</v>
      </c>
      <c r="B508" s="22">
        <f t="shared" si="34"/>
        <v>46</v>
      </c>
      <c r="C508" s="3" t="s">
        <v>97</v>
      </c>
      <c r="D508" s="3" t="s">
        <v>132</v>
      </c>
      <c r="E508" s="173" t="s">
        <v>1394</v>
      </c>
      <c r="F508" s="24">
        <v>1595412.73</v>
      </c>
      <c r="G508" s="26">
        <v>0</v>
      </c>
      <c r="H508" s="26">
        <v>0</v>
      </c>
      <c r="I508" s="26">
        <v>0</v>
      </c>
      <c r="J508" s="26">
        <v>0</v>
      </c>
      <c r="K508" s="26">
        <v>1077276.91932882</v>
      </c>
      <c r="L508" s="26"/>
      <c r="M508" s="26">
        <v>0</v>
      </c>
      <c r="N508" s="26">
        <v>0</v>
      </c>
      <c r="O508" s="26">
        <v>0</v>
      </c>
      <c r="P508" s="26">
        <v>0</v>
      </c>
      <c r="Q508" s="26">
        <v>0</v>
      </c>
      <c r="R508" s="26">
        <v>0</v>
      </c>
      <c r="S508" s="26">
        <v>478623.81899999996</v>
      </c>
      <c r="T508" s="1">
        <v>15954.1273</v>
      </c>
      <c r="U508" s="112">
        <v>23557.864371180003</v>
      </c>
      <c r="V508" s="172"/>
    </row>
    <row r="509" spans="1:22" ht="15" customHeight="1" x14ac:dyDescent="0.25">
      <c r="A509" s="4">
        <f t="shared" si="34"/>
        <v>483</v>
      </c>
      <c r="B509" s="22">
        <f t="shared" si="34"/>
        <v>47</v>
      </c>
      <c r="C509" s="2" t="s">
        <v>97</v>
      </c>
      <c r="D509" s="2" t="s">
        <v>133</v>
      </c>
      <c r="E509" s="173" t="s">
        <v>1394</v>
      </c>
      <c r="F509" s="24">
        <v>11352454.300000001</v>
      </c>
      <c r="G509" s="26">
        <v>0</v>
      </c>
      <c r="H509" s="26">
        <v>0</v>
      </c>
      <c r="I509" s="26">
        <v>0</v>
      </c>
      <c r="J509" s="26">
        <v>0</v>
      </c>
      <c r="K509" s="26">
        <v>0</v>
      </c>
      <c r="L509" s="26"/>
      <c r="M509" s="26">
        <v>0</v>
      </c>
      <c r="N509" s="26">
        <v>0</v>
      </c>
      <c r="O509" s="26">
        <v>0</v>
      </c>
      <c r="P509" s="26">
        <v>0</v>
      </c>
      <c r="Q509" s="26">
        <v>0</v>
      </c>
      <c r="R509" s="26">
        <v>9887465.4824022017</v>
      </c>
      <c r="S509" s="26">
        <v>1135245.4300000002</v>
      </c>
      <c r="T509" s="1">
        <v>113524.54300000001</v>
      </c>
      <c r="U509" s="112">
        <v>216218.84459780005</v>
      </c>
      <c r="V509" s="172"/>
    </row>
    <row r="510" spans="1:22" ht="15" customHeight="1" x14ac:dyDescent="0.25">
      <c r="A510" s="4">
        <f t="shared" si="34"/>
        <v>484</v>
      </c>
      <c r="B510" s="22">
        <f t="shared" si="34"/>
        <v>48</v>
      </c>
      <c r="C510" s="2" t="s">
        <v>97</v>
      </c>
      <c r="D510" s="2" t="s">
        <v>134</v>
      </c>
      <c r="E510" s="173" t="s">
        <v>1394</v>
      </c>
      <c r="F510" s="24">
        <v>6616646.5269137006</v>
      </c>
      <c r="G510" s="26">
        <v>0</v>
      </c>
      <c r="H510" s="26">
        <v>1037774.1166174201</v>
      </c>
      <c r="I510" s="26">
        <v>1084243.0485906599</v>
      </c>
      <c r="J510" s="26">
        <v>678804.6970866</v>
      </c>
      <c r="K510" s="26"/>
      <c r="L510" s="26"/>
      <c r="M510" s="26">
        <v>0</v>
      </c>
      <c r="N510" s="26">
        <v>0</v>
      </c>
      <c r="O510" s="26">
        <v>0</v>
      </c>
      <c r="P510" s="26">
        <v>0</v>
      </c>
      <c r="Q510" s="26">
        <v>2764316.7200207999</v>
      </c>
      <c r="R510" s="26">
        <v>0</v>
      </c>
      <c r="S510" s="26">
        <v>850407.84250000003</v>
      </c>
      <c r="T510" s="1">
        <v>70319.640200000009</v>
      </c>
      <c r="U510" s="112">
        <v>130780.46189822002</v>
      </c>
      <c r="V510" s="172"/>
    </row>
    <row r="511" spans="1:22" ht="15" customHeight="1" x14ac:dyDescent="0.25">
      <c r="A511" s="4">
        <f t="shared" si="34"/>
        <v>485</v>
      </c>
      <c r="B511" s="22">
        <f t="shared" si="34"/>
        <v>49</v>
      </c>
      <c r="C511" s="2" t="s">
        <v>97</v>
      </c>
      <c r="D511" s="2" t="s">
        <v>135</v>
      </c>
      <c r="E511" s="173" t="s">
        <v>1394</v>
      </c>
      <c r="F511" s="24">
        <v>13430225.379999999</v>
      </c>
      <c r="G511" s="26">
        <v>0</v>
      </c>
      <c r="H511" s="26">
        <v>0</v>
      </c>
      <c r="I511" s="26">
        <v>2892736.9799315399</v>
      </c>
      <c r="J511" s="26">
        <v>0</v>
      </c>
      <c r="K511" s="26">
        <v>1108058.08918644</v>
      </c>
      <c r="L511" s="26"/>
      <c r="M511" s="26">
        <v>0</v>
      </c>
      <c r="N511" s="26">
        <v>0</v>
      </c>
      <c r="O511" s="26">
        <v>0</v>
      </c>
      <c r="P511" s="26">
        <v>0</v>
      </c>
      <c r="Q511" s="26">
        <v>7375137.1887593409</v>
      </c>
      <c r="R511" s="26">
        <v>0</v>
      </c>
      <c r="S511" s="26">
        <v>1671222.27</v>
      </c>
      <c r="T511" s="1">
        <v>134302.25380000001</v>
      </c>
      <c r="U511" s="112">
        <v>248768.59832268007</v>
      </c>
      <c r="V511" s="172"/>
    </row>
    <row r="512" spans="1:22" ht="15" customHeight="1" x14ac:dyDescent="0.25">
      <c r="A512" s="4">
        <f t="shared" ref="A512:B527" si="35">+A511+1</f>
        <v>486</v>
      </c>
      <c r="B512" s="22">
        <f t="shared" si="35"/>
        <v>50</v>
      </c>
      <c r="C512" s="2" t="s">
        <v>97</v>
      </c>
      <c r="D512" s="2" t="s">
        <v>136</v>
      </c>
      <c r="E512" s="173" t="s">
        <v>1394</v>
      </c>
      <c r="F512" s="24">
        <v>9973803.0700000003</v>
      </c>
      <c r="G512" s="26">
        <v>3804046.6453625998</v>
      </c>
      <c r="H512" s="26">
        <v>1355538.2084109599</v>
      </c>
      <c r="I512" s="26">
        <v>0</v>
      </c>
      <c r="J512" s="26">
        <v>0</v>
      </c>
      <c r="K512" s="26"/>
      <c r="L512" s="26"/>
      <c r="M512" s="26">
        <v>0</v>
      </c>
      <c r="N512" s="26">
        <v>0</v>
      </c>
      <c r="O512" s="26">
        <v>0</v>
      </c>
      <c r="P512" s="26">
        <v>0</v>
      </c>
      <c r="Q512" s="26">
        <v>3610744.2460324201</v>
      </c>
      <c r="R512" s="26">
        <v>0</v>
      </c>
      <c r="S512" s="26">
        <v>911946.60499999998</v>
      </c>
      <c r="T512" s="1">
        <v>99738.030700000003</v>
      </c>
      <c r="U512" s="112">
        <v>191789.33449402</v>
      </c>
      <c r="V512" s="172"/>
    </row>
    <row r="513" spans="1:22" ht="15" customHeight="1" x14ac:dyDescent="0.25">
      <c r="A513" s="4">
        <f t="shared" si="35"/>
        <v>487</v>
      </c>
      <c r="B513" s="22">
        <f t="shared" si="35"/>
        <v>51</v>
      </c>
      <c r="C513" s="2" t="s">
        <v>97</v>
      </c>
      <c r="D513" s="2" t="s">
        <v>137</v>
      </c>
      <c r="E513" s="173" t="s">
        <v>1394</v>
      </c>
      <c r="F513" s="24">
        <v>3820984.61</v>
      </c>
      <c r="G513" s="26">
        <v>0</v>
      </c>
      <c r="H513" s="26">
        <v>3327901.8300179397</v>
      </c>
      <c r="I513" s="26">
        <v>0</v>
      </c>
      <c r="J513" s="26">
        <v>0</v>
      </c>
      <c r="K513" s="26">
        <v>0</v>
      </c>
      <c r="L513" s="26"/>
      <c r="M513" s="26">
        <v>0</v>
      </c>
      <c r="N513" s="26">
        <v>0</v>
      </c>
      <c r="O513" s="26">
        <v>0</v>
      </c>
      <c r="P513" s="26">
        <v>0</v>
      </c>
      <c r="Q513" s="26">
        <v>0</v>
      </c>
      <c r="R513" s="26">
        <v>0</v>
      </c>
      <c r="S513" s="26">
        <v>382098.46100000001</v>
      </c>
      <c r="T513" s="1">
        <v>38209.846100000002</v>
      </c>
      <c r="U513" s="112">
        <v>72774.472882059999</v>
      </c>
      <c r="V513" s="172"/>
    </row>
    <row r="514" spans="1:22" ht="15" customHeight="1" x14ac:dyDescent="0.25">
      <c r="A514" s="4">
        <f t="shared" si="35"/>
        <v>488</v>
      </c>
      <c r="B514" s="22">
        <f t="shared" si="35"/>
        <v>52</v>
      </c>
      <c r="C514" s="2" t="s">
        <v>97</v>
      </c>
      <c r="D514" s="2" t="s">
        <v>138</v>
      </c>
      <c r="E514" s="173" t="s">
        <v>1394</v>
      </c>
      <c r="F514" s="24">
        <v>64086520.629999995</v>
      </c>
      <c r="G514" s="26">
        <v>0</v>
      </c>
      <c r="H514" s="26">
        <v>0</v>
      </c>
      <c r="I514" s="26">
        <v>0</v>
      </c>
      <c r="J514" s="26">
        <v>0</v>
      </c>
      <c r="K514" s="26">
        <v>1904789.24535438</v>
      </c>
      <c r="L514" s="26"/>
      <c r="M514" s="26">
        <v>0</v>
      </c>
      <c r="N514" s="26">
        <v>0</v>
      </c>
      <c r="O514" s="26">
        <v>18208984.591412999</v>
      </c>
      <c r="P514" s="26">
        <v>0</v>
      </c>
      <c r="Q514" s="26">
        <v>35352846.87828894</v>
      </c>
      <c r="R514" s="26">
        <v>0</v>
      </c>
      <c r="S514" s="26">
        <v>6766092.0525000002</v>
      </c>
      <c r="T514" s="1">
        <v>640865.20629999996</v>
      </c>
      <c r="U514" s="112">
        <v>1212942.65614368</v>
      </c>
      <c r="V514" s="172"/>
    </row>
    <row r="515" spans="1:22" ht="15" customHeight="1" x14ac:dyDescent="0.25">
      <c r="A515" s="4">
        <f t="shared" si="35"/>
        <v>489</v>
      </c>
      <c r="B515" s="22">
        <f t="shared" si="35"/>
        <v>53</v>
      </c>
      <c r="C515" s="2" t="s">
        <v>97</v>
      </c>
      <c r="D515" s="2" t="s">
        <v>139</v>
      </c>
      <c r="E515" s="173" t="s">
        <v>1394</v>
      </c>
      <c r="F515" s="24">
        <v>1375586.8899999997</v>
      </c>
      <c r="G515" s="26">
        <v>0</v>
      </c>
      <c r="H515" s="26">
        <v>0</v>
      </c>
      <c r="I515" s="26">
        <v>0</v>
      </c>
      <c r="J515" s="26">
        <v>0</v>
      </c>
      <c r="K515" s="26">
        <v>928843.03808225982</v>
      </c>
      <c r="L515" s="26"/>
      <c r="M515" s="26">
        <v>0</v>
      </c>
      <c r="N515" s="26">
        <v>0</v>
      </c>
      <c r="O515" s="26">
        <v>0</v>
      </c>
      <c r="P515" s="26">
        <v>0</v>
      </c>
      <c r="Q515" s="26">
        <v>0</v>
      </c>
      <c r="R515" s="26">
        <v>0</v>
      </c>
      <c r="S515" s="26">
        <v>412676.06699999998</v>
      </c>
      <c r="T515" s="1">
        <v>13755.868899999999</v>
      </c>
      <c r="U515" s="112">
        <v>20311.916017739997</v>
      </c>
      <c r="V515" s="172"/>
    </row>
    <row r="516" spans="1:22" ht="15" customHeight="1" x14ac:dyDescent="0.25">
      <c r="A516" s="4">
        <f t="shared" si="35"/>
        <v>490</v>
      </c>
      <c r="B516" s="22">
        <f t="shared" si="35"/>
        <v>54</v>
      </c>
      <c r="C516" s="2" t="s">
        <v>97</v>
      </c>
      <c r="D516" s="2" t="s">
        <v>140</v>
      </c>
      <c r="E516" s="173" t="s">
        <v>1394</v>
      </c>
      <c r="F516" s="24">
        <v>18609674.18474108</v>
      </c>
      <c r="G516" s="26">
        <v>3688251.5852036397</v>
      </c>
      <c r="H516" s="26"/>
      <c r="I516" s="26">
        <v>1373125.6438191601</v>
      </c>
      <c r="J516" s="26">
        <v>859663.46708760003</v>
      </c>
      <c r="K516" s="26">
        <v>0</v>
      </c>
      <c r="L516" s="26"/>
      <c r="M516" s="26">
        <v>0</v>
      </c>
      <c r="N516" s="26">
        <v>0</v>
      </c>
      <c r="O516" s="26">
        <v>6742685.0844485993</v>
      </c>
      <c r="P516" s="26">
        <v>0</v>
      </c>
      <c r="Q516" s="26">
        <v>3500833.3089198</v>
      </c>
      <c r="R516" s="26">
        <v>0</v>
      </c>
      <c r="S516" s="26">
        <v>1863648.8813</v>
      </c>
      <c r="T516" s="1">
        <v>199239.49849999999</v>
      </c>
      <c r="U516" s="112">
        <v>382226.71546227997</v>
      </c>
      <c r="V516" s="172"/>
    </row>
    <row r="517" spans="1:22" ht="15" customHeight="1" x14ac:dyDescent="0.25">
      <c r="A517" s="4">
        <f t="shared" si="35"/>
        <v>491</v>
      </c>
      <c r="B517" s="22">
        <f t="shared" si="35"/>
        <v>55</v>
      </c>
      <c r="C517" s="2" t="s">
        <v>97</v>
      </c>
      <c r="D517" s="2" t="s">
        <v>141</v>
      </c>
      <c r="E517" s="173" t="s">
        <v>1394</v>
      </c>
      <c r="F517" s="24">
        <v>3295557.72</v>
      </c>
      <c r="G517" s="26">
        <v>0</v>
      </c>
      <c r="H517" s="26">
        <v>0</v>
      </c>
      <c r="I517" s="26">
        <v>0</v>
      </c>
      <c r="J517" s="26">
        <v>0</v>
      </c>
      <c r="K517" s="26">
        <v>0</v>
      </c>
      <c r="L517" s="26"/>
      <c r="M517" s="26">
        <v>0</v>
      </c>
      <c r="N517" s="26">
        <v>0</v>
      </c>
      <c r="O517" s="26">
        <v>0</v>
      </c>
      <c r="P517" s="26">
        <v>0</v>
      </c>
      <c r="Q517" s="26">
        <v>2870279.1784648802</v>
      </c>
      <c r="R517" s="26">
        <v>0</v>
      </c>
      <c r="S517" s="26">
        <v>329555.77200000006</v>
      </c>
      <c r="T517" s="1">
        <v>32955.5772</v>
      </c>
      <c r="U517" s="112">
        <v>62767.192335120009</v>
      </c>
      <c r="V517" s="172"/>
    </row>
    <row r="518" spans="1:22" ht="15" customHeight="1" x14ac:dyDescent="0.25">
      <c r="A518" s="4">
        <f t="shared" si="35"/>
        <v>492</v>
      </c>
      <c r="B518" s="22">
        <f t="shared" si="35"/>
        <v>56</v>
      </c>
      <c r="C518" s="2" t="s">
        <v>97</v>
      </c>
      <c r="D518" s="2" t="s">
        <v>146</v>
      </c>
      <c r="E518" s="173" t="s">
        <v>1394</v>
      </c>
      <c r="F518" s="24">
        <v>1849592.56</v>
      </c>
      <c r="G518" s="26">
        <v>0</v>
      </c>
      <c r="H518" s="26">
        <v>0</v>
      </c>
      <c r="I518" s="26">
        <v>0</v>
      </c>
      <c r="J518" s="26">
        <v>1556609.7001257602</v>
      </c>
      <c r="K518" s="26">
        <v>0</v>
      </c>
      <c r="L518" s="26"/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240447.03280000002</v>
      </c>
      <c r="T518" s="1">
        <v>18495.925600000002</v>
      </c>
      <c r="U518" s="112">
        <v>34039.90147424001</v>
      </c>
      <c r="V518" s="172"/>
    </row>
    <row r="519" spans="1:22" ht="15" customHeight="1" x14ac:dyDescent="0.25">
      <c r="A519" s="4">
        <f t="shared" si="35"/>
        <v>493</v>
      </c>
      <c r="B519" s="22">
        <f t="shared" si="35"/>
        <v>57</v>
      </c>
      <c r="C519" s="2" t="s">
        <v>97</v>
      </c>
      <c r="D519" s="2" t="s">
        <v>148</v>
      </c>
      <c r="E519" s="173" t="s">
        <v>1394</v>
      </c>
      <c r="F519" s="24">
        <v>2651452.4099999997</v>
      </c>
      <c r="G519" s="26">
        <v>0</v>
      </c>
      <c r="H519" s="26">
        <v>0</v>
      </c>
      <c r="I519" s="26">
        <v>0</v>
      </c>
      <c r="J519" s="26">
        <v>0</v>
      </c>
      <c r="K519" s="26">
        <v>1790350.8166139401</v>
      </c>
      <c r="L519" s="26"/>
      <c r="M519" s="26">
        <v>0</v>
      </c>
      <c r="N519" s="26">
        <v>0</v>
      </c>
      <c r="O519" s="26">
        <v>0</v>
      </c>
      <c r="P519" s="26">
        <v>0</v>
      </c>
      <c r="Q519" s="26">
        <v>0</v>
      </c>
      <c r="R519" s="26">
        <v>0</v>
      </c>
      <c r="S519" s="26">
        <v>795435.723</v>
      </c>
      <c r="T519" s="1">
        <v>26514.524100000002</v>
      </c>
      <c r="U519" s="112">
        <v>39151.346286060005</v>
      </c>
      <c r="V519" s="172"/>
    </row>
    <row r="520" spans="1:22" ht="15" customHeight="1" x14ac:dyDescent="0.25">
      <c r="A520" s="4">
        <f t="shared" si="35"/>
        <v>494</v>
      </c>
      <c r="B520" s="22">
        <f t="shared" si="35"/>
        <v>58</v>
      </c>
      <c r="C520" s="2" t="s">
        <v>97</v>
      </c>
      <c r="D520" s="2" t="s">
        <v>149</v>
      </c>
      <c r="E520" s="173" t="s">
        <v>1394</v>
      </c>
      <c r="F520" s="24">
        <v>7962549.3399999999</v>
      </c>
      <c r="G520" s="26">
        <v>1037063.58500472</v>
      </c>
      <c r="H520" s="26">
        <v>370786.90906908002</v>
      </c>
      <c r="I520" s="26">
        <v>142993.68061608</v>
      </c>
      <c r="J520" s="26">
        <v>0</v>
      </c>
      <c r="K520" s="26">
        <v>0</v>
      </c>
      <c r="L520" s="26"/>
      <c r="M520" s="26">
        <v>0</v>
      </c>
      <c r="N520" s="26">
        <v>0</v>
      </c>
      <c r="O520" s="26">
        <v>1264213.5882893999</v>
      </c>
      <c r="P520" s="26">
        <v>0</v>
      </c>
      <c r="Q520" s="26">
        <v>2157440.6150056203</v>
      </c>
      <c r="R520" s="26">
        <v>1999355.2437969602</v>
      </c>
      <c r="S520" s="26">
        <v>758609.90650000004</v>
      </c>
      <c r="T520" s="1">
        <v>79625.493400000007</v>
      </c>
      <c r="U520" s="112">
        <v>152460.31831813999</v>
      </c>
      <c r="V520" s="172"/>
    </row>
    <row r="521" spans="1:22" ht="15" customHeight="1" x14ac:dyDescent="0.25">
      <c r="A521" s="4">
        <f t="shared" si="35"/>
        <v>495</v>
      </c>
      <c r="B521" s="22">
        <f t="shared" si="35"/>
        <v>59</v>
      </c>
      <c r="C521" s="2" t="s">
        <v>97</v>
      </c>
      <c r="D521" s="2" t="s">
        <v>150</v>
      </c>
      <c r="E521" s="173" t="s">
        <v>1394</v>
      </c>
      <c r="F521" s="24">
        <v>14106189.330000002</v>
      </c>
      <c r="G521" s="26">
        <v>8091806.2468588809</v>
      </c>
      <c r="H521" s="26">
        <v>2883443.2301169606</v>
      </c>
      <c r="I521" s="26">
        <v>0</v>
      </c>
      <c r="J521" s="26">
        <v>0</v>
      </c>
      <c r="K521" s="26">
        <v>1153954.7907791398</v>
      </c>
      <c r="L521" s="26"/>
      <c r="M521" s="26">
        <v>0</v>
      </c>
      <c r="N521" s="26">
        <v>0</v>
      </c>
      <c r="O521" s="26">
        <v>0</v>
      </c>
      <c r="P521" s="26">
        <v>0</v>
      </c>
      <c r="Q521" s="26">
        <v>0</v>
      </c>
      <c r="R521" s="26">
        <v>0</v>
      </c>
      <c r="S521" s="26">
        <v>1570682.0374000003</v>
      </c>
      <c r="T521" s="1">
        <v>141061.89330000003</v>
      </c>
      <c r="U521" s="112">
        <v>265241.13154502003</v>
      </c>
      <c r="V521" s="172"/>
    </row>
    <row r="522" spans="1:22" ht="15" customHeight="1" x14ac:dyDescent="0.25">
      <c r="A522" s="4">
        <f t="shared" si="35"/>
        <v>496</v>
      </c>
      <c r="B522" s="22">
        <f t="shared" si="35"/>
        <v>60</v>
      </c>
      <c r="C522" s="2" t="s">
        <v>97</v>
      </c>
      <c r="D522" s="2" t="s">
        <v>151</v>
      </c>
      <c r="E522" s="173" t="s">
        <v>1394</v>
      </c>
      <c r="F522" s="24">
        <v>7919855.3300000001</v>
      </c>
      <c r="G522" s="26">
        <v>5936346.9365327395</v>
      </c>
      <c r="H522" s="26">
        <v>0</v>
      </c>
      <c r="I522" s="26">
        <v>0</v>
      </c>
      <c r="J522" s="26">
        <v>0</v>
      </c>
      <c r="K522" s="26">
        <v>846569.4552075601</v>
      </c>
      <c r="L522" s="26"/>
      <c r="M522" s="26">
        <v>0</v>
      </c>
      <c r="N522" s="26">
        <v>0</v>
      </c>
      <c r="O522" s="26">
        <v>0</v>
      </c>
      <c r="P522" s="26">
        <v>0</v>
      </c>
      <c r="Q522" s="26">
        <v>0</v>
      </c>
      <c r="R522" s="26">
        <v>0</v>
      </c>
      <c r="S522" s="26">
        <v>909411.74120000005</v>
      </c>
      <c r="T522" s="1">
        <v>79198.5533</v>
      </c>
      <c r="U522" s="112">
        <v>148328.64375970003</v>
      </c>
      <c r="V522" s="172"/>
    </row>
    <row r="523" spans="1:22" ht="15" customHeight="1" x14ac:dyDescent="0.25">
      <c r="A523" s="4">
        <f t="shared" si="35"/>
        <v>497</v>
      </c>
      <c r="B523" s="22">
        <f t="shared" si="35"/>
        <v>61</v>
      </c>
      <c r="C523" s="2" t="s">
        <v>97</v>
      </c>
      <c r="D523" s="2" t="s">
        <v>843</v>
      </c>
      <c r="E523" s="173" t="s">
        <v>1394</v>
      </c>
      <c r="F523" s="24">
        <v>10886557.18</v>
      </c>
      <c r="G523" s="26">
        <v>0</v>
      </c>
      <c r="H523" s="26">
        <v>0</v>
      </c>
      <c r="I523" s="26">
        <v>0</v>
      </c>
      <c r="J523" s="26">
        <v>0</v>
      </c>
      <c r="K523" s="26">
        <v>0</v>
      </c>
      <c r="L523" s="26"/>
      <c r="M523" s="26">
        <v>0</v>
      </c>
      <c r="N523" s="26">
        <v>0</v>
      </c>
      <c r="O523" s="26">
        <v>0</v>
      </c>
      <c r="P523" s="26">
        <v>0</v>
      </c>
      <c r="Q523" s="26">
        <v>0</v>
      </c>
      <c r="R523" s="26">
        <v>9481690.5221497193</v>
      </c>
      <c r="S523" s="26">
        <v>1088655.7180000001</v>
      </c>
      <c r="T523" s="1">
        <v>108865.57180000001</v>
      </c>
      <c r="U523" s="112">
        <v>207345.36805028003</v>
      </c>
      <c r="V523" s="172"/>
    </row>
    <row r="524" spans="1:22" ht="15" customHeight="1" x14ac:dyDescent="0.25">
      <c r="A524" s="4">
        <f t="shared" si="35"/>
        <v>498</v>
      </c>
      <c r="B524" s="22">
        <f t="shared" si="35"/>
        <v>62</v>
      </c>
      <c r="C524" s="2" t="s">
        <v>97</v>
      </c>
      <c r="D524" s="2" t="s">
        <v>153</v>
      </c>
      <c r="E524" s="173" t="s">
        <v>1394</v>
      </c>
      <c r="F524" s="24">
        <v>1739073.3399999999</v>
      </c>
      <c r="G524" s="26">
        <v>0</v>
      </c>
      <c r="H524" s="26">
        <v>0</v>
      </c>
      <c r="I524" s="26">
        <v>0</v>
      </c>
      <c r="J524" s="26">
        <v>0</v>
      </c>
      <c r="K524" s="26">
        <v>1174281.44766156</v>
      </c>
      <c r="L524" s="26"/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521722.00199999998</v>
      </c>
      <c r="T524" s="1">
        <v>17390.733400000001</v>
      </c>
      <c r="U524" s="112">
        <v>25679.156938439999</v>
      </c>
      <c r="V524" s="172"/>
    </row>
    <row r="525" spans="1:22" ht="15" customHeight="1" x14ac:dyDescent="0.25">
      <c r="A525" s="4">
        <f t="shared" si="35"/>
        <v>499</v>
      </c>
      <c r="B525" s="22">
        <f t="shared" si="35"/>
        <v>63</v>
      </c>
      <c r="C525" s="2" t="s">
        <v>97</v>
      </c>
      <c r="D525" s="2" t="s">
        <v>154</v>
      </c>
      <c r="E525" s="173" t="s">
        <v>1394</v>
      </c>
      <c r="F525" s="24">
        <v>3182774.11</v>
      </c>
      <c r="G525" s="26">
        <v>0</v>
      </c>
      <c r="H525" s="26">
        <v>0</v>
      </c>
      <c r="I525" s="26">
        <v>0</v>
      </c>
      <c r="J525" s="26">
        <v>0</v>
      </c>
      <c r="K525" s="26">
        <v>0</v>
      </c>
      <c r="L525" s="26"/>
      <c r="M525" s="26">
        <v>0</v>
      </c>
      <c r="N525" s="26">
        <v>0</v>
      </c>
      <c r="O525" s="26">
        <v>0</v>
      </c>
      <c r="P525" s="26">
        <v>0</v>
      </c>
      <c r="Q525" s="26">
        <v>2772049.84220094</v>
      </c>
      <c r="R525" s="26">
        <v>0</v>
      </c>
      <c r="S525" s="26">
        <v>318277.41100000002</v>
      </c>
      <c r="T525" s="1">
        <v>31827.741099999999</v>
      </c>
      <c r="U525" s="112">
        <v>60619.115699059999</v>
      </c>
      <c r="V525" s="172"/>
    </row>
    <row r="526" spans="1:22" ht="15" customHeight="1" x14ac:dyDescent="0.25">
      <c r="A526" s="4">
        <f t="shared" si="35"/>
        <v>500</v>
      </c>
      <c r="B526" s="22">
        <f t="shared" si="35"/>
        <v>64</v>
      </c>
      <c r="C526" s="2" t="s">
        <v>97</v>
      </c>
      <c r="D526" s="2" t="s">
        <v>155</v>
      </c>
      <c r="E526" s="173" t="s">
        <v>1394</v>
      </c>
      <c r="F526" s="24">
        <v>2954093.55</v>
      </c>
      <c r="G526" s="26">
        <v>0</v>
      </c>
      <c r="H526" s="26">
        <v>0</v>
      </c>
      <c r="I526" s="26">
        <v>0</v>
      </c>
      <c r="J526" s="26">
        <v>0</v>
      </c>
      <c r="K526" s="26">
        <v>0</v>
      </c>
      <c r="L526" s="26"/>
      <c r="M526" s="26">
        <v>0</v>
      </c>
      <c r="N526" s="26">
        <v>0</v>
      </c>
      <c r="O526" s="26">
        <v>0</v>
      </c>
      <c r="P526" s="26">
        <v>0</v>
      </c>
      <c r="Q526" s="26">
        <v>2572879.5937466999</v>
      </c>
      <c r="R526" s="26">
        <v>0</v>
      </c>
      <c r="S526" s="26">
        <v>295409.35499999998</v>
      </c>
      <c r="T526" s="1">
        <v>29540.9355</v>
      </c>
      <c r="U526" s="112">
        <v>56263.665753299996</v>
      </c>
      <c r="V526" s="172"/>
    </row>
    <row r="527" spans="1:22" ht="15" customHeight="1" x14ac:dyDescent="0.25">
      <c r="A527" s="4">
        <f t="shared" si="35"/>
        <v>501</v>
      </c>
      <c r="B527" s="22">
        <f t="shared" si="35"/>
        <v>65</v>
      </c>
      <c r="C527" s="2" t="s">
        <v>97</v>
      </c>
      <c r="D527" s="2" t="s">
        <v>156</v>
      </c>
      <c r="E527" s="173" t="s">
        <v>1394</v>
      </c>
      <c r="F527" s="24">
        <v>1213957.8</v>
      </c>
      <c r="G527" s="26">
        <v>0</v>
      </c>
      <c r="H527" s="26">
        <v>0</v>
      </c>
      <c r="I527" s="26">
        <v>0</v>
      </c>
      <c r="J527" s="26">
        <v>0</v>
      </c>
      <c r="K527" s="26">
        <v>819705.58112520003</v>
      </c>
      <c r="L527" s="26"/>
      <c r="M527" s="26">
        <v>0</v>
      </c>
      <c r="N527" s="26">
        <v>0</v>
      </c>
      <c r="O527" s="26">
        <v>0</v>
      </c>
      <c r="P527" s="26">
        <v>0</v>
      </c>
      <c r="Q527" s="26">
        <v>0</v>
      </c>
      <c r="R527" s="26">
        <v>0</v>
      </c>
      <c r="S527" s="26">
        <v>364187.34</v>
      </c>
      <c r="T527" s="1">
        <v>12139.578000000001</v>
      </c>
      <c r="U527" s="112">
        <v>17925.300874799999</v>
      </c>
      <c r="V527" s="172"/>
    </row>
    <row r="528" spans="1:22" x14ac:dyDescent="0.25">
      <c r="A528" s="4">
        <f t="shared" ref="A528:B543" si="36">+A527+1</f>
        <v>502</v>
      </c>
      <c r="B528" s="22">
        <f t="shared" si="36"/>
        <v>66</v>
      </c>
      <c r="C528" s="2" t="s">
        <v>97</v>
      </c>
      <c r="D528" s="2" t="s">
        <v>157</v>
      </c>
      <c r="E528" s="173" t="s">
        <v>1394</v>
      </c>
      <c r="F528" s="24">
        <v>30275329.636437476</v>
      </c>
      <c r="G528" s="26">
        <v>6028027.9685480399</v>
      </c>
      <c r="H528" s="26">
        <v>0</v>
      </c>
      <c r="I528" s="26">
        <v>2244217.7771235602</v>
      </c>
      <c r="J528" s="26">
        <v>0</v>
      </c>
      <c r="K528" s="26">
        <v>1240916.79</v>
      </c>
      <c r="L528" s="26"/>
      <c r="M528" s="26">
        <v>0</v>
      </c>
      <c r="N528" s="26">
        <v>0</v>
      </c>
      <c r="O528" s="26">
        <v>11020152.319356598</v>
      </c>
      <c r="P528" s="26">
        <v>0</v>
      </c>
      <c r="Q528" s="26">
        <v>5721714.1000613989</v>
      </c>
      <c r="R528" s="26">
        <v>0</v>
      </c>
      <c r="S528" s="26">
        <v>3056047.9632999999</v>
      </c>
      <c r="T528" s="1">
        <v>328671.8125</v>
      </c>
      <c r="U528" s="112">
        <v>635580.90554787999</v>
      </c>
      <c r="V528" s="172"/>
    </row>
    <row r="529" spans="1:22" ht="15" customHeight="1" x14ac:dyDescent="0.25">
      <c r="A529" s="4">
        <f t="shared" si="36"/>
        <v>503</v>
      </c>
      <c r="B529" s="22">
        <f t="shared" si="36"/>
        <v>67</v>
      </c>
      <c r="C529" s="2" t="s">
        <v>97</v>
      </c>
      <c r="D529" s="2" t="s">
        <v>158</v>
      </c>
      <c r="E529" s="173" t="s">
        <v>1394</v>
      </c>
      <c r="F529" s="24">
        <v>9056087.4500000011</v>
      </c>
      <c r="G529" s="26">
        <v>1089479.91864894</v>
      </c>
      <c r="H529" s="26">
        <v>389527.60079729999</v>
      </c>
      <c r="I529" s="26">
        <v>150221.0136798</v>
      </c>
      <c r="J529" s="26">
        <v>581615.87811684015</v>
      </c>
      <c r="K529" s="26">
        <v>0</v>
      </c>
      <c r="L529" s="26"/>
      <c r="M529" s="26">
        <v>0</v>
      </c>
      <c r="N529" s="26">
        <v>0</v>
      </c>
      <c r="O529" s="26">
        <v>1328110.7644602</v>
      </c>
      <c r="P529" s="26">
        <v>0</v>
      </c>
      <c r="Q529" s="26">
        <v>2266484.1864487203</v>
      </c>
      <c r="R529" s="26">
        <v>2100408.70066314</v>
      </c>
      <c r="S529" s="26">
        <v>886793.62760000001</v>
      </c>
      <c r="T529" s="1">
        <v>90560.874499999991</v>
      </c>
      <c r="U529" s="112">
        <v>172884.88508506</v>
      </c>
      <c r="V529" s="172"/>
    </row>
    <row r="530" spans="1:22" ht="15" customHeight="1" x14ac:dyDescent="0.25">
      <c r="A530" s="4">
        <f t="shared" si="36"/>
        <v>504</v>
      </c>
      <c r="B530" s="22">
        <f t="shared" si="36"/>
        <v>68</v>
      </c>
      <c r="C530" s="2" t="s">
        <v>97</v>
      </c>
      <c r="D530" s="2" t="s">
        <v>159</v>
      </c>
      <c r="E530" s="173" t="s">
        <v>1394</v>
      </c>
      <c r="F530" s="24">
        <v>13130068.939999998</v>
      </c>
      <c r="G530" s="26">
        <v>6499325.7900316194</v>
      </c>
      <c r="H530" s="26">
        <v>2315976.9749050201</v>
      </c>
      <c r="I530" s="26">
        <v>0</v>
      </c>
      <c r="J530" s="26">
        <v>1514873.0608947601</v>
      </c>
      <c r="K530" s="26">
        <v>926854.63600841991</v>
      </c>
      <c r="L530" s="26"/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1495569.3318999999</v>
      </c>
      <c r="T530" s="1">
        <v>131300.6894</v>
      </c>
      <c r="U530" s="112">
        <v>246168.45686018001</v>
      </c>
      <c r="V530" s="172"/>
    </row>
    <row r="531" spans="1:22" ht="15" customHeight="1" x14ac:dyDescent="0.25">
      <c r="A531" s="4">
        <f t="shared" si="36"/>
        <v>505</v>
      </c>
      <c r="B531" s="22">
        <f t="shared" si="36"/>
        <v>69</v>
      </c>
      <c r="C531" s="2" t="s">
        <v>97</v>
      </c>
      <c r="D531" s="2" t="s">
        <v>160</v>
      </c>
      <c r="E531" s="173" t="s">
        <v>1394</v>
      </c>
      <c r="F531" s="24">
        <v>68280809.790000007</v>
      </c>
      <c r="G531" s="26">
        <v>14487752.111381641</v>
      </c>
      <c r="H531" s="26">
        <v>5162581.6814224795</v>
      </c>
      <c r="I531" s="26">
        <v>5393749.1598622799</v>
      </c>
      <c r="J531" s="26">
        <v>3376828.00437696</v>
      </c>
      <c r="K531" s="26">
        <v>2066066.6377251605</v>
      </c>
      <c r="L531" s="26"/>
      <c r="M531" s="26">
        <v>0</v>
      </c>
      <c r="N531" s="26">
        <v>0</v>
      </c>
      <c r="O531" s="26">
        <v>0</v>
      </c>
      <c r="P531" s="26">
        <v>0</v>
      </c>
      <c r="Q531" s="26">
        <v>13751557.888197359</v>
      </c>
      <c r="R531" s="26">
        <v>14832664.840462981</v>
      </c>
      <c r="S531" s="26">
        <v>7235033.8570000008</v>
      </c>
      <c r="T531" s="1">
        <v>682808.09790000005</v>
      </c>
      <c r="U531" s="112">
        <v>1291767.5116711401</v>
      </c>
      <c r="V531" s="172"/>
    </row>
    <row r="532" spans="1:22" ht="15" customHeight="1" x14ac:dyDescent="0.25">
      <c r="A532" s="4">
        <f t="shared" si="36"/>
        <v>506</v>
      </c>
      <c r="B532" s="22">
        <f t="shared" si="36"/>
        <v>70</v>
      </c>
      <c r="C532" s="2" t="s">
        <v>52</v>
      </c>
      <c r="D532" s="2" t="s">
        <v>163</v>
      </c>
      <c r="E532" s="173" t="s">
        <v>1394</v>
      </c>
      <c r="F532" s="24">
        <v>6294754.8300000001</v>
      </c>
      <c r="G532" s="26">
        <v>0</v>
      </c>
      <c r="H532" s="26">
        <v>0</v>
      </c>
      <c r="I532" s="26">
        <v>0</v>
      </c>
      <c r="J532" s="26">
        <v>0</v>
      </c>
      <c r="K532" s="26">
        <v>689982.70411224</v>
      </c>
      <c r="L532" s="26"/>
      <c r="M532" s="26">
        <v>0</v>
      </c>
      <c r="N532" s="26">
        <v>0</v>
      </c>
      <c r="O532" s="26">
        <v>0</v>
      </c>
      <c r="P532" s="26">
        <v>0</v>
      </c>
      <c r="Q532" s="26">
        <v>4592464.2073963797</v>
      </c>
      <c r="R532" s="26">
        <v>0</v>
      </c>
      <c r="S532" s="26">
        <v>833843.95499999996</v>
      </c>
      <c r="T532" s="1">
        <v>62947.548300000002</v>
      </c>
      <c r="U532" s="112">
        <v>115516.41519138002</v>
      </c>
      <c r="V532" s="172"/>
    </row>
    <row r="533" spans="1:22" ht="15" customHeight="1" x14ac:dyDescent="0.25">
      <c r="A533" s="4">
        <f t="shared" si="36"/>
        <v>507</v>
      </c>
      <c r="B533" s="22">
        <f t="shared" si="36"/>
        <v>71</v>
      </c>
      <c r="C533" s="2" t="s">
        <v>52</v>
      </c>
      <c r="D533" s="2" t="s">
        <v>53</v>
      </c>
      <c r="E533" s="173" t="s">
        <v>1394</v>
      </c>
      <c r="F533" s="24">
        <v>6580564.0300000003</v>
      </c>
      <c r="G533" s="26">
        <v>0</v>
      </c>
      <c r="H533" s="26">
        <v>2237961.00035928</v>
      </c>
      <c r="I533" s="26">
        <v>2338171.2866580603</v>
      </c>
      <c r="J533" s="26">
        <v>0</v>
      </c>
      <c r="K533" s="26">
        <v>895632.61937688012</v>
      </c>
      <c r="L533" s="26"/>
      <c r="M533" s="26">
        <v>0</v>
      </c>
      <c r="N533" s="26">
        <v>0</v>
      </c>
      <c r="O533" s="26">
        <v>0</v>
      </c>
      <c r="P533" s="26">
        <v>0</v>
      </c>
      <c r="Q533" s="26">
        <v>0</v>
      </c>
      <c r="R533" s="26">
        <v>0</v>
      </c>
      <c r="S533" s="26">
        <v>923337.06700000004</v>
      </c>
      <c r="T533" s="1">
        <v>65805.640299999999</v>
      </c>
      <c r="U533" s="112">
        <v>119656.41630578002</v>
      </c>
      <c r="V533" s="172"/>
    </row>
    <row r="534" spans="1:22" ht="15" customHeight="1" x14ac:dyDescent="0.25">
      <c r="A534" s="4">
        <f t="shared" si="36"/>
        <v>508</v>
      </c>
      <c r="B534" s="22">
        <f t="shared" si="36"/>
        <v>72</v>
      </c>
      <c r="C534" s="2" t="s">
        <v>52</v>
      </c>
      <c r="D534" s="2" t="s">
        <v>166</v>
      </c>
      <c r="E534" s="173" t="s">
        <v>1394</v>
      </c>
      <c r="F534" s="24">
        <v>346960.57</v>
      </c>
      <c r="G534" s="26">
        <v>0</v>
      </c>
      <c r="H534" s="26">
        <v>0</v>
      </c>
      <c r="I534" s="26">
        <v>0</v>
      </c>
      <c r="J534" s="26">
        <v>0</v>
      </c>
      <c r="K534" s="26">
        <v>301513.60806</v>
      </c>
      <c r="L534" s="26"/>
      <c r="M534" s="26">
        <v>0</v>
      </c>
      <c r="N534" s="26">
        <v>0</v>
      </c>
      <c r="O534" s="26">
        <v>0</v>
      </c>
      <c r="P534" s="26">
        <v>0</v>
      </c>
      <c r="Q534" s="26">
        <v>0</v>
      </c>
      <c r="R534" s="26">
        <v>0</v>
      </c>
      <c r="S534" s="26">
        <v>34823.949999999997</v>
      </c>
      <c r="T534" s="26">
        <v>4029.52</v>
      </c>
      <c r="U534" s="112">
        <v>6593.4919399999999</v>
      </c>
      <c r="V534" s="172"/>
    </row>
    <row r="535" spans="1:22" ht="15" customHeight="1" x14ac:dyDescent="0.25">
      <c r="A535" s="4">
        <f t="shared" si="36"/>
        <v>509</v>
      </c>
      <c r="B535" s="22">
        <f t="shared" si="36"/>
        <v>73</v>
      </c>
      <c r="C535" s="2" t="s">
        <v>52</v>
      </c>
      <c r="D535" s="2" t="s">
        <v>167</v>
      </c>
      <c r="E535" s="173" t="s">
        <v>1394</v>
      </c>
      <c r="F535" s="24">
        <v>460277.53</v>
      </c>
      <c r="G535" s="26">
        <v>0</v>
      </c>
      <c r="H535" s="26">
        <v>0</v>
      </c>
      <c r="I535" s="26">
        <v>0</v>
      </c>
      <c r="J535" s="26">
        <v>0</v>
      </c>
      <c r="K535" s="26">
        <v>412384.22227800003</v>
      </c>
      <c r="L535" s="26"/>
      <c r="M535" s="26">
        <v>0</v>
      </c>
      <c r="N535" s="26">
        <v>0</v>
      </c>
      <c r="O535" s="26">
        <v>0</v>
      </c>
      <c r="P535" s="26">
        <v>0</v>
      </c>
      <c r="Q535" s="26">
        <v>0</v>
      </c>
      <c r="R535" s="26">
        <v>0</v>
      </c>
      <c r="S535" s="26">
        <v>34823.949999999997</v>
      </c>
      <c r="T535" s="26">
        <v>4051.35</v>
      </c>
      <c r="U535" s="112">
        <v>9018.0077220000021</v>
      </c>
      <c r="V535" s="172"/>
    </row>
    <row r="536" spans="1:22" ht="15" customHeight="1" x14ac:dyDescent="0.25">
      <c r="A536" s="4">
        <f t="shared" si="36"/>
        <v>510</v>
      </c>
      <c r="B536" s="22">
        <f t="shared" si="36"/>
        <v>74</v>
      </c>
      <c r="C536" s="2" t="s">
        <v>52</v>
      </c>
      <c r="D536" s="2" t="s">
        <v>168</v>
      </c>
      <c r="E536" s="173" t="s">
        <v>1394</v>
      </c>
      <c r="F536" s="24">
        <v>4320443.67</v>
      </c>
      <c r="G536" s="26">
        <v>0</v>
      </c>
      <c r="H536" s="26">
        <v>0</v>
      </c>
      <c r="I536" s="26">
        <v>0</v>
      </c>
      <c r="J536" s="26">
        <v>0</v>
      </c>
      <c r="K536" s="26">
        <v>0</v>
      </c>
      <c r="L536" s="26"/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3762907.6961611798</v>
      </c>
      <c r="S536" s="26">
        <v>432044.36700000003</v>
      </c>
      <c r="T536" s="1">
        <v>43204.436699999998</v>
      </c>
      <c r="U536" s="112">
        <v>82287.170138820002</v>
      </c>
      <c r="V536" s="172"/>
    </row>
    <row r="537" spans="1:22" ht="15" customHeight="1" x14ac:dyDescent="0.25">
      <c r="A537" s="4">
        <f t="shared" si="36"/>
        <v>511</v>
      </c>
      <c r="B537" s="22">
        <f t="shared" si="36"/>
        <v>75</v>
      </c>
      <c r="C537" s="2" t="s">
        <v>52</v>
      </c>
      <c r="D537" s="2" t="s">
        <v>169</v>
      </c>
      <c r="E537" s="173" t="s">
        <v>1394</v>
      </c>
      <c r="F537" s="24">
        <v>6521557.4500000002</v>
      </c>
      <c r="G537" s="26">
        <v>0</v>
      </c>
      <c r="H537" s="26">
        <v>875995.49980991997</v>
      </c>
      <c r="I537" s="26">
        <v>411337.83054587996</v>
      </c>
      <c r="J537" s="26">
        <v>350714.74954488</v>
      </c>
      <c r="K537" s="26">
        <v>0</v>
      </c>
      <c r="L537" s="26"/>
      <c r="M537" s="26">
        <v>0</v>
      </c>
      <c r="N537" s="26">
        <v>0</v>
      </c>
      <c r="O537" s="26">
        <v>4074971.6952377995</v>
      </c>
      <c r="P537" s="26">
        <v>0</v>
      </c>
      <c r="Q537" s="26">
        <v>0</v>
      </c>
      <c r="R537" s="26">
        <v>0</v>
      </c>
      <c r="S537" s="26">
        <v>618389.92870000005</v>
      </c>
      <c r="T537" s="1">
        <v>65215.574499999995</v>
      </c>
      <c r="U537" s="112">
        <v>124932.17166151998</v>
      </c>
      <c r="V537" s="172"/>
    </row>
    <row r="538" spans="1:22" ht="15" customHeight="1" x14ac:dyDescent="0.25">
      <c r="A538" s="4">
        <f t="shared" si="36"/>
        <v>512</v>
      </c>
      <c r="B538" s="22">
        <f t="shared" si="36"/>
        <v>76</v>
      </c>
      <c r="C538" s="2" t="s">
        <v>170</v>
      </c>
      <c r="D538" s="2" t="s">
        <v>171</v>
      </c>
      <c r="E538" s="173" t="s">
        <v>1394</v>
      </c>
      <c r="F538" s="24">
        <v>6657088.4800000004</v>
      </c>
      <c r="G538" s="26">
        <v>1461061.32281928</v>
      </c>
      <c r="H538" s="26">
        <v>522377.90726225992</v>
      </c>
      <c r="I538" s="26">
        <v>0</v>
      </c>
      <c r="J538" s="26">
        <v>779983.90982652002</v>
      </c>
      <c r="K538" s="26">
        <v>0</v>
      </c>
      <c r="L538" s="26"/>
      <c r="M538" s="26">
        <v>0</v>
      </c>
      <c r="N538" s="26">
        <v>0</v>
      </c>
      <c r="O538" s="26">
        <v>0</v>
      </c>
      <c r="P538" s="26">
        <v>0</v>
      </c>
      <c r="Q538" s="26">
        <v>3039497.1969255605</v>
      </c>
      <c r="R538" s="26">
        <v>0</v>
      </c>
      <c r="S538" s="26">
        <v>660699.14350000001</v>
      </c>
      <c r="T538" s="1">
        <v>66570.8848</v>
      </c>
      <c r="U538" s="112">
        <v>126898.11486638</v>
      </c>
      <c r="V538" s="172"/>
    </row>
    <row r="539" spans="1:22" ht="15" customHeight="1" x14ac:dyDescent="0.25">
      <c r="A539" s="4">
        <f t="shared" si="36"/>
        <v>513</v>
      </c>
      <c r="B539" s="22">
        <f t="shared" si="36"/>
        <v>77</v>
      </c>
      <c r="C539" s="2" t="s">
        <v>172</v>
      </c>
      <c r="D539" s="2" t="s">
        <v>174</v>
      </c>
      <c r="E539" s="173" t="s">
        <v>1394</v>
      </c>
      <c r="F539" s="24">
        <v>90834.08</v>
      </c>
      <c r="G539" s="26">
        <v>0</v>
      </c>
      <c r="H539" s="26">
        <v>0</v>
      </c>
      <c r="I539" s="26">
        <v>79112.305312319993</v>
      </c>
      <c r="J539" s="26">
        <v>0</v>
      </c>
      <c r="K539" s="26">
        <v>0</v>
      </c>
      <c r="L539" s="26"/>
      <c r="M539" s="26">
        <v>0</v>
      </c>
      <c r="N539" s="26">
        <v>0</v>
      </c>
      <c r="O539" s="26">
        <v>0</v>
      </c>
      <c r="P539" s="26">
        <v>0</v>
      </c>
      <c r="Q539" s="26">
        <v>0</v>
      </c>
      <c r="R539" s="26">
        <v>0</v>
      </c>
      <c r="S539" s="26">
        <v>9083.4080000000013</v>
      </c>
      <c r="T539" s="1">
        <v>908.34080000000006</v>
      </c>
      <c r="U539" s="112">
        <v>1730.0258876800001</v>
      </c>
      <c r="V539" s="172"/>
    </row>
    <row r="540" spans="1:22" ht="15" customHeight="1" x14ac:dyDescent="0.25">
      <c r="A540" s="4">
        <f t="shared" si="36"/>
        <v>514</v>
      </c>
      <c r="B540" s="22">
        <f t="shared" si="36"/>
        <v>78</v>
      </c>
      <c r="C540" s="2" t="s">
        <v>172</v>
      </c>
      <c r="D540" s="2" t="s">
        <v>175</v>
      </c>
      <c r="E540" s="173" t="s">
        <v>1394</v>
      </c>
      <c r="F540" s="24">
        <v>1526792.8399999999</v>
      </c>
      <c r="G540" s="26">
        <v>0</v>
      </c>
      <c r="H540" s="26">
        <v>0</v>
      </c>
      <c r="I540" s="26">
        <v>0</v>
      </c>
      <c r="J540" s="26">
        <v>0</v>
      </c>
      <c r="K540" s="26">
        <v>0</v>
      </c>
      <c r="L540" s="26"/>
      <c r="M540" s="26">
        <v>0</v>
      </c>
      <c r="N540" s="26">
        <v>0</v>
      </c>
      <c r="O540" s="26">
        <v>1344707.5259015998</v>
      </c>
      <c r="P540" s="26">
        <v>0</v>
      </c>
      <c r="Q540" s="26">
        <v>0</v>
      </c>
      <c r="R540" s="26">
        <v>0</v>
      </c>
      <c r="S540" s="26">
        <v>137411.35560000001</v>
      </c>
      <c r="T540" s="1">
        <v>15267.928400000001</v>
      </c>
      <c r="U540" s="112">
        <v>29406.030098399999</v>
      </c>
      <c r="V540" s="172"/>
    </row>
    <row r="541" spans="1:22" ht="15" customHeight="1" x14ac:dyDescent="0.25">
      <c r="A541" s="4">
        <f t="shared" si="36"/>
        <v>515</v>
      </c>
      <c r="B541" s="22">
        <f t="shared" si="36"/>
        <v>79</v>
      </c>
      <c r="C541" s="2" t="s">
        <v>177</v>
      </c>
      <c r="D541" s="2" t="s">
        <v>180</v>
      </c>
      <c r="E541" s="173" t="s">
        <v>1394</v>
      </c>
      <c r="F541" s="24">
        <v>4212502.6399999997</v>
      </c>
      <c r="G541" s="26">
        <v>0</v>
      </c>
      <c r="H541" s="26">
        <v>462230.94755291997</v>
      </c>
      <c r="I541" s="26">
        <v>0</v>
      </c>
      <c r="J541" s="26">
        <v>690167.19409007987</v>
      </c>
      <c r="K541" s="26">
        <v>0</v>
      </c>
      <c r="L541" s="26"/>
      <c r="M541" s="26">
        <v>0</v>
      </c>
      <c r="N541" s="26">
        <v>0</v>
      </c>
      <c r="O541" s="26">
        <v>0</v>
      </c>
      <c r="P541" s="26">
        <v>0</v>
      </c>
      <c r="Q541" s="26">
        <v>0</v>
      </c>
      <c r="R541" s="26">
        <v>2492422.28288172</v>
      </c>
      <c r="S541" s="26">
        <v>445852.34840000002</v>
      </c>
      <c r="T541" s="1">
        <v>42125.02640000001</v>
      </c>
      <c r="U541" s="112">
        <v>79704.840675280022</v>
      </c>
      <c r="V541" s="172"/>
    </row>
    <row r="542" spans="1:22" ht="15" customHeight="1" x14ac:dyDescent="0.25">
      <c r="A542" s="4">
        <f t="shared" si="36"/>
        <v>516</v>
      </c>
      <c r="B542" s="22">
        <f t="shared" si="36"/>
        <v>80</v>
      </c>
      <c r="C542" s="2" t="s">
        <v>177</v>
      </c>
      <c r="D542" s="2" t="s">
        <v>181</v>
      </c>
      <c r="E542" s="173" t="s">
        <v>1394</v>
      </c>
      <c r="F542" s="24">
        <v>2430317.29</v>
      </c>
      <c r="G542" s="26">
        <v>1121113.29008406</v>
      </c>
      <c r="H542" s="26">
        <v>400840.03908353997</v>
      </c>
      <c r="I542" s="26">
        <v>0</v>
      </c>
      <c r="J542" s="26">
        <v>598503.07414211996</v>
      </c>
      <c r="K542" s="26">
        <v>0</v>
      </c>
      <c r="L542" s="26"/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239187.6269</v>
      </c>
      <c r="T542" s="1">
        <v>24303.172900000001</v>
      </c>
      <c r="U542" s="112">
        <v>46370.086890280007</v>
      </c>
      <c r="V542" s="172"/>
    </row>
    <row r="543" spans="1:22" ht="15" customHeight="1" x14ac:dyDescent="0.25">
      <c r="A543" s="4">
        <f t="shared" si="36"/>
        <v>517</v>
      </c>
      <c r="B543" s="22">
        <f t="shared" si="36"/>
        <v>81</v>
      </c>
      <c r="C543" s="2" t="s">
        <v>177</v>
      </c>
      <c r="D543" s="2" t="s">
        <v>182</v>
      </c>
      <c r="E543" s="173" t="s">
        <v>1394</v>
      </c>
      <c r="F543" s="24">
        <v>2397925.7600000002</v>
      </c>
      <c r="G543" s="26">
        <v>1106170.9673196001</v>
      </c>
      <c r="H543" s="26">
        <v>395497.59853800002</v>
      </c>
      <c r="I543" s="26">
        <v>0</v>
      </c>
      <c r="J543" s="26">
        <v>590526.16635935998</v>
      </c>
      <c r="K543" s="26">
        <v>0</v>
      </c>
      <c r="L543" s="26"/>
      <c r="M543" s="26">
        <v>0</v>
      </c>
      <c r="N543" s="26">
        <v>0</v>
      </c>
      <c r="O543" s="26">
        <v>0</v>
      </c>
      <c r="P543" s="26">
        <v>0</v>
      </c>
      <c r="Q543" s="26">
        <v>0</v>
      </c>
      <c r="R543" s="26">
        <v>0</v>
      </c>
      <c r="S543" s="26">
        <v>235999.70880000002</v>
      </c>
      <c r="T543" s="1">
        <v>23979.257600000004</v>
      </c>
      <c r="U543" s="112">
        <v>45752.061383039996</v>
      </c>
      <c r="V543" s="172"/>
    </row>
    <row r="544" spans="1:22" ht="15" customHeight="1" x14ac:dyDescent="0.25">
      <c r="A544" s="4">
        <f t="shared" ref="A544:B559" si="37">+A543+1</f>
        <v>518</v>
      </c>
      <c r="B544" s="22">
        <f t="shared" si="37"/>
        <v>82</v>
      </c>
      <c r="C544" s="2" t="s">
        <v>177</v>
      </c>
      <c r="D544" s="2" t="s">
        <v>183</v>
      </c>
      <c r="E544" s="173" t="s">
        <v>1394</v>
      </c>
      <c r="F544" s="24">
        <v>2395544.0300000003</v>
      </c>
      <c r="G544" s="26">
        <v>1105072.2719618401</v>
      </c>
      <c r="H544" s="26">
        <v>395104.77215537993</v>
      </c>
      <c r="I544" s="26">
        <v>0</v>
      </c>
      <c r="J544" s="26">
        <v>589939.62444311997</v>
      </c>
      <c r="K544" s="26">
        <v>0</v>
      </c>
      <c r="L544" s="26"/>
      <c r="M544" s="26">
        <v>0</v>
      </c>
      <c r="N544" s="26">
        <v>0</v>
      </c>
      <c r="O544" s="26">
        <v>0</v>
      </c>
      <c r="P544" s="26">
        <v>0</v>
      </c>
      <c r="Q544" s="26">
        <v>0</v>
      </c>
      <c r="R544" s="26">
        <v>0</v>
      </c>
      <c r="S544" s="26">
        <v>235765.3028</v>
      </c>
      <c r="T544" s="1">
        <v>23955.440300000002</v>
      </c>
      <c r="U544" s="112">
        <v>45706.61833966001</v>
      </c>
      <c r="V544" s="172"/>
    </row>
    <row r="545" spans="1:22" ht="15" customHeight="1" x14ac:dyDescent="0.25">
      <c r="A545" s="4">
        <f t="shared" si="37"/>
        <v>519</v>
      </c>
      <c r="B545" s="22">
        <f t="shared" si="37"/>
        <v>83</v>
      </c>
      <c r="C545" s="2" t="s">
        <v>177</v>
      </c>
      <c r="D545" s="2" t="s">
        <v>187</v>
      </c>
      <c r="E545" s="173" t="s">
        <v>1394</v>
      </c>
      <c r="F545" s="24">
        <v>2407452.6799999997</v>
      </c>
      <c r="G545" s="26">
        <v>1110565.7665611599</v>
      </c>
      <c r="H545" s="26">
        <v>397068.90406847995</v>
      </c>
      <c r="I545" s="26">
        <v>0</v>
      </c>
      <c r="J545" s="26">
        <v>592872.31719240011</v>
      </c>
      <c r="K545" s="26">
        <v>0</v>
      </c>
      <c r="L545" s="26"/>
      <c r="M545" s="26">
        <v>0</v>
      </c>
      <c r="N545" s="26">
        <v>0</v>
      </c>
      <c r="O545" s="26">
        <v>0</v>
      </c>
      <c r="P545" s="26">
        <v>0</v>
      </c>
      <c r="Q545" s="26">
        <v>0</v>
      </c>
      <c r="R545" s="26">
        <v>0</v>
      </c>
      <c r="S545" s="26">
        <v>236937.33179999999</v>
      </c>
      <c r="T545" s="1">
        <v>24074.526799999996</v>
      </c>
      <c r="U545" s="112">
        <v>45933.833577959995</v>
      </c>
      <c r="V545" s="172"/>
    </row>
    <row r="546" spans="1:22" ht="15" customHeight="1" x14ac:dyDescent="0.25">
      <c r="A546" s="4">
        <f t="shared" si="37"/>
        <v>520</v>
      </c>
      <c r="B546" s="22">
        <f t="shared" si="37"/>
        <v>84</v>
      </c>
      <c r="C546" s="2" t="s">
        <v>177</v>
      </c>
      <c r="D546" s="2" t="s">
        <v>188</v>
      </c>
      <c r="E546" s="173" t="s">
        <v>1394</v>
      </c>
      <c r="F546" s="24">
        <v>11452998.959999999</v>
      </c>
      <c r="G546" s="26">
        <v>5423039.4415251603</v>
      </c>
      <c r="H546" s="26">
        <v>3299842.5749956798</v>
      </c>
      <c r="I546" s="26">
        <v>0</v>
      </c>
      <c r="J546" s="26">
        <v>1325115.9448984799</v>
      </c>
      <c r="K546" s="26">
        <v>0</v>
      </c>
      <c r="L546" s="26"/>
      <c r="M546" s="26">
        <v>0</v>
      </c>
      <c r="N546" s="26">
        <v>0</v>
      </c>
      <c r="O546" s="26">
        <v>0</v>
      </c>
      <c r="P546" s="26">
        <v>0</v>
      </c>
      <c r="Q546" s="26">
        <v>0</v>
      </c>
      <c r="R546" s="26">
        <v>0</v>
      </c>
      <c r="S546" s="26">
        <v>1070741.6442</v>
      </c>
      <c r="T546" s="1">
        <v>114529.98960000002</v>
      </c>
      <c r="U546" s="112">
        <v>219729.36478067999</v>
      </c>
      <c r="V546" s="172"/>
    </row>
    <row r="547" spans="1:22" ht="15" customHeight="1" x14ac:dyDescent="0.25">
      <c r="A547" s="4">
        <f t="shared" si="37"/>
        <v>521</v>
      </c>
      <c r="B547" s="22">
        <f t="shared" si="37"/>
        <v>85</v>
      </c>
      <c r="C547" s="2" t="s">
        <v>177</v>
      </c>
      <c r="D547" s="2" t="s">
        <v>189</v>
      </c>
      <c r="E547" s="173" t="s">
        <v>1394</v>
      </c>
      <c r="F547" s="24">
        <v>2638990.33</v>
      </c>
      <c r="G547" s="26">
        <v>0</v>
      </c>
      <c r="H547" s="26">
        <v>0</v>
      </c>
      <c r="I547" s="26">
        <v>0</v>
      </c>
      <c r="J547" s="26">
        <v>0</v>
      </c>
      <c r="K547" s="26">
        <v>0</v>
      </c>
      <c r="L547" s="26"/>
      <c r="M547" s="26">
        <v>0</v>
      </c>
      <c r="N547" s="26">
        <v>0</v>
      </c>
      <c r="O547" s="26">
        <v>0</v>
      </c>
      <c r="P547" s="26">
        <v>0</v>
      </c>
      <c r="Q547" s="26">
        <v>0</v>
      </c>
      <c r="R547" s="26">
        <v>2298439.1838748204</v>
      </c>
      <c r="S547" s="26">
        <v>263899.033</v>
      </c>
      <c r="T547" s="1">
        <v>26389.903300000002</v>
      </c>
      <c r="U547" s="112">
        <v>50262.209825180013</v>
      </c>
      <c r="V547" s="172"/>
    </row>
    <row r="548" spans="1:22" ht="15" customHeight="1" x14ac:dyDescent="0.25">
      <c r="A548" s="4">
        <f t="shared" si="37"/>
        <v>522</v>
      </c>
      <c r="B548" s="22">
        <f t="shared" si="37"/>
        <v>86</v>
      </c>
      <c r="C548" s="2" t="s">
        <v>177</v>
      </c>
      <c r="D548" s="2" t="s">
        <v>190</v>
      </c>
      <c r="E548" s="173" t="s">
        <v>1394</v>
      </c>
      <c r="F548" s="24">
        <v>1149801.75</v>
      </c>
      <c r="G548" s="26">
        <v>0</v>
      </c>
      <c r="H548" s="26">
        <v>393454.90657409996</v>
      </c>
      <c r="I548" s="26">
        <v>0</v>
      </c>
      <c r="J548" s="26">
        <v>587476.17195959995</v>
      </c>
      <c r="K548" s="26">
        <v>0</v>
      </c>
      <c r="L548" s="26"/>
      <c r="M548" s="26">
        <v>0</v>
      </c>
      <c r="N548" s="26">
        <v>0</v>
      </c>
      <c r="O548" s="26">
        <v>0</v>
      </c>
      <c r="P548" s="26">
        <v>0</v>
      </c>
      <c r="Q548" s="26">
        <v>0</v>
      </c>
      <c r="R548" s="26">
        <v>0</v>
      </c>
      <c r="S548" s="26">
        <v>135921.67800000001</v>
      </c>
      <c r="T548" s="1">
        <v>11498.0175</v>
      </c>
      <c r="U548" s="112">
        <v>21450.9759663</v>
      </c>
      <c r="V548" s="172"/>
    </row>
    <row r="549" spans="1:22" ht="15" customHeight="1" x14ac:dyDescent="0.25">
      <c r="A549" s="4">
        <f t="shared" si="37"/>
        <v>523</v>
      </c>
      <c r="B549" s="22">
        <f t="shared" si="37"/>
        <v>87</v>
      </c>
      <c r="C549" s="2" t="s">
        <v>177</v>
      </c>
      <c r="D549" s="2" t="s">
        <v>191</v>
      </c>
      <c r="E549" s="173" t="s">
        <v>1394</v>
      </c>
      <c r="F549" s="24">
        <v>1160363.02</v>
      </c>
      <c r="G549" s="26">
        <v>0</v>
      </c>
      <c r="H549" s="26">
        <v>397068.90406847995</v>
      </c>
      <c r="I549" s="26">
        <v>0</v>
      </c>
      <c r="J549" s="26">
        <v>592872.31719240011</v>
      </c>
      <c r="K549" s="26">
        <v>0</v>
      </c>
      <c r="L549" s="26"/>
      <c r="M549" s="26">
        <v>0</v>
      </c>
      <c r="N549" s="26">
        <v>0</v>
      </c>
      <c r="O549" s="26">
        <v>0</v>
      </c>
      <c r="P549" s="26">
        <v>0</v>
      </c>
      <c r="Q549" s="26">
        <v>0</v>
      </c>
      <c r="R549" s="26">
        <v>0</v>
      </c>
      <c r="S549" s="26">
        <v>137170.15900000001</v>
      </c>
      <c r="T549" s="1">
        <v>11603.6302</v>
      </c>
      <c r="U549" s="112">
        <v>21648.009539120001</v>
      </c>
      <c r="V549" s="172"/>
    </row>
    <row r="550" spans="1:22" ht="15" customHeight="1" x14ac:dyDescent="0.25">
      <c r="A550" s="4">
        <f t="shared" si="37"/>
        <v>524</v>
      </c>
      <c r="B550" s="22">
        <f t="shared" si="37"/>
        <v>88</v>
      </c>
      <c r="C550" s="2" t="s">
        <v>177</v>
      </c>
      <c r="D550" s="2" t="s">
        <v>192</v>
      </c>
      <c r="E550" s="173" t="s">
        <v>1394</v>
      </c>
      <c r="F550" s="24">
        <v>1160363.02</v>
      </c>
      <c r="G550" s="26">
        <v>0</v>
      </c>
      <c r="H550" s="26">
        <v>397068.90406847995</v>
      </c>
      <c r="I550" s="26">
        <v>0</v>
      </c>
      <c r="J550" s="26">
        <v>592872.31719240011</v>
      </c>
      <c r="K550" s="26">
        <v>0</v>
      </c>
      <c r="L550" s="26"/>
      <c r="M550" s="26">
        <v>0</v>
      </c>
      <c r="N550" s="26">
        <v>0</v>
      </c>
      <c r="O550" s="26">
        <v>0</v>
      </c>
      <c r="P550" s="26">
        <v>0</v>
      </c>
      <c r="Q550" s="26">
        <v>0</v>
      </c>
      <c r="R550" s="26">
        <v>0</v>
      </c>
      <c r="S550" s="26">
        <v>137170.15900000001</v>
      </c>
      <c r="T550" s="1">
        <v>11603.6302</v>
      </c>
      <c r="U550" s="112">
        <v>21648.009539120001</v>
      </c>
      <c r="V550" s="172"/>
    </row>
    <row r="551" spans="1:22" ht="15" customHeight="1" x14ac:dyDescent="0.25">
      <c r="A551" s="4">
        <f t="shared" si="37"/>
        <v>525</v>
      </c>
      <c r="B551" s="22">
        <f t="shared" si="37"/>
        <v>89</v>
      </c>
      <c r="C551" s="2" t="s">
        <v>177</v>
      </c>
      <c r="D551" s="2" t="s">
        <v>193</v>
      </c>
      <c r="E551" s="173" t="s">
        <v>1394</v>
      </c>
      <c r="F551" s="24">
        <v>1167939.5899999999</v>
      </c>
      <c r="G551" s="26">
        <v>0</v>
      </c>
      <c r="H551" s="26">
        <v>399661.55993567995</v>
      </c>
      <c r="I551" s="26">
        <v>0</v>
      </c>
      <c r="J551" s="26">
        <v>596743.46522531996</v>
      </c>
      <c r="K551" s="26">
        <v>0</v>
      </c>
      <c r="L551" s="26"/>
      <c r="M551" s="26">
        <v>0</v>
      </c>
      <c r="N551" s="26">
        <v>0</v>
      </c>
      <c r="O551" s="26">
        <v>0</v>
      </c>
      <c r="P551" s="26">
        <v>0</v>
      </c>
      <c r="Q551" s="26">
        <v>0</v>
      </c>
      <c r="R551" s="26">
        <v>0</v>
      </c>
      <c r="S551" s="26">
        <v>138065.80910000001</v>
      </c>
      <c r="T551" s="1">
        <v>11679.395900000001</v>
      </c>
      <c r="U551" s="112">
        <v>21789.359839000004</v>
      </c>
      <c r="V551" s="172"/>
    </row>
    <row r="552" spans="1:22" ht="15" customHeight="1" x14ac:dyDescent="0.25">
      <c r="A552" s="4">
        <f t="shared" si="37"/>
        <v>526</v>
      </c>
      <c r="B552" s="22">
        <f t="shared" si="37"/>
        <v>90</v>
      </c>
      <c r="C552" s="2" t="s">
        <v>177</v>
      </c>
      <c r="D552" s="2" t="s">
        <v>194</v>
      </c>
      <c r="E552" s="173" t="s">
        <v>1394</v>
      </c>
      <c r="F552" s="24">
        <v>1175056.9799999997</v>
      </c>
      <c r="G552" s="26">
        <v>0</v>
      </c>
      <c r="H552" s="26">
        <v>402097.08699173998</v>
      </c>
      <c r="I552" s="26">
        <v>0</v>
      </c>
      <c r="J552" s="26">
        <v>600380.00154132</v>
      </c>
      <c r="K552" s="26">
        <v>0</v>
      </c>
      <c r="L552" s="26"/>
      <c r="M552" s="26">
        <v>0</v>
      </c>
      <c r="N552" s="26">
        <v>0</v>
      </c>
      <c r="O552" s="26">
        <v>0</v>
      </c>
      <c r="P552" s="26">
        <v>0</v>
      </c>
      <c r="Q552" s="26">
        <v>0</v>
      </c>
      <c r="R552" s="26">
        <v>0</v>
      </c>
      <c r="S552" s="26">
        <v>138907.17810000002</v>
      </c>
      <c r="T552" s="1">
        <v>11750.569799999999</v>
      </c>
      <c r="U552" s="112">
        <v>21922.143566939998</v>
      </c>
      <c r="V552" s="172"/>
    </row>
    <row r="553" spans="1:22" ht="15" customHeight="1" x14ac:dyDescent="0.25">
      <c r="A553" s="4">
        <f t="shared" si="37"/>
        <v>527</v>
      </c>
      <c r="B553" s="22">
        <f t="shared" si="37"/>
        <v>91</v>
      </c>
      <c r="C553" s="2" t="s">
        <v>177</v>
      </c>
      <c r="D553" s="2" t="s">
        <v>195</v>
      </c>
      <c r="E553" s="173" t="s">
        <v>1394</v>
      </c>
      <c r="F553" s="24">
        <v>1158985.47</v>
      </c>
      <c r="G553" s="26">
        <v>0</v>
      </c>
      <c r="H553" s="26">
        <v>396597.51763506001</v>
      </c>
      <c r="I553" s="26">
        <v>0</v>
      </c>
      <c r="J553" s="26">
        <v>592168.47362567997</v>
      </c>
      <c r="K553" s="26">
        <v>0</v>
      </c>
      <c r="L553" s="26"/>
      <c r="M553" s="26">
        <v>0</v>
      </c>
      <c r="N553" s="26">
        <v>0</v>
      </c>
      <c r="O553" s="26">
        <v>0</v>
      </c>
      <c r="P553" s="26">
        <v>0</v>
      </c>
      <c r="Q553" s="26">
        <v>0</v>
      </c>
      <c r="R553" s="26">
        <v>0</v>
      </c>
      <c r="S553" s="26">
        <v>137007.3144</v>
      </c>
      <c r="T553" s="1">
        <v>11589.8547</v>
      </c>
      <c r="U553" s="112">
        <v>21622.309639260002</v>
      </c>
      <c r="V553" s="172"/>
    </row>
    <row r="554" spans="1:22" ht="15" customHeight="1" x14ac:dyDescent="0.25">
      <c r="A554" s="4">
        <f t="shared" si="37"/>
        <v>528</v>
      </c>
      <c r="B554" s="22">
        <f t="shared" si="37"/>
        <v>92</v>
      </c>
      <c r="C554" s="2" t="s">
        <v>196</v>
      </c>
      <c r="D554" s="2" t="s">
        <v>197</v>
      </c>
      <c r="E554" s="173" t="s">
        <v>1394</v>
      </c>
      <c r="F554" s="24">
        <v>8668243.9399999995</v>
      </c>
      <c r="G554" s="26">
        <v>1454071.7178241799</v>
      </c>
      <c r="H554" s="26">
        <v>520039.87479695992</v>
      </c>
      <c r="I554" s="26">
        <v>199584.74417238001</v>
      </c>
      <c r="J554" s="26">
        <v>784478.07454632001</v>
      </c>
      <c r="K554" s="26">
        <v>0</v>
      </c>
      <c r="L554" s="26"/>
      <c r="M554" s="26">
        <v>0</v>
      </c>
      <c r="N554" s="26">
        <v>0</v>
      </c>
      <c r="O554" s="26">
        <v>1777491.2542968001</v>
      </c>
      <c r="P554" s="26">
        <v>0</v>
      </c>
      <c r="Q554" s="26">
        <v>0</v>
      </c>
      <c r="R554" s="26">
        <v>2838318.0756512401</v>
      </c>
      <c r="S554" s="26">
        <v>841950.07480000006</v>
      </c>
      <c r="T554" s="1">
        <v>86682.439400000003</v>
      </c>
      <c r="U554" s="112">
        <v>165627.68451212003</v>
      </c>
      <c r="V554" s="172"/>
    </row>
    <row r="555" spans="1:22" ht="15" customHeight="1" x14ac:dyDescent="0.25">
      <c r="A555" s="4">
        <f t="shared" si="37"/>
        <v>529</v>
      </c>
      <c r="B555" s="22">
        <f t="shared" si="37"/>
        <v>93</v>
      </c>
      <c r="C555" s="2" t="s">
        <v>196</v>
      </c>
      <c r="D555" s="2" t="s">
        <v>198</v>
      </c>
      <c r="E555" s="173" t="s">
        <v>1394</v>
      </c>
      <c r="F555" s="24">
        <v>8963325.4799999986</v>
      </c>
      <c r="G555" s="26">
        <v>1503570.7595344798</v>
      </c>
      <c r="H555" s="26">
        <v>537742.90322003991</v>
      </c>
      <c r="I555" s="26">
        <v>206378.94310236</v>
      </c>
      <c r="J555" s="26">
        <v>811183.01811707998</v>
      </c>
      <c r="K555" s="26">
        <v>0</v>
      </c>
      <c r="L555" s="26"/>
      <c r="M555" s="26">
        <v>0</v>
      </c>
      <c r="N555" s="26">
        <v>0</v>
      </c>
      <c r="O555" s="26">
        <v>1838000.0299247999</v>
      </c>
      <c r="P555" s="26">
        <v>0</v>
      </c>
      <c r="Q555" s="26">
        <v>0</v>
      </c>
      <c r="R555" s="26">
        <v>2934939.1779350997</v>
      </c>
      <c r="S555" s="26">
        <v>870611.46509999991</v>
      </c>
      <c r="T555" s="1">
        <v>89633.25480000001</v>
      </c>
      <c r="U555" s="112">
        <v>171265.92826614005</v>
      </c>
      <c r="V555" s="172"/>
    </row>
    <row r="556" spans="1:22" ht="15" customHeight="1" x14ac:dyDescent="0.25">
      <c r="A556" s="4">
        <f t="shared" si="37"/>
        <v>530</v>
      </c>
      <c r="B556" s="22">
        <f t="shared" si="37"/>
        <v>94</v>
      </c>
      <c r="C556" s="2" t="s">
        <v>196</v>
      </c>
      <c r="D556" s="2" t="s">
        <v>199</v>
      </c>
      <c r="E556" s="173" t="s">
        <v>1394</v>
      </c>
      <c r="F556" s="24">
        <v>6786696.7000000011</v>
      </c>
      <c r="G556" s="26">
        <v>1138447.8595580999</v>
      </c>
      <c r="H556" s="26">
        <v>407158.92357756</v>
      </c>
      <c r="I556" s="26">
        <v>156262.45577711999</v>
      </c>
      <c r="J556" s="26">
        <v>614197.61081196007</v>
      </c>
      <c r="K556" s="26">
        <v>0</v>
      </c>
      <c r="L556" s="26"/>
      <c r="M556" s="26">
        <v>0</v>
      </c>
      <c r="N556" s="26">
        <v>0</v>
      </c>
      <c r="O556" s="26">
        <v>1391665.2711192002</v>
      </c>
      <c r="P556" s="26">
        <v>0</v>
      </c>
      <c r="Q556" s="26">
        <v>0</v>
      </c>
      <c r="R556" s="26">
        <v>2222226.79829136</v>
      </c>
      <c r="S556" s="26">
        <v>659194.62250000006</v>
      </c>
      <c r="T556" s="1">
        <v>67866.967000000004</v>
      </c>
      <c r="U556" s="112">
        <v>129676.19136470002</v>
      </c>
      <c r="V556" s="172"/>
    </row>
    <row r="557" spans="1:22" ht="15" customHeight="1" x14ac:dyDescent="0.25">
      <c r="A557" s="4">
        <f t="shared" si="37"/>
        <v>531</v>
      </c>
      <c r="B557" s="22">
        <f t="shared" si="37"/>
        <v>95</v>
      </c>
      <c r="C557" s="2" t="s">
        <v>202</v>
      </c>
      <c r="D557" s="2" t="s">
        <v>203</v>
      </c>
      <c r="E557" s="173" t="s">
        <v>1394</v>
      </c>
      <c r="F557" s="24">
        <v>5871064.8399999999</v>
      </c>
      <c r="G557" s="26">
        <v>0</v>
      </c>
      <c r="H557" s="26">
        <v>0</v>
      </c>
      <c r="I557" s="26">
        <v>0</v>
      </c>
      <c r="J557" s="26">
        <v>0</v>
      </c>
      <c r="K557" s="26">
        <v>0</v>
      </c>
      <c r="L557" s="26"/>
      <c r="M557" s="26">
        <v>0</v>
      </c>
      <c r="N557" s="26">
        <v>0</v>
      </c>
      <c r="O557" s="26">
        <v>0</v>
      </c>
      <c r="P557" s="26">
        <v>0</v>
      </c>
      <c r="Q557" s="26">
        <v>5113427.4066573596</v>
      </c>
      <c r="R557" s="26">
        <v>0</v>
      </c>
      <c r="S557" s="26">
        <v>587106.48400000005</v>
      </c>
      <c r="T557" s="1">
        <v>58710.648399999998</v>
      </c>
      <c r="U557" s="112">
        <v>111820.30094263999</v>
      </c>
      <c r="V557" s="172"/>
    </row>
    <row r="558" spans="1:22" ht="15" customHeight="1" x14ac:dyDescent="0.25">
      <c r="A558" s="4">
        <f t="shared" si="37"/>
        <v>532</v>
      </c>
      <c r="B558" s="22">
        <f t="shared" si="37"/>
        <v>96</v>
      </c>
      <c r="C558" s="2" t="s">
        <v>202</v>
      </c>
      <c r="D558" s="2" t="s">
        <v>204</v>
      </c>
      <c r="E558" s="173" t="s">
        <v>1394</v>
      </c>
      <c r="F558" s="24">
        <v>11447871.48</v>
      </c>
      <c r="G558" s="26">
        <v>0</v>
      </c>
      <c r="H558" s="26">
        <v>0</v>
      </c>
      <c r="I558" s="26">
        <v>0</v>
      </c>
      <c r="J558" s="26">
        <v>0</v>
      </c>
      <c r="K558" s="26">
        <v>0</v>
      </c>
      <c r="L558" s="26"/>
      <c r="M558" s="26">
        <v>0</v>
      </c>
      <c r="N558" s="26">
        <v>0</v>
      </c>
      <c r="O558" s="26">
        <v>0</v>
      </c>
      <c r="P558" s="26">
        <v>0</v>
      </c>
      <c r="Q558" s="26">
        <v>9970569.4569919202</v>
      </c>
      <c r="R558" s="26">
        <v>0</v>
      </c>
      <c r="S558" s="26">
        <v>1144787.148</v>
      </c>
      <c r="T558" s="1">
        <v>114478.7148</v>
      </c>
      <c r="U558" s="112">
        <v>218036.16020807999</v>
      </c>
      <c r="V558" s="172"/>
    </row>
    <row r="559" spans="1:22" ht="15" customHeight="1" x14ac:dyDescent="0.25">
      <c r="A559" s="4">
        <f t="shared" si="37"/>
        <v>533</v>
      </c>
      <c r="B559" s="22">
        <f t="shared" si="37"/>
        <v>97</v>
      </c>
      <c r="C559" s="2" t="s">
        <v>202</v>
      </c>
      <c r="D559" s="2" t="s">
        <v>205</v>
      </c>
      <c r="E559" s="173" t="s">
        <v>1394</v>
      </c>
      <c r="F559" s="24">
        <v>1579072.47364854</v>
      </c>
      <c r="G559" s="26"/>
      <c r="H559" s="26"/>
      <c r="I559" s="26">
        <v>0</v>
      </c>
      <c r="J559" s="26">
        <v>0</v>
      </c>
      <c r="K559" s="26">
        <v>0</v>
      </c>
      <c r="L559" s="26"/>
      <c r="M559" s="26">
        <v>0</v>
      </c>
      <c r="N559" s="26">
        <v>0</v>
      </c>
      <c r="O559" s="26">
        <v>0</v>
      </c>
      <c r="P559" s="26">
        <v>0</v>
      </c>
      <c r="Q559" s="26">
        <v>0</v>
      </c>
      <c r="R559" s="26">
        <v>1380686.71774614</v>
      </c>
      <c r="S559" s="26">
        <v>136932.54999999999</v>
      </c>
      <c r="T559" s="1">
        <v>10000</v>
      </c>
      <c r="U559" s="112">
        <v>51453.205902400005</v>
      </c>
      <c r="V559" s="172"/>
    </row>
    <row r="560" spans="1:22" ht="15" customHeight="1" x14ac:dyDescent="0.25">
      <c r="A560" s="4">
        <f t="shared" ref="A560:B575" si="38">+A559+1</f>
        <v>534</v>
      </c>
      <c r="B560" s="22">
        <f t="shared" si="38"/>
        <v>98</v>
      </c>
      <c r="C560" s="2" t="s">
        <v>202</v>
      </c>
      <c r="D560" s="2" t="s">
        <v>206</v>
      </c>
      <c r="E560" s="173" t="s">
        <v>1394</v>
      </c>
      <c r="F560" s="24">
        <v>31013862.251715004</v>
      </c>
      <c r="G560" s="26">
        <v>0</v>
      </c>
      <c r="H560" s="26">
        <v>0</v>
      </c>
      <c r="I560" s="26">
        <v>0</v>
      </c>
      <c r="J560" s="26">
        <v>0</v>
      </c>
      <c r="K560" s="26">
        <v>0</v>
      </c>
      <c r="L560" s="26"/>
      <c r="M560" s="26">
        <v>0</v>
      </c>
      <c r="N560" s="26">
        <v>0</v>
      </c>
      <c r="O560" s="26"/>
      <c r="P560" s="26">
        <v>0</v>
      </c>
      <c r="Q560" s="26">
        <v>0</v>
      </c>
      <c r="R560" s="26">
        <v>23285097.547431301</v>
      </c>
      <c r="S560" s="26">
        <v>5902452.2175000003</v>
      </c>
      <c r="T560" s="1">
        <v>626122.28700000001</v>
      </c>
      <c r="U560" s="112">
        <v>1200190.1997837001</v>
      </c>
      <c r="V560" s="172"/>
    </row>
    <row r="561" spans="1:22" ht="15" customHeight="1" x14ac:dyDescent="0.25">
      <c r="A561" s="4">
        <f t="shared" si="38"/>
        <v>535</v>
      </c>
      <c r="B561" s="22">
        <f t="shared" si="38"/>
        <v>99</v>
      </c>
      <c r="C561" s="2" t="s">
        <v>207</v>
      </c>
      <c r="D561" s="2" t="s">
        <v>208</v>
      </c>
      <c r="E561" s="173" t="s">
        <v>1394</v>
      </c>
      <c r="F561" s="24">
        <v>621492.30000000005</v>
      </c>
      <c r="G561" s="26">
        <v>0</v>
      </c>
      <c r="H561" s="26">
        <v>541291.20465420012</v>
      </c>
      <c r="I561" s="26">
        <v>0</v>
      </c>
      <c r="J561" s="26">
        <v>0</v>
      </c>
      <c r="K561" s="26">
        <v>0</v>
      </c>
      <c r="L561" s="26"/>
      <c r="M561" s="26">
        <v>0</v>
      </c>
      <c r="N561" s="26">
        <v>0</v>
      </c>
      <c r="O561" s="26">
        <v>0</v>
      </c>
      <c r="P561" s="26">
        <v>0</v>
      </c>
      <c r="Q561" s="26">
        <v>0</v>
      </c>
      <c r="R561" s="26">
        <v>0</v>
      </c>
      <c r="S561" s="26">
        <v>62149.23000000001</v>
      </c>
      <c r="T561" s="1">
        <v>6214.9230000000007</v>
      </c>
      <c r="U561" s="112">
        <v>11836.942345800004</v>
      </c>
      <c r="V561" s="172"/>
    </row>
    <row r="562" spans="1:22" ht="15" customHeight="1" x14ac:dyDescent="0.25">
      <c r="A562" s="4">
        <f t="shared" si="38"/>
        <v>536</v>
      </c>
      <c r="B562" s="22">
        <f t="shared" si="38"/>
        <v>100</v>
      </c>
      <c r="C562" s="2" t="s">
        <v>207</v>
      </c>
      <c r="D562" s="2" t="s">
        <v>209</v>
      </c>
      <c r="E562" s="173" t="s">
        <v>1394</v>
      </c>
      <c r="F562" s="24">
        <v>404308.03</v>
      </c>
      <c r="G562" s="26">
        <v>0</v>
      </c>
      <c r="H562" s="26">
        <v>352133.69596062007</v>
      </c>
      <c r="I562" s="26">
        <v>0</v>
      </c>
      <c r="J562" s="26">
        <v>0</v>
      </c>
      <c r="K562" s="26">
        <v>0</v>
      </c>
      <c r="L562" s="26"/>
      <c r="M562" s="26">
        <v>0</v>
      </c>
      <c r="N562" s="26">
        <v>0</v>
      </c>
      <c r="O562" s="26">
        <v>0</v>
      </c>
      <c r="P562" s="26">
        <v>0</v>
      </c>
      <c r="Q562" s="26">
        <v>0</v>
      </c>
      <c r="R562" s="26">
        <v>0</v>
      </c>
      <c r="S562" s="26">
        <v>40430.803000000007</v>
      </c>
      <c r="T562" s="1">
        <v>4043.0803000000005</v>
      </c>
      <c r="U562" s="112">
        <v>7700.4507393800013</v>
      </c>
      <c r="V562" s="172"/>
    </row>
    <row r="563" spans="1:22" ht="15" customHeight="1" x14ac:dyDescent="0.25">
      <c r="A563" s="4">
        <f t="shared" si="38"/>
        <v>537</v>
      </c>
      <c r="B563" s="22">
        <f t="shared" si="38"/>
        <v>101</v>
      </c>
      <c r="C563" s="2" t="s">
        <v>210</v>
      </c>
      <c r="D563" s="2" t="s">
        <v>212</v>
      </c>
      <c r="E563" s="173" t="s">
        <v>1394</v>
      </c>
      <c r="F563" s="24">
        <v>1554070</v>
      </c>
      <c r="G563" s="26">
        <v>0</v>
      </c>
      <c r="H563" s="26">
        <v>0</v>
      </c>
      <c r="I563" s="26">
        <v>0</v>
      </c>
      <c r="J563" s="26">
        <v>0</v>
      </c>
      <c r="K563" s="26">
        <v>0</v>
      </c>
      <c r="L563" s="26"/>
      <c r="M563" s="26">
        <v>0</v>
      </c>
      <c r="N563" s="26">
        <v>0</v>
      </c>
      <c r="O563" s="26">
        <v>1368731.6118000001</v>
      </c>
      <c r="P563" s="26">
        <v>0</v>
      </c>
      <c r="Q563" s="26">
        <v>0</v>
      </c>
      <c r="R563" s="26">
        <v>0</v>
      </c>
      <c r="S563" s="26">
        <v>139866.29999999999</v>
      </c>
      <c r="T563" s="1">
        <v>15540.7</v>
      </c>
      <c r="U563" s="112">
        <v>29931.388200000001</v>
      </c>
      <c r="V563" s="172"/>
    </row>
    <row r="564" spans="1:22" ht="15" customHeight="1" x14ac:dyDescent="0.25">
      <c r="A564" s="4">
        <f t="shared" si="38"/>
        <v>538</v>
      </c>
      <c r="B564" s="22">
        <f t="shared" si="38"/>
        <v>102</v>
      </c>
      <c r="C564" s="2" t="s">
        <v>213</v>
      </c>
      <c r="D564" s="2" t="s">
        <v>214</v>
      </c>
      <c r="E564" s="173" t="s">
        <v>1394</v>
      </c>
      <c r="F564" s="24">
        <v>177068.97</v>
      </c>
      <c r="G564" s="26">
        <v>0</v>
      </c>
      <c r="H564" s="26">
        <v>0</v>
      </c>
      <c r="I564" s="26">
        <v>154218.92769738002</v>
      </c>
      <c r="J564" s="26">
        <v>0</v>
      </c>
      <c r="K564" s="26">
        <v>0</v>
      </c>
      <c r="L564" s="26"/>
      <c r="M564" s="26">
        <v>0</v>
      </c>
      <c r="N564" s="26">
        <v>0</v>
      </c>
      <c r="O564" s="26">
        <v>0</v>
      </c>
      <c r="P564" s="26">
        <v>0</v>
      </c>
      <c r="Q564" s="26">
        <v>0</v>
      </c>
      <c r="R564" s="26">
        <v>0</v>
      </c>
      <c r="S564" s="26">
        <v>17706.897000000001</v>
      </c>
      <c r="T564" s="1">
        <v>1770.6897000000001</v>
      </c>
      <c r="U564" s="112">
        <v>3372.4556026200007</v>
      </c>
      <c r="V564" s="172"/>
    </row>
    <row r="565" spans="1:22" ht="15" customHeight="1" x14ac:dyDescent="0.25">
      <c r="A565" s="4">
        <f t="shared" si="38"/>
        <v>539</v>
      </c>
      <c r="B565" s="22">
        <f t="shared" si="38"/>
        <v>103</v>
      </c>
      <c r="C565" s="2" t="s">
        <v>215</v>
      </c>
      <c r="D565" s="2" t="s">
        <v>216</v>
      </c>
      <c r="E565" s="173" t="s">
        <v>1394</v>
      </c>
      <c r="F565" s="24">
        <v>9684484.5734125413</v>
      </c>
      <c r="G565" s="26">
        <v>1435353.4374060002</v>
      </c>
      <c r="H565" s="26">
        <v>0</v>
      </c>
      <c r="I565" s="26">
        <v>188257.06918200001</v>
      </c>
      <c r="J565" s="26">
        <v>0</v>
      </c>
      <c r="K565" s="26">
        <v>0</v>
      </c>
      <c r="L565" s="26"/>
      <c r="M565" s="26">
        <v>0</v>
      </c>
      <c r="N565" s="26">
        <v>0</v>
      </c>
      <c r="O565" s="26">
        <v>1746855.9679620001</v>
      </c>
      <c r="P565" s="26">
        <v>0</v>
      </c>
      <c r="Q565" s="26">
        <v>3058218.0159299993</v>
      </c>
      <c r="R565" s="26">
        <v>2830056.9268439999</v>
      </c>
      <c r="S565" s="26">
        <v>178783.82348716733</v>
      </c>
      <c r="T565" s="1">
        <v>44489.41</v>
      </c>
      <c r="U565" s="112">
        <v>202469.92260137462</v>
      </c>
      <c r="V565" s="172"/>
    </row>
    <row r="566" spans="1:22" ht="15" customHeight="1" x14ac:dyDescent="0.25">
      <c r="A566" s="4">
        <f t="shared" si="38"/>
        <v>540</v>
      </c>
      <c r="B566" s="22">
        <f t="shared" si="38"/>
        <v>104</v>
      </c>
      <c r="C566" s="2" t="s">
        <v>54</v>
      </c>
      <c r="D566" s="2" t="s">
        <v>55</v>
      </c>
      <c r="E566" s="173" t="s">
        <v>1394</v>
      </c>
      <c r="F566" s="24">
        <v>5946586.4900000012</v>
      </c>
      <c r="G566" s="26">
        <v>3264532.1011430402</v>
      </c>
      <c r="H566" s="26">
        <v>1986419.1469353002</v>
      </c>
      <c r="I566" s="26">
        <v>0</v>
      </c>
      <c r="J566" s="26">
        <v>0</v>
      </c>
      <c r="K566" s="26">
        <v>0</v>
      </c>
      <c r="L566" s="26"/>
      <c r="M566" s="26">
        <v>0</v>
      </c>
      <c r="N566" s="26">
        <v>0</v>
      </c>
      <c r="O566" s="26">
        <v>0</v>
      </c>
      <c r="P566" s="26">
        <v>0</v>
      </c>
      <c r="Q566" s="26">
        <v>0</v>
      </c>
      <c r="R566" s="26">
        <v>0</v>
      </c>
      <c r="S566" s="26">
        <v>521341.70819999999</v>
      </c>
      <c r="T566" s="1">
        <v>59465.8649</v>
      </c>
      <c r="U566" s="112">
        <v>114827.66882166</v>
      </c>
      <c r="V566" s="172"/>
    </row>
    <row r="567" spans="1:22" ht="15" customHeight="1" x14ac:dyDescent="0.25">
      <c r="A567" s="4">
        <f t="shared" si="38"/>
        <v>541</v>
      </c>
      <c r="B567" s="22">
        <f t="shared" si="38"/>
        <v>105</v>
      </c>
      <c r="C567" s="2" t="s">
        <v>54</v>
      </c>
      <c r="D567" s="2" t="s">
        <v>218</v>
      </c>
      <c r="E567" s="173" t="s">
        <v>1394</v>
      </c>
      <c r="F567" s="24">
        <v>5863260.0800000001</v>
      </c>
      <c r="G567" s="26">
        <v>3218787.9177854396</v>
      </c>
      <c r="H567" s="26">
        <v>1958584.4935305603</v>
      </c>
      <c r="I567" s="26">
        <v>0</v>
      </c>
      <c r="J567" s="26">
        <v>0</v>
      </c>
      <c r="K567" s="26">
        <v>0</v>
      </c>
      <c r="L567" s="26"/>
      <c r="M567" s="26">
        <v>0</v>
      </c>
      <c r="N567" s="26">
        <v>0</v>
      </c>
      <c r="O567" s="26">
        <v>0</v>
      </c>
      <c r="P567" s="26">
        <v>0</v>
      </c>
      <c r="Q567" s="26">
        <v>0</v>
      </c>
      <c r="R567" s="26">
        <v>0</v>
      </c>
      <c r="S567" s="26">
        <v>514036.4192</v>
      </c>
      <c r="T567" s="1">
        <v>58632.6008</v>
      </c>
      <c r="U567" s="112">
        <v>113218.648684</v>
      </c>
      <c r="V567" s="172"/>
    </row>
    <row r="568" spans="1:22" ht="15" customHeight="1" x14ac:dyDescent="0.25">
      <c r="A568" s="4">
        <f t="shared" si="38"/>
        <v>542</v>
      </c>
      <c r="B568" s="22">
        <f t="shared" si="38"/>
        <v>106</v>
      </c>
      <c r="C568" s="2" t="s">
        <v>54</v>
      </c>
      <c r="D568" s="2" t="s">
        <v>56</v>
      </c>
      <c r="E568" s="173" t="s">
        <v>1394</v>
      </c>
      <c r="F568" s="24">
        <v>7079219.7999999998</v>
      </c>
      <c r="G568" s="26">
        <v>3593692.2573879599</v>
      </c>
      <c r="H568" s="26">
        <v>1296470.75263692</v>
      </c>
      <c r="I568" s="26">
        <v>1354494.0390794401</v>
      </c>
      <c r="J568" s="26">
        <v>0</v>
      </c>
      <c r="K568" s="26">
        <v>0</v>
      </c>
      <c r="L568" s="26"/>
      <c r="M568" s="26">
        <v>0</v>
      </c>
      <c r="N568" s="26">
        <v>0</v>
      </c>
      <c r="O568" s="26">
        <v>0</v>
      </c>
      <c r="P568" s="26">
        <v>0</v>
      </c>
      <c r="Q568" s="26">
        <v>0</v>
      </c>
      <c r="R568" s="26">
        <v>0</v>
      </c>
      <c r="S568" s="26">
        <v>627212.55079999997</v>
      </c>
      <c r="T568" s="1">
        <v>70792.198000000004</v>
      </c>
      <c r="U568" s="112">
        <v>136558.00209567999</v>
      </c>
      <c r="V568" s="172"/>
    </row>
    <row r="569" spans="1:22" ht="15" customHeight="1" x14ac:dyDescent="0.25">
      <c r="A569" s="4">
        <f t="shared" si="38"/>
        <v>543</v>
      </c>
      <c r="B569" s="22">
        <f t="shared" si="38"/>
        <v>107</v>
      </c>
      <c r="C569" s="2" t="s">
        <v>219</v>
      </c>
      <c r="D569" s="2" t="s">
        <v>220</v>
      </c>
      <c r="E569" s="173" t="s">
        <v>1394</v>
      </c>
      <c r="F569" s="24">
        <v>9485766.4699999988</v>
      </c>
      <c r="G569" s="26">
        <v>1163330.9281448403</v>
      </c>
      <c r="H569" s="26">
        <v>415927.72328772</v>
      </c>
      <c r="I569" s="26">
        <v>0</v>
      </c>
      <c r="J569" s="26">
        <v>621039.18034284003</v>
      </c>
      <c r="K569" s="26">
        <v>0</v>
      </c>
      <c r="L569" s="26"/>
      <c r="M569" s="26">
        <v>0</v>
      </c>
      <c r="N569" s="26">
        <v>0</v>
      </c>
      <c r="O569" s="26">
        <v>1418135.5154861999</v>
      </c>
      <c r="P569" s="26">
        <v>0</v>
      </c>
      <c r="Q569" s="26">
        <v>2420116.9795231796</v>
      </c>
      <c r="R569" s="26">
        <v>2242776.5398634397</v>
      </c>
      <c r="S569" s="26">
        <v>928486.09259999997</v>
      </c>
      <c r="T569" s="1">
        <v>94857.664699999994</v>
      </c>
      <c r="U569" s="112">
        <v>181095.84605178001</v>
      </c>
      <c r="V569" s="172"/>
    </row>
    <row r="570" spans="1:22" ht="15" customHeight="1" x14ac:dyDescent="0.25">
      <c r="A570" s="4">
        <f t="shared" si="38"/>
        <v>544</v>
      </c>
      <c r="B570" s="22">
        <f t="shared" si="38"/>
        <v>108</v>
      </c>
      <c r="C570" s="2" t="s">
        <v>219</v>
      </c>
      <c r="D570" s="2" t="s">
        <v>221</v>
      </c>
      <c r="E570" s="173" t="s">
        <v>1394</v>
      </c>
      <c r="F570" s="24">
        <v>7381792.5500000007</v>
      </c>
      <c r="G570" s="26">
        <v>1090388.6024740802</v>
      </c>
      <c r="H570" s="26">
        <v>389848.52121767995</v>
      </c>
      <c r="I570" s="26">
        <v>0</v>
      </c>
      <c r="J570" s="26">
        <v>582099.24036348006</v>
      </c>
      <c r="K570" s="26">
        <v>0</v>
      </c>
      <c r="L570" s="26"/>
      <c r="M570" s="26">
        <v>0</v>
      </c>
      <c r="N570" s="26">
        <v>0</v>
      </c>
      <c r="O570" s="26">
        <v>0</v>
      </c>
      <c r="P570" s="26">
        <v>0</v>
      </c>
      <c r="Q570" s="26">
        <v>2268372.5714924401</v>
      </c>
      <c r="R570" s="26">
        <v>2102151.6102602403</v>
      </c>
      <c r="S570" s="26">
        <v>734440.4473</v>
      </c>
      <c r="T570" s="1">
        <v>73817.925500000012</v>
      </c>
      <c r="U570" s="112">
        <v>140673.63139208002</v>
      </c>
      <c r="V570" s="172"/>
    </row>
    <row r="571" spans="1:22" ht="15" customHeight="1" x14ac:dyDescent="0.25">
      <c r="A571" s="4">
        <f t="shared" si="38"/>
        <v>545</v>
      </c>
      <c r="B571" s="22">
        <f t="shared" si="38"/>
        <v>109</v>
      </c>
      <c r="C571" s="2" t="s">
        <v>222</v>
      </c>
      <c r="D571" s="2" t="s">
        <v>223</v>
      </c>
      <c r="E571" s="173" t="s">
        <v>1394</v>
      </c>
      <c r="F571" s="24">
        <v>4116969.8499999996</v>
      </c>
      <c r="G571" s="26">
        <v>0</v>
      </c>
      <c r="H571" s="26">
        <v>0</v>
      </c>
      <c r="I571" s="26">
        <v>151139.18209613999</v>
      </c>
      <c r="J571" s="26">
        <v>0</v>
      </c>
      <c r="K571" s="26">
        <v>0</v>
      </c>
      <c r="L571" s="26"/>
      <c r="M571" s="26">
        <v>0</v>
      </c>
      <c r="N571" s="26">
        <v>0</v>
      </c>
      <c r="O571" s="26">
        <v>1336201.1804483999</v>
      </c>
      <c r="P571" s="26">
        <v>0</v>
      </c>
      <c r="Q571" s="26">
        <v>0</v>
      </c>
      <c r="R571" s="26">
        <v>2113197.6759751197</v>
      </c>
      <c r="S571" s="26">
        <v>396525.6384</v>
      </c>
      <c r="T571" s="1">
        <v>41169.698499999999</v>
      </c>
      <c r="U571" s="112">
        <v>78736.47458034</v>
      </c>
      <c r="V571" s="172"/>
    </row>
    <row r="572" spans="1:22" ht="15" customHeight="1" x14ac:dyDescent="0.25">
      <c r="A572" s="4">
        <f t="shared" si="38"/>
        <v>546</v>
      </c>
      <c r="B572" s="22">
        <f t="shared" si="38"/>
        <v>110</v>
      </c>
      <c r="C572" s="2" t="s">
        <v>222</v>
      </c>
      <c r="D572" s="2" t="s">
        <v>224</v>
      </c>
      <c r="E572" s="173" t="s">
        <v>1394</v>
      </c>
      <c r="F572" s="24">
        <v>4140145.3999999994</v>
      </c>
      <c r="G572" s="26">
        <v>0</v>
      </c>
      <c r="H572" s="26">
        <v>0</v>
      </c>
      <c r="I572" s="26">
        <v>151989.99093012</v>
      </c>
      <c r="J572" s="26">
        <v>0</v>
      </c>
      <c r="K572" s="26">
        <v>0</v>
      </c>
      <c r="L572" s="26"/>
      <c r="M572" s="26">
        <v>0</v>
      </c>
      <c r="N572" s="26">
        <v>0</v>
      </c>
      <c r="O572" s="26">
        <v>1343723.0259221999</v>
      </c>
      <c r="P572" s="26">
        <v>0</v>
      </c>
      <c r="Q572" s="26">
        <v>0</v>
      </c>
      <c r="R572" s="26">
        <v>2125093.4357028599</v>
      </c>
      <c r="S572" s="26">
        <v>398757.78970000002</v>
      </c>
      <c r="T572" s="1">
        <v>41401.453999999998</v>
      </c>
      <c r="U572" s="112">
        <v>79179.703744819999</v>
      </c>
      <c r="V572" s="172"/>
    </row>
    <row r="573" spans="1:22" ht="15" customHeight="1" x14ac:dyDescent="0.25">
      <c r="A573" s="4">
        <f t="shared" si="38"/>
        <v>547</v>
      </c>
      <c r="B573" s="22">
        <f t="shared" si="38"/>
        <v>111</v>
      </c>
      <c r="C573" s="2" t="s">
        <v>222</v>
      </c>
      <c r="D573" s="2" t="s">
        <v>225</v>
      </c>
      <c r="E573" s="173" t="s">
        <v>1394</v>
      </c>
      <c r="F573" s="24">
        <v>2431668.0499999998</v>
      </c>
      <c r="G573" s="26">
        <v>0</v>
      </c>
      <c r="H573" s="26">
        <v>0</v>
      </c>
      <c r="I573" s="26">
        <v>0</v>
      </c>
      <c r="J573" s="26">
        <v>0</v>
      </c>
      <c r="K573" s="26">
        <v>0</v>
      </c>
      <c r="L573" s="26"/>
      <c r="M573" s="26">
        <v>0</v>
      </c>
      <c r="N573" s="26">
        <v>0</v>
      </c>
      <c r="O573" s="26">
        <v>0</v>
      </c>
      <c r="P573" s="26">
        <v>0</v>
      </c>
      <c r="Q573" s="26">
        <v>0</v>
      </c>
      <c r="R573" s="26">
        <v>2117871.0148196998</v>
      </c>
      <c r="S573" s="26">
        <v>243166.80499999999</v>
      </c>
      <c r="T573" s="1">
        <v>24316.680499999999</v>
      </c>
      <c r="U573" s="112">
        <v>46313.549680299999</v>
      </c>
      <c r="V573" s="172"/>
    </row>
    <row r="574" spans="1:22" ht="15" customHeight="1" x14ac:dyDescent="0.25">
      <c r="A574" s="4">
        <f t="shared" si="38"/>
        <v>548</v>
      </c>
      <c r="B574" s="22">
        <f t="shared" si="38"/>
        <v>112</v>
      </c>
      <c r="C574" s="2" t="s">
        <v>222</v>
      </c>
      <c r="D574" s="2" t="s">
        <v>226</v>
      </c>
      <c r="E574" s="173" t="s">
        <v>1394</v>
      </c>
      <c r="F574" s="24">
        <v>4184013.4</v>
      </c>
      <c r="G574" s="26">
        <v>0</v>
      </c>
      <c r="H574" s="26">
        <v>0</v>
      </c>
      <c r="I574" s="26">
        <v>153600.43713335998</v>
      </c>
      <c r="J574" s="26">
        <v>0</v>
      </c>
      <c r="K574" s="26">
        <v>0</v>
      </c>
      <c r="L574" s="26"/>
      <c r="M574" s="26">
        <v>0</v>
      </c>
      <c r="N574" s="26">
        <v>0</v>
      </c>
      <c r="O574" s="26">
        <v>1357960.7957328002</v>
      </c>
      <c r="P574" s="26">
        <v>0</v>
      </c>
      <c r="Q574" s="26">
        <v>0</v>
      </c>
      <c r="R574" s="26">
        <v>2147610.4272033595</v>
      </c>
      <c r="S574" s="26">
        <v>402982.93279999995</v>
      </c>
      <c r="T574" s="1">
        <v>41840.133999999998</v>
      </c>
      <c r="U574" s="112">
        <v>80018.673130479991</v>
      </c>
      <c r="V574" s="172"/>
    </row>
    <row r="575" spans="1:22" ht="15" customHeight="1" x14ac:dyDescent="0.25">
      <c r="A575" s="4">
        <f t="shared" si="38"/>
        <v>549</v>
      </c>
      <c r="B575" s="22">
        <f t="shared" si="38"/>
        <v>113</v>
      </c>
      <c r="C575" s="2" t="s">
        <v>222</v>
      </c>
      <c r="D575" s="2" t="s">
        <v>227</v>
      </c>
      <c r="E575" s="173" t="s">
        <v>1394</v>
      </c>
      <c r="F575" s="24">
        <v>4020339.5099999988</v>
      </c>
      <c r="G575" s="26">
        <v>0</v>
      </c>
      <c r="H575" s="26">
        <v>0</v>
      </c>
      <c r="I575" s="26">
        <v>0</v>
      </c>
      <c r="J575" s="26">
        <v>0</v>
      </c>
      <c r="K575" s="26">
        <v>0</v>
      </c>
      <c r="L575" s="26"/>
      <c r="M575" s="26">
        <v>0</v>
      </c>
      <c r="N575" s="26">
        <v>0</v>
      </c>
      <c r="O575" s="26">
        <v>1362258.9830807999</v>
      </c>
      <c r="P575" s="26">
        <v>0</v>
      </c>
      <c r="Q575" s="26">
        <v>0</v>
      </c>
      <c r="R575" s="26">
        <v>2154408.0054348595</v>
      </c>
      <c r="S575" s="26">
        <v>386566.74179999996</v>
      </c>
      <c r="T575" s="1">
        <v>40203.395100000002</v>
      </c>
      <c r="U575" s="112">
        <v>76902.384584340005</v>
      </c>
      <c r="V575" s="172"/>
    </row>
    <row r="576" spans="1:22" ht="15" customHeight="1" x14ac:dyDescent="0.25">
      <c r="A576" s="4">
        <f t="shared" ref="A576:B591" si="39">+A575+1</f>
        <v>550</v>
      </c>
      <c r="B576" s="22">
        <f t="shared" si="39"/>
        <v>114</v>
      </c>
      <c r="C576" s="2" t="s">
        <v>222</v>
      </c>
      <c r="D576" s="2" t="s">
        <v>228</v>
      </c>
      <c r="E576" s="173" t="s">
        <v>1394</v>
      </c>
      <c r="F576" s="24">
        <v>4250229.2399999993</v>
      </c>
      <c r="G576" s="26">
        <v>0</v>
      </c>
      <c r="H576" s="26">
        <v>0</v>
      </c>
      <c r="I576" s="26">
        <v>156031.30458552</v>
      </c>
      <c r="J576" s="26">
        <v>0</v>
      </c>
      <c r="K576" s="26">
        <v>0</v>
      </c>
      <c r="L576" s="26"/>
      <c r="M576" s="26">
        <v>0</v>
      </c>
      <c r="N576" s="26">
        <v>0</v>
      </c>
      <c r="O576" s="26">
        <v>1379451.7677024</v>
      </c>
      <c r="P576" s="26">
        <v>0</v>
      </c>
      <c r="Q576" s="26">
        <v>0</v>
      </c>
      <c r="R576" s="26">
        <v>2181598.3270703997</v>
      </c>
      <c r="S576" s="26">
        <v>409360.50640000001</v>
      </c>
      <c r="T576" s="1">
        <v>42502.292400000006</v>
      </c>
      <c r="U576" s="112">
        <v>81285.041841680009</v>
      </c>
      <c r="V576" s="172"/>
    </row>
    <row r="577" spans="1:22" ht="15" customHeight="1" x14ac:dyDescent="0.25">
      <c r="A577" s="4">
        <f t="shared" si="39"/>
        <v>551</v>
      </c>
      <c r="B577" s="22">
        <f t="shared" si="39"/>
        <v>115</v>
      </c>
      <c r="C577" s="2" t="s">
        <v>222</v>
      </c>
      <c r="D577" s="2" t="s">
        <v>229</v>
      </c>
      <c r="E577" s="173" t="s">
        <v>1394</v>
      </c>
      <c r="F577" s="24">
        <v>2403779.8799999994</v>
      </c>
      <c r="G577" s="26">
        <v>0</v>
      </c>
      <c r="H577" s="26">
        <v>0</v>
      </c>
      <c r="I577" s="26">
        <v>214888.68625476002</v>
      </c>
      <c r="J577" s="26">
        <v>0</v>
      </c>
      <c r="K577" s="26">
        <v>0</v>
      </c>
      <c r="L577" s="26"/>
      <c r="M577" s="26">
        <v>0</v>
      </c>
      <c r="N577" s="26">
        <v>0</v>
      </c>
      <c r="O577" s="26">
        <v>1899801.9256355998</v>
      </c>
      <c r="P577" s="26">
        <v>0</v>
      </c>
      <c r="Q577" s="26">
        <v>0</v>
      </c>
      <c r="R577" s="26">
        <v>0</v>
      </c>
      <c r="S577" s="26">
        <v>218807.46859999999</v>
      </c>
      <c r="T577" s="1">
        <v>24037.7988</v>
      </c>
      <c r="U577" s="112">
        <v>46244.00070964</v>
      </c>
      <c r="V577" s="172"/>
    </row>
    <row r="578" spans="1:22" ht="15" customHeight="1" x14ac:dyDescent="0.25">
      <c r="A578" s="4">
        <f t="shared" si="39"/>
        <v>552</v>
      </c>
      <c r="B578" s="22">
        <f t="shared" si="39"/>
        <v>116</v>
      </c>
      <c r="C578" s="2" t="s">
        <v>57</v>
      </c>
      <c r="D578" s="2" t="s">
        <v>231</v>
      </c>
      <c r="E578" s="173" t="s">
        <v>1394</v>
      </c>
      <c r="F578" s="24">
        <v>6021921.4399999995</v>
      </c>
      <c r="G578" s="26">
        <v>1277278.7524114801</v>
      </c>
      <c r="H578" s="26">
        <v>456668.72176548</v>
      </c>
      <c r="I578" s="26">
        <v>176120.52923009999</v>
      </c>
      <c r="J578" s="26">
        <v>681869.17535351997</v>
      </c>
      <c r="K578" s="26">
        <v>0</v>
      </c>
      <c r="L578" s="26"/>
      <c r="M578" s="26">
        <v>0</v>
      </c>
      <c r="N578" s="26">
        <v>0</v>
      </c>
      <c r="O578" s="26">
        <v>0</v>
      </c>
      <c r="P578" s="26">
        <v>0</v>
      </c>
      <c r="Q578" s="26">
        <v>2657165.3135617799</v>
      </c>
      <c r="R578" s="26">
        <v>0</v>
      </c>
      <c r="S578" s="26">
        <v>597812.49300000002</v>
      </c>
      <c r="T578" s="1">
        <v>60219.214399999997</v>
      </c>
      <c r="U578" s="112">
        <v>114787.24027764</v>
      </c>
      <c r="V578" s="172"/>
    </row>
    <row r="579" spans="1:22" ht="15" customHeight="1" x14ac:dyDescent="0.25">
      <c r="A579" s="4">
        <f t="shared" si="39"/>
        <v>553</v>
      </c>
      <c r="B579" s="22">
        <f t="shared" si="39"/>
        <v>117</v>
      </c>
      <c r="C579" s="2" t="s">
        <v>57</v>
      </c>
      <c r="D579" s="2" t="s">
        <v>58</v>
      </c>
      <c r="E579" s="173" t="s">
        <v>1394</v>
      </c>
      <c r="F579" s="24">
        <v>4732940.83</v>
      </c>
      <c r="G579" s="26">
        <v>0</v>
      </c>
      <c r="H579" s="26">
        <v>4122173.7476518201</v>
      </c>
      <c r="I579" s="26">
        <v>0</v>
      </c>
      <c r="J579" s="26">
        <v>0</v>
      </c>
      <c r="K579" s="26">
        <v>0</v>
      </c>
      <c r="L579" s="26"/>
      <c r="M579" s="26">
        <v>0</v>
      </c>
      <c r="N579" s="26">
        <v>0</v>
      </c>
      <c r="O579" s="26">
        <v>0</v>
      </c>
      <c r="P579" s="26">
        <v>0</v>
      </c>
      <c r="Q579" s="26">
        <v>0</v>
      </c>
      <c r="R579" s="26">
        <v>0</v>
      </c>
      <c r="S579" s="26">
        <v>473294.08300000004</v>
      </c>
      <c r="T579" s="1">
        <v>47329.408300000003</v>
      </c>
      <c r="U579" s="112">
        <v>90143.591048180009</v>
      </c>
      <c r="V579" s="172"/>
    </row>
    <row r="580" spans="1:22" ht="15" customHeight="1" x14ac:dyDescent="0.25">
      <c r="A580" s="4">
        <f t="shared" si="39"/>
        <v>554</v>
      </c>
      <c r="B580" s="22">
        <f t="shared" si="39"/>
        <v>118</v>
      </c>
      <c r="C580" s="2" t="s">
        <v>57</v>
      </c>
      <c r="D580" s="2" t="s">
        <v>62</v>
      </c>
      <c r="E580" s="173" t="s">
        <v>1394</v>
      </c>
      <c r="F580" s="24">
        <v>4088654.87</v>
      </c>
      <c r="G580" s="26">
        <v>0</v>
      </c>
      <c r="H580" s="26">
        <v>0</v>
      </c>
      <c r="I580" s="26">
        <v>0</v>
      </c>
      <c r="J580" s="26">
        <v>0</v>
      </c>
      <c r="K580" s="26">
        <v>0</v>
      </c>
      <c r="L580" s="26"/>
      <c r="M580" s="26">
        <v>0</v>
      </c>
      <c r="N580" s="26">
        <v>0</v>
      </c>
      <c r="O580" s="26">
        <v>0</v>
      </c>
      <c r="P580" s="26">
        <v>0</v>
      </c>
      <c r="Q580" s="26">
        <v>3561030.3136459799</v>
      </c>
      <c r="R580" s="26">
        <v>0</v>
      </c>
      <c r="S580" s="26">
        <v>408865.48700000002</v>
      </c>
      <c r="T580" s="1">
        <v>40886.548699999999</v>
      </c>
      <c r="U580" s="112">
        <v>77872.520654020002</v>
      </c>
      <c r="V580" s="172"/>
    </row>
    <row r="581" spans="1:22" ht="15" customHeight="1" x14ac:dyDescent="0.25">
      <c r="A581" s="4">
        <f t="shared" si="39"/>
        <v>555</v>
      </c>
      <c r="B581" s="22">
        <f t="shared" si="39"/>
        <v>119</v>
      </c>
      <c r="C581" s="2" t="s">
        <v>57</v>
      </c>
      <c r="D581" s="2" t="s">
        <v>232</v>
      </c>
      <c r="E581" s="173" t="s">
        <v>1394</v>
      </c>
      <c r="F581" s="24">
        <v>1375950.77</v>
      </c>
      <c r="G581" s="26">
        <v>1225319.9354050201</v>
      </c>
      <c r="H581" s="26">
        <v>0</v>
      </c>
      <c r="I581" s="26">
        <v>0</v>
      </c>
      <c r="J581" s="26">
        <v>0</v>
      </c>
      <c r="K581" s="26">
        <v>0</v>
      </c>
      <c r="L581" s="26"/>
      <c r="M581" s="26">
        <v>0</v>
      </c>
      <c r="N581" s="26">
        <v>0</v>
      </c>
      <c r="O581" s="26">
        <v>0</v>
      </c>
      <c r="P581" s="26">
        <v>0</v>
      </c>
      <c r="Q581" s="26">
        <v>0</v>
      </c>
      <c r="R581" s="26">
        <v>0</v>
      </c>
      <c r="S581" s="26">
        <v>110076.0616</v>
      </c>
      <c r="T581" s="1">
        <v>13759.5077</v>
      </c>
      <c r="U581" s="112">
        <v>26795.265294980007</v>
      </c>
      <c r="V581" s="172"/>
    </row>
    <row r="582" spans="1:22" ht="15" customHeight="1" x14ac:dyDescent="0.25">
      <c r="A582" s="4">
        <f t="shared" si="39"/>
        <v>556</v>
      </c>
      <c r="B582" s="22">
        <f t="shared" si="39"/>
        <v>120</v>
      </c>
      <c r="C582" s="2" t="s">
        <v>57</v>
      </c>
      <c r="D582" s="2" t="s">
        <v>233</v>
      </c>
      <c r="E582" s="173" t="s">
        <v>1394</v>
      </c>
      <c r="F582" s="24">
        <v>1367736.99</v>
      </c>
      <c r="G582" s="26">
        <v>1218005.35075674</v>
      </c>
      <c r="H582" s="26">
        <v>0</v>
      </c>
      <c r="I582" s="26">
        <v>0</v>
      </c>
      <c r="J582" s="26">
        <v>0</v>
      </c>
      <c r="K582" s="26">
        <v>0</v>
      </c>
      <c r="L582" s="26"/>
      <c r="M582" s="26">
        <v>0</v>
      </c>
      <c r="N582" s="26">
        <v>0</v>
      </c>
      <c r="O582" s="26">
        <v>0</v>
      </c>
      <c r="P582" s="26">
        <v>0</v>
      </c>
      <c r="Q582" s="26">
        <v>0</v>
      </c>
      <c r="R582" s="26">
        <v>0</v>
      </c>
      <c r="S582" s="26">
        <v>109418.9592</v>
      </c>
      <c r="T582" s="1">
        <v>13677.3699</v>
      </c>
      <c r="U582" s="112">
        <v>26635.310143260001</v>
      </c>
      <c r="V582" s="172"/>
    </row>
    <row r="583" spans="1:22" ht="15" customHeight="1" x14ac:dyDescent="0.25">
      <c r="A583" s="4">
        <f t="shared" si="39"/>
        <v>557</v>
      </c>
      <c r="B583" s="22">
        <f t="shared" si="39"/>
        <v>121</v>
      </c>
      <c r="C583" s="2" t="s">
        <v>57</v>
      </c>
      <c r="D583" s="2" t="s">
        <v>235</v>
      </c>
      <c r="E583" s="173" t="s">
        <v>1394</v>
      </c>
      <c r="F583" s="24">
        <v>9963069.9900000002</v>
      </c>
      <c r="G583" s="26">
        <v>0</v>
      </c>
      <c r="H583" s="26">
        <v>0</v>
      </c>
      <c r="I583" s="26">
        <v>1377452.79586782</v>
      </c>
      <c r="J583" s="26">
        <v>0</v>
      </c>
      <c r="K583" s="26">
        <v>0</v>
      </c>
      <c r="L583" s="26"/>
      <c r="M583" s="26">
        <v>0</v>
      </c>
      <c r="N583" s="26">
        <v>0</v>
      </c>
      <c r="O583" s="26">
        <v>0</v>
      </c>
      <c r="P583" s="26">
        <v>0</v>
      </c>
      <c r="Q583" s="26">
        <v>3511941.3604308595</v>
      </c>
      <c r="R583" s="26">
        <v>3787981.5037717801</v>
      </c>
      <c r="S583" s="26">
        <v>996306.99900000007</v>
      </c>
      <c r="T583" s="1">
        <v>99630.699900000007</v>
      </c>
      <c r="U583" s="112">
        <v>189756.63102954003</v>
      </c>
      <c r="V583" s="172"/>
    </row>
    <row r="584" spans="1:22" s="81" customFormat="1" ht="15" customHeight="1" x14ac:dyDescent="0.25">
      <c r="A584" s="4">
        <f t="shared" si="39"/>
        <v>558</v>
      </c>
      <c r="B584" s="22">
        <f t="shared" si="39"/>
        <v>122</v>
      </c>
      <c r="C584" s="2" t="s">
        <v>57</v>
      </c>
      <c r="D584" s="2" t="s">
        <v>236</v>
      </c>
      <c r="E584" s="173" t="s">
        <v>1394</v>
      </c>
      <c r="F584" s="24">
        <v>10700284.288371582</v>
      </c>
      <c r="G584" s="26">
        <v>0</v>
      </c>
      <c r="H584" s="26"/>
      <c r="I584" s="26">
        <v>1936858.0582663203</v>
      </c>
      <c r="J584" s="26">
        <v>1747502.37318888</v>
      </c>
      <c r="K584" s="26">
        <v>0</v>
      </c>
      <c r="L584" s="26"/>
      <c r="M584" s="26">
        <v>0</v>
      </c>
      <c r="N584" s="26">
        <v>0</v>
      </c>
      <c r="O584" s="26">
        <v>0</v>
      </c>
      <c r="P584" s="26">
        <v>0</v>
      </c>
      <c r="Q584" s="26">
        <v>0</v>
      </c>
      <c r="R584" s="26">
        <v>5163528.7829307001</v>
      </c>
      <c r="S584" s="26">
        <v>1450507.2574</v>
      </c>
      <c r="T584" s="1">
        <v>138821.48140000002</v>
      </c>
      <c r="U584" s="112">
        <v>263066.33518568001</v>
      </c>
      <c r="V584" s="172"/>
    </row>
    <row r="585" spans="1:22" ht="15" customHeight="1" x14ac:dyDescent="0.25">
      <c r="A585" s="4">
        <f t="shared" si="39"/>
        <v>559</v>
      </c>
      <c r="B585" s="22">
        <f t="shared" si="39"/>
        <v>123</v>
      </c>
      <c r="C585" s="2" t="s">
        <v>57</v>
      </c>
      <c r="D585" s="2" t="s">
        <v>237</v>
      </c>
      <c r="E585" s="173" t="s">
        <v>1394</v>
      </c>
      <c r="F585" s="24">
        <v>4290984.03</v>
      </c>
      <c r="G585" s="26">
        <v>0</v>
      </c>
      <c r="H585" s="26">
        <v>0</v>
      </c>
      <c r="I585" s="26">
        <v>1932684.6731463599</v>
      </c>
      <c r="J585" s="26">
        <v>1743736.9969412398</v>
      </c>
      <c r="K585" s="26">
        <v>0</v>
      </c>
      <c r="L585" s="26"/>
      <c r="M585" s="26">
        <v>0</v>
      </c>
      <c r="N585" s="26">
        <v>0</v>
      </c>
      <c r="O585" s="26">
        <v>0</v>
      </c>
      <c r="P585" s="26">
        <v>0</v>
      </c>
      <c r="Q585" s="26">
        <v>0</v>
      </c>
      <c r="R585" s="26">
        <v>0</v>
      </c>
      <c r="S585" s="26">
        <v>491256.6237</v>
      </c>
      <c r="T585" s="1">
        <v>42909.840299999996</v>
      </c>
      <c r="U585" s="112">
        <v>80395.895912399996</v>
      </c>
      <c r="V585" s="172"/>
    </row>
    <row r="586" spans="1:22" ht="15" customHeight="1" x14ac:dyDescent="0.25">
      <c r="A586" s="4">
        <f t="shared" si="39"/>
        <v>560</v>
      </c>
      <c r="B586" s="22">
        <f t="shared" si="39"/>
        <v>124</v>
      </c>
      <c r="C586" s="2" t="s">
        <v>57</v>
      </c>
      <c r="D586" s="2" t="s">
        <v>238</v>
      </c>
      <c r="E586" s="173" t="s">
        <v>1394</v>
      </c>
      <c r="F586" s="24">
        <v>43926874.18999999</v>
      </c>
      <c r="G586" s="26">
        <v>4607549.9993796004</v>
      </c>
      <c r="H586" s="26">
        <v>3162184.5153553202</v>
      </c>
      <c r="I586" s="26">
        <v>1924878.8872739999</v>
      </c>
      <c r="J586" s="26">
        <v>1736694.3448780801</v>
      </c>
      <c r="K586" s="26">
        <v>0</v>
      </c>
      <c r="L586" s="26"/>
      <c r="M586" s="26">
        <v>0</v>
      </c>
      <c r="N586" s="26">
        <v>0</v>
      </c>
      <c r="O586" s="26">
        <v>2247678.2930489997</v>
      </c>
      <c r="P586" s="26">
        <v>0</v>
      </c>
      <c r="Q586" s="26">
        <v>19513364.274068698</v>
      </c>
      <c r="R586" s="26">
        <v>5131593.1468120189</v>
      </c>
      <c r="S586" s="26">
        <v>4325594.9628999997</v>
      </c>
      <c r="T586" s="1">
        <v>439268.74190000008</v>
      </c>
      <c r="U586" s="112">
        <v>838067.02438328031</v>
      </c>
      <c r="V586" s="172"/>
    </row>
    <row r="587" spans="1:22" ht="15" customHeight="1" x14ac:dyDescent="0.25">
      <c r="A587" s="4">
        <f t="shared" si="39"/>
        <v>561</v>
      </c>
      <c r="B587" s="22">
        <f t="shared" si="39"/>
        <v>125</v>
      </c>
      <c r="C587" s="2" t="s">
        <v>57</v>
      </c>
      <c r="D587" s="2" t="s">
        <v>239</v>
      </c>
      <c r="E587" s="173" t="s">
        <v>1394</v>
      </c>
      <c r="F587" s="24">
        <v>31294041.869999997</v>
      </c>
      <c r="G587" s="26">
        <v>0</v>
      </c>
      <c r="H587" s="26">
        <v>2153754.7550966996</v>
      </c>
      <c r="I587" s="26">
        <v>2250168.3177519003</v>
      </c>
      <c r="J587" s="26">
        <v>0</v>
      </c>
      <c r="K587" s="26">
        <v>0</v>
      </c>
      <c r="L587" s="26"/>
      <c r="M587" s="26">
        <v>0</v>
      </c>
      <c r="N587" s="26">
        <v>0</v>
      </c>
      <c r="O587" s="26">
        <v>11049571.316473201</v>
      </c>
      <c r="P587" s="26">
        <v>0</v>
      </c>
      <c r="Q587" s="26">
        <v>5737009.0626080399</v>
      </c>
      <c r="R587" s="26">
        <v>6187940.5055416208</v>
      </c>
      <c r="S587" s="26">
        <v>3003946.3752000001</v>
      </c>
      <c r="T587" s="1">
        <v>312940.41869999998</v>
      </c>
      <c r="U587" s="112">
        <v>598711.11862854008</v>
      </c>
      <c r="V587" s="172"/>
    </row>
    <row r="588" spans="1:22" ht="15" customHeight="1" x14ac:dyDescent="0.25">
      <c r="A588" s="4">
        <f t="shared" si="39"/>
        <v>562</v>
      </c>
      <c r="B588" s="22">
        <f t="shared" si="39"/>
        <v>126</v>
      </c>
      <c r="C588" s="2" t="s">
        <v>57</v>
      </c>
      <c r="D588" s="2" t="s">
        <v>240</v>
      </c>
      <c r="E588" s="173" t="s">
        <v>1394</v>
      </c>
      <c r="F588" s="24">
        <v>46137074.220000006</v>
      </c>
      <c r="G588" s="26">
        <v>12338963.873805661</v>
      </c>
      <c r="H588" s="26">
        <v>0</v>
      </c>
      <c r="I588" s="26">
        <v>0</v>
      </c>
      <c r="J588" s="26">
        <v>2959633.3144828794</v>
      </c>
      <c r="K588" s="26">
        <v>0</v>
      </c>
      <c r="L588" s="26"/>
      <c r="M588" s="26">
        <v>0</v>
      </c>
      <c r="N588" s="26">
        <v>0</v>
      </c>
      <c r="O588" s="26">
        <v>0</v>
      </c>
      <c r="P588" s="26">
        <v>0</v>
      </c>
      <c r="Q588" s="26">
        <v>12052636.301892061</v>
      </c>
      <c r="R588" s="26">
        <v>12999978.84663156</v>
      </c>
      <c r="S588" s="26">
        <v>4442091.8521999996</v>
      </c>
      <c r="T588" s="1">
        <v>461370.74219999998</v>
      </c>
      <c r="U588" s="112">
        <v>882399.28878784005</v>
      </c>
      <c r="V588" s="172"/>
    </row>
    <row r="589" spans="1:22" ht="15" customHeight="1" x14ac:dyDescent="0.25">
      <c r="A589" s="4">
        <f t="shared" si="39"/>
        <v>563</v>
      </c>
      <c r="B589" s="22">
        <f t="shared" si="39"/>
        <v>127</v>
      </c>
      <c r="C589" s="2" t="s">
        <v>57</v>
      </c>
      <c r="D589" s="2" t="s">
        <v>241</v>
      </c>
      <c r="E589" s="173" t="s">
        <v>1394</v>
      </c>
      <c r="F589" s="24">
        <v>19404201.189999998</v>
      </c>
      <c r="G589" s="26">
        <v>7228672.3902611397</v>
      </c>
      <c r="H589" s="26">
        <v>0</v>
      </c>
      <c r="I589" s="26">
        <v>2769436.2398900399</v>
      </c>
      <c r="J589" s="26">
        <v>0</v>
      </c>
      <c r="K589" s="26">
        <v>0</v>
      </c>
      <c r="L589" s="26"/>
      <c r="M589" s="26">
        <v>0</v>
      </c>
      <c r="N589" s="26">
        <v>0</v>
      </c>
      <c r="O589" s="26">
        <v>0</v>
      </c>
      <c r="P589" s="26">
        <v>0</v>
      </c>
      <c r="Q589" s="26">
        <v>7060929.9337491598</v>
      </c>
      <c r="R589" s="26">
        <v>0</v>
      </c>
      <c r="S589" s="26">
        <v>1778073.9912</v>
      </c>
      <c r="T589" s="1">
        <v>194042.01189999998</v>
      </c>
      <c r="U589" s="112">
        <v>373046.62299965997</v>
      </c>
      <c r="V589" s="172"/>
    </row>
    <row r="590" spans="1:22" ht="15" customHeight="1" x14ac:dyDescent="0.25">
      <c r="A590" s="4">
        <f t="shared" si="39"/>
        <v>564</v>
      </c>
      <c r="B590" s="22">
        <f t="shared" si="39"/>
        <v>128</v>
      </c>
      <c r="C590" s="2" t="s">
        <v>57</v>
      </c>
      <c r="D590" s="2" t="s">
        <v>243</v>
      </c>
      <c r="E590" s="173" t="s">
        <v>1394</v>
      </c>
      <c r="F590" s="24">
        <v>2071650.7</v>
      </c>
      <c r="G590" s="26">
        <v>0</v>
      </c>
      <c r="H590" s="26">
        <v>0</v>
      </c>
      <c r="I590" s="26">
        <v>0</v>
      </c>
      <c r="J590" s="26">
        <v>1743492.9425172</v>
      </c>
      <c r="K590" s="26">
        <v>0</v>
      </c>
      <c r="L590" s="26"/>
      <c r="M590" s="26">
        <v>0</v>
      </c>
      <c r="N590" s="26">
        <v>0</v>
      </c>
      <c r="O590" s="26">
        <v>0</v>
      </c>
      <c r="P590" s="26">
        <v>0</v>
      </c>
      <c r="Q590" s="26">
        <v>0</v>
      </c>
      <c r="R590" s="26">
        <v>0</v>
      </c>
      <c r="S590" s="26">
        <v>269314.59100000001</v>
      </c>
      <c r="T590" s="1">
        <v>20716.507000000001</v>
      </c>
      <c r="U590" s="112">
        <v>38126.659482800002</v>
      </c>
      <c r="V590" s="172"/>
    </row>
    <row r="591" spans="1:22" ht="15" customHeight="1" x14ac:dyDescent="0.25">
      <c r="A591" s="4">
        <f t="shared" si="39"/>
        <v>565</v>
      </c>
      <c r="B591" s="22">
        <f t="shared" si="39"/>
        <v>129</v>
      </c>
      <c r="C591" s="2" t="s">
        <v>57</v>
      </c>
      <c r="D591" s="2" t="s">
        <v>244</v>
      </c>
      <c r="E591" s="173" t="s">
        <v>1394</v>
      </c>
      <c r="F591" s="24">
        <v>33378661.691726256</v>
      </c>
      <c r="G591" s="26">
        <v>14504768.23766334</v>
      </c>
      <c r="H591" s="26">
        <v>0</v>
      </c>
      <c r="I591" s="26"/>
      <c r="J591" s="26">
        <v>0</v>
      </c>
      <c r="K591" s="26">
        <v>0</v>
      </c>
      <c r="L591" s="26"/>
      <c r="M591" s="26">
        <v>0</v>
      </c>
      <c r="N591" s="26">
        <v>0</v>
      </c>
      <c r="O591" s="26">
        <v>0</v>
      </c>
      <c r="P591" s="26">
        <v>0</v>
      </c>
      <c r="Q591" s="26">
        <v>14168182.845000239</v>
      </c>
      <c r="R591" s="26">
        <v>0</v>
      </c>
      <c r="S591" s="26">
        <v>3567812.9742000001</v>
      </c>
      <c r="T591" s="1">
        <v>389357.02960000001</v>
      </c>
      <c r="U591" s="112">
        <v>748540.60526267986</v>
      </c>
      <c r="V591" s="172"/>
    </row>
    <row r="592" spans="1:22" ht="15" customHeight="1" x14ac:dyDescent="0.25">
      <c r="A592" s="4">
        <f t="shared" ref="A592:B607" si="40">+A591+1</f>
        <v>566</v>
      </c>
      <c r="B592" s="22">
        <f t="shared" si="40"/>
        <v>130</v>
      </c>
      <c r="C592" s="2" t="s">
        <v>57</v>
      </c>
      <c r="D592" s="2" t="s">
        <v>245</v>
      </c>
      <c r="E592" s="173" t="s">
        <v>1394</v>
      </c>
      <c r="F592" s="24">
        <v>16611821.191082463</v>
      </c>
      <c r="G592" s="26">
        <v>0</v>
      </c>
      <c r="H592" s="26"/>
      <c r="I592" s="26">
        <v>2424951.3142146603</v>
      </c>
      <c r="J592" s="26">
        <v>2187877.50359724</v>
      </c>
      <c r="K592" s="26">
        <v>0</v>
      </c>
      <c r="L592" s="26"/>
      <c r="M592" s="26">
        <v>0</v>
      </c>
      <c r="N592" s="26">
        <v>0</v>
      </c>
      <c r="O592" s="26">
        <v>2831612.1365574002</v>
      </c>
      <c r="P592" s="26">
        <v>0</v>
      </c>
      <c r="Q592" s="26">
        <v>0</v>
      </c>
      <c r="R592" s="26">
        <v>6464751.4257534603</v>
      </c>
      <c r="S592" s="26">
        <v>2105392.2245999998</v>
      </c>
      <c r="T592" s="1">
        <v>205955.22990000003</v>
      </c>
      <c r="U592" s="112">
        <v>391281.3564597001</v>
      </c>
      <c r="V592" s="172"/>
    </row>
    <row r="593" spans="1:22" ht="15" customHeight="1" x14ac:dyDescent="0.25">
      <c r="A593" s="4">
        <f t="shared" si="40"/>
        <v>567</v>
      </c>
      <c r="B593" s="22">
        <f t="shared" si="40"/>
        <v>131</v>
      </c>
      <c r="C593" s="2" t="s">
        <v>57</v>
      </c>
      <c r="D593" s="2" t="s">
        <v>246</v>
      </c>
      <c r="E593" s="173" t="s">
        <v>1394</v>
      </c>
      <c r="F593" s="24">
        <v>81528260.929999992</v>
      </c>
      <c r="G593" s="26">
        <v>9952423.6192126181</v>
      </c>
      <c r="H593" s="26">
        <v>0</v>
      </c>
      <c r="I593" s="26">
        <v>4157786.6996206795</v>
      </c>
      <c r="J593" s="26">
        <v>3751303.3570546797</v>
      </c>
      <c r="K593" s="26">
        <v>0</v>
      </c>
      <c r="L593" s="26"/>
      <c r="M593" s="26">
        <v>0</v>
      </c>
      <c r="N593" s="26">
        <v>0</v>
      </c>
      <c r="O593" s="26">
        <v>0</v>
      </c>
      <c r="P593" s="26">
        <v>0</v>
      </c>
      <c r="Q593" s="26">
        <v>42149356.501488179</v>
      </c>
      <c r="R593" s="26">
        <v>11084369.958256561</v>
      </c>
      <c r="S593" s="26">
        <v>8063029.2754999995</v>
      </c>
      <c r="T593" s="1">
        <v>815282.60929999989</v>
      </c>
      <c r="U593" s="112">
        <v>1554708.9095672797</v>
      </c>
      <c r="V593" s="172"/>
    </row>
    <row r="594" spans="1:22" ht="15" customHeight="1" x14ac:dyDescent="0.25">
      <c r="A594" s="4">
        <f t="shared" si="40"/>
        <v>568</v>
      </c>
      <c r="B594" s="22">
        <f t="shared" si="40"/>
        <v>132</v>
      </c>
      <c r="C594" s="2" t="s">
        <v>57</v>
      </c>
      <c r="D594" s="2" t="s">
        <v>247</v>
      </c>
      <c r="E594" s="173" t="s">
        <v>1394</v>
      </c>
      <c r="F594" s="24">
        <v>6575080.4900000002</v>
      </c>
      <c r="G594" s="26">
        <v>5855280.1284377407</v>
      </c>
      <c r="H594" s="26">
        <v>0</v>
      </c>
      <c r="I594" s="26">
        <v>0</v>
      </c>
      <c r="J594" s="26">
        <v>0</v>
      </c>
      <c r="K594" s="26">
        <v>0</v>
      </c>
      <c r="L594" s="26"/>
      <c r="M594" s="26">
        <v>0</v>
      </c>
      <c r="N594" s="26">
        <v>0</v>
      </c>
      <c r="O594" s="26">
        <v>0</v>
      </c>
      <c r="P594" s="26">
        <v>0</v>
      </c>
      <c r="Q594" s="26">
        <v>0</v>
      </c>
      <c r="R594" s="26">
        <v>0</v>
      </c>
      <c r="S594" s="26">
        <v>526006.43920000002</v>
      </c>
      <c r="T594" s="1">
        <v>65750.804900000003</v>
      </c>
      <c r="U594" s="112">
        <v>128043.11746226001</v>
      </c>
      <c r="V594" s="172"/>
    </row>
    <row r="595" spans="1:22" ht="15" customHeight="1" x14ac:dyDescent="0.25">
      <c r="A595" s="4">
        <f t="shared" si="40"/>
        <v>569</v>
      </c>
      <c r="B595" s="22">
        <f t="shared" si="40"/>
        <v>133</v>
      </c>
      <c r="C595" s="2" t="s">
        <v>57</v>
      </c>
      <c r="D595" s="2" t="s">
        <v>248</v>
      </c>
      <c r="E595" s="173" t="s">
        <v>1394</v>
      </c>
      <c r="F595" s="24">
        <v>8630793.8599999975</v>
      </c>
      <c r="G595" s="26">
        <v>1245750.3472759798</v>
      </c>
      <c r="H595" s="26">
        <v>445396.29510599998</v>
      </c>
      <c r="I595" s="26">
        <v>171773.16233909997</v>
      </c>
      <c r="J595" s="26">
        <v>665037.88655052008</v>
      </c>
      <c r="K595" s="26">
        <v>0</v>
      </c>
      <c r="L595" s="26"/>
      <c r="M595" s="26">
        <v>0</v>
      </c>
      <c r="N595" s="26">
        <v>0</v>
      </c>
      <c r="O595" s="26">
        <v>0</v>
      </c>
      <c r="P595" s="26">
        <v>0</v>
      </c>
      <c r="Q595" s="26">
        <v>2591575.7274682801</v>
      </c>
      <c r="R595" s="26">
        <v>2401671.14927166</v>
      </c>
      <c r="S595" s="26">
        <v>858807.84250000003</v>
      </c>
      <c r="T595" s="1">
        <v>86307.938599999994</v>
      </c>
      <c r="U595" s="112">
        <v>164473.51088846</v>
      </c>
      <c r="V595" s="172"/>
    </row>
    <row r="596" spans="1:22" ht="15" customHeight="1" x14ac:dyDescent="0.25">
      <c r="A596" s="4">
        <f t="shared" si="40"/>
        <v>570</v>
      </c>
      <c r="B596" s="22">
        <f t="shared" si="40"/>
        <v>134</v>
      </c>
      <c r="C596" s="2" t="s">
        <v>249</v>
      </c>
      <c r="D596" s="2" t="s">
        <v>250</v>
      </c>
      <c r="E596" s="173" t="s">
        <v>1394</v>
      </c>
      <c r="F596" s="24">
        <v>2978094.27</v>
      </c>
      <c r="G596" s="26">
        <v>1280305.4721802799</v>
      </c>
      <c r="H596" s="26">
        <v>457750.88211047999</v>
      </c>
      <c r="I596" s="26">
        <v>176537.87296782</v>
      </c>
      <c r="J596" s="26">
        <v>683484.97234584007</v>
      </c>
      <c r="K596" s="26">
        <v>0</v>
      </c>
      <c r="L596" s="26"/>
      <c r="M596" s="26">
        <v>0</v>
      </c>
      <c r="N596" s="26">
        <v>0</v>
      </c>
      <c r="O596" s="26">
        <v>0</v>
      </c>
      <c r="P596" s="26">
        <v>0</v>
      </c>
      <c r="Q596" s="26">
        <v>0</v>
      </c>
      <c r="R596" s="26">
        <v>0</v>
      </c>
      <c r="S596" s="26">
        <v>293419.39760000003</v>
      </c>
      <c r="T596" s="1">
        <v>29780.9427</v>
      </c>
      <c r="U596" s="112">
        <v>56814.730095579995</v>
      </c>
      <c r="V596" s="172"/>
    </row>
    <row r="597" spans="1:22" ht="15" customHeight="1" x14ac:dyDescent="0.25">
      <c r="A597" s="4">
        <f t="shared" si="40"/>
        <v>571</v>
      </c>
      <c r="B597" s="22">
        <f t="shared" si="40"/>
        <v>135</v>
      </c>
      <c r="C597" s="2" t="s">
        <v>249</v>
      </c>
      <c r="D597" s="2" t="s">
        <v>251</v>
      </c>
      <c r="E597" s="173" t="s">
        <v>1394</v>
      </c>
      <c r="F597" s="24">
        <v>8665743.4199999999</v>
      </c>
      <c r="G597" s="26">
        <v>1250794.8920976599</v>
      </c>
      <c r="H597" s="26">
        <v>447199.88406827999</v>
      </c>
      <c r="I597" s="26">
        <v>172468.74104165999</v>
      </c>
      <c r="J597" s="26">
        <v>667730.89275899995</v>
      </c>
      <c r="K597" s="26">
        <v>0</v>
      </c>
      <c r="L597" s="26"/>
      <c r="M597" s="26">
        <v>0</v>
      </c>
      <c r="N597" s="26">
        <v>0</v>
      </c>
      <c r="O597" s="26">
        <v>0</v>
      </c>
      <c r="P597" s="26">
        <v>0</v>
      </c>
      <c r="Q597" s="26">
        <v>2602070.0612432398</v>
      </c>
      <c r="R597" s="26">
        <v>2411396.4829218597</v>
      </c>
      <c r="S597" s="26">
        <v>862285.5013</v>
      </c>
      <c r="T597" s="1">
        <v>86657.434200000003</v>
      </c>
      <c r="U597" s="112">
        <v>165139.53036830001</v>
      </c>
      <c r="V597" s="172"/>
    </row>
    <row r="598" spans="1:22" ht="15" customHeight="1" x14ac:dyDescent="0.25">
      <c r="A598" s="4">
        <f t="shared" si="40"/>
        <v>572</v>
      </c>
      <c r="B598" s="22">
        <f t="shared" si="40"/>
        <v>136</v>
      </c>
      <c r="C598" s="2" t="s">
        <v>249</v>
      </c>
      <c r="D598" s="2" t="s">
        <v>252</v>
      </c>
      <c r="E598" s="173" t="s">
        <v>1394</v>
      </c>
      <c r="F598" s="24">
        <v>15261042.23</v>
      </c>
      <c r="G598" s="26">
        <v>1835962.0914125401</v>
      </c>
      <c r="H598" s="26">
        <v>656416.20369275997</v>
      </c>
      <c r="I598" s="26">
        <v>253155.87053862002</v>
      </c>
      <c r="J598" s="26">
        <v>980119.61294268013</v>
      </c>
      <c r="K598" s="26">
        <v>0</v>
      </c>
      <c r="L598" s="26"/>
      <c r="M598" s="26">
        <v>0</v>
      </c>
      <c r="N598" s="26">
        <v>0</v>
      </c>
      <c r="O598" s="26">
        <v>2238092.318889</v>
      </c>
      <c r="P598" s="26">
        <v>0</v>
      </c>
      <c r="Q598" s="26">
        <v>3819412.7791386009</v>
      </c>
      <c r="R598" s="26">
        <v>3539535.1863450599</v>
      </c>
      <c r="S598" s="26">
        <v>1494397.4086000002</v>
      </c>
      <c r="T598" s="1">
        <v>152610.42230000001</v>
      </c>
      <c r="U598" s="112">
        <v>291340.33614074002</v>
      </c>
      <c r="V598" s="172"/>
    </row>
    <row r="599" spans="1:22" ht="15" customHeight="1" x14ac:dyDescent="0.25">
      <c r="A599" s="4">
        <f t="shared" si="40"/>
        <v>573</v>
      </c>
      <c r="B599" s="22">
        <f t="shared" si="40"/>
        <v>137</v>
      </c>
      <c r="C599" s="2" t="s">
        <v>254</v>
      </c>
      <c r="D599" s="2" t="s">
        <v>255</v>
      </c>
      <c r="E599" s="173" t="s">
        <v>1394</v>
      </c>
      <c r="F599" s="24">
        <v>2692837.33</v>
      </c>
      <c r="G599" s="26">
        <v>1242219.1623386999</v>
      </c>
      <c r="H599" s="26">
        <v>444133.78631621995</v>
      </c>
      <c r="I599" s="26">
        <v>0</v>
      </c>
      <c r="J599" s="26">
        <v>663152.77883819991</v>
      </c>
      <c r="K599" s="26">
        <v>0</v>
      </c>
      <c r="L599" s="26"/>
      <c r="M599" s="26">
        <v>0</v>
      </c>
      <c r="N599" s="26">
        <v>0</v>
      </c>
      <c r="O599" s="26">
        <v>0</v>
      </c>
      <c r="P599" s="26">
        <v>0</v>
      </c>
      <c r="Q599" s="26">
        <v>0</v>
      </c>
      <c r="R599" s="26">
        <v>0</v>
      </c>
      <c r="S599" s="26">
        <v>265024.29749999999</v>
      </c>
      <c r="T599" s="1">
        <v>26928.373300000003</v>
      </c>
      <c r="U599" s="112">
        <v>51378.931706880008</v>
      </c>
      <c r="V599" s="172"/>
    </row>
    <row r="600" spans="1:22" ht="15" customHeight="1" x14ac:dyDescent="0.25">
      <c r="A600" s="4">
        <f t="shared" si="40"/>
        <v>574</v>
      </c>
      <c r="B600" s="22">
        <f t="shared" si="40"/>
        <v>138</v>
      </c>
      <c r="C600" s="2" t="s">
        <v>254</v>
      </c>
      <c r="D600" s="2" t="s">
        <v>256</v>
      </c>
      <c r="E600" s="173" t="s">
        <v>1394</v>
      </c>
      <c r="F600" s="24">
        <v>2670419.7999999998</v>
      </c>
      <c r="G600" s="26">
        <v>1231877.8490163602</v>
      </c>
      <c r="H600" s="26">
        <v>440436.42110495997</v>
      </c>
      <c r="I600" s="26">
        <v>0</v>
      </c>
      <c r="J600" s="26">
        <v>657632.11947719997</v>
      </c>
      <c r="K600" s="26">
        <v>0</v>
      </c>
      <c r="L600" s="26"/>
      <c r="M600" s="26">
        <v>0</v>
      </c>
      <c r="N600" s="26">
        <v>0</v>
      </c>
      <c r="O600" s="26">
        <v>0</v>
      </c>
      <c r="P600" s="26">
        <v>0</v>
      </c>
      <c r="Q600" s="26">
        <v>0</v>
      </c>
      <c r="R600" s="26">
        <v>0</v>
      </c>
      <c r="S600" s="26">
        <v>262818.00380000001</v>
      </c>
      <c r="T600" s="1">
        <v>26704.198</v>
      </c>
      <c r="U600" s="112">
        <v>50951.208601479993</v>
      </c>
      <c r="V600" s="172"/>
    </row>
    <row r="601" spans="1:22" ht="15" customHeight="1" x14ac:dyDescent="0.25">
      <c r="A601" s="4">
        <f t="shared" si="40"/>
        <v>575</v>
      </c>
      <c r="B601" s="22">
        <f t="shared" si="40"/>
        <v>139</v>
      </c>
      <c r="C601" s="2" t="s">
        <v>254</v>
      </c>
      <c r="D601" s="2" t="s">
        <v>257</v>
      </c>
      <c r="E601" s="173" t="s">
        <v>1394</v>
      </c>
      <c r="F601" s="24">
        <v>2673700.41</v>
      </c>
      <c r="G601" s="26">
        <v>1233391.2089007602</v>
      </c>
      <c r="H601" s="26">
        <v>440977.50127745996</v>
      </c>
      <c r="I601" s="26">
        <v>0</v>
      </c>
      <c r="J601" s="26">
        <v>658440.01797336002</v>
      </c>
      <c r="K601" s="26">
        <v>0</v>
      </c>
      <c r="L601" s="26"/>
      <c r="M601" s="26">
        <v>0</v>
      </c>
      <c r="N601" s="26">
        <v>0</v>
      </c>
      <c r="O601" s="26">
        <v>0</v>
      </c>
      <c r="P601" s="26">
        <v>0</v>
      </c>
      <c r="Q601" s="26">
        <v>0</v>
      </c>
      <c r="R601" s="26">
        <v>0</v>
      </c>
      <c r="S601" s="26">
        <v>263140.87560000003</v>
      </c>
      <c r="T601" s="1">
        <v>26737.004100000002</v>
      </c>
      <c r="U601" s="112">
        <v>51013.802148420007</v>
      </c>
      <c r="V601" s="172"/>
    </row>
    <row r="602" spans="1:22" ht="15" customHeight="1" x14ac:dyDescent="0.25">
      <c r="A602" s="4">
        <f t="shared" si="40"/>
        <v>576</v>
      </c>
      <c r="B602" s="22">
        <f t="shared" si="40"/>
        <v>140</v>
      </c>
      <c r="C602" s="2" t="s">
        <v>254</v>
      </c>
      <c r="D602" s="2" t="s">
        <v>258</v>
      </c>
      <c r="E602" s="173" t="s">
        <v>1394</v>
      </c>
      <c r="F602" s="24">
        <v>2681901.9499999997</v>
      </c>
      <c r="G602" s="26">
        <v>1237174.6175170199</v>
      </c>
      <c r="H602" s="26">
        <v>442330.19735393993</v>
      </c>
      <c r="I602" s="26">
        <v>0</v>
      </c>
      <c r="J602" s="26">
        <v>660459.77262971981</v>
      </c>
      <c r="K602" s="26">
        <v>0</v>
      </c>
      <c r="L602" s="26"/>
      <c r="M602" s="26">
        <v>0</v>
      </c>
      <c r="N602" s="26">
        <v>0</v>
      </c>
      <c r="O602" s="26">
        <v>0</v>
      </c>
      <c r="P602" s="26">
        <v>0</v>
      </c>
      <c r="Q602" s="26">
        <v>0</v>
      </c>
      <c r="R602" s="26">
        <v>0</v>
      </c>
      <c r="S602" s="26">
        <v>263948.05670000002</v>
      </c>
      <c r="T602" s="1">
        <v>26819.019499999999</v>
      </c>
      <c r="U602" s="112">
        <v>51170.286299319996</v>
      </c>
      <c r="V602" s="172"/>
    </row>
    <row r="603" spans="1:22" ht="15" customHeight="1" x14ac:dyDescent="0.25">
      <c r="A603" s="4">
        <f t="shared" si="40"/>
        <v>577</v>
      </c>
      <c r="B603" s="22">
        <f t="shared" si="40"/>
        <v>141</v>
      </c>
      <c r="C603" s="2" t="s">
        <v>254</v>
      </c>
      <c r="D603" s="2" t="s">
        <v>259</v>
      </c>
      <c r="E603" s="173" t="s">
        <v>1394</v>
      </c>
      <c r="F603" s="24">
        <v>2695024.4099999997</v>
      </c>
      <c r="G603" s="26">
        <v>1243228.07486514</v>
      </c>
      <c r="H603" s="26">
        <v>444494.50062486</v>
      </c>
      <c r="I603" s="26">
        <v>0</v>
      </c>
      <c r="J603" s="26">
        <v>663691.38344628003</v>
      </c>
      <c r="K603" s="26">
        <v>0</v>
      </c>
      <c r="L603" s="26"/>
      <c r="M603" s="26">
        <v>0</v>
      </c>
      <c r="N603" s="26">
        <v>0</v>
      </c>
      <c r="O603" s="26">
        <v>0</v>
      </c>
      <c r="P603" s="26">
        <v>0</v>
      </c>
      <c r="Q603" s="26">
        <v>0</v>
      </c>
      <c r="R603" s="26">
        <v>0</v>
      </c>
      <c r="S603" s="26">
        <v>265239.54610000004</v>
      </c>
      <c r="T603" s="1">
        <v>26950.244100000004</v>
      </c>
      <c r="U603" s="112">
        <v>51420.660863720012</v>
      </c>
      <c r="V603" s="172"/>
    </row>
    <row r="604" spans="1:22" ht="15" customHeight="1" x14ac:dyDescent="0.25">
      <c r="A604" s="4">
        <f t="shared" si="40"/>
        <v>578</v>
      </c>
      <c r="B604" s="22">
        <f t="shared" si="40"/>
        <v>142</v>
      </c>
      <c r="C604" s="2" t="s">
        <v>261</v>
      </c>
      <c r="D604" s="2" t="s">
        <v>262</v>
      </c>
      <c r="E604" s="173" t="s">
        <v>1394</v>
      </c>
      <c r="F604" s="24">
        <v>4594932.45</v>
      </c>
      <c r="G604" s="26">
        <v>0</v>
      </c>
      <c r="H604" s="26">
        <v>0</v>
      </c>
      <c r="I604" s="26">
        <v>0</v>
      </c>
      <c r="J604" s="26">
        <v>0</v>
      </c>
      <c r="K604" s="26">
        <v>0</v>
      </c>
      <c r="L604" s="26"/>
      <c r="M604" s="26">
        <v>0</v>
      </c>
      <c r="N604" s="26">
        <v>0</v>
      </c>
      <c r="O604" s="26">
        <v>0</v>
      </c>
      <c r="P604" s="26">
        <v>0</v>
      </c>
      <c r="Q604" s="26">
        <v>0</v>
      </c>
      <c r="R604" s="26">
        <v>4001974.7970572999</v>
      </c>
      <c r="S604" s="26">
        <v>459493.24500000005</v>
      </c>
      <c r="T604" s="1">
        <v>45949.324500000002</v>
      </c>
      <c r="U604" s="112">
        <v>87515.083442700008</v>
      </c>
      <c r="V604" s="172"/>
    </row>
    <row r="605" spans="1:22" ht="15" customHeight="1" x14ac:dyDescent="0.25">
      <c r="A605" s="4">
        <f t="shared" si="40"/>
        <v>579</v>
      </c>
      <c r="B605" s="22">
        <f t="shared" si="40"/>
        <v>143</v>
      </c>
      <c r="C605" s="2" t="s">
        <v>261</v>
      </c>
      <c r="D605" s="2" t="s">
        <v>263</v>
      </c>
      <c r="E605" s="173" t="s">
        <v>1394</v>
      </c>
      <c r="F605" s="24">
        <v>3615352.09</v>
      </c>
      <c r="G605" s="26">
        <v>0</v>
      </c>
      <c r="H605" s="26">
        <v>0</v>
      </c>
      <c r="I605" s="26">
        <v>0</v>
      </c>
      <c r="J605" s="26">
        <v>0</v>
      </c>
      <c r="K605" s="26">
        <v>0</v>
      </c>
      <c r="L605" s="26"/>
      <c r="M605" s="26">
        <v>0</v>
      </c>
      <c r="N605" s="26">
        <v>0</v>
      </c>
      <c r="O605" s="26">
        <v>3184185.1997465999</v>
      </c>
      <c r="P605" s="26">
        <v>0</v>
      </c>
      <c r="Q605" s="26">
        <v>0</v>
      </c>
      <c r="R605" s="26">
        <v>0</v>
      </c>
      <c r="S605" s="26">
        <v>325381.68809999997</v>
      </c>
      <c r="T605" s="1">
        <v>36153.520899999996</v>
      </c>
      <c r="U605" s="112">
        <v>69631.681253400006</v>
      </c>
      <c r="V605" s="172"/>
    </row>
    <row r="606" spans="1:22" ht="15" customHeight="1" x14ac:dyDescent="0.25">
      <c r="A606" s="4">
        <f t="shared" si="40"/>
        <v>580</v>
      </c>
      <c r="B606" s="22">
        <f t="shared" si="40"/>
        <v>144</v>
      </c>
      <c r="C606" s="2" t="s">
        <v>261</v>
      </c>
      <c r="D606" s="2" t="s">
        <v>264</v>
      </c>
      <c r="E606" s="173" t="s">
        <v>1394</v>
      </c>
      <c r="F606" s="24">
        <v>2669304.0199999996</v>
      </c>
      <c r="G606" s="26">
        <v>0</v>
      </c>
      <c r="H606" s="26">
        <v>0</v>
      </c>
      <c r="I606" s="26">
        <v>0</v>
      </c>
      <c r="J606" s="26">
        <v>0</v>
      </c>
      <c r="K606" s="26">
        <v>0</v>
      </c>
      <c r="L606" s="26"/>
      <c r="M606" s="26">
        <v>0</v>
      </c>
      <c r="N606" s="26">
        <v>0</v>
      </c>
      <c r="O606" s="26">
        <v>0</v>
      </c>
      <c r="P606" s="26">
        <v>0</v>
      </c>
      <c r="Q606" s="26">
        <v>0</v>
      </c>
      <c r="R606" s="26">
        <v>2324841.0134350797</v>
      </c>
      <c r="S606" s="26">
        <v>266930.402</v>
      </c>
      <c r="T606" s="1">
        <v>26693.040199999999</v>
      </c>
      <c r="U606" s="112">
        <v>50839.564364919999</v>
      </c>
      <c r="V606" s="172"/>
    </row>
    <row r="607" spans="1:22" ht="15" customHeight="1" x14ac:dyDescent="0.25">
      <c r="A607" s="4">
        <f t="shared" si="40"/>
        <v>581</v>
      </c>
      <c r="B607" s="22">
        <f t="shared" si="40"/>
        <v>145</v>
      </c>
      <c r="C607" s="2" t="s">
        <v>261</v>
      </c>
      <c r="D607" s="2" t="s">
        <v>265</v>
      </c>
      <c r="E607" s="173" t="s">
        <v>1394</v>
      </c>
      <c r="F607" s="24">
        <v>5390648.3899999997</v>
      </c>
      <c r="G607" s="26">
        <v>0</v>
      </c>
      <c r="H607" s="26">
        <v>0</v>
      </c>
      <c r="I607" s="26">
        <v>0</v>
      </c>
      <c r="J607" s="26">
        <v>0</v>
      </c>
      <c r="K607" s="26">
        <v>0</v>
      </c>
      <c r="L607" s="26"/>
      <c r="M607" s="26">
        <v>0</v>
      </c>
      <c r="N607" s="26">
        <v>0</v>
      </c>
      <c r="O607" s="26">
        <v>0</v>
      </c>
      <c r="P607" s="26">
        <v>0</v>
      </c>
      <c r="Q607" s="26">
        <v>2436784.3042876199</v>
      </c>
      <c r="R607" s="26">
        <v>2258222.47357644</v>
      </c>
      <c r="S607" s="26">
        <v>539064.83900000004</v>
      </c>
      <c r="T607" s="1">
        <v>53906.483899999999</v>
      </c>
      <c r="U607" s="112">
        <v>102670.28923594</v>
      </c>
      <c r="V607" s="172"/>
    </row>
    <row r="608" spans="1:22" ht="15" customHeight="1" x14ac:dyDescent="0.25">
      <c r="A608" s="4">
        <f t="shared" ref="A608:B623" si="41">+A607+1</f>
        <v>582</v>
      </c>
      <c r="B608" s="22">
        <f t="shared" si="41"/>
        <v>146</v>
      </c>
      <c r="C608" s="2" t="s">
        <v>261</v>
      </c>
      <c r="D608" s="2" t="s">
        <v>266</v>
      </c>
      <c r="E608" s="173" t="s">
        <v>1394</v>
      </c>
      <c r="F608" s="24">
        <v>2505540.94</v>
      </c>
      <c r="G608" s="26">
        <v>0</v>
      </c>
      <c r="H608" s="26">
        <v>0</v>
      </c>
      <c r="I608" s="26">
        <v>0</v>
      </c>
      <c r="J608" s="26">
        <v>0</v>
      </c>
      <c r="K608" s="26">
        <v>0</v>
      </c>
      <c r="L608" s="26"/>
      <c r="M608" s="26">
        <v>0</v>
      </c>
      <c r="N608" s="26">
        <v>0</v>
      </c>
      <c r="O608" s="26">
        <v>2206730.1274956004</v>
      </c>
      <c r="P608" s="26">
        <v>0</v>
      </c>
      <c r="Q608" s="26">
        <v>0</v>
      </c>
      <c r="R608" s="26">
        <v>0</v>
      </c>
      <c r="S608" s="26">
        <v>225498.68459999998</v>
      </c>
      <c r="T608" s="1">
        <v>25055.4094</v>
      </c>
      <c r="U608" s="112">
        <v>48256.718504400014</v>
      </c>
      <c r="V608" s="172"/>
    </row>
    <row r="609" spans="1:22" ht="15" customHeight="1" x14ac:dyDescent="0.25">
      <c r="A609" s="4">
        <f t="shared" si="41"/>
        <v>583</v>
      </c>
      <c r="B609" s="22">
        <f t="shared" si="41"/>
        <v>147</v>
      </c>
      <c r="C609" s="2" t="s">
        <v>261</v>
      </c>
      <c r="D609" s="2" t="s">
        <v>267</v>
      </c>
      <c r="E609" s="173" t="s">
        <v>1394</v>
      </c>
      <c r="F609" s="24">
        <v>2514966.83</v>
      </c>
      <c r="G609" s="26">
        <v>0</v>
      </c>
      <c r="H609" s="26">
        <v>0</v>
      </c>
      <c r="I609" s="26">
        <v>0</v>
      </c>
      <c r="J609" s="26">
        <v>0</v>
      </c>
      <c r="K609" s="26">
        <v>0</v>
      </c>
      <c r="L609" s="26"/>
      <c r="M609" s="26">
        <v>0</v>
      </c>
      <c r="N609" s="26">
        <v>0</v>
      </c>
      <c r="O609" s="26">
        <v>2215031.8858542</v>
      </c>
      <c r="P609" s="26">
        <v>0</v>
      </c>
      <c r="Q609" s="26">
        <v>0</v>
      </c>
      <c r="R609" s="26">
        <v>0</v>
      </c>
      <c r="S609" s="26">
        <v>226347.0147</v>
      </c>
      <c r="T609" s="1">
        <v>25149.668300000001</v>
      </c>
      <c r="U609" s="112">
        <v>48438.261145799996</v>
      </c>
      <c r="V609" s="172"/>
    </row>
    <row r="610" spans="1:22" ht="15" customHeight="1" x14ac:dyDescent="0.25">
      <c r="A610" s="4">
        <f t="shared" si="41"/>
        <v>584</v>
      </c>
      <c r="B610" s="22">
        <f t="shared" si="41"/>
        <v>148</v>
      </c>
      <c r="C610" s="2" t="s">
        <v>1338</v>
      </c>
      <c r="D610" s="2" t="s">
        <v>268</v>
      </c>
      <c r="E610" s="173" t="s">
        <v>1394</v>
      </c>
      <c r="F610" s="24">
        <v>6934577.5999999996</v>
      </c>
      <c r="G610" s="26">
        <v>0</v>
      </c>
      <c r="H610" s="26">
        <v>0</v>
      </c>
      <c r="I610" s="26">
        <v>0</v>
      </c>
      <c r="J610" s="26">
        <v>0</v>
      </c>
      <c r="K610" s="26">
        <v>0</v>
      </c>
      <c r="L610" s="26"/>
      <c r="M610" s="26">
        <v>0</v>
      </c>
      <c r="N610" s="26">
        <v>0</v>
      </c>
      <c r="O610" s="26">
        <v>6107559.8754239995</v>
      </c>
      <c r="P610" s="26">
        <v>0</v>
      </c>
      <c r="Q610" s="26">
        <v>0</v>
      </c>
      <c r="R610" s="26">
        <v>0</v>
      </c>
      <c r="S610" s="26">
        <v>624111.98399999994</v>
      </c>
      <c r="T610" s="1">
        <v>69345.775999999998</v>
      </c>
      <c r="U610" s="112">
        <v>133559.964576</v>
      </c>
      <c r="V610" s="172"/>
    </row>
    <row r="611" spans="1:22" ht="15" customHeight="1" x14ac:dyDescent="0.25">
      <c r="A611" s="4">
        <f t="shared" si="41"/>
        <v>585</v>
      </c>
      <c r="B611" s="22">
        <f t="shared" si="41"/>
        <v>149</v>
      </c>
      <c r="C611" s="2" t="s">
        <v>1338</v>
      </c>
      <c r="D611" s="2" t="s">
        <v>269</v>
      </c>
      <c r="E611" s="173" t="s">
        <v>1394</v>
      </c>
      <c r="F611" s="24">
        <v>26568291.359999999</v>
      </c>
      <c r="G611" s="26">
        <v>0</v>
      </c>
      <c r="H611" s="26">
        <v>0</v>
      </c>
      <c r="I611" s="26">
        <v>0</v>
      </c>
      <c r="J611" s="26">
        <v>0</v>
      </c>
      <c r="K611" s="26">
        <v>0</v>
      </c>
      <c r="L611" s="26"/>
      <c r="M611" s="26">
        <v>0</v>
      </c>
      <c r="N611" s="26">
        <v>0</v>
      </c>
      <c r="O611" s="26">
        <v>23399756.932406399</v>
      </c>
      <c r="P611" s="26">
        <v>0</v>
      </c>
      <c r="Q611" s="26">
        <v>0</v>
      </c>
      <c r="R611" s="26">
        <v>0</v>
      </c>
      <c r="S611" s="26">
        <v>2391146.2223999999</v>
      </c>
      <c r="T611" s="1">
        <v>265682.91359999997</v>
      </c>
      <c r="U611" s="112">
        <v>511705.29159360001</v>
      </c>
      <c r="V611" s="172"/>
    </row>
    <row r="612" spans="1:22" ht="15" customHeight="1" x14ac:dyDescent="0.25">
      <c r="A612" s="4">
        <f t="shared" si="41"/>
        <v>586</v>
      </c>
      <c r="B612" s="22">
        <f t="shared" si="41"/>
        <v>150</v>
      </c>
      <c r="C612" s="2" t="s">
        <v>270</v>
      </c>
      <c r="D612" s="2" t="s">
        <v>271</v>
      </c>
      <c r="E612" s="173" t="s">
        <v>1394</v>
      </c>
      <c r="F612" s="24">
        <v>203333.74</v>
      </c>
      <c r="G612" s="26">
        <v>0</v>
      </c>
      <c r="H612" s="26">
        <v>0</v>
      </c>
      <c r="I612" s="26">
        <v>177094.33418795999</v>
      </c>
      <c r="J612" s="26">
        <v>0</v>
      </c>
      <c r="K612" s="26">
        <v>0</v>
      </c>
      <c r="L612" s="26"/>
      <c r="M612" s="26">
        <v>0</v>
      </c>
      <c r="N612" s="26">
        <v>0</v>
      </c>
      <c r="O612" s="26">
        <v>0</v>
      </c>
      <c r="P612" s="26">
        <v>0</v>
      </c>
      <c r="Q612" s="26">
        <v>0</v>
      </c>
      <c r="R612" s="26">
        <v>0</v>
      </c>
      <c r="S612" s="26">
        <v>20333.374</v>
      </c>
      <c r="T612" s="1">
        <v>2033.3373999999999</v>
      </c>
      <c r="U612" s="112">
        <v>3872.6944120399999</v>
      </c>
      <c r="V612" s="172"/>
    </row>
    <row r="613" spans="1:22" ht="15" customHeight="1" x14ac:dyDescent="0.25">
      <c r="A613" s="4">
        <f t="shared" si="41"/>
        <v>587</v>
      </c>
      <c r="B613" s="22">
        <f t="shared" si="41"/>
        <v>151</v>
      </c>
      <c r="C613" s="2" t="s">
        <v>272</v>
      </c>
      <c r="D613" s="2" t="s">
        <v>273</v>
      </c>
      <c r="E613" s="173" t="s">
        <v>1394</v>
      </c>
      <c r="F613" s="24">
        <v>7678000.379999999</v>
      </c>
      <c r="G613" s="26">
        <v>1030125.8353386</v>
      </c>
      <c r="H613" s="26">
        <v>0</v>
      </c>
      <c r="I613" s="26">
        <v>142040.8830687</v>
      </c>
      <c r="J613" s="26">
        <v>0</v>
      </c>
      <c r="K613" s="26">
        <v>129365.60395121998</v>
      </c>
      <c r="L613" s="26"/>
      <c r="M613" s="26">
        <v>0</v>
      </c>
      <c r="N613" s="26">
        <v>0</v>
      </c>
      <c r="O613" s="26">
        <v>1255758.1408007999</v>
      </c>
      <c r="P613" s="26">
        <v>0</v>
      </c>
      <c r="Q613" s="26">
        <v>2143009.9175322596</v>
      </c>
      <c r="R613" s="26">
        <v>1985980.4822436601</v>
      </c>
      <c r="S613" s="26">
        <v>768724.09279999998</v>
      </c>
      <c r="T613" s="1">
        <v>76780.003800000006</v>
      </c>
      <c r="U613" s="112">
        <v>146215.42046476001</v>
      </c>
      <c r="V613" s="172"/>
    </row>
    <row r="614" spans="1:22" ht="15" customHeight="1" x14ac:dyDescent="0.25">
      <c r="A614" s="4">
        <f t="shared" si="41"/>
        <v>588</v>
      </c>
      <c r="B614" s="22">
        <f t="shared" si="41"/>
        <v>152</v>
      </c>
      <c r="C614" s="2" t="s">
        <v>274</v>
      </c>
      <c r="D614" s="2" t="s">
        <v>275</v>
      </c>
      <c r="E614" s="173" t="s">
        <v>1394</v>
      </c>
      <c r="F614" s="24">
        <v>2825284.5400000005</v>
      </c>
      <c r="G614" s="26">
        <v>808425.31793478003</v>
      </c>
      <c r="H614" s="26">
        <v>0</v>
      </c>
      <c r="I614" s="26">
        <v>111471.27733224</v>
      </c>
      <c r="J614" s="26">
        <v>0</v>
      </c>
      <c r="K614" s="26">
        <v>0</v>
      </c>
      <c r="L614" s="26"/>
      <c r="M614" s="26">
        <v>0</v>
      </c>
      <c r="N614" s="26">
        <v>0</v>
      </c>
      <c r="O614" s="26">
        <v>0</v>
      </c>
      <c r="P614" s="26">
        <v>0</v>
      </c>
      <c r="Q614" s="26">
        <v>0</v>
      </c>
      <c r="R614" s="26">
        <v>1558563.8653893</v>
      </c>
      <c r="S614" s="26">
        <v>264372.32339999999</v>
      </c>
      <c r="T614" s="1">
        <v>28252.845400000002</v>
      </c>
      <c r="U614" s="112">
        <v>54198.910543680002</v>
      </c>
      <c r="V614" s="172"/>
    </row>
    <row r="615" spans="1:22" ht="15" customHeight="1" x14ac:dyDescent="0.25">
      <c r="A615" s="4">
        <f t="shared" si="41"/>
        <v>589</v>
      </c>
      <c r="B615" s="22">
        <f t="shared" si="41"/>
        <v>153</v>
      </c>
      <c r="C615" s="2" t="s">
        <v>276</v>
      </c>
      <c r="D615" s="2" t="s">
        <v>277</v>
      </c>
      <c r="E615" s="173" t="s">
        <v>1394</v>
      </c>
      <c r="F615" s="24">
        <v>8184824.8100000005</v>
      </c>
      <c r="G615" s="26">
        <v>1066011.8157288602</v>
      </c>
      <c r="H615" s="26">
        <v>381138.42380712007</v>
      </c>
      <c r="I615" s="26">
        <v>146989.08628613999</v>
      </c>
      <c r="J615" s="26">
        <v>0</v>
      </c>
      <c r="K615" s="26">
        <v>0</v>
      </c>
      <c r="L615" s="26"/>
      <c r="M615" s="26">
        <v>0</v>
      </c>
      <c r="N615" s="26">
        <v>0</v>
      </c>
      <c r="O615" s="26">
        <v>1299504.3644898001</v>
      </c>
      <c r="P615" s="26">
        <v>0</v>
      </c>
      <c r="Q615" s="26">
        <v>2217664.8893015399</v>
      </c>
      <c r="R615" s="26">
        <v>2055165.0964534201</v>
      </c>
      <c r="S615" s="26">
        <v>779786.62109999999</v>
      </c>
      <c r="T615" s="1">
        <v>81848.248100000012</v>
      </c>
      <c r="U615" s="112">
        <v>156716.26473312001</v>
      </c>
      <c r="V615" s="172"/>
    </row>
    <row r="616" spans="1:22" ht="15" customHeight="1" x14ac:dyDescent="0.25">
      <c r="A616" s="4">
        <f t="shared" si="41"/>
        <v>590</v>
      </c>
      <c r="B616" s="22">
        <f t="shared" si="41"/>
        <v>154</v>
      </c>
      <c r="C616" s="2" t="s">
        <v>278</v>
      </c>
      <c r="D616" s="2" t="s">
        <v>279</v>
      </c>
      <c r="E616" s="173" t="s">
        <v>1394</v>
      </c>
      <c r="F616" s="24">
        <v>2075797.93</v>
      </c>
      <c r="G616" s="26">
        <v>0</v>
      </c>
      <c r="H616" s="26">
        <v>0</v>
      </c>
      <c r="I616" s="26">
        <v>0</v>
      </c>
      <c r="J616" s="26">
        <v>0</v>
      </c>
      <c r="K616" s="26">
        <v>0</v>
      </c>
      <c r="L616" s="26"/>
      <c r="M616" s="26">
        <v>0</v>
      </c>
      <c r="N616" s="26">
        <v>0</v>
      </c>
      <c r="O616" s="26">
        <v>1828238.2688681998</v>
      </c>
      <c r="P616" s="26">
        <v>0</v>
      </c>
      <c r="Q616" s="26">
        <v>0</v>
      </c>
      <c r="R616" s="26">
        <v>0</v>
      </c>
      <c r="S616" s="26">
        <v>186821.8137</v>
      </c>
      <c r="T616" s="1">
        <v>20757.979299999999</v>
      </c>
      <c r="U616" s="112">
        <v>39979.868131800002</v>
      </c>
      <c r="V616" s="172"/>
    </row>
    <row r="617" spans="1:22" ht="15" customHeight="1" x14ac:dyDescent="0.25">
      <c r="A617" s="4">
        <f t="shared" si="41"/>
        <v>591</v>
      </c>
      <c r="B617" s="22">
        <f t="shared" si="41"/>
        <v>155</v>
      </c>
      <c r="C617" s="2" t="s">
        <v>278</v>
      </c>
      <c r="D617" s="2" t="s">
        <v>280</v>
      </c>
      <c r="E617" s="173" t="s">
        <v>1394</v>
      </c>
      <c r="F617" s="24">
        <v>4399889.05</v>
      </c>
      <c r="G617" s="26">
        <v>0</v>
      </c>
      <c r="H617" s="26">
        <v>0</v>
      </c>
      <c r="I617" s="26">
        <v>0</v>
      </c>
      <c r="J617" s="26">
        <v>0</v>
      </c>
      <c r="K617" s="26">
        <v>0</v>
      </c>
      <c r="L617" s="26"/>
      <c r="M617" s="26">
        <v>0</v>
      </c>
      <c r="N617" s="26">
        <v>0</v>
      </c>
      <c r="O617" s="26">
        <v>3875158.2818969996</v>
      </c>
      <c r="P617" s="26">
        <v>0</v>
      </c>
      <c r="Q617" s="26">
        <v>0</v>
      </c>
      <c r="R617" s="26">
        <v>0</v>
      </c>
      <c r="S617" s="26">
        <v>395990.01449999999</v>
      </c>
      <c r="T617" s="1">
        <v>43998.890500000001</v>
      </c>
      <c r="U617" s="112">
        <v>84741.863102999996</v>
      </c>
      <c r="V617" s="172"/>
    </row>
    <row r="618" spans="1:22" ht="15" customHeight="1" x14ac:dyDescent="0.25">
      <c r="A618" s="4">
        <f t="shared" si="41"/>
        <v>592</v>
      </c>
      <c r="B618" s="22">
        <f t="shared" si="41"/>
        <v>156</v>
      </c>
      <c r="C618" s="2" t="s">
        <v>282</v>
      </c>
      <c r="D618" s="2" t="s">
        <v>283</v>
      </c>
      <c r="E618" s="173" t="s">
        <v>1394</v>
      </c>
      <c r="F618" s="24">
        <v>5816427.1799999997</v>
      </c>
      <c r="G618" s="26">
        <v>0</v>
      </c>
      <c r="H618" s="26">
        <v>0</v>
      </c>
      <c r="I618" s="26">
        <v>0</v>
      </c>
      <c r="J618" s="26">
        <v>0</v>
      </c>
      <c r="K618" s="26">
        <v>0</v>
      </c>
      <c r="L618" s="26"/>
      <c r="M618" s="26">
        <v>0</v>
      </c>
      <c r="N618" s="26">
        <v>0</v>
      </c>
      <c r="O618" s="26">
        <v>0</v>
      </c>
      <c r="P618" s="26">
        <v>0</v>
      </c>
      <c r="Q618" s="26">
        <v>2629249.6962731997</v>
      </c>
      <c r="R618" s="26">
        <v>2436590.8218565201</v>
      </c>
      <c r="S618" s="26">
        <v>581642.71799999999</v>
      </c>
      <c r="T618" s="1">
        <v>58164.271799999995</v>
      </c>
      <c r="U618" s="112">
        <v>110779.67207027999</v>
      </c>
      <c r="V618" s="172"/>
    </row>
    <row r="619" spans="1:22" ht="15" customHeight="1" x14ac:dyDescent="0.25">
      <c r="A619" s="4">
        <f t="shared" si="41"/>
        <v>593</v>
      </c>
      <c r="B619" s="22">
        <f t="shared" si="41"/>
        <v>157</v>
      </c>
      <c r="C619" s="2" t="s">
        <v>284</v>
      </c>
      <c r="D619" s="2" t="s">
        <v>285</v>
      </c>
      <c r="E619" s="173" t="s">
        <v>1394</v>
      </c>
      <c r="F619" s="24">
        <v>3662125.31</v>
      </c>
      <c r="G619" s="26">
        <v>0</v>
      </c>
      <c r="H619" s="26">
        <v>0</v>
      </c>
      <c r="I619" s="26">
        <v>0</v>
      </c>
      <c r="J619" s="26">
        <v>0</v>
      </c>
      <c r="K619" s="26">
        <v>0</v>
      </c>
      <c r="L619" s="26"/>
      <c r="M619" s="26">
        <v>0</v>
      </c>
      <c r="N619" s="26">
        <v>0</v>
      </c>
      <c r="O619" s="26">
        <v>0</v>
      </c>
      <c r="P619" s="26">
        <v>0</v>
      </c>
      <c r="Q619" s="26">
        <v>0</v>
      </c>
      <c r="R619" s="26">
        <v>3189542.6872457401</v>
      </c>
      <c r="S619" s="26">
        <v>366212.53100000002</v>
      </c>
      <c r="T619" s="1">
        <v>36621.253100000002</v>
      </c>
      <c r="U619" s="112">
        <v>69748.838654260006</v>
      </c>
      <c r="V619" s="172"/>
    </row>
    <row r="620" spans="1:22" ht="15" customHeight="1" x14ac:dyDescent="0.25">
      <c r="A620" s="4">
        <f t="shared" si="41"/>
        <v>594</v>
      </c>
      <c r="B620" s="22">
        <f t="shared" si="41"/>
        <v>158</v>
      </c>
      <c r="C620" s="2" t="s">
        <v>288</v>
      </c>
      <c r="D620" s="2" t="s">
        <v>289</v>
      </c>
      <c r="E620" s="173" t="s">
        <v>1394</v>
      </c>
      <c r="F620" s="24">
        <v>3294953.17</v>
      </c>
      <c r="G620" s="26">
        <v>0</v>
      </c>
      <c r="H620" s="26">
        <v>0</v>
      </c>
      <c r="I620" s="26">
        <v>0</v>
      </c>
      <c r="J620" s="26">
        <v>0</v>
      </c>
      <c r="K620" s="26">
        <v>0</v>
      </c>
      <c r="L620" s="26"/>
      <c r="M620" s="26">
        <v>0</v>
      </c>
      <c r="N620" s="26">
        <v>0</v>
      </c>
      <c r="O620" s="26">
        <v>0</v>
      </c>
      <c r="P620" s="26">
        <v>0</v>
      </c>
      <c r="Q620" s="26">
        <v>2869752.6432241797</v>
      </c>
      <c r="R620" s="26">
        <v>0</v>
      </c>
      <c r="S620" s="26">
        <v>329495.31700000004</v>
      </c>
      <c r="T620" s="1">
        <v>32949.5317</v>
      </c>
      <c r="U620" s="112">
        <v>62755.678075820004</v>
      </c>
      <c r="V620" s="172"/>
    </row>
    <row r="621" spans="1:22" ht="15" customHeight="1" x14ac:dyDescent="0.25">
      <c r="A621" s="4">
        <f t="shared" si="41"/>
        <v>595</v>
      </c>
      <c r="B621" s="22">
        <f t="shared" si="41"/>
        <v>159</v>
      </c>
      <c r="C621" s="2" t="s">
        <v>290</v>
      </c>
      <c r="D621" s="2" t="s">
        <v>291</v>
      </c>
      <c r="E621" s="173" t="s">
        <v>1394</v>
      </c>
      <c r="F621" s="24">
        <v>9444984.379999999</v>
      </c>
      <c r="G621" s="26">
        <v>1195299.0661138799</v>
      </c>
      <c r="H621" s="26">
        <v>0</v>
      </c>
      <c r="I621" s="26">
        <v>164814.01343106001</v>
      </c>
      <c r="J621" s="26">
        <v>638102.13527676009</v>
      </c>
      <c r="K621" s="26">
        <v>0</v>
      </c>
      <c r="L621" s="26"/>
      <c r="M621" s="26">
        <v>0</v>
      </c>
      <c r="N621" s="26">
        <v>0</v>
      </c>
      <c r="O621" s="26">
        <v>1457103.1698089999</v>
      </c>
      <c r="P621" s="26">
        <v>0</v>
      </c>
      <c r="Q621" s="26">
        <v>2486621.4331173594</v>
      </c>
      <c r="R621" s="26">
        <v>2304408.0755039398</v>
      </c>
      <c r="S621" s="26">
        <v>923855.71620000014</v>
      </c>
      <c r="T621" s="1">
        <v>94449.843799999988</v>
      </c>
      <c r="U621" s="112">
        <v>180330.92674799997</v>
      </c>
      <c r="V621" s="172"/>
    </row>
    <row r="622" spans="1:22" ht="15" customHeight="1" x14ac:dyDescent="0.25">
      <c r="A622" s="4">
        <f t="shared" si="41"/>
        <v>596</v>
      </c>
      <c r="B622" s="22">
        <f t="shared" si="41"/>
        <v>160</v>
      </c>
      <c r="C622" s="2" t="s">
        <v>294</v>
      </c>
      <c r="D622" s="2" t="s">
        <v>295</v>
      </c>
      <c r="E622" s="173" t="s">
        <v>1394</v>
      </c>
      <c r="F622" s="24">
        <v>5465795.3200000003</v>
      </c>
      <c r="G622" s="26">
        <v>814090.60723199986</v>
      </c>
      <c r="H622" s="26">
        <v>0</v>
      </c>
      <c r="I622" s="26">
        <v>0</v>
      </c>
      <c r="J622" s="26">
        <v>0</v>
      </c>
      <c r="K622" s="26">
        <v>0</v>
      </c>
      <c r="L622" s="26"/>
      <c r="M622" s="26">
        <v>0</v>
      </c>
      <c r="N622" s="26">
        <v>0</v>
      </c>
      <c r="O622" s="26">
        <v>989609.95459199999</v>
      </c>
      <c r="P622" s="26">
        <v>0</v>
      </c>
      <c r="Q622" s="26">
        <v>1747649.0547600002</v>
      </c>
      <c r="R622" s="26">
        <v>1616344.8713160001</v>
      </c>
      <c r="S622" s="26">
        <v>141471.34</v>
      </c>
      <c r="T622" s="1">
        <v>43622.479999999996</v>
      </c>
      <c r="U622" s="112">
        <v>113007.01210000001</v>
      </c>
      <c r="V622" s="172"/>
    </row>
    <row r="623" spans="1:22" ht="15" customHeight="1" x14ac:dyDescent="0.25">
      <c r="A623" s="4">
        <f t="shared" si="41"/>
        <v>597</v>
      </c>
      <c r="B623" s="22">
        <f t="shared" si="41"/>
        <v>161</v>
      </c>
      <c r="C623" s="2" t="s">
        <v>296</v>
      </c>
      <c r="D623" s="2" t="s">
        <v>297</v>
      </c>
      <c r="E623" s="173" t="s">
        <v>1394</v>
      </c>
      <c r="F623" s="24">
        <v>6793335.0199999996</v>
      </c>
      <c r="G623" s="26">
        <v>1320658.3173839999</v>
      </c>
      <c r="H623" s="26">
        <v>0</v>
      </c>
      <c r="I623" s="26">
        <v>0</v>
      </c>
      <c r="J623" s="26">
        <v>737257.57992599998</v>
      </c>
      <c r="K623" s="26">
        <v>0</v>
      </c>
      <c r="L623" s="26"/>
      <c r="M623" s="26">
        <v>0</v>
      </c>
      <c r="N623" s="26">
        <v>0</v>
      </c>
      <c r="O623" s="26">
        <v>1613252.1332339998</v>
      </c>
      <c r="P623" s="26">
        <v>0</v>
      </c>
      <c r="Q623" s="26">
        <v>2823485.5104120001</v>
      </c>
      <c r="R623" s="26">
        <v>0</v>
      </c>
      <c r="S623" s="26">
        <v>126656.56</v>
      </c>
      <c r="T623" s="1">
        <v>30000</v>
      </c>
      <c r="U623" s="112">
        <v>142024.91904400001</v>
      </c>
      <c r="V623" s="172"/>
    </row>
    <row r="624" spans="1:22" ht="15" customHeight="1" x14ac:dyDescent="0.25">
      <c r="A624" s="4">
        <f t="shared" ref="A624:B635" si="42">+A623+1</f>
        <v>598</v>
      </c>
      <c r="B624" s="22">
        <f t="shared" si="42"/>
        <v>162</v>
      </c>
      <c r="C624" s="2" t="s">
        <v>296</v>
      </c>
      <c r="D624" s="2" t="s">
        <v>298</v>
      </c>
      <c r="E624" s="173" t="s">
        <v>1394</v>
      </c>
      <c r="F624" s="24">
        <v>8714786.4700000007</v>
      </c>
      <c r="G624" s="26">
        <v>1207621.7677859999</v>
      </c>
      <c r="H624" s="26">
        <v>0</v>
      </c>
      <c r="I624" s="26">
        <v>0</v>
      </c>
      <c r="J624" s="26">
        <v>674481.81868200004</v>
      </c>
      <c r="K624" s="26">
        <v>0</v>
      </c>
      <c r="L624" s="26"/>
      <c r="M624" s="26">
        <v>0</v>
      </c>
      <c r="N624" s="26">
        <v>0</v>
      </c>
      <c r="O624" s="26">
        <v>1465015.4884260001</v>
      </c>
      <c r="P624" s="26">
        <v>0</v>
      </c>
      <c r="Q624" s="26">
        <v>2572639.0445699999</v>
      </c>
      <c r="R624" s="26">
        <v>2380773.3781019999</v>
      </c>
      <c r="S624" s="26">
        <v>188635.93</v>
      </c>
      <c r="T624" s="1">
        <v>44103.229999999996</v>
      </c>
      <c r="U624" s="112">
        <v>181515.81243399999</v>
      </c>
      <c r="V624" s="172"/>
    </row>
    <row r="625" spans="1:22" ht="15" customHeight="1" x14ac:dyDescent="0.25">
      <c r="A625" s="4">
        <f t="shared" si="42"/>
        <v>599</v>
      </c>
      <c r="B625" s="22">
        <f t="shared" si="42"/>
        <v>163</v>
      </c>
      <c r="C625" s="2" t="s">
        <v>299</v>
      </c>
      <c r="D625" s="2" t="s">
        <v>300</v>
      </c>
      <c r="E625" s="173" t="s">
        <v>1394</v>
      </c>
      <c r="F625" s="24">
        <v>6230409.0999999996</v>
      </c>
      <c r="G625" s="26">
        <v>0</v>
      </c>
      <c r="H625" s="26">
        <v>0</v>
      </c>
      <c r="I625" s="26">
        <v>0</v>
      </c>
      <c r="J625" s="26">
        <v>0</v>
      </c>
      <c r="K625" s="26">
        <v>0</v>
      </c>
      <c r="L625" s="26"/>
      <c r="M625" s="26">
        <v>0</v>
      </c>
      <c r="N625" s="26">
        <v>0</v>
      </c>
      <c r="O625" s="26">
        <v>0</v>
      </c>
      <c r="P625" s="26">
        <v>0</v>
      </c>
      <c r="Q625" s="26">
        <v>0</v>
      </c>
      <c r="R625" s="26">
        <v>5426399.7272813991</v>
      </c>
      <c r="S625" s="26">
        <v>623040.91</v>
      </c>
      <c r="T625" s="1">
        <v>62304.091</v>
      </c>
      <c r="U625" s="112">
        <v>118664.3717186</v>
      </c>
      <c r="V625" s="172"/>
    </row>
    <row r="626" spans="1:22" ht="15" customHeight="1" x14ac:dyDescent="0.25">
      <c r="A626" s="4">
        <f t="shared" si="42"/>
        <v>600</v>
      </c>
      <c r="B626" s="22">
        <f t="shared" si="42"/>
        <v>164</v>
      </c>
      <c r="C626" s="2" t="s">
        <v>301</v>
      </c>
      <c r="D626" s="2" t="s">
        <v>302</v>
      </c>
      <c r="E626" s="173" t="s">
        <v>1394</v>
      </c>
      <c r="F626" s="24">
        <v>11248780.76</v>
      </c>
      <c r="G626" s="26">
        <v>0</v>
      </c>
      <c r="H626" s="26">
        <v>0</v>
      </c>
      <c r="I626" s="26">
        <v>262594.48055400001</v>
      </c>
      <c r="J626" s="26">
        <v>0</v>
      </c>
      <c r="K626" s="26">
        <v>0</v>
      </c>
      <c r="L626" s="26"/>
      <c r="M626" s="26">
        <v>0</v>
      </c>
      <c r="N626" s="26">
        <v>0</v>
      </c>
      <c r="O626" s="26">
        <v>2426349.4125360004</v>
      </c>
      <c r="P626" s="26">
        <v>0</v>
      </c>
      <c r="Q626" s="26">
        <v>4228548.8215319999</v>
      </c>
      <c r="R626" s="26">
        <v>3912247.6867319997</v>
      </c>
      <c r="S626" s="26">
        <v>135760.37</v>
      </c>
      <c r="T626" s="1">
        <v>46455.5</v>
      </c>
      <c r="U626" s="112">
        <v>236824.48864600004</v>
      </c>
      <c r="V626" s="172"/>
    </row>
    <row r="627" spans="1:22" ht="15" customHeight="1" x14ac:dyDescent="0.25">
      <c r="A627" s="4">
        <f t="shared" si="42"/>
        <v>601</v>
      </c>
      <c r="B627" s="22">
        <f t="shared" si="42"/>
        <v>165</v>
      </c>
      <c r="C627" s="2" t="s">
        <v>303</v>
      </c>
      <c r="D627" s="2" t="s">
        <v>304</v>
      </c>
      <c r="E627" s="173" t="s">
        <v>1394</v>
      </c>
      <c r="F627" s="24">
        <v>982042.59999999986</v>
      </c>
      <c r="G627" s="26">
        <v>591602.22033822001</v>
      </c>
      <c r="H627" s="26">
        <v>0</v>
      </c>
      <c r="I627" s="26">
        <v>95330.304908160004</v>
      </c>
      <c r="J627" s="26">
        <v>0</v>
      </c>
      <c r="K627" s="26">
        <v>140623.28076006001</v>
      </c>
      <c r="L627" s="26"/>
      <c r="M627" s="26">
        <v>0</v>
      </c>
      <c r="N627" s="26">
        <v>0</v>
      </c>
      <c r="O627" s="26">
        <v>0</v>
      </c>
      <c r="P627" s="26">
        <v>0</v>
      </c>
      <c r="Q627" s="26">
        <v>0</v>
      </c>
      <c r="R627" s="26">
        <v>0</v>
      </c>
      <c r="S627" s="26">
        <v>126569.3986</v>
      </c>
      <c r="T627" s="1">
        <v>9820.4259999999995</v>
      </c>
      <c r="U627" s="112">
        <v>18096.969393560001</v>
      </c>
      <c r="V627" s="172"/>
    </row>
    <row r="628" spans="1:22" ht="15" customHeight="1" x14ac:dyDescent="0.25">
      <c r="A628" s="4">
        <f t="shared" si="42"/>
        <v>602</v>
      </c>
      <c r="B628" s="22">
        <f t="shared" si="42"/>
        <v>166</v>
      </c>
      <c r="C628" s="2" t="s">
        <v>303</v>
      </c>
      <c r="D628" s="2" t="s">
        <v>305</v>
      </c>
      <c r="E628" s="173" t="s">
        <v>1394</v>
      </c>
      <c r="F628" s="24">
        <v>686280.27</v>
      </c>
      <c r="G628" s="26">
        <v>0</v>
      </c>
      <c r="H628" s="26">
        <v>0</v>
      </c>
      <c r="I628" s="26">
        <v>0</v>
      </c>
      <c r="J628" s="26">
        <v>577570.73011092003</v>
      </c>
      <c r="K628" s="26">
        <v>0</v>
      </c>
      <c r="L628" s="26"/>
      <c r="M628" s="26">
        <v>0</v>
      </c>
      <c r="N628" s="26">
        <v>0</v>
      </c>
      <c r="O628" s="26">
        <v>0</v>
      </c>
      <c r="P628" s="26">
        <v>0</v>
      </c>
      <c r="Q628" s="26">
        <v>0</v>
      </c>
      <c r="R628" s="26">
        <v>0</v>
      </c>
      <c r="S628" s="26">
        <v>89216.435100000002</v>
      </c>
      <c r="T628" s="1">
        <v>6862.8027000000002</v>
      </c>
      <c r="U628" s="112">
        <v>12630.30208908</v>
      </c>
      <c r="V628" s="172"/>
    </row>
    <row r="629" spans="1:22" ht="15" customHeight="1" x14ac:dyDescent="0.25">
      <c r="A629" s="4">
        <f t="shared" si="42"/>
        <v>603</v>
      </c>
      <c r="B629" s="22">
        <f t="shared" si="42"/>
        <v>167</v>
      </c>
      <c r="C629" s="2" t="s">
        <v>306</v>
      </c>
      <c r="D629" s="2" t="s">
        <v>309</v>
      </c>
      <c r="E629" s="173" t="s">
        <v>1394</v>
      </c>
      <c r="F629" s="24">
        <v>3610896</v>
      </c>
      <c r="G629" s="26">
        <v>2740937.5436570398</v>
      </c>
      <c r="H629" s="26">
        <v>0</v>
      </c>
      <c r="I629" s="26">
        <v>0</v>
      </c>
      <c r="J629" s="26">
        <v>0</v>
      </c>
      <c r="K629" s="26">
        <v>359906.44733063993</v>
      </c>
      <c r="L629" s="26"/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406133.87119999999</v>
      </c>
      <c r="T629" s="1">
        <v>36108.959999999999</v>
      </c>
      <c r="U629" s="112">
        <v>67809.177812320006</v>
      </c>
      <c r="V629" s="172"/>
    </row>
    <row r="630" spans="1:22" ht="15" customHeight="1" x14ac:dyDescent="0.25">
      <c r="A630" s="4">
        <f t="shared" si="42"/>
        <v>604</v>
      </c>
      <c r="B630" s="22">
        <f t="shared" si="42"/>
        <v>168</v>
      </c>
      <c r="C630" s="2" t="s">
        <v>306</v>
      </c>
      <c r="D630" s="2" t="s">
        <v>312</v>
      </c>
      <c r="E630" s="173" t="s">
        <v>1394</v>
      </c>
      <c r="F630" s="24">
        <v>1579948.37</v>
      </c>
      <c r="G630" s="26">
        <v>0</v>
      </c>
      <c r="H630" s="26">
        <v>0</v>
      </c>
      <c r="I630" s="26">
        <v>0</v>
      </c>
      <c r="J630" s="26">
        <v>0</v>
      </c>
      <c r="K630" s="26">
        <v>1066834.8576685803</v>
      </c>
      <c r="L630" s="26"/>
      <c r="M630" s="26">
        <v>0</v>
      </c>
      <c r="N630" s="26">
        <v>0</v>
      </c>
      <c r="O630" s="26">
        <v>0</v>
      </c>
      <c r="P630" s="26">
        <v>0</v>
      </c>
      <c r="Q630" s="26">
        <v>0</v>
      </c>
      <c r="R630" s="26">
        <v>0</v>
      </c>
      <c r="S630" s="26">
        <v>473984.511</v>
      </c>
      <c r="T630" s="1">
        <v>15799.483700000001</v>
      </c>
      <c r="U630" s="112">
        <v>23329.517631420003</v>
      </c>
      <c r="V630" s="172"/>
    </row>
    <row r="631" spans="1:22" ht="15" customHeight="1" x14ac:dyDescent="0.25">
      <c r="A631" s="4">
        <f t="shared" si="42"/>
        <v>605</v>
      </c>
      <c r="B631" s="22">
        <f t="shared" si="42"/>
        <v>169</v>
      </c>
      <c r="C631" s="2" t="s">
        <v>306</v>
      </c>
      <c r="D631" s="2" t="s">
        <v>315</v>
      </c>
      <c r="E631" s="173" t="s">
        <v>1394</v>
      </c>
      <c r="F631" s="24">
        <v>2487328.0600000005</v>
      </c>
      <c r="G631" s="26">
        <v>0</v>
      </c>
      <c r="H631" s="26">
        <v>0</v>
      </c>
      <c r="I631" s="26">
        <v>1298369.1536516401</v>
      </c>
      <c r="J631" s="26">
        <v>838721.44470240001</v>
      </c>
      <c r="K631" s="26">
        <v>0</v>
      </c>
      <c r="L631" s="26"/>
      <c r="M631" s="26">
        <v>0</v>
      </c>
      <c r="N631" s="26">
        <v>0</v>
      </c>
      <c r="O631" s="26">
        <v>0</v>
      </c>
      <c r="P631" s="26">
        <v>0</v>
      </c>
      <c r="Q631" s="26">
        <v>0</v>
      </c>
      <c r="R631" s="26">
        <v>0</v>
      </c>
      <c r="S631" s="26">
        <v>278630.33799999999</v>
      </c>
      <c r="T631" s="1">
        <v>24873.280600000002</v>
      </c>
      <c r="U631" s="112">
        <v>46733.843045960006</v>
      </c>
      <c r="V631" s="172"/>
    </row>
    <row r="632" spans="1:22" ht="15" customHeight="1" x14ac:dyDescent="0.25">
      <c r="A632" s="4">
        <f t="shared" si="42"/>
        <v>606</v>
      </c>
      <c r="B632" s="22">
        <f t="shared" si="42"/>
        <v>170</v>
      </c>
      <c r="C632" s="2" t="s">
        <v>306</v>
      </c>
      <c r="D632" s="2" t="s">
        <v>317</v>
      </c>
      <c r="E632" s="173" t="s">
        <v>1394</v>
      </c>
      <c r="F632" s="24">
        <v>1485500.0199999998</v>
      </c>
      <c r="G632" s="26">
        <v>0</v>
      </c>
      <c r="H632" s="26">
        <v>0</v>
      </c>
      <c r="I632" s="26">
        <v>0</v>
      </c>
      <c r="J632" s="26">
        <v>0</v>
      </c>
      <c r="K632" s="26">
        <v>1003060.12050468</v>
      </c>
      <c r="L632" s="26"/>
      <c r="M632" s="26">
        <v>0</v>
      </c>
      <c r="N632" s="26">
        <v>0</v>
      </c>
      <c r="O632" s="26">
        <v>0</v>
      </c>
      <c r="P632" s="26">
        <v>0</v>
      </c>
      <c r="Q632" s="26">
        <v>0</v>
      </c>
      <c r="R632" s="26">
        <v>0</v>
      </c>
      <c r="S632" s="26">
        <v>445650.00599999999</v>
      </c>
      <c r="T632" s="1">
        <v>14855.0002</v>
      </c>
      <c r="U632" s="112">
        <v>21934.893295320002</v>
      </c>
      <c r="V632" s="172"/>
    </row>
    <row r="633" spans="1:22" ht="15" customHeight="1" x14ac:dyDescent="0.25">
      <c r="A633" s="4">
        <f t="shared" si="42"/>
        <v>607</v>
      </c>
      <c r="B633" s="22">
        <f t="shared" si="42"/>
        <v>171</v>
      </c>
      <c r="C633" s="2" t="s">
        <v>318</v>
      </c>
      <c r="D633" s="2" t="s">
        <v>320</v>
      </c>
      <c r="E633" s="173" t="s">
        <v>1394</v>
      </c>
      <c r="F633" s="24">
        <v>2868002.97</v>
      </c>
      <c r="G633" s="26">
        <v>0</v>
      </c>
      <c r="H633" s="26">
        <v>0</v>
      </c>
      <c r="I633" s="26">
        <v>155270.86593857998</v>
      </c>
      <c r="J633" s="26">
        <v>0</v>
      </c>
      <c r="K633" s="26">
        <v>0</v>
      </c>
      <c r="L633" s="26"/>
      <c r="M633" s="26">
        <v>0</v>
      </c>
      <c r="N633" s="26">
        <v>0</v>
      </c>
      <c r="O633" s="26">
        <v>0</v>
      </c>
      <c r="P633" s="26">
        <v>0</v>
      </c>
      <c r="Q633" s="26">
        <v>2342627.7927947999</v>
      </c>
      <c r="R633" s="26">
        <v>0</v>
      </c>
      <c r="S633" s="26">
        <v>286800.29700000008</v>
      </c>
      <c r="T633" s="1">
        <v>28680.029700000003</v>
      </c>
      <c r="U633" s="112">
        <v>54623.984566619998</v>
      </c>
      <c r="V633" s="172"/>
    </row>
    <row r="634" spans="1:22" ht="15" customHeight="1" x14ac:dyDescent="0.25">
      <c r="A634" s="4">
        <f t="shared" si="42"/>
        <v>608</v>
      </c>
      <c r="B634" s="22">
        <f t="shared" si="42"/>
        <v>172</v>
      </c>
      <c r="C634" s="2" t="s">
        <v>318</v>
      </c>
      <c r="D634" s="2" t="s">
        <v>321</v>
      </c>
      <c r="E634" s="173" t="s">
        <v>1394</v>
      </c>
      <c r="F634" s="24">
        <v>5360634.79</v>
      </c>
      <c r="G634" s="26">
        <v>0</v>
      </c>
      <c r="H634" s="26">
        <v>0</v>
      </c>
      <c r="I634" s="26">
        <v>155270.86593857998</v>
      </c>
      <c r="J634" s="26">
        <v>0</v>
      </c>
      <c r="K634" s="26">
        <v>0</v>
      </c>
      <c r="L634" s="26"/>
      <c r="M634" s="26">
        <v>0</v>
      </c>
      <c r="N634" s="26">
        <v>0</v>
      </c>
      <c r="O634" s="26">
        <v>0</v>
      </c>
      <c r="P634" s="26">
        <v>0</v>
      </c>
      <c r="Q634" s="26">
        <v>2342627.7927947999</v>
      </c>
      <c r="R634" s="26">
        <v>2170967.6541562798</v>
      </c>
      <c r="S634" s="26">
        <v>536063.47900000005</v>
      </c>
      <c r="T634" s="1">
        <v>53606.347900000001</v>
      </c>
      <c r="U634" s="112">
        <v>102098.65021033998</v>
      </c>
      <c r="V634" s="172"/>
    </row>
    <row r="635" spans="1:22" ht="15" customHeight="1" x14ac:dyDescent="0.25">
      <c r="A635" s="4">
        <f t="shared" si="42"/>
        <v>609</v>
      </c>
      <c r="B635" s="22">
        <f t="shared" si="42"/>
        <v>173</v>
      </c>
      <c r="C635" s="2" t="s">
        <v>322</v>
      </c>
      <c r="D635" s="2" t="s">
        <v>323</v>
      </c>
      <c r="E635" s="173" t="s">
        <v>1394</v>
      </c>
      <c r="F635" s="24">
        <v>1884576.57</v>
      </c>
      <c r="G635" s="26">
        <v>0</v>
      </c>
      <c r="H635" s="26">
        <v>0</v>
      </c>
      <c r="I635" s="26">
        <v>0</v>
      </c>
      <c r="J635" s="26">
        <v>0</v>
      </c>
      <c r="K635" s="26">
        <v>0</v>
      </c>
      <c r="L635" s="26"/>
      <c r="M635" s="26">
        <v>0</v>
      </c>
      <c r="N635" s="26">
        <v>0</v>
      </c>
      <c r="O635" s="26">
        <v>1659821.9682618</v>
      </c>
      <c r="P635" s="26">
        <v>0</v>
      </c>
      <c r="Q635" s="26">
        <v>0</v>
      </c>
      <c r="R635" s="26">
        <v>0</v>
      </c>
      <c r="S635" s="26">
        <v>169611.89129999999</v>
      </c>
      <c r="T635" s="1">
        <v>18845.7657</v>
      </c>
      <c r="U635" s="112">
        <v>36296.9447382</v>
      </c>
      <c r="V635" s="172"/>
    </row>
    <row r="636" spans="1:22" s="64" customFormat="1" x14ac:dyDescent="0.25">
      <c r="A636" s="54"/>
      <c r="B636" s="55"/>
      <c r="C636" s="144"/>
      <c r="D636" s="60" t="s">
        <v>1267</v>
      </c>
      <c r="E636" s="173"/>
      <c r="F636" s="53">
        <v>3529742331.7263198</v>
      </c>
      <c r="G636" s="53">
        <v>530313262.77095556</v>
      </c>
      <c r="H636" s="53">
        <v>198377501.28922802</v>
      </c>
      <c r="I636" s="53">
        <v>226136891.73182061</v>
      </c>
      <c r="J636" s="53">
        <v>136682944.55779815</v>
      </c>
      <c r="K636" s="53">
        <v>59646211.026619531</v>
      </c>
      <c r="L636" s="53">
        <v>0</v>
      </c>
      <c r="M636" s="53">
        <v>47401371.913091362</v>
      </c>
      <c r="N636" s="53">
        <v>0</v>
      </c>
      <c r="O636" s="53">
        <v>433950306.87947559</v>
      </c>
      <c r="P636" s="53">
        <v>131026814.47870223</v>
      </c>
      <c r="Q636" s="53">
        <v>876266230.78521395</v>
      </c>
      <c r="R636" s="53">
        <v>449735705.50564945</v>
      </c>
      <c r="S636" s="53">
        <v>338396113.27557033</v>
      </c>
      <c r="T636" s="53">
        <v>34599948.791227296</v>
      </c>
      <c r="U636" s="53">
        <v>67209028.720964953</v>
      </c>
      <c r="V636" s="172"/>
    </row>
    <row r="637" spans="1:22" ht="15" customHeight="1" x14ac:dyDescent="0.25">
      <c r="A637" s="4">
        <f>A635+1</f>
        <v>610</v>
      </c>
      <c r="B637" s="22">
        <v>1</v>
      </c>
      <c r="C637" s="2" t="s">
        <v>73</v>
      </c>
      <c r="D637" s="2" t="s">
        <v>325</v>
      </c>
      <c r="E637" s="173" t="s">
        <v>1394</v>
      </c>
      <c r="F637" s="24">
        <v>55434949.75906302</v>
      </c>
      <c r="G637" s="26">
        <v>13084371.274765186</v>
      </c>
      <c r="H637" s="26">
        <v>6792071.8799999999</v>
      </c>
      <c r="I637" s="26"/>
      <c r="J637" s="26">
        <v>2807007.18</v>
      </c>
      <c r="K637" s="26">
        <v>0</v>
      </c>
      <c r="L637" s="26"/>
      <c r="M637" s="26">
        <v>422606.15206366888</v>
      </c>
      <c r="N637" s="26">
        <v>0</v>
      </c>
      <c r="O637" s="26">
        <v>18902393.048395503</v>
      </c>
      <c r="P637" s="26">
        <v>8467593.2400000002</v>
      </c>
      <c r="Q637" s="26">
        <v>0</v>
      </c>
      <c r="R637" s="26">
        <v>0</v>
      </c>
      <c r="S637" s="26">
        <v>3733539.2883253875</v>
      </c>
      <c r="T637" s="1">
        <v>375954.61581589025</v>
      </c>
      <c r="U637" s="112">
        <v>849413.07969738182</v>
      </c>
      <c r="V637" s="172"/>
    </row>
    <row r="638" spans="1:22" ht="15" customHeight="1" x14ac:dyDescent="0.25">
      <c r="A638" s="4">
        <f t="shared" ref="A638:B653" si="43">+A637+1</f>
        <v>611</v>
      </c>
      <c r="B638" s="22">
        <f t="shared" si="43"/>
        <v>2</v>
      </c>
      <c r="C638" s="2" t="s">
        <v>73</v>
      </c>
      <c r="D638" s="2" t="s">
        <v>326</v>
      </c>
      <c r="E638" s="173" t="s">
        <v>1394</v>
      </c>
      <c r="F638" s="24">
        <v>55631222.155761994</v>
      </c>
      <c r="G638" s="26">
        <v>13087181.552321568</v>
      </c>
      <c r="H638" s="26">
        <v>6304509.4247438349</v>
      </c>
      <c r="I638" s="26"/>
      <c r="J638" s="26">
        <v>2789523</v>
      </c>
      <c r="K638" s="26">
        <v>0</v>
      </c>
      <c r="L638" s="26"/>
      <c r="M638" s="26">
        <v>422696.91993928124</v>
      </c>
      <c r="N638" s="26">
        <v>0</v>
      </c>
      <c r="O638" s="26">
        <v>18906452.927913617</v>
      </c>
      <c r="P638" s="26">
        <v>8471863.8000000007</v>
      </c>
      <c r="Q638" s="26">
        <v>0</v>
      </c>
      <c r="R638" s="26">
        <v>0</v>
      </c>
      <c r="S638" s="26">
        <v>4266399.7839222131</v>
      </c>
      <c r="T638" s="1">
        <v>445086.13631034014</v>
      </c>
      <c r="U638" s="112">
        <v>937508.61061115132</v>
      </c>
      <c r="V638" s="172"/>
    </row>
    <row r="639" spans="1:22" ht="15" customHeight="1" x14ac:dyDescent="0.25">
      <c r="A639" s="4">
        <f t="shared" si="43"/>
        <v>612</v>
      </c>
      <c r="B639" s="22">
        <f t="shared" si="43"/>
        <v>3</v>
      </c>
      <c r="C639" s="2" t="s">
        <v>73</v>
      </c>
      <c r="D639" s="2" t="s">
        <v>327</v>
      </c>
      <c r="E639" s="173" t="s">
        <v>1394</v>
      </c>
      <c r="F639" s="24">
        <v>17332985.384287372</v>
      </c>
      <c r="G639" s="26">
        <v>8910266.0202690158</v>
      </c>
      <c r="H639" s="26">
        <v>4292357.0577192558</v>
      </c>
      <c r="I639" s="26"/>
      <c r="J639" s="26">
        <v>1766460.1357282575</v>
      </c>
      <c r="K639" s="26">
        <v>0</v>
      </c>
      <c r="L639" s="26"/>
      <c r="M639" s="26">
        <v>287788.6264166045</v>
      </c>
      <c r="N639" s="26">
        <v>0</v>
      </c>
      <c r="O639" s="26">
        <v>0</v>
      </c>
      <c r="P639" s="26"/>
      <c r="Q639" s="26">
        <v>0</v>
      </c>
      <c r="R639" s="26">
        <v>0</v>
      </c>
      <c r="S639" s="26">
        <v>1569146.8035559531</v>
      </c>
      <c r="T639" s="1">
        <v>173329.85384287377</v>
      </c>
      <c r="U639" s="112">
        <v>333636.88675541501</v>
      </c>
      <c r="V639" s="172"/>
    </row>
    <row r="640" spans="1:22" ht="15" customHeight="1" x14ac:dyDescent="0.25">
      <c r="A640" s="4">
        <f t="shared" si="43"/>
        <v>613</v>
      </c>
      <c r="B640" s="22">
        <f t="shared" si="43"/>
        <v>4</v>
      </c>
      <c r="C640" s="2" t="s">
        <v>74</v>
      </c>
      <c r="D640" s="2" t="s">
        <v>329</v>
      </c>
      <c r="E640" s="173" t="s">
        <v>1394</v>
      </c>
      <c r="F640" s="24">
        <v>1353938.3335296002</v>
      </c>
      <c r="G640" s="26">
        <v>0</v>
      </c>
      <c r="H640" s="26">
        <v>0</v>
      </c>
      <c r="I640" s="26">
        <v>766834.98031195218</v>
      </c>
      <c r="J640" s="26">
        <v>398482.47555609996</v>
      </c>
      <c r="K640" s="26">
        <v>0</v>
      </c>
      <c r="L640" s="26"/>
      <c r="M640" s="26">
        <v>0</v>
      </c>
      <c r="N640" s="26">
        <v>0</v>
      </c>
      <c r="O640" s="26">
        <v>0</v>
      </c>
      <c r="P640" s="26">
        <v>0</v>
      </c>
      <c r="Q640" s="26">
        <v>0</v>
      </c>
      <c r="R640" s="26">
        <v>0</v>
      </c>
      <c r="S640" s="26">
        <v>149598.36173318402</v>
      </c>
      <c r="T640" s="1">
        <v>13539.383335296003</v>
      </c>
      <c r="U640" s="112">
        <v>25483.132593067974</v>
      </c>
      <c r="V640" s="172"/>
    </row>
    <row r="641" spans="1:22" ht="15" customHeight="1" x14ac:dyDescent="0.25">
      <c r="A641" s="4">
        <f t="shared" si="43"/>
        <v>614</v>
      </c>
      <c r="B641" s="22">
        <f t="shared" si="43"/>
        <v>5</v>
      </c>
      <c r="C641" s="2" t="s">
        <v>74</v>
      </c>
      <c r="D641" s="2" t="s">
        <v>330</v>
      </c>
      <c r="E641" s="173" t="s">
        <v>1394</v>
      </c>
      <c r="F641" s="24">
        <v>7089248.6021132804</v>
      </c>
      <c r="G641" s="26">
        <v>0</v>
      </c>
      <c r="H641" s="26">
        <v>0</v>
      </c>
      <c r="I641" s="26">
        <v>0</v>
      </c>
      <c r="J641" s="26">
        <v>0</v>
      </c>
      <c r="K641" s="26">
        <v>0</v>
      </c>
      <c r="L641" s="26"/>
      <c r="M641" s="26">
        <v>0</v>
      </c>
      <c r="N641" s="26">
        <v>0</v>
      </c>
      <c r="O641" s="26">
        <v>0</v>
      </c>
      <c r="P641" s="26">
        <v>2448913.4700000002</v>
      </c>
      <c r="Q641" s="26">
        <v>3110879.85</v>
      </c>
      <c r="R641" s="26">
        <v>1036083.9228779406</v>
      </c>
      <c r="S641" s="26">
        <v>392917.04065692797</v>
      </c>
      <c r="T641" s="1">
        <v>18562.626065692799</v>
      </c>
      <c r="U641" s="112">
        <v>81891.69251271851</v>
      </c>
      <c r="V641" s="172"/>
    </row>
    <row r="642" spans="1:22" ht="15" customHeight="1" x14ac:dyDescent="0.25">
      <c r="A642" s="4">
        <f t="shared" si="43"/>
        <v>615</v>
      </c>
      <c r="B642" s="22">
        <f t="shared" si="43"/>
        <v>6</v>
      </c>
      <c r="C642" s="2" t="s">
        <v>1365</v>
      </c>
      <c r="D642" s="2" t="s">
        <v>334</v>
      </c>
      <c r="E642" s="173" t="s">
        <v>1394</v>
      </c>
      <c r="F642" s="24">
        <v>3117059.35976448</v>
      </c>
      <c r="G642" s="26">
        <v>0</v>
      </c>
      <c r="H642" s="26">
        <v>0</v>
      </c>
      <c r="I642" s="26">
        <v>2714815.3176243128</v>
      </c>
      <c r="J642" s="26">
        <v>0</v>
      </c>
      <c r="K642" s="26">
        <v>0</v>
      </c>
      <c r="L642" s="26"/>
      <c r="M642" s="26">
        <v>0</v>
      </c>
      <c r="N642" s="26">
        <v>0</v>
      </c>
      <c r="O642" s="26">
        <v>0</v>
      </c>
      <c r="P642" s="26">
        <v>0</v>
      </c>
      <c r="Q642" s="26">
        <v>0</v>
      </c>
      <c r="R642" s="26">
        <v>0</v>
      </c>
      <c r="S642" s="26">
        <v>311705.935976448</v>
      </c>
      <c r="T642" s="1">
        <v>31170.593597644802</v>
      </c>
      <c r="U642" s="112">
        <v>59367.512566074292</v>
      </c>
      <c r="V642" s="172"/>
    </row>
    <row r="643" spans="1:22" ht="15" customHeight="1" x14ac:dyDescent="0.25">
      <c r="A643" s="4">
        <f t="shared" si="43"/>
        <v>616</v>
      </c>
      <c r="B643" s="22">
        <f t="shared" si="43"/>
        <v>7</v>
      </c>
      <c r="C643" s="2" t="s">
        <v>1365</v>
      </c>
      <c r="D643" s="2" t="s">
        <v>335</v>
      </c>
      <c r="E643" s="173" t="s">
        <v>1394</v>
      </c>
      <c r="F643" s="24">
        <v>18949193.038807955</v>
      </c>
      <c r="G643" s="26">
        <v>0</v>
      </c>
      <c r="H643" s="26">
        <v>0</v>
      </c>
      <c r="I643" s="26">
        <v>0</v>
      </c>
      <c r="J643" s="26">
        <v>0</v>
      </c>
      <c r="K643" s="26">
        <v>0</v>
      </c>
      <c r="L643" s="26"/>
      <c r="M643" s="26">
        <v>0</v>
      </c>
      <c r="N643" s="26">
        <v>0</v>
      </c>
      <c r="O643" s="26">
        <v>0</v>
      </c>
      <c r="P643" s="26">
        <v>0</v>
      </c>
      <c r="Q643" s="26">
        <v>16503875.473921943</v>
      </c>
      <c r="R643" s="26">
        <v>0</v>
      </c>
      <c r="S643" s="26">
        <v>1894919.3038807956</v>
      </c>
      <c r="T643" s="1">
        <v>189491.93038807955</v>
      </c>
      <c r="U643" s="112">
        <v>360906.33061713638</v>
      </c>
      <c r="V643" s="172"/>
    </row>
    <row r="644" spans="1:22" ht="15" customHeight="1" x14ac:dyDescent="0.25">
      <c r="A644" s="4">
        <f t="shared" si="43"/>
        <v>617</v>
      </c>
      <c r="B644" s="22">
        <f t="shared" si="43"/>
        <v>8</v>
      </c>
      <c r="C644" s="2" t="s">
        <v>1365</v>
      </c>
      <c r="D644" s="2" t="s">
        <v>336</v>
      </c>
      <c r="E644" s="173" t="s">
        <v>1394</v>
      </c>
      <c r="F644" s="24">
        <v>3295862.3513088003</v>
      </c>
      <c r="G644" s="26">
        <v>0</v>
      </c>
      <c r="H644" s="26">
        <v>0</v>
      </c>
      <c r="I644" s="26">
        <v>2870544.4983218047</v>
      </c>
      <c r="J644" s="26">
        <v>0</v>
      </c>
      <c r="K644" s="26">
        <v>0</v>
      </c>
      <c r="L644" s="26"/>
      <c r="M644" s="26">
        <v>0</v>
      </c>
      <c r="N644" s="26">
        <v>0</v>
      </c>
      <c r="O644" s="26">
        <v>0</v>
      </c>
      <c r="P644" s="26">
        <v>0</v>
      </c>
      <c r="Q644" s="26">
        <v>0</v>
      </c>
      <c r="R644" s="26">
        <v>0</v>
      </c>
      <c r="S644" s="26">
        <v>329586.23513088003</v>
      </c>
      <c r="T644" s="1">
        <v>32958.623513088001</v>
      </c>
      <c r="U644" s="112">
        <v>62772.994343027407</v>
      </c>
      <c r="V644" s="172"/>
    </row>
    <row r="645" spans="1:22" ht="15" customHeight="1" x14ac:dyDescent="0.25">
      <c r="A645" s="4">
        <f t="shared" si="43"/>
        <v>618</v>
      </c>
      <c r="B645" s="22">
        <f t="shared" si="43"/>
        <v>9</v>
      </c>
      <c r="C645" s="2" t="s">
        <v>1365</v>
      </c>
      <c r="D645" s="2" t="s">
        <v>337</v>
      </c>
      <c r="E645" s="173" t="s">
        <v>1394</v>
      </c>
      <c r="F645" s="24">
        <v>10191080.000724481</v>
      </c>
      <c r="G645" s="26">
        <v>0</v>
      </c>
      <c r="H645" s="26">
        <v>0</v>
      </c>
      <c r="I645" s="26">
        <v>0</v>
      </c>
      <c r="J645" s="26">
        <v>0</v>
      </c>
      <c r="K645" s="26">
        <v>0</v>
      </c>
      <c r="L645" s="26"/>
      <c r="M645" s="26">
        <v>0</v>
      </c>
      <c r="N645" s="26">
        <v>0</v>
      </c>
      <c r="O645" s="26">
        <v>0</v>
      </c>
      <c r="P645" s="26">
        <v>0</v>
      </c>
      <c r="Q645" s="26">
        <v>8875961.8909509908</v>
      </c>
      <c r="R645" s="26">
        <v>0</v>
      </c>
      <c r="S645" s="26">
        <v>1019108.0000724482</v>
      </c>
      <c r="T645" s="1">
        <v>101910.80000724482</v>
      </c>
      <c r="U645" s="112">
        <v>194099.30969379851</v>
      </c>
      <c r="V645" s="172"/>
    </row>
    <row r="646" spans="1:22" ht="15" customHeight="1" x14ac:dyDescent="0.25">
      <c r="A646" s="4">
        <f t="shared" si="43"/>
        <v>619</v>
      </c>
      <c r="B646" s="22">
        <f t="shared" si="43"/>
        <v>10</v>
      </c>
      <c r="C646" s="2" t="s">
        <v>1365</v>
      </c>
      <c r="D646" s="2" t="s">
        <v>338</v>
      </c>
      <c r="E646" s="173" t="s">
        <v>1394</v>
      </c>
      <c r="F646" s="24">
        <v>37425881.19748608</v>
      </c>
      <c r="G646" s="26">
        <v>0</v>
      </c>
      <c r="H646" s="26">
        <v>0</v>
      </c>
      <c r="I646" s="26">
        <v>0</v>
      </c>
      <c r="J646" s="26">
        <v>0</v>
      </c>
      <c r="K646" s="26">
        <v>0</v>
      </c>
      <c r="L646" s="26"/>
      <c r="M646" s="26">
        <v>0</v>
      </c>
      <c r="N646" s="26">
        <v>0</v>
      </c>
      <c r="O646" s="26">
        <v>14455410.735332333</v>
      </c>
      <c r="P646" s="26">
        <v>0</v>
      </c>
      <c r="Q646" s="26">
        <v>18301425.871979985</v>
      </c>
      <c r="R646" s="26">
        <v>0</v>
      </c>
      <c r="S646" s="26">
        <v>3578460.105404621</v>
      </c>
      <c r="T646" s="1">
        <v>374258.81197486079</v>
      </c>
      <c r="U646" s="112">
        <v>716325.67279428127</v>
      </c>
      <c r="V646" s="172"/>
    </row>
    <row r="647" spans="1:22" ht="15" customHeight="1" x14ac:dyDescent="0.25">
      <c r="A647" s="4">
        <f t="shared" si="43"/>
        <v>620</v>
      </c>
      <c r="B647" s="22">
        <f t="shared" si="43"/>
        <v>11</v>
      </c>
      <c r="C647" s="2" t="s">
        <v>1365</v>
      </c>
      <c r="D647" s="2" t="s">
        <v>339</v>
      </c>
      <c r="E647" s="173" t="s">
        <v>1394</v>
      </c>
      <c r="F647" s="24">
        <v>6046330.0612000003</v>
      </c>
      <c r="G647" s="26">
        <v>0</v>
      </c>
      <c r="H647" s="26">
        <v>0</v>
      </c>
      <c r="I647" s="26">
        <v>0</v>
      </c>
      <c r="J647" s="26">
        <v>0</v>
      </c>
      <c r="K647" s="26">
        <v>0</v>
      </c>
      <c r="L647" s="26"/>
      <c r="M647" s="26">
        <v>0</v>
      </c>
      <c r="N647" s="26">
        <v>0</v>
      </c>
      <c r="O647" s="26">
        <v>0</v>
      </c>
      <c r="P647" s="26">
        <v>5266075.3521223851</v>
      </c>
      <c r="Q647" s="26">
        <v>0</v>
      </c>
      <c r="R647" s="26">
        <v>0</v>
      </c>
      <c r="S647" s="26">
        <v>604633.00612000003</v>
      </c>
      <c r="T647" s="1">
        <v>60463.300612000006</v>
      </c>
      <c r="U647" s="112">
        <v>115158.40234561522</v>
      </c>
      <c r="V647" s="172"/>
    </row>
    <row r="648" spans="1:22" ht="15" customHeight="1" x14ac:dyDescent="0.25">
      <c r="A648" s="4">
        <f t="shared" si="43"/>
        <v>621</v>
      </c>
      <c r="B648" s="22">
        <f t="shared" si="43"/>
        <v>12</v>
      </c>
      <c r="C648" s="2" t="s">
        <v>1365</v>
      </c>
      <c r="D648" s="2" t="s">
        <v>341</v>
      </c>
      <c r="E648" s="173" t="s">
        <v>1394</v>
      </c>
      <c r="F648" s="24">
        <v>5327005.7735923398</v>
      </c>
      <c r="G648" s="26">
        <v>0</v>
      </c>
      <c r="H648" s="26">
        <v>0</v>
      </c>
      <c r="I648" s="26">
        <v>1882555.9490539858</v>
      </c>
      <c r="J648" s="26">
        <v>0</v>
      </c>
      <c r="K648" s="26">
        <v>0</v>
      </c>
      <c r="L648" s="26"/>
      <c r="M648" s="26">
        <v>0</v>
      </c>
      <c r="N648" s="26">
        <v>0</v>
      </c>
      <c r="O648" s="26">
        <v>2787998.8019454167</v>
      </c>
      <c r="P648" s="26">
        <v>0</v>
      </c>
      <c r="Q648" s="26">
        <v>0</v>
      </c>
      <c r="R648" s="26">
        <v>0</v>
      </c>
      <c r="S648" s="26">
        <v>501045.39192487852</v>
      </c>
      <c r="T648" s="1">
        <v>53270.057735923401</v>
      </c>
      <c r="U648" s="112">
        <v>102135.57293213491</v>
      </c>
      <c r="V648" s="172"/>
    </row>
    <row r="649" spans="1:22" ht="15" customHeight="1" x14ac:dyDescent="0.25">
      <c r="A649" s="4">
        <f t="shared" si="43"/>
        <v>622</v>
      </c>
      <c r="B649" s="22">
        <f t="shared" si="43"/>
        <v>13</v>
      </c>
      <c r="C649" s="2" t="s">
        <v>1365</v>
      </c>
      <c r="D649" s="2" t="s">
        <v>345</v>
      </c>
      <c r="E649" s="173" t="s">
        <v>1394</v>
      </c>
      <c r="F649" s="24">
        <v>18369838.047974408</v>
      </c>
      <c r="G649" s="26">
        <v>0</v>
      </c>
      <c r="H649" s="26">
        <v>0</v>
      </c>
      <c r="I649" s="26">
        <v>0</v>
      </c>
      <c r="J649" s="26">
        <v>0</v>
      </c>
      <c r="K649" s="26">
        <v>0</v>
      </c>
      <c r="L649" s="26"/>
      <c r="M649" s="26">
        <v>0</v>
      </c>
      <c r="N649" s="26">
        <v>0</v>
      </c>
      <c r="O649" s="26">
        <v>0</v>
      </c>
      <c r="P649" s="26">
        <v>15999283.927235499</v>
      </c>
      <c r="Q649" s="26">
        <v>0</v>
      </c>
      <c r="R649" s="26">
        <v>0</v>
      </c>
      <c r="S649" s="26">
        <v>1836983.8047974405</v>
      </c>
      <c r="T649" s="1">
        <v>183698.38047974405</v>
      </c>
      <c r="U649" s="112">
        <v>349871.93546172051</v>
      </c>
      <c r="V649" s="172"/>
    </row>
    <row r="650" spans="1:22" ht="15" customHeight="1" x14ac:dyDescent="0.25">
      <c r="A650" s="4">
        <f t="shared" si="43"/>
        <v>623</v>
      </c>
      <c r="B650" s="22">
        <f t="shared" si="43"/>
        <v>14</v>
      </c>
      <c r="C650" s="2" t="s">
        <v>1365</v>
      </c>
      <c r="D650" s="2" t="s">
        <v>47</v>
      </c>
      <c r="E650" s="173" t="s">
        <v>1394</v>
      </c>
      <c r="F650" s="24">
        <v>4410408.1941504003</v>
      </c>
      <c r="G650" s="26">
        <v>0</v>
      </c>
      <c r="H650" s="26">
        <v>0</v>
      </c>
      <c r="I650" s="26">
        <v>3841262.6583280675</v>
      </c>
      <c r="J650" s="26">
        <v>0</v>
      </c>
      <c r="K650" s="26">
        <v>0</v>
      </c>
      <c r="L650" s="26"/>
      <c r="M650" s="26">
        <v>0</v>
      </c>
      <c r="N650" s="26">
        <v>0</v>
      </c>
      <c r="O650" s="26">
        <v>0</v>
      </c>
      <c r="P650" s="26">
        <v>0</v>
      </c>
      <c r="Q650" s="26">
        <v>0</v>
      </c>
      <c r="R650" s="26">
        <v>0</v>
      </c>
      <c r="S650" s="26">
        <v>441040.81941504008</v>
      </c>
      <c r="T650" s="1">
        <v>44104.081941504002</v>
      </c>
      <c r="U650" s="112">
        <v>84000.634465788535</v>
      </c>
      <c r="V650" s="172"/>
    </row>
    <row r="651" spans="1:22" ht="15" customHeight="1" x14ac:dyDescent="0.25">
      <c r="A651" s="4">
        <f t="shared" si="43"/>
        <v>624</v>
      </c>
      <c r="B651" s="22">
        <f t="shared" si="43"/>
        <v>15</v>
      </c>
      <c r="C651" s="2" t="s">
        <v>1365</v>
      </c>
      <c r="D651" s="2" t="s">
        <v>353</v>
      </c>
      <c r="E651" s="173" t="s">
        <v>1394</v>
      </c>
      <c r="F651" s="24">
        <v>37665450.361499503</v>
      </c>
      <c r="G651" s="26">
        <v>24967938.10343796</v>
      </c>
      <c r="H651" s="26">
        <v>0</v>
      </c>
      <c r="I651" s="26">
        <v>7378265.4321645685</v>
      </c>
      <c r="J651" s="26">
        <v>0</v>
      </c>
      <c r="K651" s="26">
        <v>0</v>
      </c>
      <c r="L651" s="26"/>
      <c r="M651" s="26">
        <v>1109290.6412489424</v>
      </c>
      <c r="N651" s="26">
        <v>0</v>
      </c>
      <c r="O651" s="26">
        <v>0</v>
      </c>
      <c r="P651" s="26">
        <v>0</v>
      </c>
      <c r="Q651" s="26">
        <v>0</v>
      </c>
      <c r="R651" s="26">
        <v>0</v>
      </c>
      <c r="S651" s="26">
        <v>3101697.7822136818</v>
      </c>
      <c r="T651" s="1">
        <v>376654.50361499505</v>
      </c>
      <c r="U651" s="112">
        <v>731603.89881935576</v>
      </c>
      <c r="V651" s="172"/>
    </row>
    <row r="652" spans="1:22" ht="15" customHeight="1" x14ac:dyDescent="0.25">
      <c r="A652" s="4">
        <f t="shared" si="43"/>
        <v>625</v>
      </c>
      <c r="B652" s="22">
        <f t="shared" si="43"/>
        <v>16</v>
      </c>
      <c r="C652" s="2" t="s">
        <v>1365</v>
      </c>
      <c r="D652" s="2" t="s">
        <v>357</v>
      </c>
      <c r="E652" s="173" t="s">
        <v>1394</v>
      </c>
      <c r="F652" s="24">
        <v>34827835.576784134</v>
      </c>
      <c r="G652" s="26">
        <v>23086920.098178856</v>
      </c>
      <c r="H652" s="26">
        <v>0</v>
      </c>
      <c r="I652" s="26">
        <v>6822406.5515479343</v>
      </c>
      <c r="J652" s="26">
        <v>0</v>
      </c>
      <c r="K652" s="26">
        <v>0</v>
      </c>
      <c r="L652" s="26"/>
      <c r="M652" s="26">
        <v>1025719.6366825957</v>
      </c>
      <c r="N652" s="26">
        <v>0</v>
      </c>
      <c r="O652" s="26">
        <v>0</v>
      </c>
      <c r="P652" s="26">
        <v>0</v>
      </c>
      <c r="Q652" s="26">
        <v>0</v>
      </c>
      <c r="R652" s="26">
        <v>0</v>
      </c>
      <c r="S652" s="26">
        <v>2868024.1263817325</v>
      </c>
      <c r="T652" s="1">
        <v>348278.35576784139</v>
      </c>
      <c r="U652" s="112">
        <v>676486.80822517979</v>
      </c>
      <c r="V652" s="172"/>
    </row>
    <row r="653" spans="1:22" ht="15" customHeight="1" x14ac:dyDescent="0.25">
      <c r="A653" s="4">
        <f t="shared" si="43"/>
        <v>626</v>
      </c>
      <c r="B653" s="22">
        <f t="shared" si="43"/>
        <v>17</v>
      </c>
      <c r="C653" s="2" t="s">
        <v>1365</v>
      </c>
      <c r="D653" s="2" t="s">
        <v>367</v>
      </c>
      <c r="E653" s="173" t="s">
        <v>1394</v>
      </c>
      <c r="F653" s="24">
        <v>8348211.4144000001</v>
      </c>
      <c r="G653" s="26">
        <v>0</v>
      </c>
      <c r="H653" s="26">
        <v>0</v>
      </c>
      <c r="I653" s="26">
        <v>0</v>
      </c>
      <c r="J653" s="26">
        <v>0</v>
      </c>
      <c r="K653" s="26">
        <v>0</v>
      </c>
      <c r="L653" s="26"/>
      <c r="M653" s="26">
        <v>0</v>
      </c>
      <c r="N653" s="26">
        <v>0</v>
      </c>
      <c r="O653" s="26">
        <v>0</v>
      </c>
      <c r="P653" s="26">
        <v>7270908.124217337</v>
      </c>
      <c r="Q653" s="26">
        <v>0</v>
      </c>
      <c r="R653" s="26">
        <v>0</v>
      </c>
      <c r="S653" s="26">
        <v>834821.14144000004</v>
      </c>
      <c r="T653" s="1">
        <v>83482.114144000006</v>
      </c>
      <c r="U653" s="112">
        <v>159000.0345986624</v>
      </c>
      <c r="V653" s="172"/>
    </row>
    <row r="654" spans="1:22" ht="15" customHeight="1" x14ac:dyDescent="0.25">
      <c r="A654" s="4">
        <f t="shared" ref="A654:B669" si="44">+A653+1</f>
        <v>627</v>
      </c>
      <c r="B654" s="22">
        <f t="shared" si="44"/>
        <v>18</v>
      </c>
      <c r="C654" s="2" t="s">
        <v>1365</v>
      </c>
      <c r="D654" s="2" t="s">
        <v>369</v>
      </c>
      <c r="E654" s="173" t="s">
        <v>1394</v>
      </c>
      <c r="F654" s="24">
        <v>14126852.34367848</v>
      </c>
      <c r="G654" s="26">
        <v>0</v>
      </c>
      <c r="H654" s="26">
        <v>0</v>
      </c>
      <c r="I654" s="26">
        <v>0</v>
      </c>
      <c r="J654" s="26">
        <v>0</v>
      </c>
      <c r="K654" s="26">
        <v>0</v>
      </c>
      <c r="L654" s="26"/>
      <c r="M654" s="26">
        <v>0</v>
      </c>
      <c r="N654" s="26">
        <v>0</v>
      </c>
      <c r="O654" s="26">
        <v>0</v>
      </c>
      <c r="P654" s="26">
        <v>5931466.0199999996</v>
      </c>
      <c r="Q654" s="26">
        <v>6873453.1523731807</v>
      </c>
      <c r="R654" s="26">
        <v>0</v>
      </c>
      <c r="S654" s="26">
        <v>1059978.7924404482</v>
      </c>
      <c r="T654" s="1">
        <v>88918.670244044813</v>
      </c>
      <c r="U654" s="112">
        <v>173035.70862080777</v>
      </c>
      <c r="V654" s="172"/>
    </row>
    <row r="655" spans="1:22" ht="15" customHeight="1" x14ac:dyDescent="0.25">
      <c r="A655" s="4">
        <f t="shared" si="44"/>
        <v>628</v>
      </c>
      <c r="B655" s="22">
        <f t="shared" si="44"/>
        <v>19</v>
      </c>
      <c r="C655" s="2" t="s">
        <v>1365</v>
      </c>
      <c r="D655" s="2" t="s">
        <v>371</v>
      </c>
      <c r="E655" s="173" t="s">
        <v>1394</v>
      </c>
      <c r="F655" s="24">
        <v>20919679.825823992</v>
      </c>
      <c r="G655" s="26">
        <v>0</v>
      </c>
      <c r="H655" s="26">
        <v>0</v>
      </c>
      <c r="I655" s="26">
        <v>0</v>
      </c>
      <c r="J655" s="26">
        <v>0</v>
      </c>
      <c r="K655" s="26">
        <v>0</v>
      </c>
      <c r="L655" s="26"/>
      <c r="M655" s="26">
        <v>0</v>
      </c>
      <c r="N655" s="26">
        <v>0</v>
      </c>
      <c r="O655" s="26">
        <v>0</v>
      </c>
      <c r="P655" s="26">
        <v>0</v>
      </c>
      <c r="Q655" s="26">
        <v>18220078.823020712</v>
      </c>
      <c r="R655" s="26">
        <v>0</v>
      </c>
      <c r="S655" s="26">
        <v>2091967.9825823996</v>
      </c>
      <c r="T655" s="1">
        <v>209196.79825823996</v>
      </c>
      <c r="U655" s="112">
        <v>398436.22196264379</v>
      </c>
      <c r="V655" s="172"/>
    </row>
    <row r="656" spans="1:22" ht="15" customHeight="1" x14ac:dyDescent="0.25">
      <c r="A656" s="4">
        <f t="shared" si="44"/>
        <v>629</v>
      </c>
      <c r="B656" s="22">
        <f t="shared" si="44"/>
        <v>20</v>
      </c>
      <c r="C656" s="2" t="s">
        <v>1365</v>
      </c>
      <c r="D656" s="2" t="s">
        <v>373</v>
      </c>
      <c r="E656" s="173" t="s">
        <v>1394</v>
      </c>
      <c r="F656" s="24">
        <v>20671116.862985976</v>
      </c>
      <c r="G656" s="26">
        <v>9672123.3663251549</v>
      </c>
      <c r="H656" s="26">
        <v>4139883.059433911</v>
      </c>
      <c r="I656" s="26">
        <v>0</v>
      </c>
      <c r="J656" s="26">
        <v>3903303.7014767192</v>
      </c>
      <c r="K656" s="26">
        <v>0</v>
      </c>
      <c r="L656" s="26"/>
      <c r="M656" s="26">
        <v>401573.35786682391</v>
      </c>
      <c r="N656" s="26">
        <v>0</v>
      </c>
      <c r="O656" s="26">
        <v>0</v>
      </c>
      <c r="P656" s="26">
        <v>0</v>
      </c>
      <c r="Q656" s="26">
        <v>0</v>
      </c>
      <c r="R656" s="26">
        <v>0</v>
      </c>
      <c r="S656" s="26">
        <v>1951342.6603252462</v>
      </c>
      <c r="T656" s="1">
        <v>206711.16862985978</v>
      </c>
      <c r="U656" s="112">
        <v>396179.54892826063</v>
      </c>
      <c r="V656" s="172"/>
    </row>
    <row r="657" spans="1:22" ht="15" customHeight="1" x14ac:dyDescent="0.25">
      <c r="A657" s="4">
        <f t="shared" si="44"/>
        <v>630</v>
      </c>
      <c r="B657" s="22">
        <f t="shared" si="44"/>
        <v>21</v>
      </c>
      <c r="C657" s="2" t="s">
        <v>1365</v>
      </c>
      <c r="D657" s="2" t="s">
        <v>79</v>
      </c>
      <c r="E657" s="173" t="s">
        <v>1394</v>
      </c>
      <c r="F657" s="24">
        <v>28038201.105236776</v>
      </c>
      <c r="G657" s="26">
        <v>13119220.497721607</v>
      </c>
      <c r="H657" s="26">
        <v>5615316.9923980432</v>
      </c>
      <c r="I657" s="26">
        <v>0</v>
      </c>
      <c r="J657" s="26">
        <v>5294421.916446479</v>
      </c>
      <c r="K657" s="26">
        <v>0</v>
      </c>
      <c r="L657" s="26"/>
      <c r="M657" s="26">
        <v>544692.12481384957</v>
      </c>
      <c r="N657" s="26">
        <v>0</v>
      </c>
      <c r="O657" s="26">
        <v>0</v>
      </c>
      <c r="P657" s="26">
        <v>0</v>
      </c>
      <c r="Q657" s="26">
        <v>0</v>
      </c>
      <c r="R657" s="26">
        <v>0</v>
      </c>
      <c r="S657" s="26">
        <v>2646791.5738696922</v>
      </c>
      <c r="T657" s="1">
        <v>280382.01105236774</v>
      </c>
      <c r="U657" s="112">
        <v>537375.98893473484</v>
      </c>
      <c r="V657" s="172"/>
    </row>
    <row r="658" spans="1:22" ht="15" customHeight="1" x14ac:dyDescent="0.25">
      <c r="A658" s="4">
        <f t="shared" si="44"/>
        <v>631</v>
      </c>
      <c r="B658" s="22">
        <f t="shared" si="44"/>
        <v>22</v>
      </c>
      <c r="C658" s="2" t="s">
        <v>1365</v>
      </c>
      <c r="D658" s="2" t="s">
        <v>374</v>
      </c>
      <c r="E658" s="173" t="s">
        <v>1394</v>
      </c>
      <c r="F658" s="24">
        <v>2281000.7420927999</v>
      </c>
      <c r="G658" s="26">
        <v>0</v>
      </c>
      <c r="H658" s="26">
        <v>0</v>
      </c>
      <c r="I658" s="26">
        <v>1986646.7203286923</v>
      </c>
      <c r="J658" s="26">
        <v>0</v>
      </c>
      <c r="K658" s="26">
        <v>0</v>
      </c>
      <c r="L658" s="26"/>
      <c r="M658" s="26">
        <v>0</v>
      </c>
      <c r="N658" s="26">
        <v>0</v>
      </c>
      <c r="O658" s="26">
        <v>0</v>
      </c>
      <c r="P658" s="26">
        <v>0</v>
      </c>
      <c r="Q658" s="26">
        <v>0</v>
      </c>
      <c r="R658" s="26">
        <v>0</v>
      </c>
      <c r="S658" s="26">
        <v>228100.07420927999</v>
      </c>
      <c r="T658" s="1">
        <v>22810.007420927999</v>
      </c>
      <c r="U658" s="112">
        <v>43443.940133899472</v>
      </c>
      <c r="V658" s="172"/>
    </row>
    <row r="659" spans="1:22" ht="15" customHeight="1" x14ac:dyDescent="0.25">
      <c r="A659" s="4">
        <f t="shared" si="44"/>
        <v>632</v>
      </c>
      <c r="B659" s="22">
        <f t="shared" si="44"/>
        <v>23</v>
      </c>
      <c r="C659" s="2" t="s">
        <v>1365</v>
      </c>
      <c r="D659" s="2" t="s">
        <v>376</v>
      </c>
      <c r="E659" s="173" t="s">
        <v>1394</v>
      </c>
      <c r="F659" s="24">
        <v>9992018.8381021637</v>
      </c>
      <c r="G659" s="26">
        <v>6623579.5797926262</v>
      </c>
      <c r="H659" s="26">
        <v>0</v>
      </c>
      <c r="I659" s="26">
        <v>1957331.3602554079</v>
      </c>
      <c r="J659" s="26">
        <v>0</v>
      </c>
      <c r="K659" s="26">
        <v>0</v>
      </c>
      <c r="L659" s="26"/>
      <c r="M659" s="26">
        <v>294276.39595196897</v>
      </c>
      <c r="N659" s="26">
        <v>0</v>
      </c>
      <c r="O659" s="26">
        <v>0</v>
      </c>
      <c r="P659" s="26">
        <v>0</v>
      </c>
      <c r="Q659" s="26">
        <v>0</v>
      </c>
      <c r="R659" s="26">
        <v>0</v>
      </c>
      <c r="S659" s="26">
        <v>822828.94197537948</v>
      </c>
      <c r="T659" s="1">
        <v>99920.188381021639</v>
      </c>
      <c r="U659" s="112">
        <v>194082.37174575933</v>
      </c>
      <c r="V659" s="172"/>
    </row>
    <row r="660" spans="1:22" ht="15" customHeight="1" x14ac:dyDescent="0.25">
      <c r="A660" s="4">
        <f t="shared" si="44"/>
        <v>633</v>
      </c>
      <c r="B660" s="22">
        <f t="shared" si="44"/>
        <v>24</v>
      </c>
      <c r="C660" s="2" t="s">
        <v>1365</v>
      </c>
      <c r="D660" s="2" t="s">
        <v>81</v>
      </c>
      <c r="E660" s="173" t="s">
        <v>1394</v>
      </c>
      <c r="F660" s="24">
        <v>28006015.637174524</v>
      </c>
      <c r="G660" s="26">
        <v>13104160.749389457</v>
      </c>
      <c r="H660" s="26">
        <v>5608871.0865055826</v>
      </c>
      <c r="I660" s="26">
        <v>0</v>
      </c>
      <c r="J660" s="26">
        <v>5288344.3707843907</v>
      </c>
      <c r="K660" s="26">
        <v>0</v>
      </c>
      <c r="L660" s="26"/>
      <c r="M660" s="26">
        <v>544066.86462254275</v>
      </c>
      <c r="N660" s="26">
        <v>0</v>
      </c>
      <c r="O660" s="26">
        <v>0</v>
      </c>
      <c r="P660" s="26">
        <v>0</v>
      </c>
      <c r="Q660" s="26">
        <v>0</v>
      </c>
      <c r="R660" s="26">
        <v>0</v>
      </c>
      <c r="S660" s="26">
        <v>2643753.2824561852</v>
      </c>
      <c r="T660" s="1">
        <v>280060.15637174522</v>
      </c>
      <c r="U660" s="112">
        <v>536759.12704461697</v>
      </c>
      <c r="V660" s="172"/>
    </row>
    <row r="661" spans="1:22" ht="15" customHeight="1" x14ac:dyDescent="0.25">
      <c r="A661" s="4">
        <f t="shared" si="44"/>
        <v>634</v>
      </c>
      <c r="B661" s="22">
        <f t="shared" si="44"/>
        <v>25</v>
      </c>
      <c r="C661" s="2" t="s">
        <v>1365</v>
      </c>
      <c r="D661" s="2" t="s">
        <v>378</v>
      </c>
      <c r="E661" s="173" t="s">
        <v>1394</v>
      </c>
      <c r="F661" s="24">
        <v>7894796.6966335988</v>
      </c>
      <c r="G661" s="26">
        <v>0</v>
      </c>
      <c r="H661" s="26">
        <v>0</v>
      </c>
      <c r="I661" s="26">
        <v>2308467.4968448365</v>
      </c>
      <c r="J661" s="26">
        <v>0</v>
      </c>
      <c r="K661" s="26">
        <v>0</v>
      </c>
      <c r="L661" s="26"/>
      <c r="M661" s="26">
        <v>0</v>
      </c>
      <c r="N661" s="26">
        <v>0</v>
      </c>
      <c r="O661" s="26">
        <v>0</v>
      </c>
      <c r="P661" s="26">
        <v>4567537.2652749829</v>
      </c>
      <c r="Q661" s="26">
        <v>0</v>
      </c>
      <c r="R661" s="26">
        <v>0</v>
      </c>
      <c r="S661" s="26">
        <v>789479.66966335999</v>
      </c>
      <c r="T661" s="1">
        <v>78947.966966335996</v>
      </c>
      <c r="U661" s="112">
        <v>150364.29788408353</v>
      </c>
      <c r="V661" s="172"/>
    </row>
    <row r="662" spans="1:22" ht="15" customHeight="1" x14ac:dyDescent="0.25">
      <c r="A662" s="4">
        <f t="shared" si="44"/>
        <v>635</v>
      </c>
      <c r="B662" s="22">
        <f t="shared" si="44"/>
        <v>26</v>
      </c>
      <c r="C662" s="2" t="s">
        <v>1365</v>
      </c>
      <c r="D662" s="2" t="s">
        <v>379</v>
      </c>
      <c r="E662" s="173" t="s">
        <v>1394</v>
      </c>
      <c r="F662" s="24">
        <v>4184215.5831091204</v>
      </c>
      <c r="G662" s="26">
        <v>0</v>
      </c>
      <c r="H662" s="26">
        <v>0</v>
      </c>
      <c r="I662" s="26">
        <v>3644259.2989712209</v>
      </c>
      <c r="J662" s="26">
        <v>0</v>
      </c>
      <c r="K662" s="26">
        <v>0</v>
      </c>
      <c r="L662" s="26"/>
      <c r="M662" s="26">
        <v>0</v>
      </c>
      <c r="N662" s="26">
        <v>0</v>
      </c>
      <c r="O662" s="26">
        <v>0</v>
      </c>
      <c r="P662" s="26">
        <v>0</v>
      </c>
      <c r="Q662" s="26">
        <v>0</v>
      </c>
      <c r="R662" s="26">
        <v>0</v>
      </c>
      <c r="S662" s="26">
        <v>418421.55831091205</v>
      </c>
      <c r="T662" s="1">
        <v>41842.155831091208</v>
      </c>
      <c r="U662" s="112">
        <v>79692.569995896309</v>
      </c>
      <c r="V662" s="172"/>
    </row>
    <row r="663" spans="1:22" ht="15" customHeight="1" x14ac:dyDescent="0.25">
      <c r="A663" s="4">
        <f t="shared" si="44"/>
        <v>636</v>
      </c>
      <c r="B663" s="22">
        <f t="shared" si="44"/>
        <v>27</v>
      </c>
      <c r="C663" s="2" t="s">
        <v>1365</v>
      </c>
      <c r="D663" s="2" t="s">
        <v>380</v>
      </c>
      <c r="E663" s="173" t="s">
        <v>1394</v>
      </c>
      <c r="F663" s="24">
        <v>6409594.9059999995</v>
      </c>
      <c r="G663" s="26">
        <v>0</v>
      </c>
      <c r="H663" s="26">
        <v>0</v>
      </c>
      <c r="I663" s="26">
        <v>0</v>
      </c>
      <c r="J663" s="26">
        <v>0</v>
      </c>
      <c r="K663" s="26">
        <v>0</v>
      </c>
      <c r="L663" s="26"/>
      <c r="M663" s="26">
        <v>0</v>
      </c>
      <c r="N663" s="26">
        <v>0</v>
      </c>
      <c r="O663" s="26">
        <v>0</v>
      </c>
      <c r="P663" s="26">
        <v>5582462.3217603238</v>
      </c>
      <c r="Q663" s="26">
        <v>0</v>
      </c>
      <c r="R663" s="26">
        <v>0</v>
      </c>
      <c r="S663" s="26">
        <v>640959.49060000002</v>
      </c>
      <c r="T663" s="1">
        <v>64095.949059999999</v>
      </c>
      <c r="U663" s="112">
        <v>122077.14457967599</v>
      </c>
      <c r="V663" s="172"/>
    </row>
    <row r="664" spans="1:22" ht="15" customHeight="1" x14ac:dyDescent="0.25">
      <c r="A664" s="4">
        <f t="shared" si="44"/>
        <v>637</v>
      </c>
      <c r="B664" s="22">
        <f t="shared" si="44"/>
        <v>28</v>
      </c>
      <c r="C664" s="2" t="s">
        <v>1365</v>
      </c>
      <c r="D664" s="2" t="s">
        <v>381</v>
      </c>
      <c r="E664" s="173" t="s">
        <v>1394</v>
      </c>
      <c r="F664" s="24">
        <v>1819532.2429440001</v>
      </c>
      <c r="G664" s="26">
        <v>0</v>
      </c>
      <c r="H664" s="26">
        <v>0</v>
      </c>
      <c r="I664" s="26">
        <v>1584728.8851210487</v>
      </c>
      <c r="J664" s="26">
        <v>0</v>
      </c>
      <c r="K664" s="26">
        <v>0</v>
      </c>
      <c r="L664" s="26"/>
      <c r="M664" s="26">
        <v>0</v>
      </c>
      <c r="N664" s="26">
        <v>0</v>
      </c>
      <c r="O664" s="26">
        <v>0</v>
      </c>
      <c r="P664" s="26">
        <v>0</v>
      </c>
      <c r="Q664" s="26">
        <v>0</v>
      </c>
      <c r="R664" s="26">
        <v>0</v>
      </c>
      <c r="S664" s="26">
        <v>181953.22429440002</v>
      </c>
      <c r="T664" s="1">
        <v>18195.322429440002</v>
      </c>
      <c r="U664" s="112">
        <v>34654.811099111423</v>
      </c>
      <c r="V664" s="172"/>
    </row>
    <row r="665" spans="1:22" ht="15" customHeight="1" x14ac:dyDescent="0.25">
      <c r="A665" s="4">
        <f t="shared" si="44"/>
        <v>638</v>
      </c>
      <c r="B665" s="22">
        <f t="shared" si="44"/>
        <v>29</v>
      </c>
      <c r="C665" s="2" t="s">
        <v>1365</v>
      </c>
      <c r="D665" s="2" t="s">
        <v>383</v>
      </c>
      <c r="E665" s="173" t="s">
        <v>1394</v>
      </c>
      <c r="F665" s="24">
        <v>12175765.06393728</v>
      </c>
      <c r="G665" s="26">
        <v>0</v>
      </c>
      <c r="H665" s="26">
        <v>0</v>
      </c>
      <c r="I665" s="26">
        <v>3483346.2212930378</v>
      </c>
      <c r="J665" s="26">
        <v>0</v>
      </c>
      <c r="K665" s="26">
        <v>0</v>
      </c>
      <c r="L665" s="26"/>
      <c r="M665" s="26">
        <v>0</v>
      </c>
      <c r="N665" s="26">
        <v>0</v>
      </c>
      <c r="O665" s="26">
        <v>0</v>
      </c>
      <c r="P665" s="26">
        <v>7121185.0642033927</v>
      </c>
      <c r="Q665" s="26">
        <v>0</v>
      </c>
      <c r="R665" s="26">
        <v>0</v>
      </c>
      <c r="S665" s="26">
        <v>1217576.5063937281</v>
      </c>
      <c r="T665" s="1">
        <v>121757.65063937281</v>
      </c>
      <c r="U665" s="112">
        <v>231899.62140774948</v>
      </c>
      <c r="V665" s="172"/>
    </row>
    <row r="666" spans="1:22" ht="15" customHeight="1" x14ac:dyDescent="0.25">
      <c r="A666" s="4">
        <f t="shared" si="44"/>
        <v>639</v>
      </c>
      <c r="B666" s="22">
        <f t="shared" si="44"/>
        <v>30</v>
      </c>
      <c r="C666" s="2" t="s">
        <v>1365</v>
      </c>
      <c r="D666" s="2" t="s">
        <v>384</v>
      </c>
      <c r="E666" s="173" t="s">
        <v>1394</v>
      </c>
      <c r="F666" s="24">
        <v>8492822.8320000004</v>
      </c>
      <c r="G666" s="26">
        <v>0</v>
      </c>
      <c r="H666" s="26">
        <v>0</v>
      </c>
      <c r="I666" s="26">
        <v>0</v>
      </c>
      <c r="J666" s="26">
        <v>0</v>
      </c>
      <c r="K666" s="26">
        <v>0</v>
      </c>
      <c r="L666" s="26"/>
      <c r="M666" s="26">
        <v>0</v>
      </c>
      <c r="N666" s="26">
        <v>0</v>
      </c>
      <c r="O666" s="26">
        <v>0</v>
      </c>
      <c r="P666" s="26">
        <v>7396858.0168217281</v>
      </c>
      <c r="Q666" s="26">
        <v>0</v>
      </c>
      <c r="R666" s="26">
        <v>0</v>
      </c>
      <c r="S666" s="26">
        <v>849282.28320000006</v>
      </c>
      <c r="T666" s="1">
        <v>84928.228320000009</v>
      </c>
      <c r="U666" s="112">
        <v>161754.30365827202</v>
      </c>
      <c r="V666" s="172"/>
    </row>
    <row r="667" spans="1:22" ht="15" customHeight="1" x14ac:dyDescent="0.25">
      <c r="A667" s="4">
        <f t="shared" si="44"/>
        <v>640</v>
      </c>
      <c r="B667" s="22">
        <f t="shared" si="44"/>
        <v>31</v>
      </c>
      <c r="C667" s="2" t="s">
        <v>1365</v>
      </c>
      <c r="D667" s="2" t="s">
        <v>385</v>
      </c>
      <c r="E667" s="173" t="s">
        <v>1394</v>
      </c>
      <c r="F667" s="24">
        <v>23270880.287341435</v>
      </c>
      <c r="G667" s="26">
        <v>0</v>
      </c>
      <c r="H667" s="26">
        <v>0</v>
      </c>
      <c r="I667" s="26">
        <v>0</v>
      </c>
      <c r="J667" s="26">
        <v>0</v>
      </c>
      <c r="K667" s="26">
        <v>0</v>
      </c>
      <c r="L667" s="26"/>
      <c r="M667" s="26">
        <v>0</v>
      </c>
      <c r="N667" s="26">
        <v>0</v>
      </c>
      <c r="O667" s="26">
        <v>0</v>
      </c>
      <c r="P667" s="26">
        <v>0</v>
      </c>
      <c r="Q667" s="26">
        <v>20267866.269781172</v>
      </c>
      <c r="R667" s="26">
        <v>0</v>
      </c>
      <c r="S667" s="26">
        <v>2327088.0287341434</v>
      </c>
      <c r="T667" s="1">
        <v>232708.80287341436</v>
      </c>
      <c r="U667" s="112">
        <v>443217.18595270498</v>
      </c>
      <c r="V667" s="172"/>
    </row>
    <row r="668" spans="1:22" ht="15" customHeight="1" x14ac:dyDescent="0.25">
      <c r="A668" s="4">
        <f t="shared" si="44"/>
        <v>641</v>
      </c>
      <c r="B668" s="22">
        <f t="shared" si="44"/>
        <v>32</v>
      </c>
      <c r="C668" s="2" t="s">
        <v>1365</v>
      </c>
      <c r="D668" s="2" t="s">
        <v>386</v>
      </c>
      <c r="E668" s="173" t="s">
        <v>1394</v>
      </c>
      <c r="F668" s="24">
        <v>6408390.9031999996</v>
      </c>
      <c r="G668" s="26">
        <v>0</v>
      </c>
      <c r="H668" s="26">
        <v>0</v>
      </c>
      <c r="I668" s="26">
        <v>0</v>
      </c>
      <c r="J668" s="26">
        <v>0</v>
      </c>
      <c r="K668" s="26">
        <v>0</v>
      </c>
      <c r="L668" s="26"/>
      <c r="M668" s="26">
        <v>0</v>
      </c>
      <c r="N668" s="26">
        <v>0</v>
      </c>
      <c r="O668" s="26">
        <v>0</v>
      </c>
      <c r="P668" s="26">
        <v>5581413.6907056523</v>
      </c>
      <c r="Q668" s="26">
        <v>0</v>
      </c>
      <c r="R668" s="26">
        <v>0</v>
      </c>
      <c r="S668" s="26">
        <v>640839.09031999996</v>
      </c>
      <c r="T668" s="1">
        <v>64083.909031999996</v>
      </c>
      <c r="U668" s="112">
        <v>122054.2131423472</v>
      </c>
      <c r="V668" s="172"/>
    </row>
    <row r="669" spans="1:22" ht="15" customHeight="1" x14ac:dyDescent="0.25">
      <c r="A669" s="4">
        <f t="shared" si="44"/>
        <v>642</v>
      </c>
      <c r="B669" s="22">
        <f t="shared" si="44"/>
        <v>33</v>
      </c>
      <c r="C669" s="2" t="s">
        <v>1365</v>
      </c>
      <c r="D669" s="2" t="s">
        <v>387</v>
      </c>
      <c r="E669" s="173" t="s">
        <v>1394</v>
      </c>
      <c r="F669" s="24">
        <v>5120820.9554111995</v>
      </c>
      <c r="G669" s="26">
        <v>0</v>
      </c>
      <c r="H669" s="26">
        <v>0</v>
      </c>
      <c r="I669" s="26">
        <v>0</v>
      </c>
      <c r="J669" s="26">
        <v>0</v>
      </c>
      <c r="K669" s="26">
        <v>0</v>
      </c>
      <c r="L669" s="26"/>
      <c r="M669" s="26">
        <v>0</v>
      </c>
      <c r="N669" s="26">
        <v>0</v>
      </c>
      <c r="O669" s="26"/>
      <c r="P669" s="26">
        <v>4459999.4943992067</v>
      </c>
      <c r="Q669" s="26">
        <v>0</v>
      </c>
      <c r="R669" s="26">
        <v>0</v>
      </c>
      <c r="S669" s="26">
        <v>512082.09554112004</v>
      </c>
      <c r="T669" s="1">
        <v>51208.209554112007</v>
      </c>
      <c r="U669" s="112">
        <v>97531.155916761723</v>
      </c>
      <c r="V669" s="172"/>
    </row>
    <row r="670" spans="1:22" ht="15" customHeight="1" x14ac:dyDescent="0.25">
      <c r="A670" s="4">
        <f t="shared" ref="A670:B685" si="45">+A669+1</f>
        <v>643</v>
      </c>
      <c r="B670" s="22">
        <f t="shared" si="45"/>
        <v>34</v>
      </c>
      <c r="C670" s="2" t="s">
        <v>1365</v>
      </c>
      <c r="D670" s="2" t="s">
        <v>388</v>
      </c>
      <c r="E670" s="173" t="s">
        <v>1394</v>
      </c>
      <c r="F670" s="24">
        <v>2176365.4428672004</v>
      </c>
      <c r="G670" s="26">
        <v>0</v>
      </c>
      <c r="H670" s="26">
        <v>0</v>
      </c>
      <c r="I670" s="26">
        <v>1895514.1879269597</v>
      </c>
      <c r="J670" s="26">
        <v>0</v>
      </c>
      <c r="K670" s="26">
        <v>0</v>
      </c>
      <c r="L670" s="26"/>
      <c r="M670" s="26">
        <v>0</v>
      </c>
      <c r="N670" s="26">
        <v>0</v>
      </c>
      <c r="O670" s="26">
        <v>0</v>
      </c>
      <c r="P670" s="26">
        <v>0</v>
      </c>
      <c r="Q670" s="26">
        <v>0</v>
      </c>
      <c r="R670" s="26">
        <v>0</v>
      </c>
      <c r="S670" s="26">
        <v>217636.54428672005</v>
      </c>
      <c r="T670" s="1">
        <v>21763.654428672005</v>
      </c>
      <c r="U670" s="112">
        <v>41451.056224848704</v>
      </c>
      <c r="V670" s="172"/>
    </row>
    <row r="671" spans="1:22" ht="15" customHeight="1" x14ac:dyDescent="0.25">
      <c r="A671" s="4">
        <f t="shared" si="45"/>
        <v>644</v>
      </c>
      <c r="B671" s="22">
        <f t="shared" si="45"/>
        <v>35</v>
      </c>
      <c r="C671" s="2" t="s">
        <v>1365</v>
      </c>
      <c r="D671" s="2" t="s">
        <v>389</v>
      </c>
      <c r="E671" s="173" t="s">
        <v>1394</v>
      </c>
      <c r="F671" s="24">
        <v>33805835.966304243</v>
      </c>
      <c r="G671" s="26">
        <v>6700361.0893385699</v>
      </c>
      <c r="H671" s="26">
        <v>3490874.7316903411</v>
      </c>
      <c r="I671" s="26">
        <v>1444478.386687834</v>
      </c>
      <c r="J671" s="26">
        <v>0</v>
      </c>
      <c r="K671" s="26">
        <v>0</v>
      </c>
      <c r="L671" s="26"/>
      <c r="M671" s="26">
        <v>547643.04082610249</v>
      </c>
      <c r="N671" s="26">
        <v>0</v>
      </c>
      <c r="O671" s="26">
        <v>0</v>
      </c>
      <c r="P671" s="26">
        <v>0</v>
      </c>
      <c r="Q671" s="26">
        <v>17457525.241583157</v>
      </c>
      <c r="R671" s="26">
        <v>0</v>
      </c>
      <c r="S671" s="26">
        <v>3178709.049390018</v>
      </c>
      <c r="T671" s="1">
        <v>338058.35966304236</v>
      </c>
      <c r="U671" s="112">
        <v>648186.06712517515</v>
      </c>
      <c r="V671" s="172"/>
    </row>
    <row r="672" spans="1:22" ht="15" customHeight="1" x14ac:dyDescent="0.25">
      <c r="A672" s="4">
        <f t="shared" si="45"/>
        <v>645</v>
      </c>
      <c r="B672" s="22">
        <f t="shared" si="45"/>
        <v>36</v>
      </c>
      <c r="C672" s="2" t="s">
        <v>1365</v>
      </c>
      <c r="D672" s="2" t="s">
        <v>390</v>
      </c>
      <c r="E672" s="173" t="s">
        <v>1394</v>
      </c>
      <c r="F672" s="24">
        <v>12428415.848861372</v>
      </c>
      <c r="G672" s="26">
        <v>6061746.8582748314</v>
      </c>
      <c r="H672" s="26">
        <v>2605155.66</v>
      </c>
      <c r="I672" s="26">
        <v>2187734.91</v>
      </c>
      <c r="J672" s="26">
        <v>0</v>
      </c>
      <c r="K672" s="26">
        <v>0</v>
      </c>
      <c r="L672" s="26"/>
      <c r="M672" s="26">
        <v>251675.45410878723</v>
      </c>
      <c r="N672" s="26">
        <v>0</v>
      </c>
      <c r="O672" s="26">
        <v>0</v>
      </c>
      <c r="P672" s="26">
        <v>0</v>
      </c>
      <c r="Q672" s="26">
        <v>0</v>
      </c>
      <c r="R672" s="26">
        <v>0</v>
      </c>
      <c r="S672" s="26">
        <v>1074948.6007849383</v>
      </c>
      <c r="T672" s="1">
        <v>77360.2219424137</v>
      </c>
      <c r="U672" s="112">
        <v>169794.14375039996</v>
      </c>
      <c r="V672" s="172"/>
    </row>
    <row r="673" spans="1:22" ht="15" customHeight="1" x14ac:dyDescent="0.25">
      <c r="A673" s="4">
        <f t="shared" si="45"/>
        <v>646</v>
      </c>
      <c r="B673" s="22">
        <f t="shared" si="45"/>
        <v>37</v>
      </c>
      <c r="C673" s="2" t="s">
        <v>1365</v>
      </c>
      <c r="D673" s="2" t="s">
        <v>392</v>
      </c>
      <c r="E673" s="173" t="s">
        <v>1394</v>
      </c>
      <c r="F673" s="24">
        <v>2176284.1411584001</v>
      </c>
      <c r="G673" s="26">
        <v>0</v>
      </c>
      <c r="H673" s="26">
        <v>0</v>
      </c>
      <c r="I673" s="26">
        <v>1895443.3778784731</v>
      </c>
      <c r="J673" s="26">
        <v>0</v>
      </c>
      <c r="K673" s="26">
        <v>0</v>
      </c>
      <c r="L673" s="26"/>
      <c r="M673" s="26">
        <v>0</v>
      </c>
      <c r="N673" s="26">
        <v>0</v>
      </c>
      <c r="O673" s="26">
        <v>0</v>
      </c>
      <c r="P673" s="26">
        <v>0</v>
      </c>
      <c r="Q673" s="26">
        <v>0</v>
      </c>
      <c r="R673" s="26">
        <v>0</v>
      </c>
      <c r="S673" s="26">
        <v>217628.41411584002</v>
      </c>
      <c r="T673" s="1">
        <v>21762.841411584002</v>
      </c>
      <c r="U673" s="112">
        <v>41449.50775250289</v>
      </c>
      <c r="V673" s="172"/>
    </row>
    <row r="674" spans="1:22" ht="15" customHeight="1" x14ac:dyDescent="0.25">
      <c r="A674" s="4">
        <f t="shared" si="45"/>
        <v>647</v>
      </c>
      <c r="B674" s="22">
        <f t="shared" si="45"/>
        <v>38</v>
      </c>
      <c r="C674" s="2" t="s">
        <v>1365</v>
      </c>
      <c r="D674" s="2" t="s">
        <v>393</v>
      </c>
      <c r="E674" s="173" t="s">
        <v>1394</v>
      </c>
      <c r="F674" s="24">
        <v>16852017.251946237</v>
      </c>
      <c r="G674" s="26">
        <v>0</v>
      </c>
      <c r="H674" s="26">
        <v>0</v>
      </c>
      <c r="I674" s="26">
        <v>0</v>
      </c>
      <c r="J674" s="26">
        <v>0</v>
      </c>
      <c r="K674" s="26">
        <v>0</v>
      </c>
      <c r="L674" s="26"/>
      <c r="M674" s="26">
        <v>0</v>
      </c>
      <c r="N674" s="26">
        <v>0</v>
      </c>
      <c r="O674" s="26">
        <v>0</v>
      </c>
      <c r="P674" s="26">
        <v>0</v>
      </c>
      <c r="Q674" s="26">
        <v>14677331.833651584</v>
      </c>
      <c r="R674" s="26">
        <v>0</v>
      </c>
      <c r="S674" s="26">
        <v>1685201.7251946237</v>
      </c>
      <c r="T674" s="1">
        <v>168520.17251946239</v>
      </c>
      <c r="U674" s="112">
        <v>320963.52058056806</v>
      </c>
      <c r="V674" s="172"/>
    </row>
    <row r="675" spans="1:22" ht="15" customHeight="1" x14ac:dyDescent="0.25">
      <c r="A675" s="4">
        <f t="shared" si="45"/>
        <v>648</v>
      </c>
      <c r="B675" s="22">
        <f t="shared" si="45"/>
        <v>39</v>
      </c>
      <c r="C675" s="2" t="s">
        <v>1365</v>
      </c>
      <c r="D675" s="2" t="s">
        <v>394</v>
      </c>
      <c r="E675" s="173" t="s">
        <v>1394</v>
      </c>
      <c r="F675" s="24">
        <v>10214243.753999999</v>
      </c>
      <c r="G675" s="26">
        <v>0</v>
      </c>
      <c r="H675" s="26">
        <v>0</v>
      </c>
      <c r="I675" s="26">
        <v>0</v>
      </c>
      <c r="J675" s="26">
        <v>0</v>
      </c>
      <c r="K675" s="26">
        <v>0</v>
      </c>
      <c r="L675" s="26"/>
      <c r="M675" s="26">
        <v>0</v>
      </c>
      <c r="N675" s="26">
        <v>0</v>
      </c>
      <c r="O675" s="26">
        <v>0</v>
      </c>
      <c r="P675" s="26">
        <v>8896136.4545213152</v>
      </c>
      <c r="Q675" s="26">
        <v>0</v>
      </c>
      <c r="R675" s="26">
        <v>0</v>
      </c>
      <c r="S675" s="26">
        <v>1021424.3753999999</v>
      </c>
      <c r="T675" s="1">
        <v>102142.43753999998</v>
      </c>
      <c r="U675" s="112">
        <v>194540.486538684</v>
      </c>
      <c r="V675" s="172"/>
    </row>
    <row r="676" spans="1:22" ht="15" customHeight="1" x14ac:dyDescent="0.25">
      <c r="A676" s="4">
        <f t="shared" si="45"/>
        <v>649</v>
      </c>
      <c r="B676" s="22">
        <f t="shared" si="45"/>
        <v>40</v>
      </c>
      <c r="C676" s="2" t="s">
        <v>1365</v>
      </c>
      <c r="D676" s="2" t="s">
        <v>396</v>
      </c>
      <c r="E676" s="173" t="s">
        <v>1394</v>
      </c>
      <c r="F676" s="24">
        <v>8027157.5563795194</v>
      </c>
      <c r="G676" s="26">
        <v>0</v>
      </c>
      <c r="H676" s="26">
        <v>0</v>
      </c>
      <c r="I676" s="26">
        <v>0</v>
      </c>
      <c r="J676" s="26">
        <v>0</v>
      </c>
      <c r="K676" s="26">
        <v>0</v>
      </c>
      <c r="L676" s="26"/>
      <c r="M676" s="26">
        <v>0</v>
      </c>
      <c r="N676" s="26">
        <v>0</v>
      </c>
      <c r="O676" s="26">
        <v>0</v>
      </c>
      <c r="P676" s="26">
        <v>0</v>
      </c>
      <c r="Q676" s="26">
        <v>6991284.9823589679</v>
      </c>
      <c r="R676" s="26">
        <v>0</v>
      </c>
      <c r="S676" s="26">
        <v>802715.75563795201</v>
      </c>
      <c r="T676" s="1">
        <v>80271.575563795195</v>
      </c>
      <c r="U676" s="112">
        <v>152885.24281880434</v>
      </c>
      <c r="V676" s="172"/>
    </row>
    <row r="677" spans="1:22" ht="15" customHeight="1" x14ac:dyDescent="0.25">
      <c r="A677" s="4">
        <f t="shared" si="45"/>
        <v>650</v>
      </c>
      <c r="B677" s="22">
        <f t="shared" si="45"/>
        <v>41</v>
      </c>
      <c r="C677" s="2" t="s">
        <v>1365</v>
      </c>
      <c r="D677" s="2" t="s">
        <v>397</v>
      </c>
      <c r="E677" s="173" t="s">
        <v>1394</v>
      </c>
      <c r="F677" s="24">
        <v>9768437.6600000001</v>
      </c>
      <c r="G677" s="26">
        <v>0</v>
      </c>
      <c r="H677" s="26">
        <v>0</v>
      </c>
      <c r="I677" s="26">
        <v>0</v>
      </c>
      <c r="J677" s="26">
        <v>0</v>
      </c>
      <c r="K677" s="26">
        <v>0</v>
      </c>
      <c r="L677" s="26"/>
      <c r="M677" s="26">
        <v>0</v>
      </c>
      <c r="N677" s="26">
        <v>0</v>
      </c>
      <c r="O677" s="26">
        <v>0</v>
      </c>
      <c r="P677" s="26">
        <v>0</v>
      </c>
      <c r="Q677" s="26">
        <v>9403121.0399999991</v>
      </c>
      <c r="R677" s="26">
        <v>0</v>
      </c>
      <c r="S677" s="26">
        <v>264024.74</v>
      </c>
      <c r="T677" s="1">
        <v>20000</v>
      </c>
      <c r="U677" s="112">
        <v>81291.88</v>
      </c>
      <c r="V677" s="172"/>
    </row>
    <row r="678" spans="1:22" ht="15" customHeight="1" x14ac:dyDescent="0.25">
      <c r="A678" s="4">
        <f t="shared" si="45"/>
        <v>651</v>
      </c>
      <c r="B678" s="22">
        <f t="shared" si="45"/>
        <v>42</v>
      </c>
      <c r="C678" s="2" t="s">
        <v>1365</v>
      </c>
      <c r="D678" s="2" t="s">
        <v>401</v>
      </c>
      <c r="E678" s="173" t="s">
        <v>1394</v>
      </c>
      <c r="F678" s="24">
        <v>18271182.027343564</v>
      </c>
      <c r="G678" s="26">
        <v>8549181.3426631782</v>
      </c>
      <c r="H678" s="26">
        <v>3659238.9976893859</v>
      </c>
      <c r="I678" s="26">
        <v>0</v>
      </c>
      <c r="J678" s="26">
        <v>3450126.7111206804</v>
      </c>
      <c r="K678" s="26">
        <v>0</v>
      </c>
      <c r="L678" s="26"/>
      <c r="M678" s="26">
        <v>354950.33807556191</v>
      </c>
      <c r="N678" s="26">
        <v>0</v>
      </c>
      <c r="O678" s="26">
        <v>0</v>
      </c>
      <c r="P678" s="26">
        <v>0</v>
      </c>
      <c r="Q678" s="26">
        <v>0</v>
      </c>
      <c r="R678" s="26">
        <v>0</v>
      </c>
      <c r="S678" s="26">
        <v>1724790.062425937</v>
      </c>
      <c r="T678" s="1">
        <v>182711.82027343565</v>
      </c>
      <c r="U678" s="112">
        <v>350182.75509538571</v>
      </c>
      <c r="V678" s="172"/>
    </row>
    <row r="679" spans="1:22" ht="15" customHeight="1" x14ac:dyDescent="0.25">
      <c r="A679" s="4">
        <f t="shared" si="45"/>
        <v>652</v>
      </c>
      <c r="B679" s="22">
        <f t="shared" si="45"/>
        <v>43</v>
      </c>
      <c r="C679" s="2" t="s">
        <v>1365</v>
      </c>
      <c r="D679" s="2" t="s">
        <v>407</v>
      </c>
      <c r="E679" s="173" t="s">
        <v>1394</v>
      </c>
      <c r="F679" s="24">
        <v>8757819.8400000017</v>
      </c>
      <c r="G679" s="26">
        <v>4004514.1821484803</v>
      </c>
      <c r="H679" s="26">
        <v>2086346.4776985601</v>
      </c>
      <c r="I679" s="26">
        <v>863302.14653759997</v>
      </c>
      <c r="J679" s="26">
        <v>448610.79529728007</v>
      </c>
      <c r="K679" s="26">
        <v>0</v>
      </c>
      <c r="L679" s="26"/>
      <c r="M679" s="26">
        <v>327305.36184192001</v>
      </c>
      <c r="N679" s="26">
        <v>0</v>
      </c>
      <c r="O679" s="26">
        <v>0</v>
      </c>
      <c r="P679" s="26">
        <v>0</v>
      </c>
      <c r="Q679" s="26">
        <v>0</v>
      </c>
      <c r="R679" s="26">
        <v>0</v>
      </c>
      <c r="S679" s="26">
        <v>771121.50719999999</v>
      </c>
      <c r="T679" s="1">
        <v>87578.198400000023</v>
      </c>
      <c r="U679" s="112">
        <v>169041.17087616003</v>
      </c>
      <c r="V679" s="172"/>
    </row>
    <row r="680" spans="1:22" ht="15" customHeight="1" x14ac:dyDescent="0.25">
      <c r="A680" s="4">
        <f t="shared" si="45"/>
        <v>653</v>
      </c>
      <c r="B680" s="22">
        <f t="shared" si="45"/>
        <v>44</v>
      </c>
      <c r="C680" s="2" t="s">
        <v>1365</v>
      </c>
      <c r="D680" s="2" t="s">
        <v>408</v>
      </c>
      <c r="E680" s="173" t="s">
        <v>1394</v>
      </c>
      <c r="F680" s="24">
        <v>17280414.083158389</v>
      </c>
      <c r="G680" s="26">
        <v>10767125.593739318</v>
      </c>
      <c r="H680" s="26">
        <v>0</v>
      </c>
      <c r="I680" s="26">
        <v>4113978.3002970773</v>
      </c>
      <c r="J680" s="26">
        <v>0</v>
      </c>
      <c r="K680" s="26">
        <v>0</v>
      </c>
      <c r="L680" s="26"/>
      <c r="M680" s="26">
        <v>447036.35546105617</v>
      </c>
      <c r="N680" s="26">
        <v>0</v>
      </c>
      <c r="O680" s="26">
        <v>0</v>
      </c>
      <c r="P680" s="26">
        <v>0</v>
      </c>
      <c r="Q680" s="26">
        <v>0</v>
      </c>
      <c r="R680" s="26">
        <v>0</v>
      </c>
      <c r="S680" s="26">
        <v>1444274.3103040662</v>
      </c>
      <c r="T680" s="1">
        <v>172804.14083158388</v>
      </c>
      <c r="U680" s="112">
        <v>335195.38252528664</v>
      </c>
      <c r="V680" s="172"/>
    </row>
    <row r="681" spans="1:22" ht="15" customHeight="1" x14ac:dyDescent="0.25">
      <c r="A681" s="4">
        <f t="shared" si="45"/>
        <v>654</v>
      </c>
      <c r="B681" s="22">
        <f t="shared" si="45"/>
        <v>45</v>
      </c>
      <c r="C681" s="2" t="s">
        <v>1365</v>
      </c>
      <c r="D681" s="2" t="s">
        <v>409</v>
      </c>
      <c r="E681" s="173" t="s">
        <v>1394</v>
      </c>
      <c r="F681" s="24">
        <v>28963511.157484796</v>
      </c>
      <c r="G681" s="26">
        <v>0</v>
      </c>
      <c r="H681" s="26">
        <v>0</v>
      </c>
      <c r="I681" s="26">
        <v>0</v>
      </c>
      <c r="J681" s="26">
        <v>0</v>
      </c>
      <c r="K681" s="26">
        <v>0</v>
      </c>
      <c r="L681" s="26"/>
      <c r="M681" s="26">
        <v>0</v>
      </c>
      <c r="N681" s="26">
        <v>0</v>
      </c>
      <c r="O681" s="26">
        <v>0</v>
      </c>
      <c r="P681" s="26">
        <v>0</v>
      </c>
      <c r="Q681" s="26">
        <v>25225885.896656014</v>
      </c>
      <c r="R681" s="26">
        <v>0</v>
      </c>
      <c r="S681" s="26">
        <v>2896351.11574848</v>
      </c>
      <c r="T681" s="1">
        <v>289635.11157484795</v>
      </c>
      <c r="U681" s="112">
        <v>551639.03350545547</v>
      </c>
      <c r="V681" s="172"/>
    </row>
    <row r="682" spans="1:22" ht="15" customHeight="1" x14ac:dyDescent="0.25">
      <c r="A682" s="4">
        <f t="shared" si="45"/>
        <v>655</v>
      </c>
      <c r="B682" s="22">
        <f t="shared" si="45"/>
        <v>46</v>
      </c>
      <c r="C682" s="2" t="s">
        <v>1365</v>
      </c>
      <c r="D682" s="2" t="s">
        <v>410</v>
      </c>
      <c r="E682" s="173" t="s">
        <v>1394</v>
      </c>
      <c r="F682" s="24">
        <v>30023665.579999998</v>
      </c>
      <c r="G682" s="26">
        <v>0</v>
      </c>
      <c r="H682" s="26">
        <v>0</v>
      </c>
      <c r="I682" s="26">
        <v>0</v>
      </c>
      <c r="J682" s="26">
        <v>0</v>
      </c>
      <c r="K682" s="26">
        <v>0</v>
      </c>
      <c r="L682" s="26"/>
      <c r="M682" s="26">
        <v>0</v>
      </c>
      <c r="N682" s="26">
        <v>0</v>
      </c>
      <c r="O682" s="26">
        <v>0</v>
      </c>
      <c r="P682" s="26">
        <v>0</v>
      </c>
      <c r="Q682" s="26">
        <v>26149231.631563321</v>
      </c>
      <c r="R682" s="26">
        <v>0</v>
      </c>
      <c r="S682" s="26">
        <v>3002366.5580000002</v>
      </c>
      <c r="T682" s="1">
        <v>300236.65580000001</v>
      </c>
      <c r="U682" s="112">
        <v>571830.73463667999</v>
      </c>
      <c r="V682" s="172"/>
    </row>
    <row r="683" spans="1:22" ht="15" customHeight="1" x14ac:dyDescent="0.25">
      <c r="A683" s="4">
        <f t="shared" si="45"/>
        <v>656</v>
      </c>
      <c r="B683" s="22">
        <f t="shared" si="45"/>
        <v>47</v>
      </c>
      <c r="C683" s="2" t="s">
        <v>1365</v>
      </c>
      <c r="D683" s="2" t="s">
        <v>411</v>
      </c>
      <c r="E683" s="173" t="s">
        <v>1394</v>
      </c>
      <c r="F683" s="24">
        <v>25511422.093157522</v>
      </c>
      <c r="G683" s="26">
        <v>16911190.537727538</v>
      </c>
      <c r="H683" s="26">
        <v>0</v>
      </c>
      <c r="I683" s="26">
        <v>4997419.1719132271</v>
      </c>
      <c r="J683" s="26">
        <v>0</v>
      </c>
      <c r="K683" s="26">
        <v>0</v>
      </c>
      <c r="L683" s="26"/>
      <c r="M683" s="26">
        <v>751340.59200890723</v>
      </c>
      <c r="N683" s="26">
        <v>0</v>
      </c>
      <c r="O683" s="26">
        <v>0</v>
      </c>
      <c r="P683" s="26">
        <v>0</v>
      </c>
      <c r="Q683" s="26">
        <v>0</v>
      </c>
      <c r="R683" s="26">
        <v>0</v>
      </c>
      <c r="S683" s="26">
        <v>2100830.3516356419</v>
      </c>
      <c r="T683" s="1">
        <v>255114.22093157526</v>
      </c>
      <c r="U683" s="112">
        <v>495527.21894063265</v>
      </c>
      <c r="V683" s="172"/>
    </row>
    <row r="684" spans="1:22" ht="15" customHeight="1" x14ac:dyDescent="0.25">
      <c r="A684" s="4">
        <f t="shared" si="45"/>
        <v>657</v>
      </c>
      <c r="B684" s="22">
        <f t="shared" si="45"/>
        <v>48</v>
      </c>
      <c r="C684" s="2" t="s">
        <v>1365</v>
      </c>
      <c r="D684" s="2" t="s">
        <v>412</v>
      </c>
      <c r="E684" s="173" t="s">
        <v>1394</v>
      </c>
      <c r="F684" s="24">
        <v>8468147.2933200002</v>
      </c>
      <c r="G684" s="26">
        <v>0</v>
      </c>
      <c r="H684" s="26">
        <v>0</v>
      </c>
      <c r="I684" s="26">
        <v>0</v>
      </c>
      <c r="J684" s="26">
        <v>0</v>
      </c>
      <c r="K684" s="26">
        <v>0</v>
      </c>
      <c r="L684" s="26"/>
      <c r="M684" s="26">
        <v>0</v>
      </c>
      <c r="N684" s="26">
        <v>0</v>
      </c>
      <c r="O684" s="26">
        <v>0</v>
      </c>
      <c r="P684" s="26">
        <v>7375366.7577062268</v>
      </c>
      <c r="Q684" s="26">
        <v>0</v>
      </c>
      <c r="R684" s="26">
        <v>0</v>
      </c>
      <c r="S684" s="26">
        <v>846814.72933200002</v>
      </c>
      <c r="T684" s="1">
        <v>84681.472933199999</v>
      </c>
      <c r="U684" s="112">
        <v>161284.33334857272</v>
      </c>
      <c r="V684" s="172"/>
    </row>
    <row r="685" spans="1:22" ht="15" customHeight="1" x14ac:dyDescent="0.25">
      <c r="A685" s="4">
        <f t="shared" si="45"/>
        <v>658</v>
      </c>
      <c r="B685" s="22">
        <f t="shared" si="45"/>
        <v>49</v>
      </c>
      <c r="C685" s="2" t="s">
        <v>1365</v>
      </c>
      <c r="D685" s="2" t="s">
        <v>413</v>
      </c>
      <c r="E685" s="173" t="s">
        <v>1394</v>
      </c>
      <c r="F685" s="24">
        <v>11567038.0161024</v>
      </c>
      <c r="G685" s="26">
        <v>0</v>
      </c>
      <c r="H685" s="26">
        <v>0</v>
      </c>
      <c r="I685" s="26">
        <v>10074358.028276447</v>
      </c>
      <c r="J685" s="26">
        <v>0</v>
      </c>
      <c r="K685" s="26">
        <v>0</v>
      </c>
      <c r="L685" s="26"/>
      <c r="M685" s="26">
        <v>0</v>
      </c>
      <c r="N685" s="26">
        <v>0</v>
      </c>
      <c r="O685" s="26">
        <v>0</v>
      </c>
      <c r="P685" s="26">
        <v>0</v>
      </c>
      <c r="Q685" s="26">
        <v>0</v>
      </c>
      <c r="R685" s="26">
        <v>0</v>
      </c>
      <c r="S685" s="26">
        <v>1156703.80161024</v>
      </c>
      <c r="T685" s="1">
        <v>115670.380161024</v>
      </c>
      <c r="U685" s="112">
        <v>220305.80605468628</v>
      </c>
      <c r="V685" s="172"/>
    </row>
    <row r="686" spans="1:22" ht="15" customHeight="1" x14ac:dyDescent="0.25">
      <c r="A686" s="4">
        <f t="shared" ref="A686:B701" si="46">+A685+1</f>
        <v>659</v>
      </c>
      <c r="B686" s="22">
        <f t="shared" si="46"/>
        <v>50</v>
      </c>
      <c r="C686" s="2" t="s">
        <v>1365</v>
      </c>
      <c r="D686" s="2" t="s">
        <v>414</v>
      </c>
      <c r="E686" s="173" t="s">
        <v>1394</v>
      </c>
      <c r="F686" s="24">
        <v>10293363.937999999</v>
      </c>
      <c r="G686" s="26">
        <v>0</v>
      </c>
      <c r="H686" s="26">
        <v>0</v>
      </c>
      <c r="I686" s="26">
        <v>0</v>
      </c>
      <c r="J686" s="26">
        <v>0</v>
      </c>
      <c r="K686" s="26">
        <v>0</v>
      </c>
      <c r="L686" s="26"/>
      <c r="M686" s="26">
        <v>0</v>
      </c>
      <c r="N686" s="26">
        <v>0</v>
      </c>
      <c r="O686" s="26">
        <v>0</v>
      </c>
      <c r="P686" s="26">
        <v>8965046.4952568505</v>
      </c>
      <c r="Q686" s="26">
        <v>0</v>
      </c>
      <c r="R686" s="26">
        <v>0</v>
      </c>
      <c r="S686" s="26">
        <v>1029336.3938</v>
      </c>
      <c r="T686" s="1">
        <v>102933.63937999999</v>
      </c>
      <c r="U686" s="112">
        <v>196047.40956314799</v>
      </c>
      <c r="V686" s="172"/>
    </row>
    <row r="687" spans="1:22" ht="15" customHeight="1" x14ac:dyDescent="0.25">
      <c r="A687" s="4">
        <f t="shared" si="46"/>
        <v>660</v>
      </c>
      <c r="B687" s="22">
        <f t="shared" si="46"/>
        <v>51</v>
      </c>
      <c r="C687" s="2" t="s">
        <v>1365</v>
      </c>
      <c r="D687" s="2" t="s">
        <v>415</v>
      </c>
      <c r="E687" s="173" t="s">
        <v>1394</v>
      </c>
      <c r="F687" s="24">
        <v>26420103.173131198</v>
      </c>
      <c r="G687" s="26">
        <v>0</v>
      </c>
      <c r="H687" s="26">
        <v>0</v>
      </c>
      <c r="I687" s="26">
        <v>3550073.2194016906</v>
      </c>
      <c r="J687" s="26">
        <v>0</v>
      </c>
      <c r="K687" s="26">
        <v>0</v>
      </c>
      <c r="L687" s="26"/>
      <c r="M687" s="26">
        <v>0</v>
      </c>
      <c r="N687" s="26">
        <v>0</v>
      </c>
      <c r="O687" s="26">
        <v>0</v>
      </c>
      <c r="P687" s="26">
        <v>0</v>
      </c>
      <c r="Q687" s="26">
        <v>19460621.319649618</v>
      </c>
      <c r="R687" s="26">
        <v>0</v>
      </c>
      <c r="S687" s="26">
        <v>2642010.3173131198</v>
      </c>
      <c r="T687" s="1">
        <v>264201.03173131199</v>
      </c>
      <c r="U687" s="112">
        <v>503197.28503545688</v>
      </c>
      <c r="V687" s="172"/>
    </row>
    <row r="688" spans="1:22" ht="15" customHeight="1" x14ac:dyDescent="0.25">
      <c r="A688" s="4">
        <f t="shared" si="46"/>
        <v>661</v>
      </c>
      <c r="B688" s="22">
        <f t="shared" si="46"/>
        <v>52</v>
      </c>
      <c r="C688" s="2" t="s">
        <v>1365</v>
      </c>
      <c r="D688" s="2" t="s">
        <v>416</v>
      </c>
      <c r="E688" s="173" t="s">
        <v>1394</v>
      </c>
      <c r="F688" s="24">
        <v>3616995.4497331204</v>
      </c>
      <c r="G688" s="26">
        <v>0</v>
      </c>
      <c r="H688" s="26">
        <v>0</v>
      </c>
      <c r="I688" s="26">
        <v>3150236.6549268602</v>
      </c>
      <c r="J688" s="26">
        <v>0</v>
      </c>
      <c r="K688" s="26">
        <v>0</v>
      </c>
      <c r="L688" s="26"/>
      <c r="M688" s="26">
        <v>0</v>
      </c>
      <c r="N688" s="26">
        <v>0</v>
      </c>
      <c r="O688" s="26">
        <v>0</v>
      </c>
      <c r="P688" s="26">
        <v>0</v>
      </c>
      <c r="Q688" s="26">
        <v>0</v>
      </c>
      <c r="R688" s="26">
        <v>0</v>
      </c>
      <c r="S688" s="26">
        <v>361699.54497331206</v>
      </c>
      <c r="T688" s="1">
        <v>36169.954497331208</v>
      </c>
      <c r="U688" s="112">
        <v>68889.295335617018</v>
      </c>
      <c r="V688" s="172"/>
    </row>
    <row r="689" spans="1:22" ht="15" customHeight="1" x14ac:dyDescent="0.25">
      <c r="A689" s="4">
        <f t="shared" si="46"/>
        <v>662</v>
      </c>
      <c r="B689" s="22">
        <f t="shared" si="46"/>
        <v>53</v>
      </c>
      <c r="C689" s="2" t="s">
        <v>1365</v>
      </c>
      <c r="D689" s="2" t="s">
        <v>417</v>
      </c>
      <c r="E689" s="173" t="s">
        <v>1394</v>
      </c>
      <c r="F689" s="24">
        <v>11134371.560000001</v>
      </c>
      <c r="G689" s="26">
        <v>0</v>
      </c>
      <c r="H689" s="26">
        <v>0</v>
      </c>
      <c r="I689" s="26">
        <v>0</v>
      </c>
      <c r="J689" s="26">
        <v>0</v>
      </c>
      <c r="K689" s="26">
        <v>0</v>
      </c>
      <c r="L689" s="26"/>
      <c r="M689" s="26">
        <v>0</v>
      </c>
      <c r="N689" s="26">
        <v>0</v>
      </c>
      <c r="O689" s="26">
        <v>0</v>
      </c>
      <c r="P689" s="26">
        <v>0</v>
      </c>
      <c r="Q689" s="26">
        <v>9697525.4476682395</v>
      </c>
      <c r="R689" s="26">
        <v>0</v>
      </c>
      <c r="S689" s="26">
        <v>1113437.1560000002</v>
      </c>
      <c r="T689" s="1">
        <v>111343.71560000001</v>
      </c>
      <c r="U689" s="112">
        <v>212065.24073176002</v>
      </c>
      <c r="V689" s="172"/>
    </row>
    <row r="690" spans="1:22" ht="15" customHeight="1" x14ac:dyDescent="0.25">
      <c r="A690" s="4">
        <f t="shared" si="46"/>
        <v>663</v>
      </c>
      <c r="B690" s="22">
        <f t="shared" si="46"/>
        <v>54</v>
      </c>
      <c r="C690" s="2" t="s">
        <v>1365</v>
      </c>
      <c r="D690" s="2" t="s">
        <v>419</v>
      </c>
      <c r="E690" s="173" t="s">
        <v>1394</v>
      </c>
      <c r="F690" s="24">
        <v>1494102.9876364802</v>
      </c>
      <c r="G690" s="26">
        <v>0</v>
      </c>
      <c r="H690" s="26">
        <v>0</v>
      </c>
      <c r="I690" s="26">
        <v>0</v>
      </c>
      <c r="J690" s="26">
        <v>1257431.0979829112</v>
      </c>
      <c r="K690" s="26">
        <v>0</v>
      </c>
      <c r="L690" s="26"/>
      <c r="M690" s="26">
        <v>0</v>
      </c>
      <c r="N690" s="26">
        <v>0</v>
      </c>
      <c r="O690" s="26">
        <v>0</v>
      </c>
      <c r="P690" s="26">
        <v>0</v>
      </c>
      <c r="Q690" s="26">
        <v>0</v>
      </c>
      <c r="R690" s="26">
        <v>0</v>
      </c>
      <c r="S690" s="26">
        <v>194233.38839274243</v>
      </c>
      <c r="T690" s="1">
        <v>14941.029876364802</v>
      </c>
      <c r="U690" s="112">
        <v>27497.471384461784</v>
      </c>
      <c r="V690" s="172"/>
    </row>
    <row r="691" spans="1:22" ht="15" customHeight="1" x14ac:dyDescent="0.25">
      <c r="A691" s="4">
        <f t="shared" si="46"/>
        <v>664</v>
      </c>
      <c r="B691" s="22">
        <f t="shared" si="46"/>
        <v>55</v>
      </c>
      <c r="C691" s="2" t="s">
        <v>1365</v>
      </c>
      <c r="D691" s="2" t="s">
        <v>421</v>
      </c>
      <c r="E691" s="173" t="s">
        <v>1394</v>
      </c>
      <c r="F691" s="24">
        <v>28182039.725548808</v>
      </c>
      <c r="G691" s="26">
        <v>0</v>
      </c>
      <c r="H691" s="26">
        <v>0</v>
      </c>
      <c r="I691" s="26">
        <v>7320555.2426483203</v>
      </c>
      <c r="J691" s="26">
        <v>0</v>
      </c>
      <c r="K691" s="26">
        <v>0</v>
      </c>
      <c r="L691" s="26"/>
      <c r="M691" s="26">
        <v>0</v>
      </c>
      <c r="N691" s="26">
        <v>0</v>
      </c>
      <c r="O691" s="26">
        <v>0</v>
      </c>
      <c r="P691" s="26">
        <v>17224704.984477315</v>
      </c>
      <c r="Q691" s="26">
        <v>0</v>
      </c>
      <c r="R691" s="26">
        <v>0</v>
      </c>
      <c r="S691" s="26">
        <v>2818203.9725548807</v>
      </c>
      <c r="T691" s="1">
        <v>281820.39725548803</v>
      </c>
      <c r="U691" s="112">
        <v>536755.1286128026</v>
      </c>
      <c r="V691" s="172"/>
    </row>
    <row r="692" spans="1:22" ht="15" customHeight="1" x14ac:dyDescent="0.25">
      <c r="A692" s="4">
        <f t="shared" si="46"/>
        <v>665</v>
      </c>
      <c r="B692" s="22">
        <f t="shared" si="46"/>
        <v>56</v>
      </c>
      <c r="C692" s="2" t="s">
        <v>97</v>
      </c>
      <c r="D692" s="2" t="s">
        <v>422</v>
      </c>
      <c r="E692" s="173" t="s">
        <v>1394</v>
      </c>
      <c r="F692" s="24">
        <v>3558231.55</v>
      </c>
      <c r="G692" s="26">
        <v>0</v>
      </c>
      <c r="H692" s="26">
        <v>243009.46546758001</v>
      </c>
      <c r="I692" s="26">
        <v>93716.409727079998</v>
      </c>
      <c r="J692" s="26">
        <v>362845.05141107994</v>
      </c>
      <c r="K692" s="26">
        <v>0</v>
      </c>
      <c r="L692" s="26"/>
      <c r="M692" s="26">
        <v>169045.69815672003</v>
      </c>
      <c r="N692" s="26">
        <v>0</v>
      </c>
      <c r="O692" s="26">
        <v>828551.01147839997</v>
      </c>
      <c r="P692" s="26">
        <v>0</v>
      </c>
      <c r="Q692" s="26">
        <v>1413961.7069260199</v>
      </c>
      <c r="R692" s="26">
        <v>0</v>
      </c>
      <c r="S692" s="26">
        <v>343485.79370000004</v>
      </c>
      <c r="T692" s="1">
        <v>35582.315499999997</v>
      </c>
      <c r="U692" s="112">
        <v>68034.097633119993</v>
      </c>
      <c r="V692" s="172"/>
    </row>
    <row r="693" spans="1:22" ht="15" customHeight="1" x14ac:dyDescent="0.25">
      <c r="A693" s="4">
        <f t="shared" si="46"/>
        <v>666</v>
      </c>
      <c r="B693" s="22">
        <f t="shared" si="46"/>
        <v>57</v>
      </c>
      <c r="C693" s="2" t="s">
        <v>97</v>
      </c>
      <c r="D693" s="2" t="s">
        <v>423</v>
      </c>
      <c r="E693" s="173" t="s">
        <v>1394</v>
      </c>
      <c r="F693" s="24">
        <v>3558231.55</v>
      </c>
      <c r="G693" s="26">
        <v>0</v>
      </c>
      <c r="H693" s="26">
        <v>243009.46546758001</v>
      </c>
      <c r="I693" s="26">
        <v>93716.409727079998</v>
      </c>
      <c r="J693" s="26">
        <v>362845.05141107994</v>
      </c>
      <c r="K693" s="26">
        <v>0</v>
      </c>
      <c r="L693" s="26"/>
      <c r="M693" s="26">
        <v>169045.69815672003</v>
      </c>
      <c r="N693" s="26">
        <v>0</v>
      </c>
      <c r="O693" s="26">
        <v>828551.01147839997</v>
      </c>
      <c r="P693" s="26">
        <v>0</v>
      </c>
      <c r="Q693" s="26">
        <v>1413961.7069260199</v>
      </c>
      <c r="R693" s="26">
        <v>0</v>
      </c>
      <c r="S693" s="26">
        <v>343485.79370000004</v>
      </c>
      <c r="T693" s="1">
        <v>35582.315499999997</v>
      </c>
      <c r="U693" s="112">
        <v>68034.097633119993</v>
      </c>
      <c r="V693" s="172"/>
    </row>
    <row r="694" spans="1:22" ht="15" customHeight="1" x14ac:dyDescent="0.25">
      <c r="A694" s="4">
        <f t="shared" si="46"/>
        <v>667</v>
      </c>
      <c r="B694" s="22">
        <f t="shared" si="46"/>
        <v>58</v>
      </c>
      <c r="C694" s="2" t="s">
        <v>97</v>
      </c>
      <c r="D694" s="2" t="s">
        <v>424</v>
      </c>
      <c r="E694" s="173" t="s">
        <v>1394</v>
      </c>
      <c r="F694" s="24">
        <v>3551428.04</v>
      </c>
      <c r="G694" s="26">
        <v>0</v>
      </c>
      <c r="H694" s="26">
        <v>242544.82021812003</v>
      </c>
      <c r="I694" s="26">
        <v>93537.219651120002</v>
      </c>
      <c r="J694" s="26">
        <v>362151.28174847993</v>
      </c>
      <c r="K694" s="26">
        <v>0</v>
      </c>
      <c r="L694" s="26"/>
      <c r="M694" s="26">
        <v>168722.46735960001</v>
      </c>
      <c r="N694" s="26">
        <v>0</v>
      </c>
      <c r="O694" s="26">
        <v>826966.78040340007</v>
      </c>
      <c r="P694" s="26">
        <v>0</v>
      </c>
      <c r="Q694" s="26">
        <v>1411258.1437764601</v>
      </c>
      <c r="R694" s="26">
        <v>0</v>
      </c>
      <c r="S694" s="26">
        <v>342829.03330000001</v>
      </c>
      <c r="T694" s="1">
        <v>35514.280400000003</v>
      </c>
      <c r="U694" s="112">
        <v>67904.013142819997</v>
      </c>
      <c r="V694" s="172"/>
    </row>
    <row r="695" spans="1:22" ht="15" customHeight="1" x14ac:dyDescent="0.25">
      <c r="A695" s="4">
        <f t="shared" si="46"/>
        <v>668</v>
      </c>
      <c r="B695" s="22">
        <f t="shared" si="46"/>
        <v>59</v>
      </c>
      <c r="C695" s="2" t="s">
        <v>97</v>
      </c>
      <c r="D695" s="2" t="s">
        <v>425</v>
      </c>
      <c r="E695" s="173" t="s">
        <v>1394</v>
      </c>
      <c r="F695" s="24">
        <v>1625532.5499999998</v>
      </c>
      <c r="G695" s="26">
        <v>0</v>
      </c>
      <c r="H695" s="26">
        <v>0</v>
      </c>
      <c r="I695" s="26">
        <v>0</v>
      </c>
      <c r="J695" s="26">
        <v>0</v>
      </c>
      <c r="K695" s="26">
        <v>0</v>
      </c>
      <c r="L695" s="26"/>
      <c r="M695" s="26">
        <v>0</v>
      </c>
      <c r="N695" s="26">
        <v>0</v>
      </c>
      <c r="O695" s="26">
        <v>0</v>
      </c>
      <c r="P695" s="26">
        <v>0</v>
      </c>
      <c r="Q695" s="26">
        <v>1415764.0765526998</v>
      </c>
      <c r="R695" s="26">
        <v>0</v>
      </c>
      <c r="S695" s="26">
        <v>162553.255</v>
      </c>
      <c r="T695" s="1">
        <v>16255.325500000001</v>
      </c>
      <c r="U695" s="112">
        <v>30959.892947299999</v>
      </c>
      <c r="V695" s="172"/>
    </row>
    <row r="696" spans="1:22" ht="15" customHeight="1" x14ac:dyDescent="0.25">
      <c r="A696" s="4">
        <f t="shared" si="46"/>
        <v>669</v>
      </c>
      <c r="B696" s="22">
        <f t="shared" si="46"/>
        <v>60</v>
      </c>
      <c r="C696" s="2" t="s">
        <v>97</v>
      </c>
      <c r="D696" s="2" t="s">
        <v>426</v>
      </c>
      <c r="E696" s="173" t="s">
        <v>1394</v>
      </c>
      <c r="F696" s="24">
        <v>3575240.3100000005</v>
      </c>
      <c r="G696" s="26">
        <v>0</v>
      </c>
      <c r="H696" s="26">
        <v>244171.08294600001</v>
      </c>
      <c r="I696" s="26">
        <v>94164.384916979994</v>
      </c>
      <c r="J696" s="26">
        <v>364579.49660747999</v>
      </c>
      <c r="K696" s="26">
        <v>0</v>
      </c>
      <c r="L696" s="26"/>
      <c r="M696" s="26">
        <v>169853.75596895997</v>
      </c>
      <c r="N696" s="26">
        <v>0</v>
      </c>
      <c r="O696" s="26">
        <v>832511.57595480001</v>
      </c>
      <c r="P696" s="26">
        <v>0</v>
      </c>
      <c r="Q696" s="26">
        <v>1420720.6060903799</v>
      </c>
      <c r="R696" s="26">
        <v>0</v>
      </c>
      <c r="S696" s="26">
        <v>345127.69589999999</v>
      </c>
      <c r="T696" s="1">
        <v>35752.403100000003</v>
      </c>
      <c r="U696" s="112">
        <v>68359.308515399985</v>
      </c>
      <c r="V696" s="172"/>
    </row>
    <row r="697" spans="1:22" ht="15" customHeight="1" x14ac:dyDescent="0.25">
      <c r="A697" s="4">
        <f t="shared" si="46"/>
        <v>670</v>
      </c>
      <c r="B697" s="22">
        <f t="shared" si="46"/>
        <v>61</v>
      </c>
      <c r="C697" s="2" t="s">
        <v>97</v>
      </c>
      <c r="D697" s="2" t="s">
        <v>427</v>
      </c>
      <c r="E697" s="173" t="s">
        <v>1394</v>
      </c>
      <c r="F697" s="24">
        <v>3560499.38</v>
      </c>
      <c r="G697" s="26">
        <v>0</v>
      </c>
      <c r="H697" s="26">
        <v>243164.34721739998</v>
      </c>
      <c r="I697" s="26">
        <v>93776.139752400006</v>
      </c>
      <c r="J697" s="26">
        <v>363076.31357592001</v>
      </c>
      <c r="K697" s="26">
        <v>0</v>
      </c>
      <c r="L697" s="26"/>
      <c r="M697" s="26">
        <v>169153.43536223998</v>
      </c>
      <c r="N697" s="26">
        <v>0</v>
      </c>
      <c r="O697" s="26">
        <v>829079.08556759998</v>
      </c>
      <c r="P697" s="26">
        <v>0</v>
      </c>
      <c r="Q697" s="26">
        <v>1414862.8917393603</v>
      </c>
      <c r="R697" s="26">
        <v>0</v>
      </c>
      <c r="S697" s="26">
        <v>343704.71400000004</v>
      </c>
      <c r="T697" s="1">
        <v>35604.993799999997</v>
      </c>
      <c r="U697" s="112">
        <v>68077.458985079997</v>
      </c>
      <c r="V697" s="172"/>
    </row>
    <row r="698" spans="1:22" ht="15" customHeight="1" x14ac:dyDescent="0.25">
      <c r="A698" s="4">
        <f t="shared" si="46"/>
        <v>671</v>
      </c>
      <c r="B698" s="22">
        <f t="shared" si="46"/>
        <v>62</v>
      </c>
      <c r="C698" s="2" t="s">
        <v>97</v>
      </c>
      <c r="D698" s="2" t="s">
        <v>428</v>
      </c>
      <c r="E698" s="173" t="s">
        <v>1394</v>
      </c>
      <c r="F698" s="24">
        <v>940744.16</v>
      </c>
      <c r="G698" s="26">
        <v>0</v>
      </c>
      <c r="H698" s="26">
        <v>0</v>
      </c>
      <c r="I698" s="26">
        <v>0</v>
      </c>
      <c r="J698" s="26">
        <v>0</v>
      </c>
      <c r="K698" s="26">
        <v>0</v>
      </c>
      <c r="L698" s="26"/>
      <c r="M698" s="26">
        <v>0</v>
      </c>
      <c r="N698" s="26">
        <v>0</v>
      </c>
      <c r="O698" s="26">
        <v>828551.01147839997</v>
      </c>
      <c r="P698" s="26">
        <v>0</v>
      </c>
      <c r="Q698" s="26">
        <v>0</v>
      </c>
      <c r="R698" s="26">
        <v>0</v>
      </c>
      <c r="S698" s="26">
        <v>84666.974400000006</v>
      </c>
      <c r="T698" s="1">
        <v>9407.4416000000001</v>
      </c>
      <c r="U698" s="112">
        <v>18118.732521599999</v>
      </c>
      <c r="V698" s="172"/>
    </row>
    <row r="699" spans="1:22" ht="15" customHeight="1" x14ac:dyDescent="0.25">
      <c r="A699" s="4">
        <f t="shared" si="46"/>
        <v>672</v>
      </c>
      <c r="B699" s="22">
        <f t="shared" si="46"/>
        <v>63</v>
      </c>
      <c r="C699" s="2" t="s">
        <v>97</v>
      </c>
      <c r="D699" s="2" t="s">
        <v>429</v>
      </c>
      <c r="E699" s="173" t="s">
        <v>1394</v>
      </c>
      <c r="F699" s="24">
        <v>1937851.2300000002</v>
      </c>
      <c r="G699" s="26">
        <v>0</v>
      </c>
      <c r="H699" s="26">
        <v>243396.67419689998</v>
      </c>
      <c r="I699" s="26">
        <v>93865.734790379996</v>
      </c>
      <c r="J699" s="26">
        <v>363423.20261520002</v>
      </c>
      <c r="K699" s="26">
        <v>0</v>
      </c>
      <c r="L699" s="26"/>
      <c r="M699" s="26">
        <v>169315.05076079999</v>
      </c>
      <c r="N699" s="26">
        <v>0</v>
      </c>
      <c r="O699" s="26">
        <v>829871.19670139998</v>
      </c>
      <c r="P699" s="26">
        <v>0</v>
      </c>
      <c r="Q699" s="26">
        <v>0</v>
      </c>
      <c r="R699" s="26">
        <v>0</v>
      </c>
      <c r="S699" s="26">
        <v>181428.10390000002</v>
      </c>
      <c r="T699" s="1">
        <v>19378.512299999999</v>
      </c>
      <c r="U699" s="112">
        <v>37172.754735319999</v>
      </c>
      <c r="V699" s="172"/>
    </row>
    <row r="700" spans="1:22" ht="15" customHeight="1" x14ac:dyDescent="0.25">
      <c r="A700" s="4">
        <f t="shared" si="46"/>
        <v>673</v>
      </c>
      <c r="B700" s="22">
        <f t="shared" si="46"/>
        <v>64</v>
      </c>
      <c r="C700" s="2" t="s">
        <v>97</v>
      </c>
      <c r="D700" s="2" t="s">
        <v>99</v>
      </c>
      <c r="E700" s="173" t="s">
        <v>1394</v>
      </c>
      <c r="F700" s="24">
        <v>2529788.92</v>
      </c>
      <c r="G700" s="26">
        <v>0</v>
      </c>
      <c r="H700" s="26">
        <v>0</v>
      </c>
      <c r="I700" s="26">
        <v>2203329.77902968</v>
      </c>
      <c r="J700" s="26">
        <v>0</v>
      </c>
      <c r="K700" s="26">
        <v>0</v>
      </c>
      <c r="L700" s="26"/>
      <c r="M700" s="26">
        <v>0</v>
      </c>
      <c r="N700" s="26">
        <v>0</v>
      </c>
      <c r="O700" s="26">
        <v>0</v>
      </c>
      <c r="P700" s="26">
        <v>0</v>
      </c>
      <c r="Q700" s="26">
        <v>0</v>
      </c>
      <c r="R700" s="26">
        <v>0</v>
      </c>
      <c r="S700" s="26">
        <v>252978.89199999999</v>
      </c>
      <c r="T700" s="1">
        <v>25297.889200000001</v>
      </c>
      <c r="U700" s="112">
        <v>48182.359770319999</v>
      </c>
      <c r="V700" s="172"/>
    </row>
    <row r="701" spans="1:22" ht="15" customHeight="1" x14ac:dyDescent="0.25">
      <c r="A701" s="4">
        <f t="shared" si="46"/>
        <v>674</v>
      </c>
      <c r="B701" s="22">
        <f t="shared" si="46"/>
        <v>65</v>
      </c>
      <c r="C701" s="2" t="s">
        <v>97</v>
      </c>
      <c r="D701" s="2" t="s">
        <v>430</v>
      </c>
      <c r="E701" s="173" t="s">
        <v>1394</v>
      </c>
      <c r="F701" s="24">
        <v>3195914.9599999995</v>
      </c>
      <c r="G701" s="26">
        <v>0</v>
      </c>
      <c r="H701" s="26">
        <v>0</v>
      </c>
      <c r="I701" s="26">
        <v>2783494.9180718395</v>
      </c>
      <c r="J701" s="26">
        <v>0</v>
      </c>
      <c r="K701" s="26">
        <v>0</v>
      </c>
      <c r="L701" s="26"/>
      <c r="M701" s="26">
        <v>0</v>
      </c>
      <c r="N701" s="26">
        <v>0</v>
      </c>
      <c r="O701" s="26">
        <v>0</v>
      </c>
      <c r="P701" s="26">
        <v>0</v>
      </c>
      <c r="Q701" s="26">
        <v>0</v>
      </c>
      <c r="R701" s="26">
        <v>0</v>
      </c>
      <c r="S701" s="26">
        <v>319591.49600000004</v>
      </c>
      <c r="T701" s="1">
        <v>31959.149600000001</v>
      </c>
      <c r="U701" s="112">
        <v>60869.396328159986</v>
      </c>
      <c r="V701" s="172"/>
    </row>
    <row r="702" spans="1:22" ht="15" customHeight="1" x14ac:dyDescent="0.25">
      <c r="A702" s="4">
        <f t="shared" ref="A702:B717" si="47">+A701+1</f>
        <v>675</v>
      </c>
      <c r="B702" s="22">
        <f t="shared" si="47"/>
        <v>66</v>
      </c>
      <c r="C702" s="2" t="s">
        <v>97</v>
      </c>
      <c r="D702" s="2" t="s">
        <v>102</v>
      </c>
      <c r="E702" s="173" t="s">
        <v>1394</v>
      </c>
      <c r="F702" s="24">
        <v>8597371.7899999991</v>
      </c>
      <c r="G702" s="26">
        <v>0</v>
      </c>
      <c r="H702" s="26">
        <v>0</v>
      </c>
      <c r="I702" s="26">
        <v>0</v>
      </c>
      <c r="J702" s="26">
        <v>0</v>
      </c>
      <c r="K702" s="26">
        <v>0</v>
      </c>
      <c r="L702" s="26"/>
      <c r="M702" s="26">
        <v>0</v>
      </c>
      <c r="N702" s="26">
        <v>0</v>
      </c>
      <c r="O702" s="26">
        <v>0</v>
      </c>
      <c r="P702" s="26">
        <v>0</v>
      </c>
      <c r="Q702" s="26">
        <v>0</v>
      </c>
      <c r="R702" s="26">
        <v>7487915.3499876596</v>
      </c>
      <c r="S702" s="26">
        <v>859737.179</v>
      </c>
      <c r="T702" s="1">
        <v>85973.717899999989</v>
      </c>
      <c r="U702" s="112">
        <v>163745.54311234</v>
      </c>
      <c r="V702" s="172"/>
    </row>
    <row r="703" spans="1:22" ht="15" customHeight="1" x14ac:dyDescent="0.25">
      <c r="A703" s="4">
        <f t="shared" si="47"/>
        <v>676</v>
      </c>
      <c r="B703" s="22">
        <f t="shared" si="47"/>
        <v>67</v>
      </c>
      <c r="C703" s="2" t="s">
        <v>97</v>
      </c>
      <c r="D703" s="2" t="s">
        <v>431</v>
      </c>
      <c r="E703" s="173" t="s">
        <v>1394</v>
      </c>
      <c r="F703" s="24">
        <v>5671305.6500000004</v>
      </c>
      <c r="G703" s="26">
        <v>0</v>
      </c>
      <c r="H703" s="26">
        <v>0</v>
      </c>
      <c r="I703" s="26">
        <v>4939446.3410900999</v>
      </c>
      <c r="J703" s="26">
        <v>0</v>
      </c>
      <c r="K703" s="26">
        <v>0</v>
      </c>
      <c r="L703" s="26"/>
      <c r="M703" s="26">
        <v>0</v>
      </c>
      <c r="N703" s="26">
        <v>0</v>
      </c>
      <c r="O703" s="26">
        <v>0</v>
      </c>
      <c r="P703" s="26">
        <v>0</v>
      </c>
      <c r="Q703" s="26">
        <v>0</v>
      </c>
      <c r="R703" s="26">
        <v>0</v>
      </c>
      <c r="S703" s="26">
        <v>567130.56500000006</v>
      </c>
      <c r="T703" s="1">
        <v>56713.056500000006</v>
      </c>
      <c r="U703" s="112">
        <v>108015.6874099</v>
      </c>
      <c r="V703" s="172"/>
    </row>
    <row r="704" spans="1:22" ht="15" customHeight="1" x14ac:dyDescent="0.25">
      <c r="A704" s="4">
        <f t="shared" si="47"/>
        <v>677</v>
      </c>
      <c r="B704" s="22">
        <f t="shared" si="47"/>
        <v>68</v>
      </c>
      <c r="C704" s="2" t="s">
        <v>97</v>
      </c>
      <c r="D704" s="2" t="s">
        <v>432</v>
      </c>
      <c r="E704" s="173" t="s">
        <v>1394</v>
      </c>
      <c r="F704" s="24">
        <v>2338396.14</v>
      </c>
      <c r="G704" s="26">
        <v>0</v>
      </c>
      <c r="H704" s="26">
        <v>571668.53858562</v>
      </c>
      <c r="I704" s="26">
        <v>220463.52345612002</v>
      </c>
      <c r="J704" s="26">
        <v>853576.22846748005</v>
      </c>
      <c r="K704" s="26">
        <v>0</v>
      </c>
      <c r="L704" s="26"/>
      <c r="M704" s="26">
        <v>397672.18082759995</v>
      </c>
      <c r="N704" s="26">
        <v>0</v>
      </c>
      <c r="O704" s="26">
        <v>0</v>
      </c>
      <c r="P704" s="26">
        <v>0</v>
      </c>
      <c r="Q704" s="26">
        <v>0</v>
      </c>
      <c r="R704" s="26">
        <v>0</v>
      </c>
      <c r="S704" s="26">
        <v>226947.11490000002</v>
      </c>
      <c r="T704" s="1">
        <v>23383.9614</v>
      </c>
      <c r="U704" s="112">
        <v>44684.592363180003</v>
      </c>
      <c r="V704" s="172"/>
    </row>
    <row r="705" spans="1:22" ht="15" customHeight="1" x14ac:dyDescent="0.25">
      <c r="A705" s="4">
        <f t="shared" si="47"/>
        <v>678</v>
      </c>
      <c r="B705" s="22">
        <f t="shared" si="47"/>
        <v>69</v>
      </c>
      <c r="C705" s="2" t="s">
        <v>97</v>
      </c>
      <c r="D705" s="2" t="s">
        <v>433</v>
      </c>
      <c r="E705" s="173" t="s">
        <v>1394</v>
      </c>
      <c r="F705" s="24">
        <v>10532880.890000001</v>
      </c>
      <c r="G705" s="26">
        <v>0</v>
      </c>
      <c r="H705" s="26">
        <v>0</v>
      </c>
      <c r="I705" s="26">
        <v>539214.05775006011</v>
      </c>
      <c r="J705" s="26">
        <v>0</v>
      </c>
      <c r="K705" s="26">
        <v>0</v>
      </c>
      <c r="L705" s="26"/>
      <c r="M705" s="26">
        <v>0</v>
      </c>
      <c r="N705" s="26">
        <v>0</v>
      </c>
      <c r="O705" s="26">
        <v>0</v>
      </c>
      <c r="P705" s="26">
        <v>0</v>
      </c>
      <c r="Q705" s="26">
        <v>4448331.6324917404</v>
      </c>
      <c r="R705" s="26">
        <v>4186109.0524272607</v>
      </c>
      <c r="S705" s="26">
        <v>1053288.0889999999</v>
      </c>
      <c r="T705" s="1">
        <v>105328.8089</v>
      </c>
      <c r="U705" s="112">
        <v>200609.24943093999</v>
      </c>
      <c r="V705" s="172"/>
    </row>
    <row r="706" spans="1:22" ht="15" customHeight="1" x14ac:dyDescent="0.25">
      <c r="A706" s="4">
        <f t="shared" si="47"/>
        <v>679</v>
      </c>
      <c r="B706" s="22">
        <f t="shared" si="47"/>
        <v>70</v>
      </c>
      <c r="C706" s="2" t="s">
        <v>97</v>
      </c>
      <c r="D706" s="2" t="s">
        <v>434</v>
      </c>
      <c r="E706" s="173" t="s">
        <v>1394</v>
      </c>
      <c r="F706" s="24">
        <v>7665708.8647758998</v>
      </c>
      <c r="G706" s="26">
        <v>0</v>
      </c>
      <c r="H706" s="26">
        <v>0</v>
      </c>
      <c r="I706" s="26">
        <v>534819.48515225993</v>
      </c>
      <c r="J706" s="26">
        <v>0</v>
      </c>
      <c r="K706" s="26">
        <v>0</v>
      </c>
      <c r="L706" s="26"/>
      <c r="M706" s="26">
        <v>0</v>
      </c>
      <c r="N706" s="26">
        <v>0</v>
      </c>
      <c r="O706" s="26">
        <v>0</v>
      </c>
      <c r="P706" s="26">
        <v>0</v>
      </c>
      <c r="Q706" s="26">
        <v>2395084.1800000006</v>
      </c>
      <c r="R706" s="26">
        <v>3387656.69</v>
      </c>
      <c r="S706" s="26">
        <v>1044703.834</v>
      </c>
      <c r="T706" s="1">
        <v>104470.38340000001</v>
      </c>
      <c r="U706" s="112">
        <v>198974.29222363996</v>
      </c>
      <c r="V706" s="172"/>
    </row>
    <row r="707" spans="1:22" ht="15" customHeight="1" x14ac:dyDescent="0.25">
      <c r="A707" s="4">
        <f t="shared" si="47"/>
        <v>680</v>
      </c>
      <c r="B707" s="22">
        <f t="shared" si="47"/>
        <v>71</v>
      </c>
      <c r="C707" s="2" t="s">
        <v>97</v>
      </c>
      <c r="D707" s="2" t="s">
        <v>435</v>
      </c>
      <c r="E707" s="173" t="s">
        <v>1394</v>
      </c>
      <c r="F707" s="24">
        <v>6447926.6599999992</v>
      </c>
      <c r="G707" s="26">
        <v>752239.31649047998</v>
      </c>
      <c r="H707" s="26">
        <v>268952.16291720001</v>
      </c>
      <c r="I707" s="26">
        <v>103721.18896818001</v>
      </c>
      <c r="J707" s="26">
        <v>401580.90436043998</v>
      </c>
      <c r="K707" s="26">
        <v>0</v>
      </c>
      <c r="L707" s="26"/>
      <c r="M707" s="26">
        <v>187092.32263007999</v>
      </c>
      <c r="N707" s="26">
        <v>0</v>
      </c>
      <c r="O707" s="26">
        <v>917003.71206359996</v>
      </c>
      <c r="P707" s="26">
        <v>0</v>
      </c>
      <c r="Q707" s="26">
        <v>1564910.4549300598</v>
      </c>
      <c r="R707" s="26">
        <v>1450242.4280362199</v>
      </c>
      <c r="S707" s="26">
        <v>614243.94929999998</v>
      </c>
      <c r="T707" s="1">
        <v>64479.266599999995</v>
      </c>
      <c r="U707" s="112">
        <v>123460.95370374002</v>
      </c>
      <c r="V707" s="172"/>
    </row>
    <row r="708" spans="1:22" ht="15" customHeight="1" x14ac:dyDescent="0.25">
      <c r="A708" s="4">
        <f t="shared" si="47"/>
        <v>681</v>
      </c>
      <c r="B708" s="22">
        <f t="shared" si="47"/>
        <v>72</v>
      </c>
      <c r="C708" s="2" t="s">
        <v>97</v>
      </c>
      <c r="D708" s="2" t="s">
        <v>436</v>
      </c>
      <c r="E708" s="173" t="s">
        <v>1394</v>
      </c>
      <c r="F708" s="24">
        <v>5100370.22</v>
      </c>
      <c r="G708" s="26">
        <v>504254.60360730003</v>
      </c>
      <c r="H708" s="26">
        <v>0</v>
      </c>
      <c r="I708" s="26">
        <v>144581.43846762</v>
      </c>
      <c r="J708" s="26">
        <v>0</v>
      </c>
      <c r="K708" s="26">
        <v>0</v>
      </c>
      <c r="L708" s="26"/>
      <c r="M708" s="26">
        <v>51458.191375080009</v>
      </c>
      <c r="N708" s="26">
        <v>0</v>
      </c>
      <c r="O708" s="26">
        <v>1458725.7659183999</v>
      </c>
      <c r="P708" s="26">
        <v>0</v>
      </c>
      <c r="Q708" s="26">
        <v>1192747.4385409802</v>
      </c>
      <c r="R708" s="26">
        <v>1122436.7417760002</v>
      </c>
      <c r="S708" s="26">
        <v>477320.55450000003</v>
      </c>
      <c r="T708" s="1">
        <v>51003.702200000007</v>
      </c>
      <c r="U708" s="112">
        <v>97841.783614620028</v>
      </c>
      <c r="V708" s="172"/>
    </row>
    <row r="709" spans="1:22" ht="15" customHeight="1" x14ac:dyDescent="0.25">
      <c r="A709" s="4">
        <f t="shared" si="47"/>
        <v>682</v>
      </c>
      <c r="B709" s="22">
        <f t="shared" si="47"/>
        <v>73</v>
      </c>
      <c r="C709" s="2" t="s">
        <v>97</v>
      </c>
      <c r="D709" s="2" t="s">
        <v>437</v>
      </c>
      <c r="E709" s="173" t="s">
        <v>1394</v>
      </c>
      <c r="F709" s="24">
        <v>9908604.8200000003</v>
      </c>
      <c r="G709" s="26">
        <v>1243399.109778</v>
      </c>
      <c r="H709" s="26">
        <v>436484.48827199999</v>
      </c>
      <c r="I709" s="26">
        <v>162931.69384800002</v>
      </c>
      <c r="J709" s="26">
        <v>694657.93781999999</v>
      </c>
      <c r="K709" s="26">
        <v>0</v>
      </c>
      <c r="L709" s="26"/>
      <c r="M709" s="26">
        <v>293374.45485600003</v>
      </c>
      <c r="N709" s="26">
        <v>0</v>
      </c>
      <c r="O709" s="26">
        <v>1517070.0897240001</v>
      </c>
      <c r="P709" s="26">
        <v>0</v>
      </c>
      <c r="Q709" s="26">
        <v>2656012.9951320007</v>
      </c>
      <c r="R709" s="26">
        <v>2452624.8518940005</v>
      </c>
      <c r="S709" s="26">
        <v>200999.19</v>
      </c>
      <c r="T709" s="26">
        <v>44254.29</v>
      </c>
      <c r="U709" s="112">
        <v>206795.71867600005</v>
      </c>
      <c r="V709" s="172"/>
    </row>
    <row r="710" spans="1:22" ht="15" customHeight="1" x14ac:dyDescent="0.25">
      <c r="A710" s="4">
        <f t="shared" si="47"/>
        <v>683</v>
      </c>
      <c r="B710" s="22">
        <f t="shared" si="47"/>
        <v>74</v>
      </c>
      <c r="C710" s="2" t="s">
        <v>97</v>
      </c>
      <c r="D710" s="2" t="s">
        <v>438</v>
      </c>
      <c r="E710" s="173" t="s">
        <v>1394</v>
      </c>
      <c r="F710" s="24">
        <v>15725291.893853102</v>
      </c>
      <c r="G710" s="26">
        <v>1982569.0893960001</v>
      </c>
      <c r="H710" s="26">
        <v>707536.40189400013</v>
      </c>
      <c r="I710" s="26">
        <v>266161.51669800002</v>
      </c>
      <c r="J710" s="26">
        <v>1114341.1656299999</v>
      </c>
      <c r="K710" s="26">
        <v>0</v>
      </c>
      <c r="L710" s="26"/>
      <c r="M710" s="26">
        <v>465595.215624</v>
      </c>
      <c r="N710" s="26">
        <v>0</v>
      </c>
      <c r="O710" s="26">
        <v>2428059.3594599999</v>
      </c>
      <c r="P710" s="26">
        <v>0</v>
      </c>
      <c r="Q710" s="26">
        <v>4233842.7148080012</v>
      </c>
      <c r="R710" s="26">
        <v>3915159.305526</v>
      </c>
      <c r="S710" s="26">
        <v>236339.21393736167</v>
      </c>
      <c r="T710" s="26">
        <v>45191.42</v>
      </c>
      <c r="U710" s="112">
        <v>330496.49087974051</v>
      </c>
      <c r="V710" s="172"/>
    </row>
    <row r="711" spans="1:22" ht="15" customHeight="1" x14ac:dyDescent="0.25">
      <c r="A711" s="4">
        <f t="shared" si="47"/>
        <v>684</v>
      </c>
      <c r="B711" s="22">
        <f t="shared" si="47"/>
        <v>75</v>
      </c>
      <c r="C711" s="2" t="s">
        <v>97</v>
      </c>
      <c r="D711" s="2" t="s">
        <v>439</v>
      </c>
      <c r="E711" s="173" t="s">
        <v>1394</v>
      </c>
      <c r="F711" s="24">
        <v>15638032.311990665</v>
      </c>
      <c r="G711" s="26">
        <v>1971394.0743420001</v>
      </c>
      <c r="H711" s="26">
        <v>703458.66376800009</v>
      </c>
      <c r="I711" s="26">
        <v>264611.95252799999</v>
      </c>
      <c r="J711" s="26">
        <v>1108033.716762</v>
      </c>
      <c r="K711" s="26">
        <v>0</v>
      </c>
      <c r="L711" s="26"/>
      <c r="M711" s="26">
        <v>463011.63333600003</v>
      </c>
      <c r="N711" s="26">
        <v>0</v>
      </c>
      <c r="O711" s="26">
        <v>2414358.9888179996</v>
      </c>
      <c r="P711" s="26">
        <v>0</v>
      </c>
      <c r="Q711" s="26">
        <v>4210140.8662320003</v>
      </c>
      <c r="R711" s="26">
        <v>3892756.9692479996</v>
      </c>
      <c r="S711" s="26">
        <v>236019.06203419669</v>
      </c>
      <c r="T711" s="26">
        <v>45619.56</v>
      </c>
      <c r="U711" s="112">
        <v>328626.82492246822</v>
      </c>
      <c r="V711" s="172"/>
    </row>
    <row r="712" spans="1:22" ht="15" customHeight="1" x14ac:dyDescent="0.25">
      <c r="A712" s="4">
        <f t="shared" si="47"/>
        <v>685</v>
      </c>
      <c r="B712" s="22">
        <f t="shared" si="47"/>
        <v>76</v>
      </c>
      <c r="C712" s="2" t="s">
        <v>97</v>
      </c>
      <c r="D712" s="2" t="s">
        <v>440</v>
      </c>
      <c r="E712" s="173" t="s">
        <v>1394</v>
      </c>
      <c r="F712" s="24">
        <v>8016228.5700000012</v>
      </c>
      <c r="G712" s="26">
        <v>1140473.6608859999</v>
      </c>
      <c r="H712" s="26">
        <v>0</v>
      </c>
      <c r="I712" s="26">
        <v>146300.50428000002</v>
      </c>
      <c r="J712" s="26">
        <v>0</v>
      </c>
      <c r="K712" s="26">
        <v>0</v>
      </c>
      <c r="L712" s="26"/>
      <c r="M712" s="26">
        <v>270232.12082999997</v>
      </c>
      <c r="N712" s="26">
        <v>0</v>
      </c>
      <c r="O712" s="26">
        <v>1389641.9158020001</v>
      </c>
      <c r="P712" s="26">
        <v>0</v>
      </c>
      <c r="Q712" s="26">
        <v>2438958.4582440001</v>
      </c>
      <c r="R712" s="26">
        <v>2254032.7098240005</v>
      </c>
      <c r="S712" s="26">
        <v>165394.78</v>
      </c>
      <c r="T712" s="26">
        <v>44130.979999999996</v>
      </c>
      <c r="U712" s="112">
        <v>167063.440134</v>
      </c>
      <c r="V712" s="172"/>
    </row>
    <row r="713" spans="1:22" ht="15" customHeight="1" x14ac:dyDescent="0.25">
      <c r="A713" s="4">
        <f t="shared" si="47"/>
        <v>686</v>
      </c>
      <c r="B713" s="22">
        <f t="shared" si="47"/>
        <v>77</v>
      </c>
      <c r="C713" s="2" t="s">
        <v>97</v>
      </c>
      <c r="D713" s="2" t="s">
        <v>441</v>
      </c>
      <c r="E713" s="173" t="s">
        <v>1394</v>
      </c>
      <c r="F713" s="24">
        <v>2293840.42</v>
      </c>
      <c r="G713" s="26">
        <v>943755.90929256007</v>
      </c>
      <c r="H713" s="26">
        <v>0</v>
      </c>
      <c r="I713" s="26">
        <v>576950.84846699995</v>
      </c>
      <c r="J713" s="26">
        <v>439929.92612436</v>
      </c>
      <c r="K713" s="26">
        <v>0</v>
      </c>
      <c r="L713" s="26"/>
      <c r="M713" s="26">
        <v>46894.9827066</v>
      </c>
      <c r="N713" s="26">
        <v>0</v>
      </c>
      <c r="O713" s="26">
        <v>0</v>
      </c>
      <c r="P713" s="26">
        <v>0</v>
      </c>
      <c r="Q713" s="26">
        <v>0</v>
      </c>
      <c r="R713" s="26">
        <v>0</v>
      </c>
      <c r="S713" s="26">
        <v>219469.69759999998</v>
      </c>
      <c r="T713" s="1">
        <v>22938.404200000004</v>
      </c>
      <c r="U713" s="112">
        <v>43900.65160948001</v>
      </c>
      <c r="V713" s="172"/>
    </row>
    <row r="714" spans="1:22" ht="15" customHeight="1" x14ac:dyDescent="0.25">
      <c r="A714" s="4">
        <f t="shared" si="47"/>
        <v>687</v>
      </c>
      <c r="B714" s="22">
        <f t="shared" si="47"/>
        <v>78</v>
      </c>
      <c r="C714" s="2" t="s">
        <v>97</v>
      </c>
      <c r="D714" s="2" t="s">
        <v>442</v>
      </c>
      <c r="E714" s="173" t="s">
        <v>1394</v>
      </c>
      <c r="F714" s="24">
        <v>1478022.6186027201</v>
      </c>
      <c r="G714" s="26"/>
      <c r="H714" s="26">
        <v>0</v>
      </c>
      <c r="I714" s="26">
        <v>499223.44711008004</v>
      </c>
      <c r="J714" s="26">
        <v>425443.60992000002</v>
      </c>
      <c r="K714" s="26">
        <v>0</v>
      </c>
      <c r="L714" s="26"/>
      <c r="M714" s="26">
        <v>177679.34772671998</v>
      </c>
      <c r="N714" s="26">
        <v>0</v>
      </c>
      <c r="O714" s="26">
        <v>0</v>
      </c>
      <c r="P714" s="26">
        <v>0</v>
      </c>
      <c r="Q714" s="26">
        <v>0</v>
      </c>
      <c r="R714" s="26">
        <v>0</v>
      </c>
      <c r="S714" s="26">
        <v>281303.4768</v>
      </c>
      <c r="T714" s="1">
        <v>32191.570400000001</v>
      </c>
      <c r="U714" s="112">
        <v>62181.166645920006</v>
      </c>
      <c r="V714" s="172"/>
    </row>
    <row r="715" spans="1:22" ht="15" customHeight="1" x14ac:dyDescent="0.25">
      <c r="A715" s="4">
        <f t="shared" si="47"/>
        <v>688</v>
      </c>
      <c r="B715" s="22">
        <f t="shared" si="47"/>
        <v>79</v>
      </c>
      <c r="C715" s="2" t="s">
        <v>97</v>
      </c>
      <c r="D715" s="2" t="s">
        <v>443</v>
      </c>
      <c r="E715" s="173" t="s">
        <v>1394</v>
      </c>
      <c r="F715" s="24">
        <v>6351355.9299999997</v>
      </c>
      <c r="G715" s="26">
        <v>1319645.0192616598</v>
      </c>
      <c r="H715" s="26">
        <v>802983.70469520008</v>
      </c>
      <c r="I715" s="26">
        <v>378372.70067058003</v>
      </c>
      <c r="J715" s="26">
        <v>0</v>
      </c>
      <c r="K715" s="26">
        <v>0</v>
      </c>
      <c r="L715" s="26"/>
      <c r="M715" s="26">
        <v>134667.18168371997</v>
      </c>
      <c r="N715" s="26">
        <v>0</v>
      </c>
      <c r="O715" s="26">
        <v>0</v>
      </c>
      <c r="P715" s="26">
        <v>0</v>
      </c>
      <c r="Q715" s="26">
        <v>0</v>
      </c>
      <c r="R715" s="26">
        <v>2937440.8278188398</v>
      </c>
      <c r="S715" s="26">
        <v>592860.32070000004</v>
      </c>
      <c r="T715" s="1">
        <v>63513.559300000001</v>
      </c>
      <c r="U715" s="112">
        <v>121872.61587000001</v>
      </c>
      <c r="V715" s="172"/>
    </row>
    <row r="716" spans="1:22" ht="15" customHeight="1" x14ac:dyDescent="0.25">
      <c r="A716" s="4">
        <f t="shared" si="47"/>
        <v>689</v>
      </c>
      <c r="B716" s="22">
        <f t="shared" si="47"/>
        <v>80</v>
      </c>
      <c r="C716" s="2" t="s">
        <v>97</v>
      </c>
      <c r="D716" s="2" t="s">
        <v>1339</v>
      </c>
      <c r="E716" s="173" t="s">
        <v>1394</v>
      </c>
      <c r="F716" s="24">
        <v>5451689.1200000001</v>
      </c>
      <c r="G716" s="26">
        <v>363290.72287871997</v>
      </c>
      <c r="H716" s="26">
        <v>214615.05863657998</v>
      </c>
      <c r="I716" s="26">
        <v>58541.42568665999</v>
      </c>
      <c r="J716" s="26">
        <v>381755.57045975997</v>
      </c>
      <c r="K716" s="26">
        <v>86354.575628579987</v>
      </c>
      <c r="L716" s="26"/>
      <c r="M716" s="26">
        <v>163401.1566474</v>
      </c>
      <c r="N716" s="26">
        <v>0</v>
      </c>
      <c r="O716" s="26">
        <v>1223176.6177218002</v>
      </c>
      <c r="P716" s="26">
        <v>0</v>
      </c>
      <c r="Q716" s="26">
        <v>715119.65295203996</v>
      </c>
      <c r="R716" s="26">
        <v>1540149.79012062</v>
      </c>
      <c r="S716" s="26">
        <v>546973.40320000006</v>
      </c>
      <c r="T716" s="1">
        <v>54516.891200000005</v>
      </c>
      <c r="U716" s="112">
        <v>103794.25486784001</v>
      </c>
      <c r="V716" s="172"/>
    </row>
    <row r="717" spans="1:22" ht="15" customHeight="1" x14ac:dyDescent="0.25">
      <c r="A717" s="4">
        <f t="shared" si="47"/>
        <v>690</v>
      </c>
      <c r="B717" s="22">
        <f t="shared" si="47"/>
        <v>81</v>
      </c>
      <c r="C717" s="2" t="s">
        <v>97</v>
      </c>
      <c r="D717" s="2" t="s">
        <v>444</v>
      </c>
      <c r="E717" s="173" t="s">
        <v>1394</v>
      </c>
      <c r="F717" s="24">
        <v>9199388.6099999994</v>
      </c>
      <c r="G717" s="26">
        <v>1073235.1927042201</v>
      </c>
      <c r="H717" s="26">
        <v>383719.53953382</v>
      </c>
      <c r="I717" s="26">
        <v>147981.13773029999</v>
      </c>
      <c r="J717" s="26">
        <v>572943.67738271994</v>
      </c>
      <c r="K717" s="26">
        <v>0</v>
      </c>
      <c r="L717" s="26"/>
      <c r="M717" s="26">
        <v>266928.43064327998</v>
      </c>
      <c r="N717" s="26">
        <v>0</v>
      </c>
      <c r="O717" s="26">
        <v>1308307.9244634002</v>
      </c>
      <c r="P717" s="26">
        <v>0</v>
      </c>
      <c r="Q717" s="26">
        <v>2232689.6906269197</v>
      </c>
      <c r="R717" s="26">
        <v>2069090.4838350599</v>
      </c>
      <c r="S717" s="26">
        <v>876354.38370000012</v>
      </c>
      <c r="T717" s="1">
        <v>91993.886100000018</v>
      </c>
      <c r="U717" s="112">
        <v>176144.26328028005</v>
      </c>
      <c r="V717" s="172"/>
    </row>
    <row r="718" spans="1:22" ht="15" customHeight="1" x14ac:dyDescent="0.25">
      <c r="A718" s="4">
        <f t="shared" ref="A718:B733" si="48">+A717+1</f>
        <v>691</v>
      </c>
      <c r="B718" s="22">
        <f t="shared" si="48"/>
        <v>82</v>
      </c>
      <c r="C718" s="2" t="s">
        <v>97</v>
      </c>
      <c r="D718" s="2" t="s">
        <v>445</v>
      </c>
      <c r="E718" s="173" t="s">
        <v>1394</v>
      </c>
      <c r="F718" s="24">
        <v>6074752.6600000011</v>
      </c>
      <c r="G718" s="26">
        <v>708703.44169716001</v>
      </c>
      <c r="H718" s="26">
        <v>253386.54270552</v>
      </c>
      <c r="I718" s="26">
        <v>97718.321423520014</v>
      </c>
      <c r="J718" s="26">
        <v>378339.39764039998</v>
      </c>
      <c r="K718" s="26">
        <v>0</v>
      </c>
      <c r="L718" s="26"/>
      <c r="M718" s="26">
        <v>176264.34027384</v>
      </c>
      <c r="N718" s="26">
        <v>0</v>
      </c>
      <c r="O718" s="26">
        <v>863932.08995100006</v>
      </c>
      <c r="P718" s="26">
        <v>0</v>
      </c>
      <c r="Q718" s="26">
        <v>1474341.2026438201</v>
      </c>
      <c r="R718" s="26">
        <v>1366309.5926533202</v>
      </c>
      <c r="S718" s="26">
        <v>578694.55810000002</v>
      </c>
      <c r="T718" s="1">
        <v>60747.526600000005</v>
      </c>
      <c r="U718" s="112">
        <v>116315.64631142</v>
      </c>
      <c r="V718" s="172"/>
    </row>
    <row r="719" spans="1:22" ht="15" customHeight="1" x14ac:dyDescent="0.25">
      <c r="A719" s="4">
        <f t="shared" si="48"/>
        <v>692</v>
      </c>
      <c r="B719" s="22">
        <f t="shared" si="48"/>
        <v>83</v>
      </c>
      <c r="C719" s="2" t="s">
        <v>97</v>
      </c>
      <c r="D719" s="2" t="s">
        <v>446</v>
      </c>
      <c r="E719" s="173" t="s">
        <v>1394</v>
      </c>
      <c r="F719" s="24">
        <v>8215397.5</v>
      </c>
      <c r="G719" s="26">
        <v>958439.09789628</v>
      </c>
      <c r="H719" s="26">
        <v>342675.87583151995</v>
      </c>
      <c r="I719" s="26">
        <v>132152.68102049999</v>
      </c>
      <c r="J719" s="26">
        <v>511660.09579188004</v>
      </c>
      <c r="K719" s="26">
        <v>0</v>
      </c>
      <c r="L719" s="26"/>
      <c r="M719" s="26">
        <v>238377.0546108</v>
      </c>
      <c r="N719" s="26">
        <v>0</v>
      </c>
      <c r="O719" s="26">
        <v>1168367.8240332</v>
      </c>
      <c r="P719" s="26">
        <v>0</v>
      </c>
      <c r="Q719" s="26">
        <v>1993875.2534861998</v>
      </c>
      <c r="R719" s="26">
        <v>1847775.0541429201</v>
      </c>
      <c r="S719" s="26">
        <v>782617.18449999997</v>
      </c>
      <c r="T719" s="1">
        <v>82153.975000000006</v>
      </c>
      <c r="U719" s="112">
        <v>157303.40368670004</v>
      </c>
      <c r="V719" s="172"/>
    </row>
    <row r="720" spans="1:22" ht="15" customHeight="1" x14ac:dyDescent="0.25">
      <c r="A720" s="4">
        <f t="shared" si="48"/>
        <v>693</v>
      </c>
      <c r="B720" s="22">
        <f t="shared" si="48"/>
        <v>84</v>
      </c>
      <c r="C720" s="2" t="s">
        <v>97</v>
      </c>
      <c r="D720" s="2" t="s">
        <v>447</v>
      </c>
      <c r="E720" s="173" t="s">
        <v>1394</v>
      </c>
      <c r="F720" s="24">
        <v>6041334.0900000008</v>
      </c>
      <c r="G720" s="26">
        <v>704804.70105864003</v>
      </c>
      <c r="H720" s="26">
        <v>251992.60695713997</v>
      </c>
      <c r="I720" s="26">
        <v>97180.751195639998</v>
      </c>
      <c r="J720" s="26">
        <v>376258.06340471999</v>
      </c>
      <c r="K720" s="26">
        <v>0</v>
      </c>
      <c r="L720" s="26"/>
      <c r="M720" s="26">
        <v>175294.67665332</v>
      </c>
      <c r="N720" s="26">
        <v>0</v>
      </c>
      <c r="O720" s="26">
        <v>859179.40553340013</v>
      </c>
      <c r="P720" s="26">
        <v>0</v>
      </c>
      <c r="Q720" s="26">
        <v>1466230.5219046799</v>
      </c>
      <c r="R720" s="26">
        <v>1358793.2247951599</v>
      </c>
      <c r="S720" s="26">
        <v>575511.02960000001</v>
      </c>
      <c r="T720" s="1">
        <v>60413.340900000003</v>
      </c>
      <c r="U720" s="112">
        <v>115675.76799729999</v>
      </c>
      <c r="V720" s="172"/>
    </row>
    <row r="721" spans="1:22" ht="15" customHeight="1" x14ac:dyDescent="0.25">
      <c r="A721" s="4">
        <f t="shared" si="48"/>
        <v>694</v>
      </c>
      <c r="B721" s="22">
        <f t="shared" si="48"/>
        <v>85</v>
      </c>
      <c r="C721" s="2" t="s">
        <v>97</v>
      </c>
      <c r="D721" s="2" t="s">
        <v>448</v>
      </c>
      <c r="E721" s="173" t="s">
        <v>1394</v>
      </c>
      <c r="F721" s="24">
        <v>6245558.6600000001</v>
      </c>
      <c r="G721" s="26">
        <v>728630.30564142007</v>
      </c>
      <c r="H721" s="26">
        <v>260511.10319724001</v>
      </c>
      <c r="I721" s="26">
        <v>100465.90258824</v>
      </c>
      <c r="J721" s="26">
        <v>388977.29731979995</v>
      </c>
      <c r="K721" s="26">
        <v>0</v>
      </c>
      <c r="L721" s="26"/>
      <c r="M721" s="26">
        <v>181220.43394307999</v>
      </c>
      <c r="N721" s="26">
        <v>0</v>
      </c>
      <c r="O721" s="26">
        <v>888223.57732080005</v>
      </c>
      <c r="P721" s="26">
        <v>0</v>
      </c>
      <c r="Q721" s="26">
        <v>1515795.7824433201</v>
      </c>
      <c r="R721" s="26">
        <v>1404726.6158633402</v>
      </c>
      <c r="S721" s="26">
        <v>594965.92000000004</v>
      </c>
      <c r="T721" s="1">
        <v>62455.586600000002</v>
      </c>
      <c r="U721" s="112">
        <v>119586.13508276001</v>
      </c>
      <c r="V721" s="172"/>
    </row>
    <row r="722" spans="1:22" ht="15" customHeight="1" x14ac:dyDescent="0.25">
      <c r="A722" s="4">
        <f t="shared" si="48"/>
        <v>695</v>
      </c>
      <c r="B722" s="22">
        <f t="shared" si="48"/>
        <v>86</v>
      </c>
      <c r="C722" s="2" t="s">
        <v>97</v>
      </c>
      <c r="D722" s="2" t="s">
        <v>449</v>
      </c>
      <c r="E722" s="173" t="s">
        <v>1394</v>
      </c>
      <c r="F722" s="24">
        <v>3220023.74</v>
      </c>
      <c r="G722" s="26">
        <v>0</v>
      </c>
      <c r="H722" s="26">
        <v>0</v>
      </c>
      <c r="I722" s="26">
        <v>0</v>
      </c>
      <c r="J722" s="26">
        <v>0</v>
      </c>
      <c r="K722" s="26">
        <v>0</v>
      </c>
      <c r="L722" s="26"/>
      <c r="M722" s="26">
        <v>0</v>
      </c>
      <c r="N722" s="26">
        <v>0</v>
      </c>
      <c r="O722" s="26">
        <v>0</v>
      </c>
      <c r="P722" s="26">
        <v>0</v>
      </c>
      <c r="Q722" s="26">
        <v>2804492.5564479604</v>
      </c>
      <c r="R722" s="26">
        <v>0</v>
      </c>
      <c r="S722" s="26">
        <v>322002.37400000007</v>
      </c>
      <c r="T722" s="1">
        <v>32200.237400000002</v>
      </c>
      <c r="U722" s="112">
        <v>61328.572152040011</v>
      </c>
      <c r="V722" s="172"/>
    </row>
    <row r="723" spans="1:22" ht="15" customHeight="1" x14ac:dyDescent="0.25">
      <c r="A723" s="4">
        <f t="shared" si="48"/>
        <v>696</v>
      </c>
      <c r="B723" s="22">
        <f t="shared" si="48"/>
        <v>87</v>
      </c>
      <c r="C723" s="2" t="s">
        <v>97</v>
      </c>
      <c r="D723" s="2" t="s">
        <v>450</v>
      </c>
      <c r="E723" s="173" t="s">
        <v>1394</v>
      </c>
      <c r="F723" s="24">
        <v>14748756.759999998</v>
      </c>
      <c r="G723" s="26">
        <v>0</v>
      </c>
      <c r="H723" s="26">
        <v>0</v>
      </c>
      <c r="I723" s="26">
        <v>0</v>
      </c>
      <c r="J723" s="26">
        <v>0</v>
      </c>
      <c r="K723" s="26">
        <v>0</v>
      </c>
      <c r="L723" s="26"/>
      <c r="M723" s="26">
        <v>0</v>
      </c>
      <c r="N723" s="26">
        <v>0</v>
      </c>
      <c r="O723" s="26">
        <v>3003431.4051461997</v>
      </c>
      <c r="P723" s="26">
        <v>0</v>
      </c>
      <c r="Q723" s="26">
        <v>5125498.5329729998</v>
      </c>
      <c r="R723" s="26">
        <v>4749930.2170870192</v>
      </c>
      <c r="S723" s="26">
        <v>1440774.4497</v>
      </c>
      <c r="T723" s="1">
        <v>147487.56759999998</v>
      </c>
      <c r="U723" s="112">
        <v>281634.58749377995</v>
      </c>
      <c r="V723" s="172"/>
    </row>
    <row r="724" spans="1:22" ht="15" customHeight="1" x14ac:dyDescent="0.25">
      <c r="A724" s="4">
        <f t="shared" si="48"/>
        <v>697</v>
      </c>
      <c r="B724" s="22">
        <f t="shared" si="48"/>
        <v>88</v>
      </c>
      <c r="C724" s="2" t="s">
        <v>97</v>
      </c>
      <c r="D724" s="2" t="s">
        <v>451</v>
      </c>
      <c r="E724" s="173" t="s">
        <v>1394</v>
      </c>
      <c r="F724" s="24">
        <v>18690261.329999998</v>
      </c>
      <c r="G724" s="26">
        <v>2180476.0112444405</v>
      </c>
      <c r="H724" s="26">
        <v>779597.29207374004</v>
      </c>
      <c r="I724" s="26">
        <v>300651.08244822</v>
      </c>
      <c r="J724" s="26">
        <v>1164041.16118668</v>
      </c>
      <c r="K724" s="26">
        <v>0</v>
      </c>
      <c r="L724" s="26"/>
      <c r="M724" s="26">
        <v>542314.52921856008</v>
      </c>
      <c r="N724" s="26">
        <v>0</v>
      </c>
      <c r="O724" s="26">
        <v>2658069.7970400001</v>
      </c>
      <c r="P724" s="26">
        <v>0</v>
      </c>
      <c r="Q724" s="26">
        <v>4536122.5240988992</v>
      </c>
      <c r="R724" s="26">
        <v>4203740.4361743005</v>
      </c>
      <c r="S724" s="26">
        <v>1780476.1973000001</v>
      </c>
      <c r="T724" s="1">
        <v>186902.6133</v>
      </c>
      <c r="U724" s="112">
        <v>357869.68591515993</v>
      </c>
      <c r="V724" s="172"/>
    </row>
    <row r="725" spans="1:22" ht="15" customHeight="1" x14ac:dyDescent="0.25">
      <c r="A725" s="4">
        <f t="shared" si="48"/>
        <v>698</v>
      </c>
      <c r="B725" s="22">
        <f t="shared" si="48"/>
        <v>89</v>
      </c>
      <c r="C725" s="2" t="s">
        <v>97</v>
      </c>
      <c r="D725" s="2" t="s">
        <v>452</v>
      </c>
      <c r="E725" s="173" t="s">
        <v>1394</v>
      </c>
      <c r="F725" s="24">
        <v>6638430.0800000001</v>
      </c>
      <c r="G725" s="26">
        <v>0</v>
      </c>
      <c r="H725" s="26">
        <v>1537093.37737704</v>
      </c>
      <c r="I725" s="26">
        <v>0</v>
      </c>
      <c r="J725" s="26">
        <v>0</v>
      </c>
      <c r="K725" s="26">
        <v>0</v>
      </c>
      <c r="L725" s="26"/>
      <c r="M725" s="26">
        <v>165522.5265834</v>
      </c>
      <c r="N725" s="26">
        <v>0</v>
      </c>
      <c r="O725" s="26">
        <v>0</v>
      </c>
      <c r="P725" s="26">
        <v>0</v>
      </c>
      <c r="Q725" s="26">
        <v>4094352.3762955796</v>
      </c>
      <c r="R725" s="26">
        <v>0</v>
      </c>
      <c r="S725" s="26">
        <v>648309.54349999991</v>
      </c>
      <c r="T725" s="1">
        <v>66384.300799999997</v>
      </c>
      <c r="U725" s="112">
        <v>126767.95544398</v>
      </c>
      <c r="V725" s="172"/>
    </row>
    <row r="726" spans="1:22" ht="15" customHeight="1" x14ac:dyDescent="0.25">
      <c r="A726" s="4">
        <f t="shared" si="48"/>
        <v>699</v>
      </c>
      <c r="B726" s="22">
        <f t="shared" si="48"/>
        <v>90</v>
      </c>
      <c r="C726" s="2" t="s">
        <v>97</v>
      </c>
      <c r="D726" s="2" t="s">
        <v>453</v>
      </c>
      <c r="E726" s="173" t="s">
        <v>1394</v>
      </c>
      <c r="F726" s="24">
        <v>20424271.119999997</v>
      </c>
      <c r="G726" s="26">
        <v>3880461.3812546395</v>
      </c>
      <c r="H726" s="26">
        <v>2361201.0958737601</v>
      </c>
      <c r="I726" s="26">
        <v>1112617.8937948202</v>
      </c>
      <c r="J726" s="26">
        <v>948184.97499599995</v>
      </c>
      <c r="K726" s="26">
        <v>0</v>
      </c>
      <c r="L726" s="26"/>
      <c r="M726" s="26">
        <v>395993.45985528</v>
      </c>
      <c r="N726" s="26">
        <v>0</v>
      </c>
      <c r="O726" s="26">
        <v>0</v>
      </c>
      <c r="P726" s="26">
        <v>0</v>
      </c>
      <c r="Q726" s="26">
        <v>9178717.215051299</v>
      </c>
      <c r="R726" s="26">
        <v>0</v>
      </c>
      <c r="S726" s="26">
        <v>1951914.7557999999</v>
      </c>
      <c r="T726" s="1">
        <v>204242.71119999999</v>
      </c>
      <c r="U726" s="112">
        <v>390937.63217419997</v>
      </c>
      <c r="V726" s="172"/>
    </row>
    <row r="727" spans="1:22" ht="15" customHeight="1" x14ac:dyDescent="0.25">
      <c r="A727" s="4">
        <f t="shared" si="48"/>
        <v>700</v>
      </c>
      <c r="B727" s="22">
        <f t="shared" si="48"/>
        <v>91</v>
      </c>
      <c r="C727" s="2" t="s">
        <v>97</v>
      </c>
      <c r="D727" s="2" t="s">
        <v>454</v>
      </c>
      <c r="E727" s="173" t="s">
        <v>1394</v>
      </c>
      <c r="F727" s="24">
        <v>3253651.88</v>
      </c>
      <c r="G727" s="26">
        <v>0</v>
      </c>
      <c r="H727" s="26">
        <v>0</v>
      </c>
      <c r="I727" s="26">
        <v>0</v>
      </c>
      <c r="J727" s="26">
        <v>0</v>
      </c>
      <c r="K727" s="26">
        <v>0</v>
      </c>
      <c r="L727" s="26"/>
      <c r="M727" s="26">
        <v>0</v>
      </c>
      <c r="N727" s="26">
        <v>0</v>
      </c>
      <c r="O727" s="26">
        <v>0</v>
      </c>
      <c r="P727" s="26">
        <v>0</v>
      </c>
      <c r="Q727" s="26">
        <v>2833781.1194935194</v>
      </c>
      <c r="R727" s="26">
        <v>0</v>
      </c>
      <c r="S727" s="26">
        <v>325365.18800000002</v>
      </c>
      <c r="T727" s="1">
        <v>32536.518799999998</v>
      </c>
      <c r="U727" s="112">
        <v>61969.053706479994</v>
      </c>
      <c r="V727" s="172"/>
    </row>
    <row r="728" spans="1:22" ht="15" customHeight="1" x14ac:dyDescent="0.25">
      <c r="A728" s="4">
        <f t="shared" si="48"/>
        <v>701</v>
      </c>
      <c r="B728" s="22">
        <f t="shared" si="48"/>
        <v>92</v>
      </c>
      <c r="C728" s="2" t="s">
        <v>97</v>
      </c>
      <c r="D728" s="2" t="s">
        <v>455</v>
      </c>
      <c r="E728" s="173" t="s">
        <v>1394</v>
      </c>
      <c r="F728" s="24">
        <v>13802553.34</v>
      </c>
      <c r="G728" s="26">
        <v>1920343.7311531203</v>
      </c>
      <c r="H728" s="26">
        <v>686590.79695206007</v>
      </c>
      <c r="I728" s="26">
        <v>264783.20224355999</v>
      </c>
      <c r="J728" s="26">
        <v>1025170.25523864</v>
      </c>
      <c r="K728" s="26">
        <v>0</v>
      </c>
      <c r="L728" s="26"/>
      <c r="M728" s="26">
        <v>477616.03563659999</v>
      </c>
      <c r="N728" s="26">
        <v>0</v>
      </c>
      <c r="O728" s="26">
        <v>0</v>
      </c>
      <c r="P728" s="26">
        <v>0</v>
      </c>
      <c r="Q728" s="26">
        <v>3994960.0028981999</v>
      </c>
      <c r="R728" s="26">
        <v>3702231.3183533996</v>
      </c>
      <c r="S728" s="26">
        <v>1328848.9362999999</v>
      </c>
      <c r="T728" s="1">
        <v>138025.53340000001</v>
      </c>
      <c r="U728" s="112">
        <v>263983.52782442002</v>
      </c>
      <c r="V728" s="172"/>
    </row>
    <row r="729" spans="1:22" ht="15" customHeight="1" x14ac:dyDescent="0.25">
      <c r="A729" s="4">
        <f t="shared" si="48"/>
        <v>702</v>
      </c>
      <c r="B729" s="22">
        <f t="shared" si="48"/>
        <v>93</v>
      </c>
      <c r="C729" s="2" t="s">
        <v>97</v>
      </c>
      <c r="D729" s="2" t="s">
        <v>456</v>
      </c>
      <c r="E729" s="173" t="s">
        <v>1394</v>
      </c>
      <c r="F729" s="24">
        <v>1735600.36</v>
      </c>
      <c r="G729" s="26">
        <v>0</v>
      </c>
      <c r="H729" s="26">
        <v>0</v>
      </c>
      <c r="I729" s="26">
        <v>0</v>
      </c>
      <c r="J729" s="26">
        <v>0</v>
      </c>
      <c r="K729" s="26">
        <v>1171936.3734842401</v>
      </c>
      <c r="L729" s="26"/>
      <c r="M729" s="26">
        <v>0</v>
      </c>
      <c r="N729" s="26">
        <v>0</v>
      </c>
      <c r="O729" s="26">
        <v>0</v>
      </c>
      <c r="P729" s="26">
        <v>0</v>
      </c>
      <c r="Q729" s="26">
        <v>0</v>
      </c>
      <c r="R729" s="26">
        <v>0</v>
      </c>
      <c r="S729" s="26">
        <v>520680.10800000001</v>
      </c>
      <c r="T729" s="1">
        <v>17356.0036</v>
      </c>
      <c r="U729" s="112">
        <v>25627.874915760007</v>
      </c>
      <c r="V729" s="172"/>
    </row>
    <row r="730" spans="1:22" ht="15" customHeight="1" x14ac:dyDescent="0.25">
      <c r="A730" s="4">
        <f t="shared" si="48"/>
        <v>703</v>
      </c>
      <c r="B730" s="22">
        <f t="shared" si="48"/>
        <v>94</v>
      </c>
      <c r="C730" s="2" t="s">
        <v>97</v>
      </c>
      <c r="D730" s="2" t="s">
        <v>127</v>
      </c>
      <c r="E730" s="173" t="s">
        <v>1394</v>
      </c>
      <c r="F730" s="24">
        <v>4531279.0000000009</v>
      </c>
      <c r="G730" s="26">
        <v>0</v>
      </c>
      <c r="H730" s="26">
        <v>0</v>
      </c>
      <c r="I730" s="26">
        <v>3946535.5701660002</v>
      </c>
      <c r="J730" s="26">
        <v>0</v>
      </c>
      <c r="K730" s="26">
        <v>0</v>
      </c>
      <c r="L730" s="26"/>
      <c r="M730" s="26">
        <v>0</v>
      </c>
      <c r="N730" s="26">
        <v>0</v>
      </c>
      <c r="O730" s="26">
        <v>0</v>
      </c>
      <c r="P730" s="26">
        <v>0</v>
      </c>
      <c r="Q730" s="26">
        <v>0</v>
      </c>
      <c r="R730" s="26">
        <v>0</v>
      </c>
      <c r="S730" s="26">
        <v>453127.9</v>
      </c>
      <c r="T730" s="1">
        <v>45312.79</v>
      </c>
      <c r="U730" s="112">
        <v>86302.739834000007</v>
      </c>
      <c r="V730" s="172"/>
    </row>
    <row r="731" spans="1:22" ht="15" customHeight="1" x14ac:dyDescent="0.25">
      <c r="A731" s="4">
        <f t="shared" si="48"/>
        <v>704</v>
      </c>
      <c r="B731" s="22">
        <f t="shared" si="48"/>
        <v>95</v>
      </c>
      <c r="C731" s="2" t="s">
        <v>97</v>
      </c>
      <c r="D731" s="2" t="s">
        <v>457</v>
      </c>
      <c r="E731" s="173" t="s">
        <v>1394</v>
      </c>
      <c r="F731" s="24">
        <v>1718282.57</v>
      </c>
      <c r="G731" s="26">
        <v>0</v>
      </c>
      <c r="H731" s="26">
        <v>0</v>
      </c>
      <c r="I731" s="26">
        <v>0</v>
      </c>
      <c r="J731" s="26">
        <v>0</v>
      </c>
      <c r="K731" s="26">
        <v>1160242.8128713802</v>
      </c>
      <c r="L731" s="26"/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515484.77100000001</v>
      </c>
      <c r="T731" s="1">
        <v>17182.825700000001</v>
      </c>
      <c r="U731" s="112">
        <v>25372.160428620005</v>
      </c>
      <c r="V731" s="172"/>
    </row>
    <row r="732" spans="1:22" ht="15" customHeight="1" x14ac:dyDescent="0.25">
      <c r="A732" s="4">
        <f t="shared" si="48"/>
        <v>705</v>
      </c>
      <c r="B732" s="22">
        <f t="shared" si="48"/>
        <v>96</v>
      </c>
      <c r="C732" s="2" t="s">
        <v>97</v>
      </c>
      <c r="D732" s="2" t="s">
        <v>458</v>
      </c>
      <c r="E732" s="173" t="s">
        <v>1394</v>
      </c>
      <c r="F732" s="24">
        <v>2287454.9999999995</v>
      </c>
      <c r="G732" s="26">
        <v>0</v>
      </c>
      <c r="H732" s="26">
        <v>0</v>
      </c>
      <c r="I732" s="26">
        <v>0</v>
      </c>
      <c r="J732" s="26">
        <v>0</v>
      </c>
      <c r="K732" s="26">
        <v>1544567.3894700001</v>
      </c>
      <c r="L732" s="26"/>
      <c r="M732" s="26">
        <v>0</v>
      </c>
      <c r="N732" s="26">
        <v>0</v>
      </c>
      <c r="O732" s="26">
        <v>0</v>
      </c>
      <c r="P732" s="26">
        <v>0</v>
      </c>
      <c r="Q732" s="26">
        <v>0</v>
      </c>
      <c r="R732" s="26">
        <v>0</v>
      </c>
      <c r="S732" s="26">
        <v>686236.5</v>
      </c>
      <c r="T732" s="1">
        <v>22874.55</v>
      </c>
      <c r="U732" s="112">
        <v>33776.560530000002</v>
      </c>
      <c r="V732" s="172"/>
    </row>
    <row r="733" spans="1:22" ht="15" customHeight="1" x14ac:dyDescent="0.25">
      <c r="A733" s="4">
        <f t="shared" si="48"/>
        <v>706</v>
      </c>
      <c r="B733" s="22">
        <f t="shared" si="48"/>
        <v>97</v>
      </c>
      <c r="C733" s="2" t="s">
        <v>97</v>
      </c>
      <c r="D733" s="2" t="s">
        <v>459</v>
      </c>
      <c r="E733" s="173" t="s">
        <v>1394</v>
      </c>
      <c r="F733" s="24">
        <v>10786909.546420002</v>
      </c>
      <c r="G733" s="26">
        <v>0</v>
      </c>
      <c r="H733" s="26">
        <v>0</v>
      </c>
      <c r="I733" s="26">
        <v>0</v>
      </c>
      <c r="J733" s="26">
        <v>0</v>
      </c>
      <c r="K733" s="26">
        <v>1314097.3999999999</v>
      </c>
      <c r="L733" s="26"/>
      <c r="M733" s="26">
        <v>0</v>
      </c>
      <c r="N733" s="26">
        <v>0</v>
      </c>
      <c r="O733" s="26">
        <v>0</v>
      </c>
      <c r="P733" s="26">
        <v>0</v>
      </c>
      <c r="Q733" s="26">
        <v>0</v>
      </c>
      <c r="R733" s="26">
        <v>8060676.2652087007</v>
      </c>
      <c r="S733" s="26">
        <v>1135899.3550000002</v>
      </c>
      <c r="T733" s="1">
        <v>95049.965500000006</v>
      </c>
      <c r="U733" s="112">
        <v>181186.5607113</v>
      </c>
      <c r="V733" s="172"/>
    </row>
    <row r="734" spans="1:22" ht="15" customHeight="1" x14ac:dyDescent="0.25">
      <c r="A734" s="4">
        <f t="shared" ref="A734:B749" si="49">+A733+1</f>
        <v>707</v>
      </c>
      <c r="B734" s="22">
        <f t="shared" si="49"/>
        <v>98</v>
      </c>
      <c r="C734" s="2" t="s">
        <v>97</v>
      </c>
      <c r="D734" s="2" t="s">
        <v>460</v>
      </c>
      <c r="E734" s="173" t="s">
        <v>1394</v>
      </c>
      <c r="F734" s="24">
        <v>27853394.144955996</v>
      </c>
      <c r="G734" s="26">
        <v>0</v>
      </c>
      <c r="H734" s="26">
        <v>0</v>
      </c>
      <c r="I734" s="26">
        <v>0</v>
      </c>
      <c r="J734" s="26">
        <v>0</v>
      </c>
      <c r="K734" s="26">
        <v>1990543.04</v>
      </c>
      <c r="L734" s="26"/>
      <c r="M734" s="26">
        <v>0</v>
      </c>
      <c r="N734" s="26">
        <v>0</v>
      </c>
      <c r="O734" s="26">
        <v>0</v>
      </c>
      <c r="P734" s="26">
        <v>0</v>
      </c>
      <c r="Q734" s="26">
        <v>10718809.191245399</v>
      </c>
      <c r="R734" s="26">
        <v>11561490.38701188</v>
      </c>
      <c r="S734" s="26">
        <v>2826217.2920000004</v>
      </c>
      <c r="T734" s="1">
        <v>260814.88320000001</v>
      </c>
      <c r="U734" s="112">
        <v>495519.35149872006</v>
      </c>
      <c r="V734" s="172"/>
    </row>
    <row r="735" spans="1:22" ht="15" customHeight="1" x14ac:dyDescent="0.25">
      <c r="A735" s="4">
        <f t="shared" si="49"/>
        <v>708</v>
      </c>
      <c r="B735" s="22">
        <f t="shared" si="49"/>
        <v>99</v>
      </c>
      <c r="C735" s="2" t="s">
        <v>97</v>
      </c>
      <c r="D735" s="2" t="s">
        <v>461</v>
      </c>
      <c r="E735" s="173" t="s">
        <v>1394</v>
      </c>
      <c r="F735" s="24">
        <v>40281151.460000001</v>
      </c>
      <c r="G735" s="26">
        <v>9306102.4321519788</v>
      </c>
      <c r="H735" s="26">
        <v>0</v>
      </c>
      <c r="I735" s="26">
        <v>0</v>
      </c>
      <c r="J735" s="26">
        <v>0</v>
      </c>
      <c r="K735" s="26">
        <v>0</v>
      </c>
      <c r="L735" s="26"/>
      <c r="M735" s="26">
        <v>357100.62596124003</v>
      </c>
      <c r="N735" s="26">
        <v>0</v>
      </c>
      <c r="O735" s="26">
        <v>17012971.210712399</v>
      </c>
      <c r="P735" s="26">
        <v>0</v>
      </c>
      <c r="Q735" s="26">
        <v>8833213.4125485606</v>
      </c>
      <c r="R735" s="26">
        <v>0</v>
      </c>
      <c r="S735" s="26">
        <v>3592433.8741000001</v>
      </c>
      <c r="T735" s="1">
        <v>402811.51459999999</v>
      </c>
      <c r="U735" s="112">
        <v>776518.38992582005</v>
      </c>
      <c r="V735" s="172"/>
    </row>
    <row r="736" spans="1:22" ht="15" customHeight="1" x14ac:dyDescent="0.25">
      <c r="A736" s="4">
        <f t="shared" si="49"/>
        <v>709</v>
      </c>
      <c r="B736" s="22">
        <f t="shared" si="49"/>
        <v>100</v>
      </c>
      <c r="C736" s="2" t="s">
        <v>97</v>
      </c>
      <c r="D736" s="2" t="s">
        <v>462</v>
      </c>
      <c r="E736" s="173" t="s">
        <v>1394</v>
      </c>
      <c r="F736" s="24">
        <v>1580265.24</v>
      </c>
      <c r="G736" s="26">
        <v>0</v>
      </c>
      <c r="H736" s="26">
        <v>0</v>
      </c>
      <c r="I736" s="26">
        <v>0</v>
      </c>
      <c r="J736" s="26">
        <v>0</v>
      </c>
      <c r="K736" s="26">
        <v>1067048.8190661601</v>
      </c>
      <c r="L736" s="26"/>
      <c r="M736" s="26">
        <v>0</v>
      </c>
      <c r="N736" s="26">
        <v>0</v>
      </c>
      <c r="O736" s="26">
        <v>0</v>
      </c>
      <c r="P736" s="26">
        <v>0</v>
      </c>
      <c r="Q736" s="26">
        <v>0</v>
      </c>
      <c r="R736" s="26">
        <v>0</v>
      </c>
      <c r="S736" s="26">
        <v>474079.57199999999</v>
      </c>
      <c r="T736" s="1">
        <v>15802.652400000001</v>
      </c>
      <c r="U736" s="112">
        <v>23334.19653384</v>
      </c>
      <c r="V736" s="172"/>
    </row>
    <row r="737" spans="1:22" ht="15" customHeight="1" x14ac:dyDescent="0.25">
      <c r="A737" s="4">
        <f t="shared" si="49"/>
        <v>710</v>
      </c>
      <c r="B737" s="22">
        <f t="shared" si="49"/>
        <v>101</v>
      </c>
      <c r="C737" s="2" t="s">
        <v>97</v>
      </c>
      <c r="D737" s="2" t="s">
        <v>465</v>
      </c>
      <c r="E737" s="173" t="s">
        <v>1394</v>
      </c>
      <c r="F737" s="24">
        <v>37022548.278852001</v>
      </c>
      <c r="G737" s="26">
        <v>6531079.8989818199</v>
      </c>
      <c r="H737" s="26">
        <v>0</v>
      </c>
      <c r="I737" s="26">
        <v>0</v>
      </c>
      <c r="J737" s="26">
        <v>0</v>
      </c>
      <c r="K737" s="26">
        <v>1171020.99</v>
      </c>
      <c r="L737" s="26"/>
      <c r="M737" s="26">
        <v>0</v>
      </c>
      <c r="N737" s="26">
        <v>0</v>
      </c>
      <c r="O737" s="26">
        <v>11939807.781027</v>
      </c>
      <c r="P737" s="26">
        <v>0</v>
      </c>
      <c r="Q737" s="26">
        <v>6199203.4736406608</v>
      </c>
      <c r="R737" s="26">
        <v>6686566.5827221796</v>
      </c>
      <c r="S737" s="26">
        <v>3445210.5711000003</v>
      </c>
      <c r="T737" s="1">
        <v>359077.49579999998</v>
      </c>
      <c r="U737" s="112">
        <v>690581.48558034003</v>
      </c>
      <c r="V737" s="172"/>
    </row>
    <row r="738" spans="1:22" ht="15" customHeight="1" x14ac:dyDescent="0.25">
      <c r="A738" s="4">
        <f t="shared" si="49"/>
        <v>711</v>
      </c>
      <c r="B738" s="22">
        <f t="shared" si="49"/>
        <v>102</v>
      </c>
      <c r="C738" s="2" t="s">
        <v>97</v>
      </c>
      <c r="D738" s="2" t="s">
        <v>466</v>
      </c>
      <c r="E738" s="173" t="s">
        <v>1394</v>
      </c>
      <c r="F738" s="24">
        <v>9641868.1699999999</v>
      </c>
      <c r="G738" s="26">
        <v>0</v>
      </c>
      <c r="H738" s="26">
        <v>0</v>
      </c>
      <c r="I738" s="26">
        <v>0</v>
      </c>
      <c r="J738" s="26">
        <v>0</v>
      </c>
      <c r="K738" s="26">
        <v>0</v>
      </c>
      <c r="L738" s="26"/>
      <c r="M738" s="26">
        <v>0</v>
      </c>
      <c r="N738" s="26">
        <v>0</v>
      </c>
      <c r="O738" s="26">
        <v>0</v>
      </c>
      <c r="P738" s="26">
        <v>0</v>
      </c>
      <c r="Q738" s="26">
        <v>0</v>
      </c>
      <c r="R738" s="26">
        <v>8397623.6501341797</v>
      </c>
      <c r="S738" s="26">
        <v>964186.81700000004</v>
      </c>
      <c r="T738" s="1">
        <v>96418.681700000001</v>
      </c>
      <c r="U738" s="112">
        <v>183639.02116581998</v>
      </c>
      <c r="V738" s="172"/>
    </row>
    <row r="739" spans="1:22" ht="15" customHeight="1" x14ac:dyDescent="0.25">
      <c r="A739" s="4">
        <f t="shared" si="49"/>
        <v>712</v>
      </c>
      <c r="B739" s="22">
        <f t="shared" si="49"/>
        <v>103</v>
      </c>
      <c r="C739" s="2" t="s">
        <v>97</v>
      </c>
      <c r="D739" s="2" t="s">
        <v>467</v>
      </c>
      <c r="E739" s="173" t="s">
        <v>1394</v>
      </c>
      <c r="F739" s="24">
        <v>2266972.17</v>
      </c>
      <c r="G739" s="26">
        <v>0</v>
      </c>
      <c r="H739" s="26">
        <v>0</v>
      </c>
      <c r="I739" s="26">
        <v>0</v>
      </c>
      <c r="J739" s="26">
        <v>0</v>
      </c>
      <c r="K739" s="26">
        <v>1990601.96</v>
      </c>
      <c r="L739" s="26"/>
      <c r="M739" s="26">
        <v>0</v>
      </c>
      <c r="N739" s="26">
        <v>0</v>
      </c>
      <c r="O739" s="26">
        <v>0</v>
      </c>
      <c r="P739" s="26">
        <v>0</v>
      </c>
      <c r="Q739" s="26">
        <v>0</v>
      </c>
      <c r="R739" s="26">
        <v>0</v>
      </c>
      <c r="S739" s="26">
        <v>251970.89</v>
      </c>
      <c r="T739" s="1">
        <v>10000</v>
      </c>
      <c r="U739" s="112">
        <v>14399.32</v>
      </c>
      <c r="V739" s="172"/>
    </row>
    <row r="740" spans="1:22" ht="15" customHeight="1" x14ac:dyDescent="0.25">
      <c r="A740" s="4">
        <f t="shared" si="49"/>
        <v>713</v>
      </c>
      <c r="B740" s="22">
        <f t="shared" si="49"/>
        <v>104</v>
      </c>
      <c r="C740" s="2" t="s">
        <v>97</v>
      </c>
      <c r="D740" s="2" t="s">
        <v>468</v>
      </c>
      <c r="E740" s="173" t="s">
        <v>1394</v>
      </c>
      <c r="F740" s="24">
        <v>929525.41000000015</v>
      </c>
      <c r="G740" s="26">
        <v>0</v>
      </c>
      <c r="H740" s="26">
        <v>388288.54679874005</v>
      </c>
      <c r="I740" s="26">
        <v>0</v>
      </c>
      <c r="J740" s="26">
        <v>0</v>
      </c>
      <c r="K740" s="26">
        <v>136437.23510046001</v>
      </c>
      <c r="L740" s="26"/>
      <c r="M740" s="26">
        <v>270106.79328948003</v>
      </c>
      <c r="N740" s="26">
        <v>0</v>
      </c>
      <c r="O740" s="26">
        <v>0</v>
      </c>
      <c r="P740" s="26">
        <v>0</v>
      </c>
      <c r="Q740" s="26">
        <v>0</v>
      </c>
      <c r="R740" s="26">
        <v>0</v>
      </c>
      <c r="S740" s="26">
        <v>108016.20209999999</v>
      </c>
      <c r="T740" s="1">
        <v>9295.2541000000001</v>
      </c>
      <c r="U740" s="112">
        <v>17381.37861132</v>
      </c>
      <c r="V740" s="172"/>
    </row>
    <row r="741" spans="1:22" ht="15" customHeight="1" x14ac:dyDescent="0.25">
      <c r="A741" s="4">
        <f t="shared" si="49"/>
        <v>714</v>
      </c>
      <c r="B741" s="22">
        <f t="shared" si="49"/>
        <v>105</v>
      </c>
      <c r="C741" s="2" t="s">
        <v>97</v>
      </c>
      <c r="D741" s="2" t="s">
        <v>469</v>
      </c>
      <c r="E741" s="173" t="s">
        <v>1394</v>
      </c>
      <c r="F741" s="24">
        <v>24100395.781889997</v>
      </c>
      <c r="G741" s="26">
        <v>0</v>
      </c>
      <c r="H741" s="26">
        <v>0</v>
      </c>
      <c r="I741" s="26">
        <v>0</v>
      </c>
      <c r="J741" s="26">
        <v>0</v>
      </c>
      <c r="K741" s="26">
        <v>1356671.24</v>
      </c>
      <c r="L741" s="26"/>
      <c r="M741" s="26">
        <v>0</v>
      </c>
      <c r="N741" s="26">
        <v>0</v>
      </c>
      <c r="O741" s="26">
        <v>0</v>
      </c>
      <c r="P741" s="26">
        <v>0</v>
      </c>
      <c r="Q741" s="26">
        <v>19641111.600080881</v>
      </c>
      <c r="R741" s="26">
        <v>0</v>
      </c>
      <c r="S741" s="26">
        <v>2439179.8219999997</v>
      </c>
      <c r="T741" s="1">
        <v>227512.61719999998</v>
      </c>
      <c r="U741" s="112">
        <v>435920.50260911998</v>
      </c>
      <c r="V741" s="172"/>
    </row>
    <row r="742" spans="1:22" ht="15" customHeight="1" x14ac:dyDescent="0.25">
      <c r="A742" s="4">
        <f t="shared" si="49"/>
        <v>715</v>
      </c>
      <c r="B742" s="22">
        <f t="shared" si="49"/>
        <v>106</v>
      </c>
      <c r="C742" s="2" t="s">
        <v>97</v>
      </c>
      <c r="D742" s="2" t="s">
        <v>470</v>
      </c>
      <c r="E742" s="173" t="s">
        <v>1394</v>
      </c>
      <c r="F742" s="24">
        <v>44837101.50993</v>
      </c>
      <c r="G742" s="26">
        <v>0</v>
      </c>
      <c r="H742" s="26">
        <v>4199173.3275891002</v>
      </c>
      <c r="I742" s="26">
        <v>4438837.1277801599</v>
      </c>
      <c r="J742" s="26">
        <v>3384651.0431630402</v>
      </c>
      <c r="K742" s="26">
        <v>1471946.54</v>
      </c>
      <c r="L742" s="26"/>
      <c r="M742" s="26">
        <v>360791.89596239995</v>
      </c>
      <c r="N742" s="26">
        <v>0</v>
      </c>
      <c r="O742" s="26">
        <v>0</v>
      </c>
      <c r="P742" s="26">
        <v>0</v>
      </c>
      <c r="Q742" s="26">
        <v>25094924.378064241</v>
      </c>
      <c r="R742" s="26">
        <v>0</v>
      </c>
      <c r="S742" s="26">
        <v>4627048.3442000002</v>
      </c>
      <c r="T742" s="1">
        <v>433511.50789999997</v>
      </c>
      <c r="U742" s="112">
        <v>826217.34527106001</v>
      </c>
      <c r="V742" s="172"/>
    </row>
    <row r="743" spans="1:22" ht="15" customHeight="1" x14ac:dyDescent="0.25">
      <c r="A743" s="4">
        <f t="shared" si="49"/>
        <v>716</v>
      </c>
      <c r="B743" s="22">
        <f t="shared" si="49"/>
        <v>107</v>
      </c>
      <c r="C743" s="2" t="s">
        <v>97</v>
      </c>
      <c r="D743" s="2" t="s">
        <v>471</v>
      </c>
      <c r="E743" s="173" t="s">
        <v>1394</v>
      </c>
      <c r="F743" s="24">
        <v>15509927.789999997</v>
      </c>
      <c r="G743" s="26">
        <v>1809446.36807844</v>
      </c>
      <c r="H743" s="26">
        <v>646941.06899814005</v>
      </c>
      <c r="I743" s="26">
        <v>249492.31576163997</v>
      </c>
      <c r="J743" s="26">
        <v>965967.99946752004</v>
      </c>
      <c r="K743" s="26">
        <v>0</v>
      </c>
      <c r="L743" s="26"/>
      <c r="M743" s="26">
        <v>450034.33281492005</v>
      </c>
      <c r="N743" s="26">
        <v>0</v>
      </c>
      <c r="O743" s="26">
        <v>2205772.8247674</v>
      </c>
      <c r="P743" s="26">
        <v>0</v>
      </c>
      <c r="Q743" s="26">
        <v>3764256.2377870795</v>
      </c>
      <c r="R743" s="26">
        <v>3488432.2652289597</v>
      </c>
      <c r="S743" s="26">
        <v>1477510.4935999999</v>
      </c>
      <c r="T743" s="1">
        <v>155099.27790000002</v>
      </c>
      <c r="U743" s="112">
        <v>296974.60559590004</v>
      </c>
      <c r="V743" s="172"/>
    </row>
    <row r="744" spans="1:22" ht="15" customHeight="1" x14ac:dyDescent="0.25">
      <c r="A744" s="4">
        <f t="shared" si="49"/>
        <v>717</v>
      </c>
      <c r="B744" s="22">
        <f t="shared" si="49"/>
        <v>108</v>
      </c>
      <c r="C744" s="2" t="s">
        <v>97</v>
      </c>
      <c r="D744" s="2" t="s">
        <v>472</v>
      </c>
      <c r="E744" s="173" t="s">
        <v>1394</v>
      </c>
      <c r="F744" s="24">
        <v>14949238.519999998</v>
      </c>
      <c r="G744" s="26">
        <v>1744034.2590216</v>
      </c>
      <c r="H744" s="26">
        <v>623553.92477531999</v>
      </c>
      <c r="I744" s="26">
        <v>240473.08193831999</v>
      </c>
      <c r="J744" s="26">
        <v>931047.92595023999</v>
      </c>
      <c r="K744" s="26">
        <v>0</v>
      </c>
      <c r="L744" s="26"/>
      <c r="M744" s="26">
        <v>433765.42977431999</v>
      </c>
      <c r="N744" s="26">
        <v>0</v>
      </c>
      <c r="O744" s="26">
        <v>2126033.3730762</v>
      </c>
      <c r="P744" s="26">
        <v>0</v>
      </c>
      <c r="Q744" s="26">
        <v>3628177.0696865395</v>
      </c>
      <c r="R744" s="26">
        <v>3362324.2227069605</v>
      </c>
      <c r="S744" s="26">
        <v>1424097.9772999999</v>
      </c>
      <c r="T744" s="1">
        <v>149492.38520000002</v>
      </c>
      <c r="U744" s="112">
        <v>286238.87057050009</v>
      </c>
      <c r="V744" s="172"/>
    </row>
    <row r="745" spans="1:22" ht="15" customHeight="1" x14ac:dyDescent="0.25">
      <c r="A745" s="4">
        <f t="shared" si="49"/>
        <v>718</v>
      </c>
      <c r="B745" s="22">
        <f t="shared" si="49"/>
        <v>109</v>
      </c>
      <c r="C745" s="2" t="s">
        <v>97</v>
      </c>
      <c r="D745" s="2" t="s">
        <v>473</v>
      </c>
      <c r="E745" s="173" t="s">
        <v>1394</v>
      </c>
      <c r="F745" s="24">
        <v>14800711.559999997</v>
      </c>
      <c r="G745" s="26">
        <v>1726706.5465977599</v>
      </c>
      <c r="H745" s="26">
        <v>617358.65478251991</v>
      </c>
      <c r="I745" s="26">
        <v>238083.88092551997</v>
      </c>
      <c r="J745" s="26">
        <v>921797.574012</v>
      </c>
      <c r="K745" s="26">
        <v>0</v>
      </c>
      <c r="L745" s="26"/>
      <c r="M745" s="26">
        <v>429455.78810904</v>
      </c>
      <c r="N745" s="26">
        <v>0</v>
      </c>
      <c r="O745" s="26">
        <v>2104910.3390489998</v>
      </c>
      <c r="P745" s="26">
        <v>0</v>
      </c>
      <c r="Q745" s="26">
        <v>3592129.6074766195</v>
      </c>
      <c r="R745" s="26">
        <v>3328918.1201119199</v>
      </c>
      <c r="S745" s="26">
        <v>1409948.9661000001</v>
      </c>
      <c r="T745" s="1">
        <v>148007.11560000002</v>
      </c>
      <c r="U745" s="112">
        <v>283394.96723562008</v>
      </c>
      <c r="V745" s="172"/>
    </row>
    <row r="746" spans="1:22" ht="15" customHeight="1" x14ac:dyDescent="0.25">
      <c r="A746" s="4">
        <f t="shared" si="49"/>
        <v>719</v>
      </c>
      <c r="B746" s="22">
        <f t="shared" si="49"/>
        <v>110</v>
      </c>
      <c r="C746" s="2" t="s">
        <v>97</v>
      </c>
      <c r="D746" s="2" t="s">
        <v>474</v>
      </c>
      <c r="E746" s="173" t="s">
        <v>1394</v>
      </c>
      <c r="F746" s="24">
        <v>202583.07</v>
      </c>
      <c r="G746" s="26">
        <v>0</v>
      </c>
      <c r="H746" s="26">
        <v>0</v>
      </c>
      <c r="I746" s="26">
        <v>0</v>
      </c>
      <c r="J746" s="26">
        <v>0</v>
      </c>
      <c r="K746" s="26">
        <v>136790.97668838</v>
      </c>
      <c r="L746" s="26"/>
      <c r="M746" s="26">
        <v>0</v>
      </c>
      <c r="N746" s="26">
        <v>0</v>
      </c>
      <c r="O746" s="26">
        <v>0</v>
      </c>
      <c r="P746" s="26">
        <v>0</v>
      </c>
      <c r="Q746" s="26">
        <v>0</v>
      </c>
      <c r="R746" s="26">
        <v>0</v>
      </c>
      <c r="S746" s="26">
        <v>60774.921000000002</v>
      </c>
      <c r="T746" s="1">
        <v>2025.8307000000002</v>
      </c>
      <c r="U746" s="112">
        <v>2991.3416116200005</v>
      </c>
      <c r="V746" s="172"/>
    </row>
    <row r="747" spans="1:22" ht="15" customHeight="1" x14ac:dyDescent="0.25">
      <c r="A747" s="4">
        <f t="shared" si="49"/>
        <v>720</v>
      </c>
      <c r="B747" s="22">
        <f t="shared" si="49"/>
        <v>111</v>
      </c>
      <c r="C747" s="2" t="s">
        <v>97</v>
      </c>
      <c r="D747" s="2" t="s">
        <v>475</v>
      </c>
      <c r="E747" s="173" t="s">
        <v>1394</v>
      </c>
      <c r="F747" s="24">
        <v>13847267.799999999</v>
      </c>
      <c r="G747" s="26">
        <v>1581153.7586753997</v>
      </c>
      <c r="H747" s="26">
        <v>565318.38684299996</v>
      </c>
      <c r="I747" s="26">
        <v>218014.59241799999</v>
      </c>
      <c r="J747" s="26">
        <v>844094.61436439992</v>
      </c>
      <c r="K747" s="26">
        <v>198642.16125180002</v>
      </c>
      <c r="L747" s="26"/>
      <c r="M747" s="26">
        <v>393254.80195679999</v>
      </c>
      <c r="N747" s="26">
        <v>0</v>
      </c>
      <c r="O747" s="26">
        <v>1927476.8549819998</v>
      </c>
      <c r="P747" s="26">
        <v>0</v>
      </c>
      <c r="Q747" s="26">
        <v>3289330.9266551998</v>
      </c>
      <c r="R747" s="26">
        <v>3048306.8617973998</v>
      </c>
      <c r="S747" s="26">
        <v>1379352.0819999999</v>
      </c>
      <c r="T747" s="1">
        <v>138472.67799999999</v>
      </c>
      <c r="U747" s="112">
        <v>263850.08105599997</v>
      </c>
      <c r="V747" s="172"/>
    </row>
    <row r="748" spans="1:22" ht="15" customHeight="1" x14ac:dyDescent="0.25">
      <c r="A748" s="4">
        <f t="shared" si="49"/>
        <v>721</v>
      </c>
      <c r="B748" s="22">
        <f t="shared" si="49"/>
        <v>112</v>
      </c>
      <c r="C748" s="2" t="s">
        <v>97</v>
      </c>
      <c r="D748" s="2" t="s">
        <v>476</v>
      </c>
      <c r="E748" s="173" t="s">
        <v>1394</v>
      </c>
      <c r="F748" s="24">
        <v>14033162.630000003</v>
      </c>
      <c r="G748" s="26">
        <v>1602380.2028325</v>
      </c>
      <c r="H748" s="26">
        <v>572907.59258418006</v>
      </c>
      <c r="I748" s="26">
        <v>220941.36365868</v>
      </c>
      <c r="J748" s="26">
        <v>855426.29212236009</v>
      </c>
      <c r="K748" s="26">
        <v>201308.862888</v>
      </c>
      <c r="L748" s="26"/>
      <c r="M748" s="26">
        <v>398534.11683287995</v>
      </c>
      <c r="N748" s="26">
        <v>0</v>
      </c>
      <c r="O748" s="26">
        <v>1953352.5734267998</v>
      </c>
      <c r="P748" s="26">
        <v>0</v>
      </c>
      <c r="Q748" s="26">
        <v>3333489.0696042599</v>
      </c>
      <c r="R748" s="26">
        <v>3089229.3409601403</v>
      </c>
      <c r="S748" s="26">
        <v>1397869.4107000001</v>
      </c>
      <c r="T748" s="1">
        <v>140331.6263</v>
      </c>
      <c r="U748" s="112">
        <v>267392.1780902</v>
      </c>
      <c r="V748" s="172"/>
    </row>
    <row r="749" spans="1:22" ht="15" customHeight="1" x14ac:dyDescent="0.25">
      <c r="A749" s="4">
        <f t="shared" si="49"/>
        <v>722</v>
      </c>
      <c r="B749" s="22">
        <f t="shared" si="49"/>
        <v>113</v>
      </c>
      <c r="C749" s="2" t="s">
        <v>97</v>
      </c>
      <c r="D749" s="2" t="s">
        <v>477</v>
      </c>
      <c r="E749" s="173" t="s">
        <v>1394</v>
      </c>
      <c r="F749" s="24">
        <v>11520065.059999999</v>
      </c>
      <c r="G749" s="26">
        <v>1863162.2819355</v>
      </c>
      <c r="H749" s="26">
        <v>666146.40597582003</v>
      </c>
      <c r="I749" s="26">
        <v>256898.83890132006</v>
      </c>
      <c r="J749" s="26">
        <v>994644.09552564006</v>
      </c>
      <c r="K749" s="26">
        <v>0</v>
      </c>
      <c r="L749" s="26"/>
      <c r="M749" s="26">
        <v>463394.21622311999</v>
      </c>
      <c r="N749" s="26">
        <v>0</v>
      </c>
      <c r="O749" s="26">
        <v>2271254.2320131999</v>
      </c>
      <c r="P749" s="26">
        <v>0</v>
      </c>
      <c r="Q749" s="26">
        <v>0</v>
      </c>
      <c r="R749" s="26">
        <v>3591991.17804786</v>
      </c>
      <c r="S749" s="26">
        <v>1076342.7982999999</v>
      </c>
      <c r="T749" s="1">
        <v>115200.65060000001</v>
      </c>
      <c r="U749" s="112">
        <v>221030.36247754004</v>
      </c>
      <c r="V749" s="172"/>
    </row>
    <row r="750" spans="1:22" ht="15" customHeight="1" x14ac:dyDescent="0.25">
      <c r="A750" s="4">
        <f t="shared" ref="A750:B765" si="50">+A749+1</f>
        <v>723</v>
      </c>
      <c r="B750" s="22">
        <f t="shared" si="50"/>
        <v>114</v>
      </c>
      <c r="C750" s="2" t="s">
        <v>97</v>
      </c>
      <c r="D750" s="2" t="s">
        <v>478</v>
      </c>
      <c r="E750" s="173" t="s">
        <v>1394</v>
      </c>
      <c r="F750" s="24">
        <v>14208184.490000004</v>
      </c>
      <c r="G750" s="26">
        <v>0</v>
      </c>
      <c r="H750" s="26">
        <v>0</v>
      </c>
      <c r="I750" s="26">
        <v>3486279.6066130204</v>
      </c>
      <c r="J750" s="26">
        <v>0</v>
      </c>
      <c r="K750" s="26">
        <v>0</v>
      </c>
      <c r="L750" s="26"/>
      <c r="M750" s="26">
        <v>0</v>
      </c>
      <c r="N750" s="26">
        <v>0</v>
      </c>
      <c r="O750" s="26">
        <v>0</v>
      </c>
      <c r="P750" s="26">
        <v>0</v>
      </c>
      <c r="Q750" s="26">
        <v>8888395.5076904409</v>
      </c>
      <c r="R750" s="26">
        <v>0</v>
      </c>
      <c r="S750" s="26">
        <v>1420818.449</v>
      </c>
      <c r="T750" s="1">
        <v>142081.8449</v>
      </c>
      <c r="U750" s="112">
        <v>270609.08179653995</v>
      </c>
      <c r="V750" s="172"/>
    </row>
    <row r="751" spans="1:22" ht="15" customHeight="1" x14ac:dyDescent="0.25">
      <c r="A751" s="4">
        <f t="shared" si="50"/>
        <v>724</v>
      </c>
      <c r="B751" s="22">
        <f t="shared" si="50"/>
        <v>115</v>
      </c>
      <c r="C751" s="2" t="s">
        <v>97</v>
      </c>
      <c r="D751" s="2" t="s">
        <v>479</v>
      </c>
      <c r="E751" s="173" t="s">
        <v>1394</v>
      </c>
      <c r="F751" s="24">
        <v>12055712.754182</v>
      </c>
      <c r="G751" s="26">
        <v>0</v>
      </c>
      <c r="H751" s="26">
        <v>0</v>
      </c>
      <c r="I751" s="26">
        <v>0</v>
      </c>
      <c r="J751" s="26">
        <v>0</v>
      </c>
      <c r="K751" s="26">
        <v>855198.98</v>
      </c>
      <c r="L751" s="26"/>
      <c r="M751" s="26">
        <v>0</v>
      </c>
      <c r="N751" s="26">
        <v>0</v>
      </c>
      <c r="O751" s="26">
        <v>0</v>
      </c>
      <c r="P751" s="26">
        <v>0</v>
      </c>
      <c r="Q751" s="26">
        <v>4622378.1154139396</v>
      </c>
      <c r="R751" s="26">
        <v>4985775.8594565606</v>
      </c>
      <c r="S751" s="26">
        <v>1265941.3650000002</v>
      </c>
      <c r="T751" s="1">
        <v>113650.91250000001</v>
      </c>
      <c r="U751" s="112">
        <v>212767.52181150002</v>
      </c>
      <c r="V751" s="172"/>
    </row>
    <row r="752" spans="1:22" ht="15" customHeight="1" x14ac:dyDescent="0.25">
      <c r="A752" s="4">
        <f t="shared" si="50"/>
        <v>725</v>
      </c>
      <c r="B752" s="22">
        <f t="shared" si="50"/>
        <v>116</v>
      </c>
      <c r="C752" s="2" t="s">
        <v>97</v>
      </c>
      <c r="D752" s="2" t="s">
        <v>480</v>
      </c>
      <c r="E752" s="173" t="s">
        <v>1394</v>
      </c>
      <c r="F752" s="24">
        <v>8101376.7311859997</v>
      </c>
      <c r="G752" s="26">
        <v>0</v>
      </c>
      <c r="H752" s="26">
        <v>0</v>
      </c>
      <c r="I752" s="26">
        <v>5108867.6053762194</v>
      </c>
      <c r="J752" s="26">
        <v>0</v>
      </c>
      <c r="K752" s="26">
        <v>2022198.06</v>
      </c>
      <c r="L752" s="26"/>
      <c r="M752" s="26">
        <v>0</v>
      </c>
      <c r="N752" s="26">
        <v>0</v>
      </c>
      <c r="O752" s="26">
        <v>0</v>
      </c>
      <c r="P752" s="26">
        <v>0</v>
      </c>
      <c r="Q752" s="26">
        <v>0</v>
      </c>
      <c r="R752" s="26">
        <v>0</v>
      </c>
      <c r="S752" s="26">
        <v>786081.95299999998</v>
      </c>
      <c r="T752" s="1">
        <v>60658.294300000001</v>
      </c>
      <c r="U752" s="112">
        <v>123570.81850978</v>
      </c>
      <c r="V752" s="172"/>
    </row>
    <row r="753" spans="1:22" ht="15" customHeight="1" x14ac:dyDescent="0.25">
      <c r="A753" s="4">
        <f t="shared" si="50"/>
        <v>726</v>
      </c>
      <c r="B753" s="22">
        <f t="shared" si="50"/>
        <v>117</v>
      </c>
      <c r="C753" s="2" t="s">
        <v>97</v>
      </c>
      <c r="D753" s="2" t="s">
        <v>481</v>
      </c>
      <c r="E753" s="173" t="s">
        <v>1394</v>
      </c>
      <c r="F753" s="24">
        <v>1550298.52</v>
      </c>
      <c r="G753" s="26">
        <v>0</v>
      </c>
      <c r="H753" s="26">
        <v>0</v>
      </c>
      <c r="I753" s="26">
        <v>0</v>
      </c>
      <c r="J753" s="26">
        <v>0</v>
      </c>
      <c r="K753" s="26">
        <v>1350771.93</v>
      </c>
      <c r="L753" s="26"/>
      <c r="M753" s="26">
        <v>0</v>
      </c>
      <c r="N753" s="26">
        <v>0</v>
      </c>
      <c r="O753" s="26">
        <v>0</v>
      </c>
      <c r="P753" s="26">
        <v>0</v>
      </c>
      <c r="Q753" s="26">
        <v>0</v>
      </c>
      <c r="R753" s="26">
        <v>0</v>
      </c>
      <c r="S753" s="26">
        <v>183829.5</v>
      </c>
      <c r="T753" s="1">
        <v>5000</v>
      </c>
      <c r="U753" s="112">
        <v>10697.09</v>
      </c>
      <c r="V753" s="172"/>
    </row>
    <row r="754" spans="1:22" ht="15" customHeight="1" x14ac:dyDescent="0.25">
      <c r="A754" s="4">
        <f t="shared" si="50"/>
        <v>727</v>
      </c>
      <c r="B754" s="22">
        <f t="shared" si="50"/>
        <v>118</v>
      </c>
      <c r="C754" s="2" t="s">
        <v>97</v>
      </c>
      <c r="D754" s="2" t="s">
        <v>483</v>
      </c>
      <c r="E754" s="173" t="s">
        <v>1394</v>
      </c>
      <c r="F754" s="24">
        <v>11477420.83</v>
      </c>
      <c r="G754" s="26">
        <v>1338998.98111434</v>
      </c>
      <c r="H754" s="26">
        <v>478739.48869362002</v>
      </c>
      <c r="I754" s="26">
        <v>184625.50826411997</v>
      </c>
      <c r="J754" s="26">
        <v>714820.94939388009</v>
      </c>
      <c r="K754" s="26">
        <v>0</v>
      </c>
      <c r="L754" s="26"/>
      <c r="M754" s="26">
        <v>333027.55584839993</v>
      </c>
      <c r="N754" s="26">
        <v>0</v>
      </c>
      <c r="O754" s="26">
        <v>1632282.4526904</v>
      </c>
      <c r="P754" s="26">
        <v>0</v>
      </c>
      <c r="Q754" s="26">
        <v>2785567.6405296596</v>
      </c>
      <c r="R754" s="26">
        <v>2581456.5745478999</v>
      </c>
      <c r="S754" s="26">
        <v>1093364.8404999999</v>
      </c>
      <c r="T754" s="1">
        <v>114774.2083</v>
      </c>
      <c r="U754" s="112">
        <v>219762.63011768003</v>
      </c>
      <c r="V754" s="172"/>
    </row>
    <row r="755" spans="1:22" ht="15" customHeight="1" x14ac:dyDescent="0.25">
      <c r="A755" s="4">
        <f t="shared" si="50"/>
        <v>728</v>
      </c>
      <c r="B755" s="22">
        <f t="shared" si="50"/>
        <v>119</v>
      </c>
      <c r="C755" s="2" t="s">
        <v>97</v>
      </c>
      <c r="D755" s="2" t="s">
        <v>484</v>
      </c>
      <c r="E755" s="173" t="s">
        <v>1394</v>
      </c>
      <c r="F755" s="24">
        <v>18370371.390000001</v>
      </c>
      <c r="G755" s="26">
        <v>2143156.4531941204</v>
      </c>
      <c r="H755" s="26">
        <v>766254.22453649994</v>
      </c>
      <c r="I755" s="26">
        <v>295505.33815403999</v>
      </c>
      <c r="J755" s="26">
        <v>1144118.21898192</v>
      </c>
      <c r="K755" s="26">
        <v>0</v>
      </c>
      <c r="L755" s="26"/>
      <c r="M755" s="26">
        <v>533032.64385251992</v>
      </c>
      <c r="N755" s="26">
        <v>0</v>
      </c>
      <c r="O755" s="26">
        <v>2612576.0618873993</v>
      </c>
      <c r="P755" s="26">
        <v>0</v>
      </c>
      <c r="Q755" s="26">
        <v>4458485.30131914</v>
      </c>
      <c r="R755" s="26">
        <v>4131792.0410554204</v>
      </c>
      <c r="S755" s="26">
        <v>1750002.764</v>
      </c>
      <c r="T755" s="1">
        <v>183703.7139</v>
      </c>
      <c r="U755" s="112">
        <v>351744.62911894004</v>
      </c>
      <c r="V755" s="172"/>
    </row>
    <row r="756" spans="1:22" ht="15" customHeight="1" x14ac:dyDescent="0.25">
      <c r="A756" s="4">
        <f t="shared" si="50"/>
        <v>729</v>
      </c>
      <c r="B756" s="22">
        <f t="shared" si="50"/>
        <v>120</v>
      </c>
      <c r="C756" s="2" t="s">
        <v>97</v>
      </c>
      <c r="D756" s="2" t="s">
        <v>485</v>
      </c>
      <c r="E756" s="173" t="s">
        <v>1394</v>
      </c>
      <c r="F756" s="24">
        <v>2653518.92</v>
      </c>
      <c r="G756" s="26">
        <v>0</v>
      </c>
      <c r="H756" s="26">
        <v>0</v>
      </c>
      <c r="I756" s="26">
        <v>0</v>
      </c>
      <c r="J756" s="26">
        <v>0</v>
      </c>
      <c r="K756" s="26">
        <v>0</v>
      </c>
      <c r="L756" s="26"/>
      <c r="M756" s="26">
        <v>0</v>
      </c>
      <c r="N756" s="26">
        <v>0</v>
      </c>
      <c r="O756" s="26">
        <v>0</v>
      </c>
      <c r="P756" s="26">
        <v>0</v>
      </c>
      <c r="Q756" s="26">
        <v>2311092.9174496802</v>
      </c>
      <c r="R756" s="26">
        <v>0</v>
      </c>
      <c r="S756" s="26">
        <v>265351.89199999999</v>
      </c>
      <c r="T756" s="1">
        <v>26535.189200000001</v>
      </c>
      <c r="U756" s="112">
        <v>50538.921350320001</v>
      </c>
      <c r="V756" s="172"/>
    </row>
    <row r="757" spans="1:22" ht="15" customHeight="1" x14ac:dyDescent="0.25">
      <c r="A757" s="4">
        <f t="shared" si="50"/>
        <v>730</v>
      </c>
      <c r="B757" s="22">
        <f t="shared" si="50"/>
        <v>121</v>
      </c>
      <c r="C757" s="2" t="s">
        <v>97</v>
      </c>
      <c r="D757" s="2" t="s">
        <v>486</v>
      </c>
      <c r="E757" s="173" t="s">
        <v>1394</v>
      </c>
      <c r="F757" s="24">
        <v>7969084.1500000004</v>
      </c>
      <c r="G757" s="26">
        <v>0</v>
      </c>
      <c r="H757" s="26">
        <v>0</v>
      </c>
      <c r="I757" s="26">
        <v>0</v>
      </c>
      <c r="J757" s="26">
        <v>0</v>
      </c>
      <c r="K757" s="26">
        <v>0</v>
      </c>
      <c r="L757" s="26"/>
      <c r="M757" s="26">
        <v>0</v>
      </c>
      <c r="N757" s="26">
        <v>0</v>
      </c>
      <c r="O757" s="26">
        <v>0</v>
      </c>
      <c r="P757" s="26">
        <v>0</v>
      </c>
      <c r="Q757" s="26">
        <v>6940705.7167790998</v>
      </c>
      <c r="R757" s="26">
        <v>0</v>
      </c>
      <c r="S757" s="26">
        <v>796908.41500000004</v>
      </c>
      <c r="T757" s="1">
        <v>79690.84150000001</v>
      </c>
      <c r="U757" s="112">
        <v>151779.17672090002</v>
      </c>
      <c r="V757" s="172"/>
    </row>
    <row r="758" spans="1:22" ht="15" customHeight="1" x14ac:dyDescent="0.25">
      <c r="A758" s="4">
        <f t="shared" si="50"/>
        <v>731</v>
      </c>
      <c r="B758" s="22">
        <f t="shared" si="50"/>
        <v>122</v>
      </c>
      <c r="C758" s="2" t="s">
        <v>97</v>
      </c>
      <c r="D758" s="2" t="s">
        <v>487</v>
      </c>
      <c r="E758" s="173" t="s">
        <v>1394</v>
      </c>
      <c r="F758" s="24">
        <v>31334841.419999994</v>
      </c>
      <c r="G758" s="26">
        <v>8119979.0609737793</v>
      </c>
      <c r="H758" s="26">
        <v>2893482.3597838203</v>
      </c>
      <c r="I758" s="26">
        <v>0</v>
      </c>
      <c r="J758" s="26">
        <v>0</v>
      </c>
      <c r="K758" s="26">
        <v>1157972.4533361599</v>
      </c>
      <c r="L758" s="26"/>
      <c r="M758" s="26">
        <v>311585.82840084005</v>
      </c>
      <c r="N758" s="26">
        <v>0</v>
      </c>
      <c r="O758" s="26">
        <v>14844557.210124599</v>
      </c>
      <c r="P758" s="26">
        <v>0</v>
      </c>
      <c r="Q758" s="26">
        <v>0</v>
      </c>
      <c r="R758" s="26">
        <v>0</v>
      </c>
      <c r="S758" s="26">
        <v>3096317.3338000001</v>
      </c>
      <c r="T758" s="1">
        <v>313348.4142</v>
      </c>
      <c r="U758" s="112">
        <v>597598.75938079995</v>
      </c>
      <c r="V758" s="172"/>
    </row>
    <row r="759" spans="1:22" ht="15" customHeight="1" x14ac:dyDescent="0.25">
      <c r="A759" s="4">
        <f t="shared" si="50"/>
        <v>732</v>
      </c>
      <c r="B759" s="22">
        <f t="shared" si="50"/>
        <v>123</v>
      </c>
      <c r="C759" s="2" t="s">
        <v>97</v>
      </c>
      <c r="D759" s="2" t="s">
        <v>488</v>
      </c>
      <c r="E759" s="173" t="s">
        <v>1394</v>
      </c>
      <c r="F759" s="24">
        <v>23141293.460000001</v>
      </c>
      <c r="G759" s="26">
        <v>8634085.2331297211</v>
      </c>
      <c r="H759" s="26">
        <v>0</v>
      </c>
      <c r="I759" s="26">
        <v>3214445.52658614</v>
      </c>
      <c r="J759" s="26">
        <v>0</v>
      </c>
      <c r="K759" s="26">
        <v>0</v>
      </c>
      <c r="L759" s="26"/>
      <c r="M759" s="26">
        <v>331313.48510400002</v>
      </c>
      <c r="N759" s="26">
        <v>0</v>
      </c>
      <c r="O759" s="26">
        <v>0</v>
      </c>
      <c r="P759" s="26">
        <v>0</v>
      </c>
      <c r="Q759" s="26">
        <v>8195344.7229868202</v>
      </c>
      <c r="R759" s="26">
        <v>0</v>
      </c>
      <c r="S759" s="26">
        <v>2089127.4416</v>
      </c>
      <c r="T759" s="1">
        <v>231412.93460000001</v>
      </c>
      <c r="U759" s="112">
        <v>445564.11599332013</v>
      </c>
      <c r="V759" s="172"/>
    </row>
    <row r="760" spans="1:22" ht="15" customHeight="1" x14ac:dyDescent="0.25">
      <c r="A760" s="4">
        <f t="shared" si="50"/>
        <v>733</v>
      </c>
      <c r="B760" s="22">
        <f t="shared" si="50"/>
        <v>124</v>
      </c>
      <c r="C760" s="2" t="s">
        <v>97</v>
      </c>
      <c r="D760" s="2" t="s">
        <v>489</v>
      </c>
      <c r="E760" s="173" t="s">
        <v>1394</v>
      </c>
      <c r="F760" s="24">
        <v>11254630.389999999</v>
      </c>
      <c r="G760" s="26">
        <v>1313007.4124785801</v>
      </c>
      <c r="H760" s="26">
        <v>469446.58370441996</v>
      </c>
      <c r="I760" s="26">
        <v>181041.70674492003</v>
      </c>
      <c r="J760" s="26">
        <v>700945.42148651998</v>
      </c>
      <c r="K760" s="26">
        <v>0</v>
      </c>
      <c r="L760" s="26"/>
      <c r="M760" s="26">
        <v>326563.09335048002</v>
      </c>
      <c r="N760" s="26">
        <v>0</v>
      </c>
      <c r="O760" s="26">
        <v>1600597.9016496001</v>
      </c>
      <c r="P760" s="26">
        <v>0</v>
      </c>
      <c r="Q760" s="26">
        <v>2731496.4472147799</v>
      </c>
      <c r="R760" s="26">
        <v>2531347.42065534</v>
      </c>
      <c r="S760" s="26">
        <v>1072141.3236999998</v>
      </c>
      <c r="T760" s="1">
        <v>112546.30390000001</v>
      </c>
      <c r="U760" s="112">
        <v>215496.77511536001</v>
      </c>
      <c r="V760" s="172"/>
    </row>
    <row r="761" spans="1:22" ht="15" customHeight="1" x14ac:dyDescent="0.25">
      <c r="A761" s="4">
        <f t="shared" si="50"/>
        <v>734</v>
      </c>
      <c r="B761" s="22">
        <f t="shared" si="50"/>
        <v>125</v>
      </c>
      <c r="C761" s="2" t="s">
        <v>97</v>
      </c>
      <c r="D761" s="2" t="s">
        <v>490</v>
      </c>
      <c r="E761" s="173" t="s">
        <v>1394</v>
      </c>
      <c r="F761" s="24">
        <v>15491361.920000002</v>
      </c>
      <c r="G761" s="26">
        <v>1807280.4040254599</v>
      </c>
      <c r="H761" s="26">
        <v>646166.66024904011</v>
      </c>
      <c r="I761" s="26">
        <v>249193.66563504</v>
      </c>
      <c r="J761" s="26">
        <v>964811.70547524001</v>
      </c>
      <c r="K761" s="26">
        <v>0</v>
      </c>
      <c r="L761" s="26"/>
      <c r="M761" s="26">
        <v>449495.62760675995</v>
      </c>
      <c r="N761" s="26">
        <v>0</v>
      </c>
      <c r="O761" s="26">
        <v>2203132.4455139996</v>
      </c>
      <c r="P761" s="26">
        <v>0</v>
      </c>
      <c r="Q761" s="26">
        <v>3759750.3050108403</v>
      </c>
      <c r="R761" s="26">
        <v>3484256.5024045804</v>
      </c>
      <c r="S761" s="26">
        <v>1475741.8672000002</v>
      </c>
      <c r="T761" s="1">
        <v>154913.61919999999</v>
      </c>
      <c r="U761" s="112">
        <v>296619.11767903995</v>
      </c>
      <c r="V761" s="172"/>
    </row>
    <row r="762" spans="1:22" ht="15" customHeight="1" x14ac:dyDescent="0.25">
      <c r="A762" s="4">
        <f t="shared" si="50"/>
        <v>735</v>
      </c>
      <c r="B762" s="22">
        <f t="shared" si="50"/>
        <v>126</v>
      </c>
      <c r="C762" s="2" t="s">
        <v>97</v>
      </c>
      <c r="D762" s="2" t="s">
        <v>491</v>
      </c>
      <c r="E762" s="173" t="s">
        <v>1394</v>
      </c>
      <c r="F762" s="24">
        <v>15639888.879999999</v>
      </c>
      <c r="G762" s="26">
        <v>1824608.1164493</v>
      </c>
      <c r="H762" s="26">
        <v>652361.93024183984</v>
      </c>
      <c r="I762" s="26">
        <v>251582.86664784001</v>
      </c>
      <c r="J762" s="26">
        <v>974062.0574134799</v>
      </c>
      <c r="K762" s="26">
        <v>0</v>
      </c>
      <c r="L762" s="26"/>
      <c r="M762" s="26">
        <v>453805.26927203994</v>
      </c>
      <c r="N762" s="26">
        <v>0</v>
      </c>
      <c r="O762" s="26">
        <v>2224255.4795411997</v>
      </c>
      <c r="P762" s="26">
        <v>0</v>
      </c>
      <c r="Q762" s="26">
        <v>3795797.7672207602</v>
      </c>
      <c r="R762" s="26">
        <v>3517662.6049996195</v>
      </c>
      <c r="S762" s="26">
        <v>1489890.8784</v>
      </c>
      <c r="T762" s="1">
        <v>156398.88879999999</v>
      </c>
      <c r="U762" s="112">
        <v>299463.02101391996</v>
      </c>
      <c r="V762" s="172"/>
    </row>
    <row r="763" spans="1:22" ht="15" customHeight="1" x14ac:dyDescent="0.25">
      <c r="A763" s="4">
        <f t="shared" si="50"/>
        <v>736</v>
      </c>
      <c r="B763" s="22">
        <f t="shared" si="50"/>
        <v>127</v>
      </c>
      <c r="C763" s="2" t="s">
        <v>97</v>
      </c>
      <c r="D763" s="2" t="s">
        <v>492</v>
      </c>
      <c r="E763" s="173" t="s">
        <v>1394</v>
      </c>
      <c r="F763" s="24">
        <v>10605893.634176001</v>
      </c>
      <c r="G763" s="26">
        <v>0</v>
      </c>
      <c r="H763" s="26">
        <v>0</v>
      </c>
      <c r="I763" s="26">
        <v>0</v>
      </c>
      <c r="J763" s="26">
        <v>0</v>
      </c>
      <c r="K763" s="26">
        <v>1356649.13</v>
      </c>
      <c r="L763" s="26"/>
      <c r="M763" s="26">
        <v>0</v>
      </c>
      <c r="N763" s="26">
        <v>0</v>
      </c>
      <c r="O763" s="26">
        <v>0</v>
      </c>
      <c r="P763" s="26">
        <v>0</v>
      </c>
      <c r="Q763" s="26">
        <v>0</v>
      </c>
      <c r="R763" s="26">
        <v>7865518.9895666996</v>
      </c>
      <c r="S763" s="26">
        <v>1112408.5150000001</v>
      </c>
      <c r="T763" s="1">
        <v>92809.23550000001</v>
      </c>
      <c r="U763" s="112">
        <v>178507.76410930001</v>
      </c>
      <c r="V763" s="172"/>
    </row>
    <row r="764" spans="1:22" ht="15" customHeight="1" x14ac:dyDescent="0.25">
      <c r="A764" s="4">
        <f t="shared" si="50"/>
        <v>737</v>
      </c>
      <c r="B764" s="22">
        <f t="shared" si="50"/>
        <v>128</v>
      </c>
      <c r="C764" s="2" t="s">
        <v>97</v>
      </c>
      <c r="D764" s="2" t="s">
        <v>493</v>
      </c>
      <c r="E764" s="173" t="s">
        <v>1394</v>
      </c>
      <c r="F764" s="24">
        <v>2790814.3390765996</v>
      </c>
      <c r="G764" s="26">
        <v>0</v>
      </c>
      <c r="H764" s="26">
        <v>0</v>
      </c>
      <c r="I764" s="26">
        <v>0</v>
      </c>
      <c r="J764" s="26">
        <v>0</v>
      </c>
      <c r="K764" s="26">
        <v>1392786.91</v>
      </c>
      <c r="L764" s="26"/>
      <c r="M764" s="26">
        <v>0</v>
      </c>
      <c r="N764" s="26">
        <v>0</v>
      </c>
      <c r="O764" s="26">
        <v>0</v>
      </c>
      <c r="P764" s="26">
        <v>0</v>
      </c>
      <c r="Q764" s="26">
        <v>0</v>
      </c>
      <c r="R764" s="26"/>
      <c r="S764" s="26">
        <v>1123898.77</v>
      </c>
      <c r="T764" s="1">
        <v>93958.260999999999</v>
      </c>
      <c r="U764" s="112">
        <v>180170.39807660005</v>
      </c>
      <c r="V764" s="172"/>
    </row>
    <row r="765" spans="1:22" ht="15" customHeight="1" x14ac:dyDescent="0.25">
      <c r="A765" s="4">
        <f t="shared" si="50"/>
        <v>738</v>
      </c>
      <c r="B765" s="22">
        <f t="shared" si="50"/>
        <v>129</v>
      </c>
      <c r="C765" s="2" t="s">
        <v>97</v>
      </c>
      <c r="D765" s="2" t="s">
        <v>494</v>
      </c>
      <c r="E765" s="173" t="s">
        <v>1394</v>
      </c>
      <c r="F765" s="24">
        <v>10717070.434176002</v>
      </c>
      <c r="G765" s="26">
        <v>0</v>
      </c>
      <c r="H765" s="26">
        <v>0</v>
      </c>
      <c r="I765" s="26">
        <v>0</v>
      </c>
      <c r="J765" s="26">
        <v>0</v>
      </c>
      <c r="K765" s="26">
        <v>1346427.66</v>
      </c>
      <c r="L765" s="26"/>
      <c r="M765" s="26">
        <v>0</v>
      </c>
      <c r="N765" s="26">
        <v>0</v>
      </c>
      <c r="O765" s="26">
        <v>0</v>
      </c>
      <c r="P765" s="26">
        <v>0</v>
      </c>
      <c r="Q765" s="26">
        <v>0</v>
      </c>
      <c r="R765" s="26">
        <v>7971493.9287816007</v>
      </c>
      <c r="S765" s="26">
        <v>1124576.2</v>
      </c>
      <c r="T765" s="1">
        <v>94026.004000000001</v>
      </c>
      <c r="U765" s="112">
        <v>180546.64139440004</v>
      </c>
      <c r="V765" s="172"/>
    </row>
    <row r="766" spans="1:22" ht="15" customHeight="1" x14ac:dyDescent="0.25">
      <c r="A766" s="4">
        <f t="shared" ref="A766:B781" si="51">+A765+1</f>
        <v>739</v>
      </c>
      <c r="B766" s="22">
        <f t="shared" si="51"/>
        <v>130</v>
      </c>
      <c r="C766" s="2" t="s">
        <v>97</v>
      </c>
      <c r="D766" s="2" t="s">
        <v>495</v>
      </c>
      <c r="E766" s="173" t="s">
        <v>1394</v>
      </c>
      <c r="F766" s="24">
        <v>10554632.254175998</v>
      </c>
      <c r="G766" s="26">
        <v>0</v>
      </c>
      <c r="H766" s="26">
        <v>0</v>
      </c>
      <c r="I766" s="26">
        <v>0</v>
      </c>
      <c r="J766" s="26">
        <v>0</v>
      </c>
      <c r="K766" s="26">
        <v>1346569.54</v>
      </c>
      <c r="L766" s="26"/>
      <c r="M766" s="26">
        <v>0</v>
      </c>
      <c r="N766" s="26">
        <v>0</v>
      </c>
      <c r="O766" s="26">
        <v>0</v>
      </c>
      <c r="P766" s="26">
        <v>0</v>
      </c>
      <c r="Q766" s="26">
        <v>0</v>
      </c>
      <c r="R766" s="26">
        <v>7829891.4404087989</v>
      </c>
      <c r="S766" s="26">
        <v>1108317.8799999999</v>
      </c>
      <c r="T766" s="1">
        <v>92400.171999999991</v>
      </c>
      <c r="U766" s="112">
        <v>177453.22176719998</v>
      </c>
      <c r="V766" s="172"/>
    </row>
    <row r="767" spans="1:22" ht="15" customHeight="1" x14ac:dyDescent="0.25">
      <c r="A767" s="4">
        <f t="shared" si="51"/>
        <v>740</v>
      </c>
      <c r="B767" s="22">
        <f t="shared" si="51"/>
        <v>131</v>
      </c>
      <c r="C767" s="2" t="s">
        <v>97</v>
      </c>
      <c r="D767" s="2" t="s">
        <v>496</v>
      </c>
      <c r="E767" s="173" t="s">
        <v>1394</v>
      </c>
      <c r="F767" s="24">
        <v>5539943.3700000001</v>
      </c>
      <c r="G767" s="26">
        <v>0</v>
      </c>
      <c r="H767" s="26">
        <v>0</v>
      </c>
      <c r="I767" s="26">
        <v>0</v>
      </c>
      <c r="J767" s="26">
        <v>0</v>
      </c>
      <c r="K767" s="26">
        <v>607246.06601736008</v>
      </c>
      <c r="L767" s="26"/>
      <c r="M767" s="26">
        <v>0</v>
      </c>
      <c r="N767" s="26">
        <v>0</v>
      </c>
      <c r="O767" s="26">
        <v>0</v>
      </c>
      <c r="P767" s="26">
        <v>0</v>
      </c>
      <c r="Q767" s="26">
        <v>4041776.41938882</v>
      </c>
      <c r="R767" s="26">
        <v>0</v>
      </c>
      <c r="S767" s="26">
        <v>733856.74500000011</v>
      </c>
      <c r="T767" s="1">
        <v>55399.433700000001</v>
      </c>
      <c r="U767" s="112">
        <v>101664.70589382001</v>
      </c>
      <c r="V767" s="172"/>
    </row>
    <row r="768" spans="1:22" ht="15" customHeight="1" x14ac:dyDescent="0.25">
      <c r="A768" s="4">
        <f t="shared" si="51"/>
        <v>741</v>
      </c>
      <c r="B768" s="22">
        <f t="shared" si="51"/>
        <v>132</v>
      </c>
      <c r="C768" s="2" t="s">
        <v>97</v>
      </c>
      <c r="D768" s="2" t="s">
        <v>497</v>
      </c>
      <c r="E768" s="173" t="s">
        <v>1394</v>
      </c>
      <c r="F768" s="24">
        <v>8384825.7976820003</v>
      </c>
      <c r="G768" s="26">
        <v>0</v>
      </c>
      <c r="H768" s="26">
        <v>0</v>
      </c>
      <c r="I768" s="26">
        <v>0</v>
      </c>
      <c r="J768" s="26">
        <v>0</v>
      </c>
      <c r="K768" s="26">
        <v>1159895.3899999999</v>
      </c>
      <c r="L768" s="26"/>
      <c r="M768" s="26">
        <v>0</v>
      </c>
      <c r="N768" s="26">
        <v>0</v>
      </c>
      <c r="O768" s="26">
        <v>0</v>
      </c>
      <c r="P768" s="26">
        <v>0</v>
      </c>
      <c r="Q768" s="26">
        <v>6147987.2414091602</v>
      </c>
      <c r="R768" s="26">
        <v>0</v>
      </c>
      <c r="S768" s="26">
        <v>864115.30400000012</v>
      </c>
      <c r="T768" s="1">
        <v>72811.335399999996</v>
      </c>
      <c r="U768" s="112">
        <v>140016.52687284001</v>
      </c>
      <c r="V768" s="172"/>
    </row>
    <row r="769" spans="1:22" x14ac:dyDescent="0.25">
      <c r="A769" s="4">
        <f t="shared" si="51"/>
        <v>742</v>
      </c>
      <c r="B769" s="22">
        <f t="shared" si="51"/>
        <v>133</v>
      </c>
      <c r="C769" s="2" t="s">
        <v>97</v>
      </c>
      <c r="D769" s="2" t="s">
        <v>498</v>
      </c>
      <c r="E769" s="173" t="s">
        <v>1394</v>
      </c>
      <c r="F769" s="24">
        <v>1454339.57</v>
      </c>
      <c r="G769" s="26">
        <v>0</v>
      </c>
      <c r="H769" s="26">
        <v>0</v>
      </c>
      <c r="I769" s="26">
        <v>0</v>
      </c>
      <c r="J769" s="26">
        <v>0</v>
      </c>
      <c r="K769" s="26">
        <v>1256015.48</v>
      </c>
      <c r="L769" s="26"/>
      <c r="M769" s="26">
        <v>0</v>
      </c>
      <c r="N769" s="26">
        <v>0</v>
      </c>
      <c r="O769" s="26">
        <v>0</v>
      </c>
      <c r="P769" s="26">
        <v>0</v>
      </c>
      <c r="Q769" s="26">
        <v>0</v>
      </c>
      <c r="R769" s="26">
        <v>0</v>
      </c>
      <c r="S769" s="26">
        <v>189224.09</v>
      </c>
      <c r="T769" s="1">
        <v>2000</v>
      </c>
      <c r="U769" s="112">
        <v>7100</v>
      </c>
      <c r="V769" s="172"/>
    </row>
    <row r="770" spans="1:22" x14ac:dyDescent="0.25">
      <c r="A770" s="4">
        <f t="shared" si="51"/>
        <v>743</v>
      </c>
      <c r="B770" s="22">
        <f t="shared" si="51"/>
        <v>134</v>
      </c>
      <c r="C770" s="2" t="s">
        <v>97</v>
      </c>
      <c r="D770" s="2" t="s">
        <v>499</v>
      </c>
      <c r="E770" s="173" t="s">
        <v>1394</v>
      </c>
      <c r="F770" s="24">
        <v>1494080.68</v>
      </c>
      <c r="G770" s="26">
        <v>0</v>
      </c>
      <c r="H770" s="26">
        <v>0</v>
      </c>
      <c r="I770" s="26">
        <v>0</v>
      </c>
      <c r="J770" s="26">
        <v>0</v>
      </c>
      <c r="K770" s="26">
        <v>1274871.31</v>
      </c>
      <c r="L770" s="26"/>
      <c r="M770" s="26">
        <v>0</v>
      </c>
      <c r="N770" s="26">
        <v>0</v>
      </c>
      <c r="O770" s="26">
        <v>0</v>
      </c>
      <c r="P770" s="26">
        <v>0</v>
      </c>
      <c r="Q770" s="26">
        <v>0</v>
      </c>
      <c r="R770" s="26">
        <v>0</v>
      </c>
      <c r="S770" s="26">
        <v>209316.16</v>
      </c>
      <c r="T770" s="1">
        <v>2500</v>
      </c>
      <c r="U770" s="112">
        <v>7393.21</v>
      </c>
      <c r="V770" s="172"/>
    </row>
    <row r="771" spans="1:22" ht="15" customHeight="1" x14ac:dyDescent="0.25">
      <c r="A771" s="4">
        <f t="shared" si="51"/>
        <v>744</v>
      </c>
      <c r="B771" s="22">
        <f t="shared" si="51"/>
        <v>135</v>
      </c>
      <c r="C771" s="2" t="s">
        <v>97</v>
      </c>
      <c r="D771" s="2" t="s">
        <v>501</v>
      </c>
      <c r="E771" s="173" t="s">
        <v>1394</v>
      </c>
      <c r="F771" s="24">
        <v>17158577.050000001</v>
      </c>
      <c r="G771" s="26">
        <v>2001783.9813262203</v>
      </c>
      <c r="H771" s="26">
        <v>715708.56591821997</v>
      </c>
      <c r="I771" s="26">
        <v>276012.44700371998</v>
      </c>
      <c r="J771" s="26">
        <v>1068646.9110315598</v>
      </c>
      <c r="K771" s="26">
        <v>0</v>
      </c>
      <c r="L771" s="26"/>
      <c r="M771" s="26">
        <v>497871.34954536002</v>
      </c>
      <c r="N771" s="26">
        <v>0</v>
      </c>
      <c r="O771" s="26">
        <v>2440238.5042307996</v>
      </c>
      <c r="P771" s="26">
        <v>0</v>
      </c>
      <c r="Q771" s="26">
        <v>4164383.0700591002</v>
      </c>
      <c r="R771" s="26">
        <v>3859239.99880818</v>
      </c>
      <c r="S771" s="26">
        <v>1634564.5189</v>
      </c>
      <c r="T771" s="1">
        <v>171585.77050000001</v>
      </c>
      <c r="U771" s="112">
        <v>328541.93267683999</v>
      </c>
      <c r="V771" s="172"/>
    </row>
    <row r="772" spans="1:22" ht="15" customHeight="1" x14ac:dyDescent="0.25">
      <c r="A772" s="4">
        <f t="shared" si="51"/>
        <v>745</v>
      </c>
      <c r="B772" s="22">
        <f t="shared" si="51"/>
        <v>136</v>
      </c>
      <c r="C772" s="2" t="s">
        <v>97</v>
      </c>
      <c r="D772" s="2" t="s">
        <v>502</v>
      </c>
      <c r="E772" s="173" t="s">
        <v>1394</v>
      </c>
      <c r="F772" s="24">
        <v>33480583.039703999</v>
      </c>
      <c r="G772" s="26">
        <v>4910426.619134401</v>
      </c>
      <c r="H772" s="26">
        <v>1749786.8763320402</v>
      </c>
      <c r="I772" s="26">
        <v>1828137.9504292798</v>
      </c>
      <c r="J772" s="26">
        <v>1144529.9445770402</v>
      </c>
      <c r="K772" s="26">
        <v>818458.35</v>
      </c>
      <c r="L772" s="26"/>
      <c r="M772" s="26">
        <v>188426.51279339998</v>
      </c>
      <c r="N772" s="26">
        <v>0</v>
      </c>
      <c r="O772" s="26">
        <v>8977006.9994345997</v>
      </c>
      <c r="P772" s="26">
        <v>0</v>
      </c>
      <c r="Q772" s="26">
        <v>4660903.59852558</v>
      </c>
      <c r="R772" s="26">
        <v>5027330.1025222801</v>
      </c>
      <c r="S772" s="26">
        <v>3221989.0267999996</v>
      </c>
      <c r="T772" s="1">
        <v>327170.53649999999</v>
      </c>
      <c r="U772" s="112">
        <v>626416.52265538019</v>
      </c>
      <c r="V772" s="172"/>
    </row>
    <row r="773" spans="1:22" ht="15" customHeight="1" x14ac:dyDescent="0.25">
      <c r="A773" s="4">
        <f t="shared" si="51"/>
        <v>746</v>
      </c>
      <c r="B773" s="22">
        <f t="shared" si="51"/>
        <v>137</v>
      </c>
      <c r="C773" s="2" t="s">
        <v>97</v>
      </c>
      <c r="D773" s="2" t="s">
        <v>503</v>
      </c>
      <c r="E773" s="173" t="s">
        <v>1394</v>
      </c>
      <c r="F773" s="24">
        <v>6275488.2600000007</v>
      </c>
      <c r="G773" s="26">
        <v>0</v>
      </c>
      <c r="H773" s="26">
        <v>0</v>
      </c>
      <c r="I773" s="26">
        <v>1539824.2275154199</v>
      </c>
      <c r="J773" s="26">
        <v>0</v>
      </c>
      <c r="K773" s="26">
        <v>0</v>
      </c>
      <c r="L773" s="26"/>
      <c r="M773" s="26">
        <v>0</v>
      </c>
      <c r="N773" s="26">
        <v>0</v>
      </c>
      <c r="O773" s="26">
        <v>0</v>
      </c>
      <c r="P773" s="26">
        <v>0</v>
      </c>
      <c r="Q773" s="26">
        <v>3925837.3744846201</v>
      </c>
      <c r="R773" s="26">
        <v>0</v>
      </c>
      <c r="S773" s="26">
        <v>627548.82600000012</v>
      </c>
      <c r="T773" s="1">
        <v>62754.882599999997</v>
      </c>
      <c r="U773" s="112">
        <v>119522.94939995998</v>
      </c>
      <c r="V773" s="172"/>
    </row>
    <row r="774" spans="1:22" ht="15" customHeight="1" x14ac:dyDescent="0.25">
      <c r="A774" s="4">
        <f t="shared" si="51"/>
        <v>747</v>
      </c>
      <c r="B774" s="22">
        <f t="shared" si="51"/>
        <v>138</v>
      </c>
      <c r="C774" s="2" t="s">
        <v>97</v>
      </c>
      <c r="D774" s="2" t="s">
        <v>504</v>
      </c>
      <c r="E774" s="173" t="s">
        <v>1394</v>
      </c>
      <c r="F774" s="24">
        <v>10451841.860000001</v>
      </c>
      <c r="G774" s="26">
        <v>1193446.1931919798</v>
      </c>
      <c r="H774" s="26">
        <v>426699.22075410001</v>
      </c>
      <c r="I774" s="26">
        <v>164556.21975660001</v>
      </c>
      <c r="J774" s="26">
        <v>637117.98974628013</v>
      </c>
      <c r="K774" s="26">
        <v>149934.01486266003</v>
      </c>
      <c r="L774" s="26"/>
      <c r="M774" s="26">
        <v>296826.56969615998</v>
      </c>
      <c r="N774" s="26">
        <v>0</v>
      </c>
      <c r="O774" s="26">
        <v>1454848.9686234</v>
      </c>
      <c r="P774" s="26">
        <v>0</v>
      </c>
      <c r="Q774" s="26">
        <v>2482768.9597082403</v>
      </c>
      <c r="R774" s="26">
        <v>2300845.3162333807</v>
      </c>
      <c r="S774" s="26">
        <v>1041127.3933999999</v>
      </c>
      <c r="T774" s="1">
        <v>104518.41860000002</v>
      </c>
      <c r="U774" s="112">
        <v>199152.59542720002</v>
      </c>
      <c r="V774" s="172"/>
    </row>
    <row r="775" spans="1:22" ht="15" customHeight="1" x14ac:dyDescent="0.25">
      <c r="A775" s="4">
        <f t="shared" si="51"/>
        <v>748</v>
      </c>
      <c r="B775" s="22">
        <f t="shared" si="51"/>
        <v>139</v>
      </c>
      <c r="C775" s="2" t="s">
        <v>97</v>
      </c>
      <c r="D775" s="2" t="s">
        <v>505</v>
      </c>
      <c r="E775" s="173" t="s">
        <v>1394</v>
      </c>
      <c r="F775" s="24">
        <v>11603251.66</v>
      </c>
      <c r="G775" s="26">
        <v>1324920.21031734</v>
      </c>
      <c r="H775" s="26">
        <v>473705.83617924002</v>
      </c>
      <c r="I775" s="26">
        <v>182684.28244121998</v>
      </c>
      <c r="J775" s="26">
        <v>707305.03423608001</v>
      </c>
      <c r="K775" s="26">
        <v>166451.24460132004</v>
      </c>
      <c r="L775" s="26"/>
      <c r="M775" s="26">
        <v>329525.97199536004</v>
      </c>
      <c r="N775" s="26">
        <v>0</v>
      </c>
      <c r="O775" s="26">
        <v>1615119.9919469999</v>
      </c>
      <c r="P775" s="26">
        <v>0</v>
      </c>
      <c r="Q775" s="26">
        <v>2756279.0774841001</v>
      </c>
      <c r="R775" s="26">
        <v>2554314.1205441998</v>
      </c>
      <c r="S775" s="26">
        <v>1155821.4632999999</v>
      </c>
      <c r="T775" s="1">
        <v>116032.5166</v>
      </c>
      <c r="U775" s="112">
        <v>221091.91035413998</v>
      </c>
      <c r="V775" s="172"/>
    </row>
    <row r="776" spans="1:22" ht="15" customHeight="1" x14ac:dyDescent="0.25">
      <c r="A776" s="4">
        <f t="shared" si="51"/>
        <v>749</v>
      </c>
      <c r="B776" s="22">
        <f t="shared" si="51"/>
        <v>140</v>
      </c>
      <c r="C776" s="2" t="s">
        <v>97</v>
      </c>
      <c r="D776" s="2" t="s">
        <v>506</v>
      </c>
      <c r="E776" s="173" t="s">
        <v>1394</v>
      </c>
      <c r="F776" s="24">
        <v>11309613.699999999</v>
      </c>
      <c r="G776" s="26">
        <v>1291391.0871334199</v>
      </c>
      <c r="H776" s="26">
        <v>461717.98177553999</v>
      </c>
      <c r="I776" s="26">
        <v>178061.18022335999</v>
      </c>
      <c r="J776" s="26">
        <v>689405.60020583996</v>
      </c>
      <c r="K776" s="26">
        <v>162238.9458438</v>
      </c>
      <c r="L776" s="26"/>
      <c r="M776" s="26">
        <v>321186.82074360002</v>
      </c>
      <c r="N776" s="26">
        <v>0</v>
      </c>
      <c r="O776" s="26">
        <v>1574246.9182859999</v>
      </c>
      <c r="P776" s="26">
        <v>0</v>
      </c>
      <c r="Q776" s="26">
        <v>2686527.2370627602</v>
      </c>
      <c r="R776" s="26">
        <v>2489673.3081905995</v>
      </c>
      <c r="S776" s="26">
        <v>1126571.6408000002</v>
      </c>
      <c r="T776" s="1">
        <v>113096.13700000002</v>
      </c>
      <c r="U776" s="112">
        <v>215496.84273508002</v>
      </c>
      <c r="V776" s="172"/>
    </row>
    <row r="777" spans="1:22" ht="15" customHeight="1" x14ac:dyDescent="0.25">
      <c r="A777" s="4">
        <f t="shared" si="51"/>
        <v>750</v>
      </c>
      <c r="B777" s="22">
        <f t="shared" si="51"/>
        <v>141</v>
      </c>
      <c r="C777" s="2" t="s">
        <v>97</v>
      </c>
      <c r="D777" s="2" t="s">
        <v>507</v>
      </c>
      <c r="E777" s="173" t="s">
        <v>1394</v>
      </c>
      <c r="F777" s="24">
        <v>7345879.3544120006</v>
      </c>
      <c r="G777" s="26">
        <v>0</v>
      </c>
      <c r="H777" s="26">
        <v>0</v>
      </c>
      <c r="I777" s="26">
        <v>0</v>
      </c>
      <c r="J777" s="26">
        <v>0</v>
      </c>
      <c r="K777" s="26">
        <v>491444.9</v>
      </c>
      <c r="L777" s="26"/>
      <c r="M777" s="26">
        <v>0</v>
      </c>
      <c r="N777" s="26">
        <v>0</v>
      </c>
      <c r="O777" s="26">
        <v>0</v>
      </c>
      <c r="P777" s="26">
        <v>0</v>
      </c>
      <c r="Q777" s="26">
        <v>2817572.53491042</v>
      </c>
      <c r="R777" s="26">
        <v>3039081.7867057198</v>
      </c>
      <c r="S777" s="26">
        <v>797894.04099999997</v>
      </c>
      <c r="T777" s="1">
        <v>68910.799100000004</v>
      </c>
      <c r="U777" s="112">
        <v>130975.29269586</v>
      </c>
      <c r="V777" s="172"/>
    </row>
    <row r="778" spans="1:22" ht="15" customHeight="1" x14ac:dyDescent="0.25">
      <c r="A778" s="4">
        <f t="shared" si="51"/>
        <v>751</v>
      </c>
      <c r="B778" s="22">
        <f t="shared" si="51"/>
        <v>142</v>
      </c>
      <c r="C778" s="2" t="s">
        <v>97</v>
      </c>
      <c r="D778" s="2" t="s">
        <v>508</v>
      </c>
      <c r="E778" s="173" t="s">
        <v>1394</v>
      </c>
      <c r="F778" s="24">
        <v>9954693.1500000004</v>
      </c>
      <c r="G778" s="26">
        <v>1350045.3951129599</v>
      </c>
      <c r="H778" s="26">
        <v>482688.97766879998</v>
      </c>
      <c r="I778" s="26">
        <v>186148.62390978003</v>
      </c>
      <c r="J778" s="26">
        <v>720718.04622971988</v>
      </c>
      <c r="K778" s="26">
        <v>169607.75422878002</v>
      </c>
      <c r="L778" s="26"/>
      <c r="M778" s="26">
        <v>335774.96008224005</v>
      </c>
      <c r="N778" s="26">
        <v>0</v>
      </c>
      <c r="O778" s="26">
        <v>0</v>
      </c>
      <c r="P778" s="26">
        <v>0</v>
      </c>
      <c r="Q778" s="26">
        <v>2808547.9011722999</v>
      </c>
      <c r="R778" s="26">
        <v>2602752.9675651002</v>
      </c>
      <c r="S778" s="26">
        <v>1009566.1797</v>
      </c>
      <c r="T778" s="1">
        <v>99546.931500000006</v>
      </c>
      <c r="U778" s="112">
        <v>189295.41283032001</v>
      </c>
      <c r="V778" s="172"/>
    </row>
    <row r="779" spans="1:22" ht="15" customHeight="1" x14ac:dyDescent="0.25">
      <c r="A779" s="4">
        <f t="shared" si="51"/>
        <v>752</v>
      </c>
      <c r="B779" s="22">
        <f t="shared" si="51"/>
        <v>143</v>
      </c>
      <c r="C779" s="2" t="s">
        <v>97</v>
      </c>
      <c r="D779" s="2" t="s">
        <v>509</v>
      </c>
      <c r="E779" s="173" t="s">
        <v>1394</v>
      </c>
      <c r="F779" s="24">
        <v>26291754.259999998</v>
      </c>
      <c r="G779" s="26">
        <v>0</v>
      </c>
      <c r="H779" s="26">
        <v>0</v>
      </c>
      <c r="I779" s="26">
        <v>2724296.2008204604</v>
      </c>
      <c r="J779" s="26">
        <v>0</v>
      </c>
      <c r="K779" s="26">
        <v>0</v>
      </c>
      <c r="L779" s="26"/>
      <c r="M779" s="26">
        <v>0</v>
      </c>
      <c r="N779" s="26">
        <v>0</v>
      </c>
      <c r="O779" s="26">
        <v>13377560.538169799</v>
      </c>
      <c r="P779" s="26">
        <v>0</v>
      </c>
      <c r="Q779" s="26">
        <v>6945691.3623090005</v>
      </c>
      <c r="R779" s="26">
        <v>0</v>
      </c>
      <c r="S779" s="26">
        <v>2477285.4183</v>
      </c>
      <c r="T779" s="1">
        <v>262917.54259999999</v>
      </c>
      <c r="U779" s="112">
        <v>504003.19780074002</v>
      </c>
      <c r="V779" s="172"/>
    </row>
    <row r="780" spans="1:22" ht="15" customHeight="1" x14ac:dyDescent="0.25">
      <c r="A780" s="4">
        <f t="shared" si="51"/>
        <v>753</v>
      </c>
      <c r="B780" s="22">
        <f t="shared" si="51"/>
        <v>144</v>
      </c>
      <c r="C780" s="2" t="s">
        <v>97</v>
      </c>
      <c r="D780" s="2" t="s">
        <v>510</v>
      </c>
      <c r="E780" s="173" t="s">
        <v>1394</v>
      </c>
      <c r="F780" s="24">
        <v>5881035.2590571605</v>
      </c>
      <c r="G780" s="26">
        <v>0</v>
      </c>
      <c r="H780" s="26"/>
      <c r="I780" s="26">
        <v>0</v>
      </c>
      <c r="J780" s="26"/>
      <c r="K780" s="26">
        <v>1080976.4453867401</v>
      </c>
      <c r="L780" s="26"/>
      <c r="M780" s="26">
        <v>288446.03638619999</v>
      </c>
      <c r="N780" s="26">
        <v>0</v>
      </c>
      <c r="O780" s="26">
        <v>0</v>
      </c>
      <c r="P780" s="26">
        <v>0</v>
      </c>
      <c r="Q780" s="26"/>
      <c r="R780" s="26">
        <v>0</v>
      </c>
      <c r="S780" s="26">
        <v>3590272.6506000003</v>
      </c>
      <c r="T780" s="1">
        <v>320070.53210000001</v>
      </c>
      <c r="U780" s="112">
        <v>601269.59458422009</v>
      </c>
      <c r="V780" s="172"/>
    </row>
    <row r="781" spans="1:22" ht="15" customHeight="1" x14ac:dyDescent="0.25">
      <c r="A781" s="4">
        <f t="shared" si="51"/>
        <v>754</v>
      </c>
      <c r="B781" s="22">
        <f t="shared" si="51"/>
        <v>145</v>
      </c>
      <c r="C781" s="2" t="s">
        <v>97</v>
      </c>
      <c r="D781" s="2" t="s">
        <v>511</v>
      </c>
      <c r="E781" s="173" t="s">
        <v>1394</v>
      </c>
      <c r="F781" s="24">
        <v>1264729.77</v>
      </c>
      <c r="G781" s="26">
        <v>0</v>
      </c>
      <c r="H781" s="26">
        <v>0</v>
      </c>
      <c r="I781" s="26">
        <v>0</v>
      </c>
      <c r="J781" s="26">
        <v>0</v>
      </c>
      <c r="K781" s="26">
        <v>1007223.29</v>
      </c>
      <c r="L781" s="26"/>
      <c r="M781" s="26">
        <v>0</v>
      </c>
      <c r="N781" s="26">
        <v>0</v>
      </c>
      <c r="O781" s="26">
        <v>0</v>
      </c>
      <c r="P781" s="26">
        <v>0</v>
      </c>
      <c r="Q781" s="26">
        <v>0</v>
      </c>
      <c r="R781" s="26">
        <v>0</v>
      </c>
      <c r="S781" s="26">
        <v>241672.8</v>
      </c>
      <c r="T781" s="1">
        <v>10000</v>
      </c>
      <c r="U781" s="112">
        <v>5833.68</v>
      </c>
      <c r="V781" s="172"/>
    </row>
    <row r="782" spans="1:22" ht="15" customHeight="1" x14ac:dyDescent="0.25">
      <c r="A782" s="4">
        <f t="shared" ref="A782:B797" si="52">+A781+1</f>
        <v>755</v>
      </c>
      <c r="B782" s="22">
        <f t="shared" si="52"/>
        <v>146</v>
      </c>
      <c r="C782" s="2" t="s">
        <v>97</v>
      </c>
      <c r="D782" s="2" t="s">
        <v>512</v>
      </c>
      <c r="E782" s="173" t="s">
        <v>1394</v>
      </c>
      <c r="F782" s="24">
        <v>21441082.737894002</v>
      </c>
      <c r="G782" s="26">
        <v>0</v>
      </c>
      <c r="H782" s="26">
        <v>2296919.6304310197</v>
      </c>
      <c r="I782" s="26">
        <v>2399769.9437850602</v>
      </c>
      <c r="J782" s="26">
        <v>0</v>
      </c>
      <c r="K782" s="26">
        <v>1020388.92</v>
      </c>
      <c r="L782" s="26"/>
      <c r="M782" s="26">
        <v>247344.72404292002</v>
      </c>
      <c r="N782" s="26">
        <v>0</v>
      </c>
      <c r="O782" s="26">
        <v>0</v>
      </c>
      <c r="P782" s="26">
        <v>0</v>
      </c>
      <c r="Q782" s="26">
        <v>6118299.9556223992</v>
      </c>
      <c r="R782" s="26">
        <v>6599302.6705422606</v>
      </c>
      <c r="S782" s="26">
        <v>2162864.8599</v>
      </c>
      <c r="T782" s="1">
        <v>205857.47699999998</v>
      </c>
      <c r="U782" s="112">
        <v>390334.55657033995</v>
      </c>
      <c r="V782" s="172"/>
    </row>
    <row r="783" spans="1:22" ht="15" customHeight="1" x14ac:dyDescent="0.25">
      <c r="A783" s="4">
        <f t="shared" si="52"/>
        <v>756</v>
      </c>
      <c r="B783" s="22">
        <f t="shared" si="52"/>
        <v>147</v>
      </c>
      <c r="C783" s="2" t="s">
        <v>97</v>
      </c>
      <c r="D783" s="2" t="s">
        <v>513</v>
      </c>
      <c r="E783" s="173" t="s">
        <v>1394</v>
      </c>
      <c r="F783" s="24">
        <v>272117.16332236794</v>
      </c>
      <c r="G783" s="26">
        <v>0</v>
      </c>
      <c r="H783" s="26">
        <v>0</v>
      </c>
      <c r="I783" s="26">
        <v>0</v>
      </c>
      <c r="J783" s="26">
        <v>229012.71618345162</v>
      </c>
      <c r="K783" s="26">
        <v>0</v>
      </c>
      <c r="L783" s="26"/>
      <c r="M783" s="26">
        <v>0</v>
      </c>
      <c r="N783" s="26">
        <v>0</v>
      </c>
      <c r="O783" s="26">
        <v>0</v>
      </c>
      <c r="P783" s="26">
        <v>0</v>
      </c>
      <c r="Q783" s="26">
        <v>0</v>
      </c>
      <c r="R783" s="26">
        <v>0</v>
      </c>
      <c r="S783" s="26">
        <v>35375.231231907841</v>
      </c>
      <c r="T783" s="1">
        <v>2721.1716332236801</v>
      </c>
      <c r="U783" s="112">
        <v>5008.0442737848607</v>
      </c>
      <c r="V783" s="172"/>
    </row>
    <row r="784" spans="1:22" ht="15" customHeight="1" x14ac:dyDescent="0.25">
      <c r="A784" s="4">
        <f t="shared" si="52"/>
        <v>757</v>
      </c>
      <c r="B784" s="22">
        <f t="shared" si="52"/>
        <v>148</v>
      </c>
      <c r="C784" s="2" t="s">
        <v>97</v>
      </c>
      <c r="D784" s="2" t="s">
        <v>515</v>
      </c>
      <c r="E784" s="173" t="s">
        <v>1394</v>
      </c>
      <c r="F784" s="24">
        <v>9718452.3328623008</v>
      </c>
      <c r="G784" s="26">
        <v>0</v>
      </c>
      <c r="H784" s="26"/>
      <c r="I784" s="26">
        <v>0</v>
      </c>
      <c r="J784" s="26"/>
      <c r="K784" s="26">
        <v>1013323.25</v>
      </c>
      <c r="L784" s="26"/>
      <c r="M784" s="26">
        <v>237743.37685980002</v>
      </c>
      <c r="N784" s="26">
        <v>0</v>
      </c>
      <c r="O784" s="26">
        <v>0</v>
      </c>
      <c r="P784" s="26">
        <v>0</v>
      </c>
      <c r="Q784" s="26">
        <v>5880801.6867473992</v>
      </c>
      <c r="R784" s="26"/>
      <c r="S784" s="26">
        <v>2042532.0290000001</v>
      </c>
      <c r="T784" s="1">
        <v>187559.97450000001</v>
      </c>
      <c r="U784" s="112">
        <v>356492.0157551</v>
      </c>
      <c r="V784" s="172"/>
    </row>
    <row r="785" spans="1:22" ht="15" customHeight="1" x14ac:dyDescent="0.25">
      <c r="A785" s="4">
        <f t="shared" si="52"/>
        <v>758</v>
      </c>
      <c r="B785" s="22">
        <f t="shared" si="52"/>
        <v>149</v>
      </c>
      <c r="C785" s="2" t="s">
        <v>97</v>
      </c>
      <c r="D785" s="2" t="s">
        <v>516</v>
      </c>
      <c r="E785" s="173" t="s">
        <v>1394</v>
      </c>
      <c r="F785" s="24">
        <v>7745680.96</v>
      </c>
      <c r="G785" s="26">
        <v>903640.20646536001</v>
      </c>
      <c r="H785" s="26">
        <v>323083.33012452006</v>
      </c>
      <c r="I785" s="26">
        <v>124596.83281752</v>
      </c>
      <c r="J785" s="26">
        <v>482405.85694559995</v>
      </c>
      <c r="K785" s="26">
        <v>0</v>
      </c>
      <c r="L785" s="26"/>
      <c r="M785" s="26">
        <v>224747.80900823997</v>
      </c>
      <c r="N785" s="26">
        <v>0</v>
      </c>
      <c r="O785" s="26">
        <v>1101566.2227569998</v>
      </c>
      <c r="P785" s="26">
        <v>0</v>
      </c>
      <c r="Q785" s="26">
        <v>1879875.1525054201</v>
      </c>
      <c r="R785" s="26">
        <v>1742128.2468475199</v>
      </c>
      <c r="S785" s="26">
        <v>737870.93409999995</v>
      </c>
      <c r="T785" s="1">
        <v>77456.809600000008</v>
      </c>
      <c r="U785" s="112">
        <v>148309.55882881998</v>
      </c>
      <c r="V785" s="172"/>
    </row>
    <row r="786" spans="1:22" ht="15" customHeight="1" x14ac:dyDescent="0.25">
      <c r="A786" s="4">
        <f t="shared" si="52"/>
        <v>759</v>
      </c>
      <c r="B786" s="22">
        <f t="shared" si="52"/>
        <v>150</v>
      </c>
      <c r="C786" s="2" t="s">
        <v>97</v>
      </c>
      <c r="D786" s="2" t="s">
        <v>517</v>
      </c>
      <c r="E786" s="173" t="s">
        <v>1394</v>
      </c>
      <c r="F786" s="24">
        <v>11826459.190000001</v>
      </c>
      <c r="G786" s="26">
        <v>1379719.10174826</v>
      </c>
      <c r="H786" s="26">
        <v>493298.37317670009</v>
      </c>
      <c r="I786" s="26">
        <v>190240.13064419999</v>
      </c>
      <c r="J786" s="26">
        <v>736559.27308236004</v>
      </c>
      <c r="K786" s="26">
        <v>0</v>
      </c>
      <c r="L786" s="26"/>
      <c r="M786" s="26">
        <v>343155.21759792004</v>
      </c>
      <c r="N786" s="26">
        <v>0</v>
      </c>
      <c r="O786" s="26">
        <v>1681921.5844158002</v>
      </c>
      <c r="P786" s="26">
        <v>0</v>
      </c>
      <c r="Q786" s="26">
        <v>2870279.1784648802</v>
      </c>
      <c r="R786" s="26">
        <v>2659960.9191300604</v>
      </c>
      <c r="S786" s="26">
        <v>1126615.0168000001</v>
      </c>
      <c r="T786" s="1">
        <v>118264.59190000001</v>
      </c>
      <c r="U786" s="112">
        <v>226445.80303982005</v>
      </c>
      <c r="V786" s="172"/>
    </row>
    <row r="787" spans="1:22" ht="15" customHeight="1" x14ac:dyDescent="0.25">
      <c r="A787" s="4">
        <f t="shared" si="52"/>
        <v>760</v>
      </c>
      <c r="B787" s="22">
        <f t="shared" si="52"/>
        <v>151</v>
      </c>
      <c r="C787" s="2" t="s">
        <v>97</v>
      </c>
      <c r="D787" s="2" t="s">
        <v>518</v>
      </c>
      <c r="E787" s="173" t="s">
        <v>1394</v>
      </c>
      <c r="F787" s="24">
        <v>9151117.3299999982</v>
      </c>
      <c r="G787" s="26">
        <v>1067603.6843854198</v>
      </c>
      <c r="H787" s="26">
        <v>381706.07678616</v>
      </c>
      <c r="I787" s="26">
        <v>147204.64740113998</v>
      </c>
      <c r="J787" s="26">
        <v>569937.31131959998</v>
      </c>
      <c r="K787" s="26">
        <v>0</v>
      </c>
      <c r="L787" s="26"/>
      <c r="M787" s="26">
        <v>265527.79902012</v>
      </c>
      <c r="N787" s="26">
        <v>0</v>
      </c>
      <c r="O787" s="26">
        <v>1301442.9348815999</v>
      </c>
      <c r="P787" s="26">
        <v>0</v>
      </c>
      <c r="Q787" s="26">
        <v>2220974.2619248801</v>
      </c>
      <c r="R787" s="26">
        <v>2058233.4935240396</v>
      </c>
      <c r="S787" s="26">
        <v>871755.95309999993</v>
      </c>
      <c r="T787" s="1">
        <v>91511.173300000009</v>
      </c>
      <c r="U787" s="112">
        <v>175219.99435704004</v>
      </c>
      <c r="V787" s="172"/>
    </row>
    <row r="788" spans="1:22" ht="15" customHeight="1" x14ac:dyDescent="0.25">
      <c r="A788" s="4">
        <f t="shared" si="52"/>
        <v>761</v>
      </c>
      <c r="B788" s="22">
        <f t="shared" si="52"/>
        <v>152</v>
      </c>
      <c r="C788" s="2" t="s">
        <v>97</v>
      </c>
      <c r="D788" s="2" t="s">
        <v>519</v>
      </c>
      <c r="E788" s="173" t="s">
        <v>1394</v>
      </c>
      <c r="F788" s="24">
        <v>8666548.120000001</v>
      </c>
      <c r="G788" s="26">
        <v>1011072.0163689599</v>
      </c>
      <c r="H788" s="26">
        <v>361494.00407988002</v>
      </c>
      <c r="I788" s="26">
        <v>139409.87909688</v>
      </c>
      <c r="J788" s="26">
        <v>539758.03222992003</v>
      </c>
      <c r="K788" s="26">
        <v>0</v>
      </c>
      <c r="L788" s="26"/>
      <c r="M788" s="26">
        <v>251467.59500520004</v>
      </c>
      <c r="N788" s="26">
        <v>0</v>
      </c>
      <c r="O788" s="26">
        <v>1232529.0372486</v>
      </c>
      <c r="P788" s="26">
        <v>0</v>
      </c>
      <c r="Q788" s="26">
        <v>2103369.4216907402</v>
      </c>
      <c r="R788" s="26">
        <v>1949246.0899044001</v>
      </c>
      <c r="S788" s="26">
        <v>825594.80350000004</v>
      </c>
      <c r="T788" s="1">
        <v>86665.481199999995</v>
      </c>
      <c r="U788" s="112">
        <v>165941.75967541998</v>
      </c>
      <c r="V788" s="172"/>
    </row>
    <row r="789" spans="1:22" ht="15" customHeight="1" x14ac:dyDescent="0.25">
      <c r="A789" s="4">
        <f t="shared" si="52"/>
        <v>762</v>
      </c>
      <c r="B789" s="22">
        <f t="shared" si="52"/>
        <v>153</v>
      </c>
      <c r="C789" s="2" t="s">
        <v>97</v>
      </c>
      <c r="D789" s="2" t="s">
        <v>520</v>
      </c>
      <c r="E789" s="173" t="s">
        <v>1394</v>
      </c>
      <c r="F789" s="24">
        <v>6228849.4099999992</v>
      </c>
      <c r="G789" s="26">
        <v>726680.94422742003</v>
      </c>
      <c r="H789" s="26">
        <v>259814.13967782</v>
      </c>
      <c r="I789" s="26">
        <v>100197.1174743</v>
      </c>
      <c r="J789" s="26">
        <v>387936.63861791999</v>
      </c>
      <c r="K789" s="26">
        <v>0</v>
      </c>
      <c r="L789" s="26"/>
      <c r="M789" s="26">
        <v>180735.59733768</v>
      </c>
      <c r="N789" s="26">
        <v>0</v>
      </c>
      <c r="O789" s="26">
        <v>885847.24391940015</v>
      </c>
      <c r="P789" s="26">
        <v>0</v>
      </c>
      <c r="Q789" s="26">
        <v>1511740.4464285197</v>
      </c>
      <c r="R789" s="26">
        <v>1400968.4319342598</v>
      </c>
      <c r="S789" s="26">
        <v>593374.15970000008</v>
      </c>
      <c r="T789" s="1">
        <v>62288.494100000004</v>
      </c>
      <c r="U789" s="112">
        <v>119266.19658268003</v>
      </c>
      <c r="V789" s="172"/>
    </row>
    <row r="790" spans="1:22" ht="15" customHeight="1" x14ac:dyDescent="0.25">
      <c r="A790" s="4">
        <f t="shared" si="52"/>
        <v>763</v>
      </c>
      <c r="B790" s="22">
        <f t="shared" si="52"/>
        <v>154</v>
      </c>
      <c r="C790" s="2" t="s">
        <v>97</v>
      </c>
      <c r="D790" s="2" t="s">
        <v>521</v>
      </c>
      <c r="E790" s="173" t="s">
        <v>1394</v>
      </c>
      <c r="F790" s="24">
        <v>19236097.91</v>
      </c>
      <c r="G790" s="26">
        <v>2244155.3526209998</v>
      </c>
      <c r="H790" s="26">
        <v>802364.9092972799</v>
      </c>
      <c r="I790" s="26">
        <v>309431.39617025998</v>
      </c>
      <c r="J790" s="26">
        <v>1198036.2028765201</v>
      </c>
      <c r="K790" s="26">
        <v>0</v>
      </c>
      <c r="L790" s="26"/>
      <c r="M790" s="26">
        <v>558152.46425652003</v>
      </c>
      <c r="N790" s="26">
        <v>0</v>
      </c>
      <c r="O790" s="26">
        <v>2735696.9435670003</v>
      </c>
      <c r="P790" s="26">
        <v>0</v>
      </c>
      <c r="Q790" s="26">
        <v>4668596.9529460799</v>
      </c>
      <c r="R790" s="26">
        <v>4326507.8649529805</v>
      </c>
      <c r="S790" s="26">
        <v>1832473.8135000002</v>
      </c>
      <c r="T790" s="1">
        <v>192360.9791</v>
      </c>
      <c r="U790" s="112">
        <v>368321.03071236005</v>
      </c>
      <c r="V790" s="172"/>
    </row>
    <row r="791" spans="1:22" ht="15" customHeight="1" x14ac:dyDescent="0.25">
      <c r="A791" s="4">
        <f t="shared" si="52"/>
        <v>764</v>
      </c>
      <c r="B791" s="22">
        <f t="shared" si="52"/>
        <v>155</v>
      </c>
      <c r="C791" s="2" t="s">
        <v>97</v>
      </c>
      <c r="D791" s="2" t="s">
        <v>522</v>
      </c>
      <c r="E791" s="173" t="s">
        <v>1394</v>
      </c>
      <c r="F791" s="24">
        <v>6226992.7899999991</v>
      </c>
      <c r="G791" s="26">
        <v>726464.34158843989</v>
      </c>
      <c r="H791" s="26">
        <v>259736.69444813998</v>
      </c>
      <c r="I791" s="26">
        <v>100167.25246164</v>
      </c>
      <c r="J791" s="26">
        <v>387821.00332752004</v>
      </c>
      <c r="K791" s="26">
        <v>0</v>
      </c>
      <c r="L791" s="26"/>
      <c r="M791" s="26">
        <v>180681.72873492003</v>
      </c>
      <c r="N791" s="26">
        <v>0</v>
      </c>
      <c r="O791" s="26">
        <v>885583.19806739991</v>
      </c>
      <c r="P791" s="26">
        <v>0</v>
      </c>
      <c r="Q791" s="26">
        <v>1511289.84966708</v>
      </c>
      <c r="R791" s="26">
        <v>1400550.8530389599</v>
      </c>
      <c r="S791" s="26">
        <v>593197.29359999998</v>
      </c>
      <c r="T791" s="1">
        <v>62269.92790000001</v>
      </c>
      <c r="U791" s="112">
        <v>119230.64716590002</v>
      </c>
      <c r="V791" s="172"/>
    </row>
    <row r="792" spans="1:22" ht="15" customHeight="1" x14ac:dyDescent="0.25">
      <c r="A792" s="4">
        <f t="shared" si="52"/>
        <v>765</v>
      </c>
      <c r="B792" s="22">
        <f t="shared" si="52"/>
        <v>156</v>
      </c>
      <c r="C792" s="2" t="s">
        <v>97</v>
      </c>
      <c r="D792" s="2" t="s">
        <v>523</v>
      </c>
      <c r="E792" s="173" t="s">
        <v>1394</v>
      </c>
      <c r="F792" s="24">
        <v>6068209.5</v>
      </c>
      <c r="G792" s="26">
        <v>5838134.5613640007</v>
      </c>
      <c r="H792" s="26">
        <v>0</v>
      </c>
      <c r="I792" s="26">
        <v>0</v>
      </c>
      <c r="J792" s="26">
        <v>0</v>
      </c>
      <c r="K792" s="26">
        <v>0</v>
      </c>
      <c r="L792" s="26"/>
      <c r="M792" s="26">
        <v>0</v>
      </c>
      <c r="N792" s="26">
        <v>0</v>
      </c>
      <c r="O792" s="26">
        <v>0</v>
      </c>
      <c r="P792" s="26">
        <v>0</v>
      </c>
      <c r="Q792" s="26">
        <v>0</v>
      </c>
      <c r="R792" s="26">
        <v>0</v>
      </c>
      <c r="S792" s="26">
        <v>99958.34</v>
      </c>
      <c r="T792" s="26">
        <v>2448.42</v>
      </c>
      <c r="U792" s="112">
        <v>127668.17863600001</v>
      </c>
      <c r="V792" s="172"/>
    </row>
    <row r="793" spans="1:22" ht="15" customHeight="1" x14ac:dyDescent="0.25">
      <c r="A793" s="4">
        <f t="shared" si="52"/>
        <v>766</v>
      </c>
      <c r="B793" s="22">
        <f t="shared" si="52"/>
        <v>157</v>
      </c>
      <c r="C793" s="2" t="s">
        <v>97</v>
      </c>
      <c r="D793" s="2" t="s">
        <v>524</v>
      </c>
      <c r="E793" s="173" t="s">
        <v>1394</v>
      </c>
      <c r="F793" s="24">
        <v>670440.25</v>
      </c>
      <c r="G793" s="26">
        <v>0</v>
      </c>
      <c r="H793" s="26">
        <v>0</v>
      </c>
      <c r="I793" s="26">
        <v>0</v>
      </c>
      <c r="J793" s="26">
        <v>0</v>
      </c>
      <c r="K793" s="26">
        <v>475262.77</v>
      </c>
      <c r="L793" s="26"/>
      <c r="M793" s="26">
        <v>0</v>
      </c>
      <c r="N793" s="26">
        <v>0</v>
      </c>
      <c r="O793" s="26">
        <v>0</v>
      </c>
      <c r="P793" s="26">
        <v>0</v>
      </c>
      <c r="Q793" s="26">
        <v>0</v>
      </c>
      <c r="R793" s="26">
        <v>0</v>
      </c>
      <c r="S793" s="26">
        <v>178933.79</v>
      </c>
      <c r="T793" s="1">
        <v>10000</v>
      </c>
      <c r="U793" s="112">
        <v>6243.69</v>
      </c>
      <c r="V793" s="172"/>
    </row>
    <row r="794" spans="1:22" ht="15" customHeight="1" x14ac:dyDescent="0.25">
      <c r="A794" s="4">
        <f t="shared" si="52"/>
        <v>767</v>
      </c>
      <c r="B794" s="22">
        <f t="shared" si="52"/>
        <v>158</v>
      </c>
      <c r="C794" s="2" t="s">
        <v>97</v>
      </c>
      <c r="D794" s="2" t="s">
        <v>525</v>
      </c>
      <c r="E794" s="173" t="s">
        <v>1394</v>
      </c>
      <c r="F794" s="24">
        <v>15543083.879999999</v>
      </c>
      <c r="G794" s="26">
        <v>1774790.9432307601</v>
      </c>
      <c r="H794" s="26">
        <v>634550.52901254001</v>
      </c>
      <c r="I794" s="26">
        <v>244713.91373604001</v>
      </c>
      <c r="J794" s="26">
        <v>947467.29559103993</v>
      </c>
      <c r="K794" s="26">
        <v>222969.02589234</v>
      </c>
      <c r="L794" s="26"/>
      <c r="M794" s="26">
        <v>441415.04948436003</v>
      </c>
      <c r="N794" s="26">
        <v>0</v>
      </c>
      <c r="O794" s="26">
        <v>2163526.7567130001</v>
      </c>
      <c r="P794" s="26">
        <v>0</v>
      </c>
      <c r="Q794" s="26">
        <v>3692161.3133672397</v>
      </c>
      <c r="R794" s="26">
        <v>3421620.06003888</v>
      </c>
      <c r="S794" s="26">
        <v>1548275.4742000001</v>
      </c>
      <c r="T794" s="1">
        <v>155430.8388</v>
      </c>
      <c r="U794" s="112">
        <v>296162.67993380001</v>
      </c>
      <c r="V794" s="172"/>
    </row>
    <row r="795" spans="1:22" ht="15" customHeight="1" x14ac:dyDescent="0.25">
      <c r="A795" s="4">
        <f t="shared" si="52"/>
        <v>768</v>
      </c>
      <c r="B795" s="22">
        <f t="shared" si="52"/>
        <v>159</v>
      </c>
      <c r="C795" s="2" t="s">
        <v>97</v>
      </c>
      <c r="D795" s="2" t="s">
        <v>526</v>
      </c>
      <c r="E795" s="173" t="s">
        <v>1394</v>
      </c>
      <c r="F795" s="24">
        <v>11599457.919999998</v>
      </c>
      <c r="G795" s="26">
        <v>1324487.0228498999</v>
      </c>
      <c r="H795" s="26">
        <v>473550.95442942</v>
      </c>
      <c r="I795" s="26">
        <v>182624.55241590002</v>
      </c>
      <c r="J795" s="26">
        <v>707073.7804871999</v>
      </c>
      <c r="K795" s="26">
        <v>166396.82749326</v>
      </c>
      <c r="L795" s="26"/>
      <c r="M795" s="26">
        <v>329418.23478984006</v>
      </c>
      <c r="N795" s="26">
        <v>0</v>
      </c>
      <c r="O795" s="26">
        <v>1614591.9178578001</v>
      </c>
      <c r="P795" s="26">
        <v>0</v>
      </c>
      <c r="Q795" s="26">
        <v>2755377.8926707599</v>
      </c>
      <c r="R795" s="26">
        <v>2553478.9714631401</v>
      </c>
      <c r="S795" s="26">
        <v>1155443.5630999999</v>
      </c>
      <c r="T795" s="1">
        <v>115994.57920000001</v>
      </c>
      <c r="U795" s="112">
        <v>221019.62324278001</v>
      </c>
      <c r="V795" s="172"/>
    </row>
    <row r="796" spans="1:22" ht="15" customHeight="1" x14ac:dyDescent="0.25">
      <c r="A796" s="4">
        <f t="shared" si="52"/>
        <v>769</v>
      </c>
      <c r="B796" s="22">
        <f t="shared" si="52"/>
        <v>160</v>
      </c>
      <c r="C796" s="2" t="s">
        <v>97</v>
      </c>
      <c r="D796" s="2" t="s">
        <v>527</v>
      </c>
      <c r="E796" s="173" t="s">
        <v>1394</v>
      </c>
      <c r="F796" s="24">
        <v>7931095.2400000002</v>
      </c>
      <c r="G796" s="26">
        <v>0</v>
      </c>
      <c r="H796" s="26">
        <v>0</v>
      </c>
      <c r="I796" s="26">
        <v>0</v>
      </c>
      <c r="J796" s="26">
        <v>0</v>
      </c>
      <c r="K796" s="26">
        <v>0</v>
      </c>
      <c r="L796" s="26"/>
      <c r="M796" s="26">
        <v>0</v>
      </c>
      <c r="N796" s="26">
        <v>0</v>
      </c>
      <c r="O796" s="26">
        <v>0</v>
      </c>
      <c r="P796" s="26">
        <v>0</v>
      </c>
      <c r="Q796" s="26">
        <v>6907619.1236589598</v>
      </c>
      <c r="R796" s="26">
        <v>0</v>
      </c>
      <c r="S796" s="26">
        <v>793109.52400000009</v>
      </c>
      <c r="T796" s="1">
        <v>79310.952400000009</v>
      </c>
      <c r="U796" s="112">
        <v>151055.63994104002</v>
      </c>
      <c r="V796" s="172"/>
    </row>
    <row r="797" spans="1:22" ht="15" customHeight="1" x14ac:dyDescent="0.25">
      <c r="A797" s="4">
        <f t="shared" si="52"/>
        <v>770</v>
      </c>
      <c r="B797" s="22">
        <f t="shared" si="52"/>
        <v>161</v>
      </c>
      <c r="C797" s="2" t="s">
        <v>97</v>
      </c>
      <c r="D797" s="2" t="s">
        <v>529</v>
      </c>
      <c r="E797" s="173" t="s">
        <v>1394</v>
      </c>
      <c r="F797" s="24">
        <v>13432406.970000003</v>
      </c>
      <c r="G797" s="26">
        <v>1567074.99678366</v>
      </c>
      <c r="H797" s="26">
        <v>560284.73432862002</v>
      </c>
      <c r="I797" s="26">
        <v>216073.3665951</v>
      </c>
      <c r="J797" s="26">
        <v>836578.70762256009</v>
      </c>
      <c r="K797" s="26">
        <v>0</v>
      </c>
      <c r="L797" s="26"/>
      <c r="M797" s="26">
        <v>389753.21810375998</v>
      </c>
      <c r="N797" s="26">
        <v>0</v>
      </c>
      <c r="O797" s="26">
        <v>1910314.3942386003</v>
      </c>
      <c r="P797" s="26">
        <v>0</v>
      </c>
      <c r="Q797" s="26">
        <v>3260042.3636096399</v>
      </c>
      <c r="R797" s="26">
        <v>3021164.4077936998</v>
      </c>
      <c r="S797" s="26">
        <v>1279601.2029000001</v>
      </c>
      <c r="T797" s="1">
        <v>134324.06969999999</v>
      </c>
      <c r="U797" s="112">
        <v>257195.50832435998</v>
      </c>
      <c r="V797" s="172"/>
    </row>
    <row r="798" spans="1:22" ht="15" customHeight="1" x14ac:dyDescent="0.25">
      <c r="A798" s="4">
        <f t="shared" ref="A798:B813" si="53">+A797+1</f>
        <v>771</v>
      </c>
      <c r="B798" s="22">
        <f t="shared" si="53"/>
        <v>162</v>
      </c>
      <c r="C798" s="2" t="s">
        <v>97</v>
      </c>
      <c r="D798" s="2" t="s">
        <v>530</v>
      </c>
      <c r="E798" s="173" t="s">
        <v>1394</v>
      </c>
      <c r="F798" s="24">
        <v>26854433.359999996</v>
      </c>
      <c r="G798" s="26">
        <v>3681294.5645548799</v>
      </c>
      <c r="H798" s="26">
        <v>2450899.70770344</v>
      </c>
      <c r="I798" s="26">
        <v>0</v>
      </c>
      <c r="J798" s="26">
        <v>1346040.4200070801</v>
      </c>
      <c r="K798" s="26">
        <v>491527.90003842005</v>
      </c>
      <c r="L798" s="26"/>
      <c r="M798" s="26">
        <v>205504.30800059999</v>
      </c>
      <c r="N798" s="26">
        <v>0</v>
      </c>
      <c r="O798" s="26">
        <v>0</v>
      </c>
      <c r="P798" s="26">
        <v>0</v>
      </c>
      <c r="Q798" s="26">
        <v>15124062.916324738</v>
      </c>
      <c r="R798" s="26">
        <v>0</v>
      </c>
      <c r="S798" s="26">
        <v>2777050.0558000002</v>
      </c>
      <c r="T798" s="1">
        <v>268544.33360000001</v>
      </c>
      <c r="U798" s="112">
        <v>509509.15397084004</v>
      </c>
      <c r="V798" s="172"/>
    </row>
    <row r="799" spans="1:22" ht="15" customHeight="1" x14ac:dyDescent="0.25">
      <c r="A799" s="4">
        <f t="shared" si="53"/>
        <v>772</v>
      </c>
      <c r="B799" s="22">
        <f t="shared" si="53"/>
        <v>163</v>
      </c>
      <c r="C799" s="2" t="s">
        <v>97</v>
      </c>
      <c r="D799" s="2" t="s">
        <v>531</v>
      </c>
      <c r="E799" s="173" t="s">
        <v>1394</v>
      </c>
      <c r="F799" s="24">
        <v>28541976.041246004</v>
      </c>
      <c r="G799" s="26">
        <v>3719699.05</v>
      </c>
      <c r="H799" s="26">
        <v>2452058.27684286</v>
      </c>
      <c r="I799" s="26">
        <v>1492645.9296378</v>
      </c>
      <c r="J799" s="26">
        <v>1346676.7170788401</v>
      </c>
      <c r="K799" s="26">
        <v>491760.24805782002</v>
      </c>
      <c r="L799" s="26"/>
      <c r="M799" s="26">
        <v>205601.44794671997</v>
      </c>
      <c r="N799" s="26">
        <v>0</v>
      </c>
      <c r="O799" s="26">
        <v>0</v>
      </c>
      <c r="P799" s="26">
        <v>0</v>
      </c>
      <c r="Q799" s="26">
        <v>15131212.272876842</v>
      </c>
      <c r="R799" s="26">
        <v>0</v>
      </c>
      <c r="S799" s="26">
        <v>2959194.6140999999</v>
      </c>
      <c r="T799" s="1">
        <v>245562.47510000001</v>
      </c>
      <c r="U799" s="112">
        <v>497565.00960512011</v>
      </c>
      <c r="V799" s="172"/>
    </row>
    <row r="800" spans="1:22" ht="15" customHeight="1" x14ac:dyDescent="0.25">
      <c r="A800" s="4">
        <f t="shared" si="53"/>
        <v>773</v>
      </c>
      <c r="B800" s="22">
        <f t="shared" si="53"/>
        <v>164</v>
      </c>
      <c r="C800" s="2" t="s">
        <v>97</v>
      </c>
      <c r="D800" s="2" t="s">
        <v>532</v>
      </c>
      <c r="E800" s="173" t="s">
        <v>1394</v>
      </c>
      <c r="F800" s="24">
        <v>1186752.2</v>
      </c>
      <c r="G800" s="26">
        <v>0</v>
      </c>
      <c r="H800" s="26">
        <v>0</v>
      </c>
      <c r="I800" s="26">
        <v>0</v>
      </c>
      <c r="J800" s="26">
        <v>0</v>
      </c>
      <c r="K800" s="26">
        <v>994811.73</v>
      </c>
      <c r="L800" s="26"/>
      <c r="M800" s="26">
        <v>0</v>
      </c>
      <c r="N800" s="26">
        <v>0</v>
      </c>
      <c r="O800" s="26">
        <v>0</v>
      </c>
      <c r="P800" s="26">
        <v>0</v>
      </c>
      <c r="Q800" s="26">
        <v>0</v>
      </c>
      <c r="R800" s="26">
        <v>0</v>
      </c>
      <c r="S800" s="26">
        <v>176245.47</v>
      </c>
      <c r="T800" s="1">
        <v>10000</v>
      </c>
      <c r="U800" s="112">
        <v>5695</v>
      </c>
      <c r="V800" s="172"/>
    </row>
    <row r="801" spans="1:22" ht="15" customHeight="1" x14ac:dyDescent="0.25">
      <c r="A801" s="4">
        <f t="shared" si="53"/>
        <v>774</v>
      </c>
      <c r="B801" s="22">
        <f t="shared" si="53"/>
        <v>165</v>
      </c>
      <c r="C801" s="2" t="s">
        <v>97</v>
      </c>
      <c r="D801" s="2" t="s">
        <v>535</v>
      </c>
      <c r="E801" s="173" t="s">
        <v>1394</v>
      </c>
      <c r="F801" s="24">
        <v>30691967.525981992</v>
      </c>
      <c r="G801" s="26"/>
      <c r="H801" s="26">
        <v>3311005.4966087397</v>
      </c>
      <c r="I801" s="26">
        <v>0</v>
      </c>
      <c r="J801" s="26">
        <v>2668762.95004116</v>
      </c>
      <c r="K801" s="26">
        <v>0</v>
      </c>
      <c r="L801" s="26"/>
      <c r="M801" s="26">
        <v>284480.74331460003</v>
      </c>
      <c r="N801" s="26">
        <v>0</v>
      </c>
      <c r="O801" s="26">
        <v>0</v>
      </c>
      <c r="P801" s="26">
        <v>0</v>
      </c>
      <c r="Q801" s="26">
        <v>19787092.835817296</v>
      </c>
      <c r="R801" s="26">
        <v>0</v>
      </c>
      <c r="S801" s="26">
        <v>3581567.0927999998</v>
      </c>
      <c r="T801" s="1">
        <v>364171.08420000004</v>
      </c>
      <c r="U801" s="112">
        <v>694887.32320020022</v>
      </c>
      <c r="V801" s="172"/>
    </row>
    <row r="802" spans="1:22" ht="15" customHeight="1" x14ac:dyDescent="0.25">
      <c r="A802" s="4">
        <f t="shared" si="53"/>
        <v>775</v>
      </c>
      <c r="B802" s="22">
        <f t="shared" si="53"/>
        <v>166</v>
      </c>
      <c r="C802" s="2" t="s">
        <v>97</v>
      </c>
      <c r="D802" s="2" t="s">
        <v>536</v>
      </c>
      <c r="E802" s="173" t="s">
        <v>1394</v>
      </c>
      <c r="F802" s="24">
        <v>28501175.670387998</v>
      </c>
      <c r="G802" s="26">
        <v>3719699.05</v>
      </c>
      <c r="H802" s="26">
        <v>2447938.8995804396</v>
      </c>
      <c r="I802" s="26">
        <v>1490138.3398477801</v>
      </c>
      <c r="J802" s="26">
        <v>1344414.3471276001</v>
      </c>
      <c r="K802" s="26">
        <v>490934.10601116001</v>
      </c>
      <c r="L802" s="26"/>
      <c r="M802" s="26">
        <v>205256.04442223997</v>
      </c>
      <c r="N802" s="26">
        <v>0</v>
      </c>
      <c r="O802" s="26">
        <v>0</v>
      </c>
      <c r="P802" s="26">
        <v>0</v>
      </c>
      <c r="Q802" s="26">
        <v>15105792.339437097</v>
      </c>
      <c r="R802" s="26">
        <v>0</v>
      </c>
      <c r="S802" s="26">
        <v>2953956.3437999999</v>
      </c>
      <c r="T802" s="1">
        <v>246262.91500000001</v>
      </c>
      <c r="U802" s="112">
        <v>496783.28516168008</v>
      </c>
      <c r="V802" s="172"/>
    </row>
    <row r="803" spans="1:22" ht="15" customHeight="1" x14ac:dyDescent="0.25">
      <c r="A803" s="4">
        <f t="shared" si="53"/>
        <v>776</v>
      </c>
      <c r="B803" s="22">
        <f t="shared" si="53"/>
        <v>167</v>
      </c>
      <c r="C803" s="2" t="s">
        <v>97</v>
      </c>
      <c r="D803" s="2" t="s">
        <v>537</v>
      </c>
      <c r="E803" s="173" t="s">
        <v>1394</v>
      </c>
      <c r="F803" s="24">
        <v>23166447.680000003</v>
      </c>
      <c r="G803" s="26">
        <v>4256960.5015337411</v>
      </c>
      <c r="H803" s="26">
        <v>1516930.0345470598</v>
      </c>
      <c r="I803" s="26">
        <v>1584854.3608997399</v>
      </c>
      <c r="J803" s="26">
        <v>992219.03665164008</v>
      </c>
      <c r="K803" s="26">
        <v>0</v>
      </c>
      <c r="L803" s="26"/>
      <c r="M803" s="26">
        <v>163351.22964971996</v>
      </c>
      <c r="N803" s="26">
        <v>0</v>
      </c>
      <c r="O803" s="26">
        <v>7782371.5100418003</v>
      </c>
      <c r="P803" s="26">
        <v>0</v>
      </c>
      <c r="Q803" s="26">
        <v>4040643.3169443598</v>
      </c>
      <c r="R803" s="26">
        <v>0</v>
      </c>
      <c r="S803" s="26">
        <v>2152716.9961000001</v>
      </c>
      <c r="T803" s="1">
        <v>231664.4768</v>
      </c>
      <c r="U803" s="112">
        <v>444736.21683194005</v>
      </c>
      <c r="V803" s="172"/>
    </row>
    <row r="804" spans="1:22" ht="15" customHeight="1" x14ac:dyDescent="0.25">
      <c r="A804" s="4">
        <f>+A803+1</f>
        <v>777</v>
      </c>
      <c r="B804" s="22">
        <f>+B803+1</f>
        <v>168</v>
      </c>
      <c r="C804" s="2" t="s">
        <v>52</v>
      </c>
      <c r="D804" s="2" t="s">
        <v>538</v>
      </c>
      <c r="E804" s="173" t="s">
        <v>1394</v>
      </c>
      <c r="F804" s="24">
        <v>621576.65</v>
      </c>
      <c r="G804" s="26">
        <v>0</v>
      </c>
      <c r="H804" s="26">
        <v>0</v>
      </c>
      <c r="I804" s="26">
        <v>0</v>
      </c>
      <c r="J804" s="26">
        <v>0</v>
      </c>
      <c r="K804" s="26">
        <v>419709.68768610002</v>
      </c>
      <c r="L804" s="26"/>
      <c r="M804" s="26">
        <v>0</v>
      </c>
      <c r="N804" s="26">
        <v>0</v>
      </c>
      <c r="O804" s="26">
        <v>0</v>
      </c>
      <c r="P804" s="26">
        <v>0</v>
      </c>
      <c r="Q804" s="26">
        <v>0</v>
      </c>
      <c r="R804" s="26">
        <v>0</v>
      </c>
      <c r="S804" s="26">
        <v>186472.995</v>
      </c>
      <c r="T804" s="1">
        <v>6215.7665000000006</v>
      </c>
      <c r="U804" s="112">
        <v>9178.2008139000009</v>
      </c>
      <c r="V804" s="172"/>
    </row>
    <row r="805" spans="1:22" ht="15" customHeight="1" x14ac:dyDescent="0.25">
      <c r="A805" s="4">
        <f t="shared" si="53"/>
        <v>778</v>
      </c>
      <c r="B805" s="22">
        <f t="shared" si="53"/>
        <v>169</v>
      </c>
      <c r="C805" s="2" t="s">
        <v>170</v>
      </c>
      <c r="D805" s="2" t="s">
        <v>539</v>
      </c>
      <c r="E805" s="173" t="s">
        <v>1394</v>
      </c>
      <c r="F805" s="24">
        <v>2022251.24</v>
      </c>
      <c r="G805" s="26">
        <v>0</v>
      </c>
      <c r="H805" s="26">
        <v>0</v>
      </c>
      <c r="I805" s="26">
        <v>0</v>
      </c>
      <c r="J805" s="26">
        <v>0</v>
      </c>
      <c r="K805" s="26">
        <v>0</v>
      </c>
      <c r="L805" s="26"/>
      <c r="M805" s="26">
        <v>0</v>
      </c>
      <c r="N805" s="26">
        <v>0</v>
      </c>
      <c r="O805" s="26">
        <v>1781077.5571176002</v>
      </c>
      <c r="P805" s="26">
        <v>0</v>
      </c>
      <c r="Q805" s="26">
        <v>0</v>
      </c>
      <c r="R805" s="26">
        <v>0</v>
      </c>
      <c r="S805" s="26">
        <v>182002.6116</v>
      </c>
      <c r="T805" s="1">
        <v>20222.5124</v>
      </c>
      <c r="U805" s="112">
        <v>38948.558882400008</v>
      </c>
      <c r="V805" s="172"/>
    </row>
    <row r="806" spans="1:22" ht="15" customHeight="1" x14ac:dyDescent="0.25">
      <c r="A806" s="4">
        <f t="shared" si="53"/>
        <v>779</v>
      </c>
      <c r="B806" s="22">
        <f t="shared" si="53"/>
        <v>170</v>
      </c>
      <c r="C806" s="2" t="s">
        <v>170</v>
      </c>
      <c r="D806" s="2" t="s">
        <v>540</v>
      </c>
      <c r="E806" s="173" t="s">
        <v>1394</v>
      </c>
      <c r="F806" s="24">
        <v>6737847.6800000006</v>
      </c>
      <c r="G806" s="26">
        <v>0</v>
      </c>
      <c r="H806" s="26">
        <v>0</v>
      </c>
      <c r="I806" s="26">
        <v>0</v>
      </c>
      <c r="J806" s="26">
        <v>0</v>
      </c>
      <c r="K806" s="26">
        <v>0</v>
      </c>
      <c r="L806" s="26"/>
      <c r="M806" s="26">
        <v>0</v>
      </c>
      <c r="N806" s="26">
        <v>0</v>
      </c>
      <c r="O806" s="26">
        <v>2283063.4229255999</v>
      </c>
      <c r="P806" s="26">
        <v>0</v>
      </c>
      <c r="Q806" s="26">
        <v>0</v>
      </c>
      <c r="R806" s="26">
        <v>3610659.3367269603</v>
      </c>
      <c r="S806" s="26">
        <v>647862.66360000009</v>
      </c>
      <c r="T806" s="1">
        <v>67378.476800000004</v>
      </c>
      <c r="U806" s="112">
        <v>128883.77994744001</v>
      </c>
      <c r="V806" s="172"/>
    </row>
    <row r="807" spans="1:22" ht="15" customHeight="1" x14ac:dyDescent="0.25">
      <c r="A807" s="4">
        <f t="shared" si="53"/>
        <v>780</v>
      </c>
      <c r="B807" s="22">
        <f t="shared" si="53"/>
        <v>171</v>
      </c>
      <c r="C807" s="2" t="s">
        <v>170</v>
      </c>
      <c r="D807" s="2" t="s">
        <v>541</v>
      </c>
      <c r="E807" s="173" t="s">
        <v>1394</v>
      </c>
      <c r="F807" s="24">
        <v>3109612.3600000003</v>
      </c>
      <c r="G807" s="26">
        <v>0</v>
      </c>
      <c r="H807" s="26">
        <v>0</v>
      </c>
      <c r="I807" s="26">
        <v>0</v>
      </c>
      <c r="J807" s="26">
        <v>0</v>
      </c>
      <c r="K807" s="26">
        <v>0</v>
      </c>
      <c r="L807" s="26"/>
      <c r="M807" s="26">
        <v>0</v>
      </c>
      <c r="N807" s="26">
        <v>0</v>
      </c>
      <c r="O807" s="26">
        <v>1053666.1826208001</v>
      </c>
      <c r="P807" s="26">
        <v>0</v>
      </c>
      <c r="Q807" s="26">
        <v>0</v>
      </c>
      <c r="R807" s="26">
        <v>1666370.5427997601</v>
      </c>
      <c r="S807" s="26">
        <v>298997.81679999997</v>
      </c>
      <c r="T807" s="1">
        <v>31096.123599999999</v>
      </c>
      <c r="U807" s="112">
        <v>59481.694179440005</v>
      </c>
      <c r="V807" s="172"/>
    </row>
    <row r="808" spans="1:22" ht="15" customHeight="1" x14ac:dyDescent="0.25">
      <c r="A808" s="4">
        <f t="shared" si="53"/>
        <v>781</v>
      </c>
      <c r="B808" s="22">
        <f t="shared" si="53"/>
        <v>172</v>
      </c>
      <c r="C808" s="2" t="s">
        <v>170</v>
      </c>
      <c r="D808" s="2" t="s">
        <v>542</v>
      </c>
      <c r="E808" s="173" t="s">
        <v>1394</v>
      </c>
      <c r="F808" s="24">
        <v>1386873.47</v>
      </c>
      <c r="G808" s="26">
        <v>0</v>
      </c>
      <c r="H808" s="26">
        <v>0</v>
      </c>
      <c r="I808" s="26">
        <v>0</v>
      </c>
      <c r="J808" s="26">
        <v>0</v>
      </c>
      <c r="K808" s="26">
        <v>0</v>
      </c>
      <c r="L808" s="26"/>
      <c r="M808" s="26">
        <v>0</v>
      </c>
      <c r="N808" s="26">
        <v>0</v>
      </c>
      <c r="O808" s="26">
        <v>1221474.9399678002</v>
      </c>
      <c r="P808" s="26">
        <v>0</v>
      </c>
      <c r="Q808" s="26">
        <v>0</v>
      </c>
      <c r="R808" s="26">
        <v>0</v>
      </c>
      <c r="S808" s="26">
        <v>124818.61229999999</v>
      </c>
      <c r="T808" s="1">
        <v>13868.734700000001</v>
      </c>
      <c r="U808" s="112">
        <v>26711.183032200006</v>
      </c>
      <c r="V808" s="172"/>
    </row>
    <row r="809" spans="1:22" ht="15" customHeight="1" x14ac:dyDescent="0.25">
      <c r="A809" s="4">
        <f t="shared" si="53"/>
        <v>782</v>
      </c>
      <c r="B809" s="22">
        <f t="shared" si="53"/>
        <v>173</v>
      </c>
      <c r="C809" s="2" t="s">
        <v>170</v>
      </c>
      <c r="D809" s="2" t="s">
        <v>543</v>
      </c>
      <c r="E809" s="173" t="s">
        <v>1394</v>
      </c>
      <c r="F809" s="24">
        <v>9475496.8399999999</v>
      </c>
      <c r="G809" s="26">
        <v>0</v>
      </c>
      <c r="H809" s="26">
        <v>0</v>
      </c>
      <c r="I809" s="26">
        <v>0</v>
      </c>
      <c r="J809" s="26">
        <v>0</v>
      </c>
      <c r="K809" s="26">
        <v>0</v>
      </c>
      <c r="L809" s="26"/>
      <c r="M809" s="26">
        <v>0</v>
      </c>
      <c r="N809" s="26">
        <v>0</v>
      </c>
      <c r="O809" s="26">
        <v>3210692.9812523997</v>
      </c>
      <c r="P809" s="26">
        <v>0</v>
      </c>
      <c r="Q809" s="26">
        <v>0</v>
      </c>
      <c r="R809" s="26">
        <v>5077703.2599913199</v>
      </c>
      <c r="S809" s="26">
        <v>911095.19140000001</v>
      </c>
      <c r="T809" s="1">
        <v>94754.968399999998</v>
      </c>
      <c r="U809" s="112">
        <v>181250.43895628001</v>
      </c>
      <c r="V809" s="172"/>
    </row>
    <row r="810" spans="1:22" ht="15" customHeight="1" x14ac:dyDescent="0.25">
      <c r="A810" s="4">
        <f t="shared" si="53"/>
        <v>783</v>
      </c>
      <c r="B810" s="22">
        <f t="shared" si="53"/>
        <v>174</v>
      </c>
      <c r="C810" s="2" t="s">
        <v>170</v>
      </c>
      <c r="D810" s="2" t="s">
        <v>544</v>
      </c>
      <c r="E810" s="173" t="s">
        <v>1394</v>
      </c>
      <c r="F810" s="24">
        <v>9475496.8399999999</v>
      </c>
      <c r="G810" s="26">
        <v>0</v>
      </c>
      <c r="H810" s="26">
        <v>0</v>
      </c>
      <c r="I810" s="26">
        <v>0</v>
      </c>
      <c r="J810" s="26">
        <v>0</v>
      </c>
      <c r="K810" s="26">
        <v>0</v>
      </c>
      <c r="L810" s="26"/>
      <c r="M810" s="26">
        <v>0</v>
      </c>
      <c r="N810" s="26">
        <v>0</v>
      </c>
      <c r="O810" s="26">
        <v>3210692.9812523997</v>
      </c>
      <c r="P810" s="26">
        <v>0</v>
      </c>
      <c r="Q810" s="26">
        <v>0</v>
      </c>
      <c r="R810" s="26">
        <v>5077703.2599913199</v>
      </c>
      <c r="S810" s="26">
        <v>911095.19140000001</v>
      </c>
      <c r="T810" s="1">
        <v>94754.968399999998</v>
      </c>
      <c r="U810" s="112">
        <v>181250.43895628001</v>
      </c>
      <c r="V810" s="172"/>
    </row>
    <row r="811" spans="1:22" ht="15" customHeight="1" x14ac:dyDescent="0.25">
      <c r="A811" s="4">
        <f t="shared" si="53"/>
        <v>784</v>
      </c>
      <c r="B811" s="22">
        <f t="shared" si="53"/>
        <v>175</v>
      </c>
      <c r="C811" s="2" t="s">
        <v>172</v>
      </c>
      <c r="D811" s="2" t="s">
        <v>545</v>
      </c>
      <c r="E811" s="173" t="s">
        <v>1394</v>
      </c>
      <c r="F811" s="24">
        <v>2026304.7800000003</v>
      </c>
      <c r="G811" s="26">
        <v>784603.50699276</v>
      </c>
      <c r="H811" s="26">
        <v>280525.17322116002</v>
      </c>
      <c r="I811" s="26">
        <v>108187.81559039999</v>
      </c>
      <c r="J811" s="26">
        <v>418858.30637111998</v>
      </c>
      <c r="K811" s="26">
        <v>0</v>
      </c>
      <c r="L811" s="26"/>
      <c r="M811" s="26">
        <v>193000.70233248</v>
      </c>
      <c r="N811" s="26">
        <v>0</v>
      </c>
      <c r="O811" s="26">
        <v>0</v>
      </c>
      <c r="P811" s="26">
        <v>0</v>
      </c>
      <c r="Q811" s="26">
        <v>0</v>
      </c>
      <c r="R811" s="26">
        <v>0</v>
      </c>
      <c r="S811" s="26">
        <v>181828.05500000002</v>
      </c>
      <c r="T811" s="1">
        <v>20263.0478</v>
      </c>
      <c r="U811" s="112">
        <v>39038.172692080007</v>
      </c>
      <c r="V811" s="172"/>
    </row>
    <row r="812" spans="1:22" ht="15" customHeight="1" x14ac:dyDescent="0.25">
      <c r="A812" s="4">
        <f t="shared" si="53"/>
        <v>785</v>
      </c>
      <c r="B812" s="22">
        <f t="shared" si="53"/>
        <v>176</v>
      </c>
      <c r="C812" s="2" t="s">
        <v>172</v>
      </c>
      <c r="D812" s="2" t="s">
        <v>546</v>
      </c>
      <c r="E812" s="173" t="s">
        <v>1394</v>
      </c>
      <c r="F812" s="24">
        <v>3599292.0100000002</v>
      </c>
      <c r="G812" s="26">
        <v>1847441.7552154199</v>
      </c>
      <c r="H812" s="26">
        <v>660529.70201568003</v>
      </c>
      <c r="I812" s="26">
        <v>254741.01552815997</v>
      </c>
      <c r="J812" s="26">
        <v>0</v>
      </c>
      <c r="K812" s="26">
        <v>0</v>
      </c>
      <c r="L812" s="26"/>
      <c r="M812" s="26">
        <v>454442.97494063998</v>
      </c>
      <c r="N812" s="26">
        <v>0</v>
      </c>
      <c r="O812" s="26">
        <v>0</v>
      </c>
      <c r="P812" s="26">
        <v>0</v>
      </c>
      <c r="Q812" s="26">
        <v>0</v>
      </c>
      <c r="R812" s="26">
        <v>0</v>
      </c>
      <c r="S812" s="26">
        <v>275790.96840000001</v>
      </c>
      <c r="T812" s="1">
        <v>35992.920099999996</v>
      </c>
      <c r="U812" s="112">
        <v>70352.67380009999</v>
      </c>
      <c r="V812" s="172"/>
    </row>
    <row r="813" spans="1:22" ht="15" customHeight="1" x14ac:dyDescent="0.25">
      <c r="A813" s="4">
        <f t="shared" si="53"/>
        <v>786</v>
      </c>
      <c r="B813" s="22">
        <f t="shared" si="53"/>
        <v>177</v>
      </c>
      <c r="C813" s="2" t="s">
        <v>172</v>
      </c>
      <c r="D813" s="2" t="s">
        <v>547</v>
      </c>
      <c r="E813" s="173" t="s">
        <v>1394</v>
      </c>
      <c r="F813" s="24">
        <v>1176421.26</v>
      </c>
      <c r="G813" s="26">
        <v>0</v>
      </c>
      <c r="H813" s="26">
        <v>0</v>
      </c>
      <c r="I813" s="26">
        <v>0</v>
      </c>
      <c r="J813" s="26">
        <v>0</v>
      </c>
      <c r="K813" s="26">
        <v>0</v>
      </c>
      <c r="L813" s="26"/>
      <c r="M813" s="26">
        <v>0</v>
      </c>
      <c r="N813" s="26">
        <v>0</v>
      </c>
      <c r="O813" s="26">
        <v>1036121.2605324001</v>
      </c>
      <c r="P813" s="26">
        <v>0</v>
      </c>
      <c r="Q813" s="26">
        <v>0</v>
      </c>
      <c r="R813" s="26">
        <v>0</v>
      </c>
      <c r="S813" s="26">
        <v>105877.91339999999</v>
      </c>
      <c r="T813" s="1">
        <v>11764.212600000001</v>
      </c>
      <c r="U813" s="112">
        <v>22657.873467600002</v>
      </c>
      <c r="V813" s="172"/>
    </row>
    <row r="814" spans="1:22" ht="15" customHeight="1" x14ac:dyDescent="0.25">
      <c r="A814" s="4">
        <f t="shared" ref="A814:B829" si="54">+A813+1</f>
        <v>787</v>
      </c>
      <c r="B814" s="22">
        <f t="shared" si="54"/>
        <v>178</v>
      </c>
      <c r="C814" s="2" t="s">
        <v>172</v>
      </c>
      <c r="D814" s="2" t="s">
        <v>548</v>
      </c>
      <c r="E814" s="173" t="s">
        <v>1394</v>
      </c>
      <c r="F814" s="24">
        <v>3363951.98</v>
      </c>
      <c r="G814" s="26">
        <v>1302552.5749017601</v>
      </c>
      <c r="H814" s="26">
        <v>465711.39296093996</v>
      </c>
      <c r="I814" s="26">
        <v>179607.05389704002</v>
      </c>
      <c r="J814" s="26">
        <v>695363.91473472002</v>
      </c>
      <c r="K814" s="26">
        <v>0</v>
      </c>
      <c r="L814" s="26"/>
      <c r="M814" s="26">
        <v>320408.40648684005</v>
      </c>
      <c r="N814" s="26">
        <v>0</v>
      </c>
      <c r="O814" s="26">
        <v>0</v>
      </c>
      <c r="P814" s="26">
        <v>0</v>
      </c>
      <c r="Q814" s="26">
        <v>0</v>
      </c>
      <c r="R814" s="26">
        <v>0</v>
      </c>
      <c r="S814" s="26">
        <v>301860.23969999998</v>
      </c>
      <c r="T814" s="1">
        <v>33639.519799999995</v>
      </c>
      <c r="U814" s="112">
        <v>64808.877518699999</v>
      </c>
      <c r="V814" s="172"/>
    </row>
    <row r="815" spans="1:22" ht="15" customHeight="1" x14ac:dyDescent="0.25">
      <c r="A815" s="4">
        <f t="shared" si="54"/>
        <v>788</v>
      </c>
      <c r="B815" s="22">
        <f t="shared" si="54"/>
        <v>179</v>
      </c>
      <c r="C815" s="2" t="s">
        <v>172</v>
      </c>
      <c r="D815" s="2" t="s">
        <v>549</v>
      </c>
      <c r="E815" s="173" t="s">
        <v>1394</v>
      </c>
      <c r="F815" s="24">
        <v>4551398.5399999991</v>
      </c>
      <c r="G815" s="26">
        <v>1783504.6065618601</v>
      </c>
      <c r="H815" s="26">
        <v>1085237.2512912001</v>
      </c>
      <c r="I815" s="26">
        <v>511364.19748848001</v>
      </c>
      <c r="J815" s="26">
        <v>435798.11897832004</v>
      </c>
      <c r="K815" s="26">
        <v>0</v>
      </c>
      <c r="L815" s="26"/>
      <c r="M815" s="26">
        <v>189558.68370852002</v>
      </c>
      <c r="N815" s="26">
        <v>0</v>
      </c>
      <c r="O815" s="26">
        <v>0</v>
      </c>
      <c r="P815" s="26">
        <v>0</v>
      </c>
      <c r="Q815" s="26">
        <v>0</v>
      </c>
      <c r="R815" s="26">
        <v>0</v>
      </c>
      <c r="S815" s="26">
        <v>412830.33630000002</v>
      </c>
      <c r="T815" s="1">
        <v>45513.985399999998</v>
      </c>
      <c r="U815" s="112">
        <v>87591.360271620011</v>
      </c>
      <c r="V815" s="172"/>
    </row>
    <row r="816" spans="1:22" ht="15" customHeight="1" x14ac:dyDescent="0.25">
      <c r="A816" s="4">
        <f t="shared" si="54"/>
        <v>789</v>
      </c>
      <c r="B816" s="22">
        <f t="shared" si="54"/>
        <v>180</v>
      </c>
      <c r="C816" s="2" t="s">
        <v>172</v>
      </c>
      <c r="D816" s="2" t="s">
        <v>175</v>
      </c>
      <c r="E816" s="173" t="s">
        <v>1394</v>
      </c>
      <c r="F816" s="24">
        <v>2848834.9400000004</v>
      </c>
      <c r="G816" s="26">
        <v>1103094.60963156</v>
      </c>
      <c r="H816" s="26">
        <v>394397.68815047998</v>
      </c>
      <c r="I816" s="26">
        <v>152104.08590412</v>
      </c>
      <c r="J816" s="26">
        <v>588883.85909304</v>
      </c>
      <c r="K816" s="26">
        <v>0</v>
      </c>
      <c r="L816" s="26"/>
      <c r="M816" s="26">
        <v>271344.73540271999</v>
      </c>
      <c r="N816" s="26">
        <v>0</v>
      </c>
      <c r="O816" s="26">
        <v>0</v>
      </c>
      <c r="P816" s="26">
        <v>0</v>
      </c>
      <c r="Q816" s="26">
        <v>0</v>
      </c>
      <c r="R816" s="26">
        <v>0</v>
      </c>
      <c r="S816" s="26">
        <v>255636.82339999999</v>
      </c>
      <c r="T816" s="1">
        <v>28488.349400000006</v>
      </c>
      <c r="U816" s="112">
        <v>54884.789018080002</v>
      </c>
      <c r="V816" s="172"/>
    </row>
    <row r="817" spans="1:22" ht="15" customHeight="1" x14ac:dyDescent="0.25">
      <c r="A817" s="4">
        <f t="shared" si="54"/>
        <v>790</v>
      </c>
      <c r="B817" s="22">
        <f t="shared" si="54"/>
        <v>181</v>
      </c>
      <c r="C817" s="2" t="s">
        <v>550</v>
      </c>
      <c r="D817" s="2" t="s">
        <v>551</v>
      </c>
      <c r="E817" s="173" t="s">
        <v>1394</v>
      </c>
      <c r="F817" s="24">
        <v>2012270.72</v>
      </c>
      <c r="G817" s="26">
        <v>1791979.3951987198</v>
      </c>
      <c r="H817" s="26">
        <v>0</v>
      </c>
      <c r="I817" s="26">
        <v>0</v>
      </c>
      <c r="J817" s="26">
        <v>0</v>
      </c>
      <c r="K817" s="26">
        <v>0</v>
      </c>
      <c r="L817" s="26"/>
      <c r="M817" s="26">
        <v>0</v>
      </c>
      <c r="N817" s="26">
        <v>0</v>
      </c>
      <c r="O817" s="26">
        <v>0</v>
      </c>
      <c r="P817" s="26">
        <v>0</v>
      </c>
      <c r="Q817" s="26">
        <v>0</v>
      </c>
      <c r="R817" s="26">
        <v>0</v>
      </c>
      <c r="S817" s="26">
        <v>160981.65760000001</v>
      </c>
      <c r="T817" s="1">
        <v>20122.707200000001</v>
      </c>
      <c r="U817" s="112">
        <v>39186.96000128</v>
      </c>
      <c r="V817" s="172"/>
    </row>
    <row r="818" spans="1:22" ht="15" customHeight="1" x14ac:dyDescent="0.25">
      <c r="A818" s="4">
        <f t="shared" si="54"/>
        <v>791</v>
      </c>
      <c r="B818" s="22">
        <f t="shared" si="54"/>
        <v>182</v>
      </c>
      <c r="C818" s="2" t="s">
        <v>550</v>
      </c>
      <c r="D818" s="2" t="s">
        <v>552</v>
      </c>
      <c r="E818" s="173" t="s">
        <v>1394</v>
      </c>
      <c r="F818" s="24">
        <v>3874188.8000000003</v>
      </c>
      <c r="G818" s="26">
        <v>2090429.3526916802</v>
      </c>
      <c r="H818" s="26">
        <v>0</v>
      </c>
      <c r="I818" s="26">
        <v>599365.27642445988</v>
      </c>
      <c r="J818" s="26">
        <v>510794.96876771998</v>
      </c>
      <c r="K818" s="26">
        <v>0</v>
      </c>
      <c r="L818" s="26"/>
      <c r="M818" s="26">
        <v>222179.99235767999</v>
      </c>
      <c r="N818" s="26">
        <v>0</v>
      </c>
      <c r="O818" s="26">
        <v>0</v>
      </c>
      <c r="P818" s="26">
        <v>0</v>
      </c>
      <c r="Q818" s="26">
        <v>0</v>
      </c>
      <c r="R818" s="26">
        <v>0</v>
      </c>
      <c r="S818" s="26">
        <v>337828.28310000006</v>
      </c>
      <c r="T818" s="1">
        <v>38741.887999999999</v>
      </c>
      <c r="U818" s="112">
        <v>74849.038658460006</v>
      </c>
      <c r="V818" s="172"/>
    </row>
    <row r="819" spans="1:22" ht="15" customHeight="1" x14ac:dyDescent="0.25">
      <c r="A819" s="4">
        <f t="shared" si="54"/>
        <v>792</v>
      </c>
      <c r="B819" s="22">
        <f t="shared" si="54"/>
        <v>183</v>
      </c>
      <c r="C819" s="2" t="s">
        <v>550</v>
      </c>
      <c r="D819" s="2" t="s">
        <v>553</v>
      </c>
      <c r="E819" s="173" t="s">
        <v>1394</v>
      </c>
      <c r="F819" s="24">
        <v>6295969.4100000001</v>
      </c>
      <c r="G819" s="26">
        <v>2467129.6784152202</v>
      </c>
      <c r="H819" s="26">
        <v>1501213.4170404002</v>
      </c>
      <c r="I819" s="26">
        <v>707372.31680261996</v>
      </c>
      <c r="J819" s="26">
        <v>602841.43419444002</v>
      </c>
      <c r="K819" s="26">
        <v>0</v>
      </c>
      <c r="L819" s="26"/>
      <c r="M819" s="26">
        <v>262217.35903776006</v>
      </c>
      <c r="N819" s="26">
        <v>0</v>
      </c>
      <c r="O819" s="26">
        <v>0</v>
      </c>
      <c r="P819" s="26">
        <v>0</v>
      </c>
      <c r="Q819" s="26">
        <v>0</v>
      </c>
      <c r="R819" s="26">
        <v>0</v>
      </c>
      <c r="S819" s="26">
        <v>571070.00050000008</v>
      </c>
      <c r="T819" s="1">
        <v>62959.694100000001</v>
      </c>
      <c r="U819" s="112">
        <v>121165.50990956002</v>
      </c>
      <c r="V819" s="172"/>
    </row>
    <row r="820" spans="1:22" ht="15" customHeight="1" x14ac:dyDescent="0.25">
      <c r="A820" s="4">
        <f t="shared" si="54"/>
        <v>793</v>
      </c>
      <c r="B820" s="22">
        <f t="shared" si="54"/>
        <v>184</v>
      </c>
      <c r="C820" s="2" t="s">
        <v>176</v>
      </c>
      <c r="D820" s="2" t="s">
        <v>556</v>
      </c>
      <c r="E820" s="173" t="s">
        <v>1394</v>
      </c>
      <c r="F820" s="24">
        <v>4418355.1300000008</v>
      </c>
      <c r="G820" s="26">
        <v>1731370.4004597</v>
      </c>
      <c r="H820" s="26">
        <v>1053514.3282679403</v>
      </c>
      <c r="I820" s="26">
        <v>496416.34494900005</v>
      </c>
      <c r="J820" s="26">
        <v>423059.16646896006</v>
      </c>
      <c r="K820" s="26">
        <v>0</v>
      </c>
      <c r="L820" s="26"/>
      <c r="M820" s="26">
        <v>184017.63091067999</v>
      </c>
      <c r="N820" s="26">
        <v>0</v>
      </c>
      <c r="O820" s="26">
        <v>0</v>
      </c>
      <c r="P820" s="26">
        <v>0</v>
      </c>
      <c r="Q820" s="26">
        <v>0</v>
      </c>
      <c r="R820" s="26">
        <v>0</v>
      </c>
      <c r="S820" s="26">
        <v>400762.75890000002</v>
      </c>
      <c r="T820" s="1">
        <v>44183.551299999999</v>
      </c>
      <c r="U820" s="112">
        <v>85030.948743720015</v>
      </c>
      <c r="V820" s="172"/>
    </row>
    <row r="821" spans="1:22" ht="15" customHeight="1" x14ac:dyDescent="0.25">
      <c r="A821" s="4">
        <f t="shared" si="54"/>
        <v>794</v>
      </c>
      <c r="B821" s="22">
        <f t="shared" si="54"/>
        <v>185</v>
      </c>
      <c r="C821" s="2" t="s">
        <v>177</v>
      </c>
      <c r="D821" s="2" t="s">
        <v>178</v>
      </c>
      <c r="E821" s="173" t="s">
        <v>1394</v>
      </c>
      <c r="F821" s="24">
        <v>614213.77</v>
      </c>
      <c r="G821" s="26">
        <v>0</v>
      </c>
      <c r="H821" s="26">
        <v>0</v>
      </c>
      <c r="I821" s="26">
        <v>534951.93983658007</v>
      </c>
      <c r="J821" s="26">
        <v>0</v>
      </c>
      <c r="K821" s="26">
        <v>0</v>
      </c>
      <c r="L821" s="26"/>
      <c r="M821" s="26">
        <v>0</v>
      </c>
      <c r="N821" s="26">
        <v>0</v>
      </c>
      <c r="O821" s="26">
        <v>0</v>
      </c>
      <c r="P821" s="26">
        <v>0</v>
      </c>
      <c r="Q821" s="26">
        <v>0</v>
      </c>
      <c r="R821" s="26">
        <v>0</v>
      </c>
      <c r="S821" s="26">
        <v>61421.377000000008</v>
      </c>
      <c r="T821" s="1">
        <v>6142.1377000000002</v>
      </c>
      <c r="U821" s="112">
        <v>11698.315463420002</v>
      </c>
      <c r="V821" s="172"/>
    </row>
    <row r="822" spans="1:22" ht="15" customHeight="1" x14ac:dyDescent="0.25">
      <c r="A822" s="4">
        <f t="shared" si="54"/>
        <v>795</v>
      </c>
      <c r="B822" s="22">
        <f t="shared" si="54"/>
        <v>186</v>
      </c>
      <c r="C822" s="2" t="s">
        <v>177</v>
      </c>
      <c r="D822" s="2" t="s">
        <v>179</v>
      </c>
      <c r="E822" s="173" t="s">
        <v>1394</v>
      </c>
      <c r="F822" s="24">
        <v>574052.08000000007</v>
      </c>
      <c r="G822" s="26">
        <v>0</v>
      </c>
      <c r="H822" s="26">
        <v>0</v>
      </c>
      <c r="I822" s="26">
        <v>499972.95528431999</v>
      </c>
      <c r="J822" s="26">
        <v>0</v>
      </c>
      <c r="K822" s="26">
        <v>0</v>
      </c>
      <c r="L822" s="26"/>
      <c r="M822" s="26">
        <v>0</v>
      </c>
      <c r="N822" s="26">
        <v>0</v>
      </c>
      <c r="O822" s="26">
        <v>0</v>
      </c>
      <c r="P822" s="26">
        <v>0</v>
      </c>
      <c r="Q822" s="26">
        <v>0</v>
      </c>
      <c r="R822" s="26">
        <v>0</v>
      </c>
      <c r="S822" s="26">
        <v>57405.207999999999</v>
      </c>
      <c r="T822" s="1">
        <v>5740.5207999999993</v>
      </c>
      <c r="U822" s="112">
        <v>10933.395915679999</v>
      </c>
      <c r="V822" s="172"/>
    </row>
    <row r="823" spans="1:22" ht="15" customHeight="1" x14ac:dyDescent="0.25">
      <c r="A823" s="4">
        <f t="shared" si="54"/>
        <v>796</v>
      </c>
      <c r="B823" s="22">
        <f t="shared" si="54"/>
        <v>187</v>
      </c>
      <c r="C823" s="2" t="s">
        <v>177</v>
      </c>
      <c r="D823" s="2" t="s">
        <v>180</v>
      </c>
      <c r="E823" s="173" t="s">
        <v>1394</v>
      </c>
      <c r="F823" s="24">
        <v>204677.6</v>
      </c>
      <c r="G823" s="26">
        <v>0</v>
      </c>
      <c r="H823" s="26">
        <v>0</v>
      </c>
      <c r="I823" s="26">
        <v>159325.51370400001</v>
      </c>
      <c r="J823" s="26">
        <v>0</v>
      </c>
      <c r="K823" s="26">
        <v>0</v>
      </c>
      <c r="L823" s="26"/>
      <c r="M823" s="26">
        <v>0</v>
      </c>
      <c r="N823" s="26">
        <v>0</v>
      </c>
      <c r="O823" s="26">
        <v>0</v>
      </c>
      <c r="P823" s="26">
        <v>0</v>
      </c>
      <c r="Q823" s="26">
        <v>0</v>
      </c>
      <c r="R823" s="26">
        <v>0</v>
      </c>
      <c r="S823" s="26">
        <v>11867.96</v>
      </c>
      <c r="T823" s="26">
        <v>30000</v>
      </c>
      <c r="U823" s="112">
        <v>3484.1262960000004</v>
      </c>
      <c r="V823" s="172"/>
    </row>
    <row r="824" spans="1:22" ht="15" customHeight="1" x14ac:dyDescent="0.25">
      <c r="A824" s="4">
        <f t="shared" si="54"/>
        <v>797</v>
      </c>
      <c r="B824" s="22">
        <f t="shared" si="54"/>
        <v>188</v>
      </c>
      <c r="C824" s="2" t="s">
        <v>177</v>
      </c>
      <c r="D824" s="2" t="s">
        <v>1262</v>
      </c>
      <c r="E824" s="173" t="s">
        <v>1394</v>
      </c>
      <c r="F824" s="24">
        <v>4239652.0999999996</v>
      </c>
      <c r="G824" s="26">
        <v>1147913.1933780003</v>
      </c>
      <c r="H824" s="26">
        <v>403261.81093799998</v>
      </c>
      <c r="I824" s="26">
        <v>149764.54277400003</v>
      </c>
      <c r="J824" s="26">
        <v>641843.78634600004</v>
      </c>
      <c r="K824" s="26">
        <v>0</v>
      </c>
      <c r="L824" s="26"/>
      <c r="M824" s="26">
        <v>268278.07192200003</v>
      </c>
      <c r="N824" s="26">
        <v>0</v>
      </c>
      <c r="O824" s="26">
        <v>1391540.5465919997</v>
      </c>
      <c r="P824" s="26">
        <v>0</v>
      </c>
      <c r="Q824" s="26">
        <v>0</v>
      </c>
      <c r="R824" s="26">
        <v>0</v>
      </c>
      <c r="S824" s="26">
        <v>124521.35</v>
      </c>
      <c r="T824" s="26">
        <v>25000</v>
      </c>
      <c r="U824" s="112">
        <v>87528.798049999998</v>
      </c>
      <c r="V824" s="172"/>
    </row>
    <row r="825" spans="1:22" ht="15" customHeight="1" x14ac:dyDescent="0.25">
      <c r="A825" s="4">
        <f t="shared" si="54"/>
        <v>798</v>
      </c>
      <c r="B825" s="22">
        <f t="shared" si="54"/>
        <v>189</v>
      </c>
      <c r="C825" s="2" t="s">
        <v>177</v>
      </c>
      <c r="D825" s="2" t="s">
        <v>557</v>
      </c>
      <c r="E825" s="173" t="s">
        <v>1394</v>
      </c>
      <c r="F825" s="24">
        <v>11781465.049999997</v>
      </c>
      <c r="G825" s="26">
        <v>2456451.06055986</v>
      </c>
      <c r="H825" s="26">
        <v>878273.36677289999</v>
      </c>
      <c r="I825" s="26">
        <v>338716.40572349995</v>
      </c>
      <c r="J825" s="26">
        <v>1311369.2737546801</v>
      </c>
      <c r="K825" s="26">
        <v>0</v>
      </c>
      <c r="L825" s="26"/>
      <c r="M825" s="26">
        <v>604250.13026448002</v>
      </c>
      <c r="N825" s="26">
        <v>0</v>
      </c>
      <c r="O825" s="26">
        <v>0</v>
      </c>
      <c r="P825" s="26">
        <v>0</v>
      </c>
      <c r="Q825" s="26">
        <v>0</v>
      </c>
      <c r="R825" s="26">
        <v>4735788.7285988992</v>
      </c>
      <c r="S825" s="26">
        <v>1113017.8983</v>
      </c>
      <c r="T825" s="1">
        <v>117814.6505</v>
      </c>
      <c r="U825" s="112">
        <v>225783.53552568002</v>
      </c>
      <c r="V825" s="172"/>
    </row>
    <row r="826" spans="1:22" ht="15" customHeight="1" x14ac:dyDescent="0.25">
      <c r="A826" s="4">
        <f t="shared" si="54"/>
        <v>799</v>
      </c>
      <c r="B826" s="22">
        <f t="shared" si="54"/>
        <v>190</v>
      </c>
      <c r="C826" s="2" t="s">
        <v>177</v>
      </c>
      <c r="D826" s="2" t="s">
        <v>558</v>
      </c>
      <c r="E826" s="173" t="s">
        <v>1394</v>
      </c>
      <c r="F826" s="24">
        <v>603292.1</v>
      </c>
      <c r="G826" s="26">
        <v>0</v>
      </c>
      <c r="H826" s="26">
        <v>0</v>
      </c>
      <c r="I826" s="26">
        <v>525439.66766340006</v>
      </c>
      <c r="J826" s="26">
        <v>0</v>
      </c>
      <c r="K826" s="26">
        <v>0</v>
      </c>
      <c r="L826" s="26"/>
      <c r="M826" s="26">
        <v>0</v>
      </c>
      <c r="N826" s="26">
        <v>0</v>
      </c>
      <c r="O826" s="26">
        <v>0</v>
      </c>
      <c r="P826" s="26">
        <v>0</v>
      </c>
      <c r="Q826" s="26">
        <v>0</v>
      </c>
      <c r="R826" s="26">
        <v>0</v>
      </c>
      <c r="S826" s="26">
        <v>60329.21</v>
      </c>
      <c r="T826" s="1">
        <v>6032.9210000000003</v>
      </c>
      <c r="U826" s="112">
        <v>11490.301336600001</v>
      </c>
      <c r="V826" s="172"/>
    </row>
    <row r="827" spans="1:22" ht="15" customHeight="1" x14ac:dyDescent="0.25">
      <c r="A827" s="4">
        <f t="shared" si="54"/>
        <v>800</v>
      </c>
      <c r="B827" s="22">
        <f t="shared" si="54"/>
        <v>191</v>
      </c>
      <c r="C827" s="2" t="s">
        <v>177</v>
      </c>
      <c r="D827" s="2" t="s">
        <v>559</v>
      </c>
      <c r="E827" s="173" t="s">
        <v>1394</v>
      </c>
      <c r="F827" s="24">
        <v>2343434.8514670716</v>
      </c>
      <c r="G827" s="26">
        <v>0</v>
      </c>
      <c r="H827" s="26">
        <v>0</v>
      </c>
      <c r="I827" s="26">
        <v>468089.23673358001</v>
      </c>
      <c r="J827" s="26">
        <v>0</v>
      </c>
      <c r="K827" s="26">
        <v>0</v>
      </c>
      <c r="L827" s="26"/>
      <c r="M827" s="26">
        <v>0</v>
      </c>
      <c r="N827" s="26">
        <v>0</v>
      </c>
      <c r="O827" s="26">
        <v>0</v>
      </c>
      <c r="P827" s="26">
        <v>0</v>
      </c>
      <c r="Q827" s="26">
        <v>0</v>
      </c>
      <c r="R827" s="26">
        <v>1572934.7208910722</v>
      </c>
      <c r="S827" s="26">
        <v>234343.48514670721</v>
      </c>
      <c r="T827" s="1">
        <v>23434.348514670721</v>
      </c>
      <c r="U827" s="112">
        <v>44633.060181041852</v>
      </c>
      <c r="V827" s="172"/>
    </row>
    <row r="828" spans="1:22" ht="15" customHeight="1" x14ac:dyDescent="0.25">
      <c r="A828" s="4">
        <f t="shared" si="54"/>
        <v>801</v>
      </c>
      <c r="B828" s="22">
        <f t="shared" si="54"/>
        <v>192</v>
      </c>
      <c r="C828" s="2" t="s">
        <v>177</v>
      </c>
      <c r="D828" s="2" t="s">
        <v>560</v>
      </c>
      <c r="E828" s="173" t="s">
        <v>1394</v>
      </c>
      <c r="F828" s="24">
        <v>1136772.4099999997</v>
      </c>
      <c r="G828" s="26">
        <v>0</v>
      </c>
      <c r="H828" s="26">
        <v>0</v>
      </c>
      <c r="I828" s="26">
        <v>990076.47757913987</v>
      </c>
      <c r="J828" s="26">
        <v>0</v>
      </c>
      <c r="K828" s="26">
        <v>0</v>
      </c>
      <c r="L828" s="26"/>
      <c r="M828" s="26">
        <v>0</v>
      </c>
      <c r="N828" s="26">
        <v>0</v>
      </c>
      <c r="O828" s="26">
        <v>0</v>
      </c>
      <c r="P828" s="26">
        <v>0</v>
      </c>
      <c r="Q828" s="26">
        <v>0</v>
      </c>
      <c r="R828" s="26">
        <v>0</v>
      </c>
      <c r="S828" s="26">
        <v>113677.24099999999</v>
      </c>
      <c r="T828" s="1">
        <v>11367.724099999999</v>
      </c>
      <c r="U828" s="112">
        <v>21650.96732086</v>
      </c>
      <c r="V828" s="172"/>
    </row>
    <row r="829" spans="1:22" ht="15" customHeight="1" x14ac:dyDescent="0.25">
      <c r="A829" s="4">
        <f t="shared" si="54"/>
        <v>802</v>
      </c>
      <c r="B829" s="22">
        <f t="shared" si="54"/>
        <v>193</v>
      </c>
      <c r="C829" s="2" t="s">
        <v>177</v>
      </c>
      <c r="D829" s="2" t="s">
        <v>561</v>
      </c>
      <c r="E829" s="173" t="s">
        <v>1394</v>
      </c>
      <c r="F829" s="24">
        <v>16411728.570000004</v>
      </c>
      <c r="G829" s="26">
        <v>7185234.1705489811</v>
      </c>
      <c r="H829" s="26">
        <v>2542217.2836664799</v>
      </c>
      <c r="I829" s="26">
        <v>0</v>
      </c>
      <c r="J829" s="26">
        <v>1662855.463857</v>
      </c>
      <c r="K829" s="26">
        <v>2127796.9824119406</v>
      </c>
      <c r="L829" s="26"/>
      <c r="M829" s="26">
        <v>285097.02429768001</v>
      </c>
      <c r="N829" s="26">
        <v>0</v>
      </c>
      <c r="O829" s="26">
        <v>0</v>
      </c>
      <c r="P829" s="26">
        <v>0</v>
      </c>
      <c r="Q829" s="26">
        <v>0</v>
      </c>
      <c r="R829" s="26">
        <v>0</v>
      </c>
      <c r="S829" s="26">
        <v>2142562.3114999998</v>
      </c>
      <c r="T829" s="1">
        <v>164117.28570000004</v>
      </c>
      <c r="U829" s="112">
        <v>301848.04801792005</v>
      </c>
      <c r="V829" s="172"/>
    </row>
    <row r="830" spans="1:22" ht="15" customHeight="1" x14ac:dyDescent="0.25">
      <c r="A830" s="4">
        <f t="shared" ref="A830:B845" si="55">+A829+1</f>
        <v>803</v>
      </c>
      <c r="B830" s="22">
        <f t="shared" si="55"/>
        <v>194</v>
      </c>
      <c r="C830" s="2" t="s">
        <v>177</v>
      </c>
      <c r="D830" s="2" t="s">
        <v>562</v>
      </c>
      <c r="E830" s="173" t="s">
        <v>1394</v>
      </c>
      <c r="F830" s="24">
        <v>6301561.3699999992</v>
      </c>
      <c r="G830" s="26">
        <v>0</v>
      </c>
      <c r="H830" s="26">
        <v>0</v>
      </c>
      <c r="I830" s="26">
        <v>499972.95528431999</v>
      </c>
      <c r="J830" s="26">
        <v>0</v>
      </c>
      <c r="K830" s="26">
        <v>0</v>
      </c>
      <c r="L830" s="26"/>
      <c r="M830" s="26">
        <v>0</v>
      </c>
      <c r="N830" s="26">
        <v>0</v>
      </c>
      <c r="O830" s="26">
        <v>5044446.5320746005</v>
      </c>
      <c r="P830" s="26">
        <v>0</v>
      </c>
      <c r="Q830" s="26">
        <v>0</v>
      </c>
      <c r="R830" s="26">
        <v>0</v>
      </c>
      <c r="S830" s="26">
        <v>572881.04409999994</v>
      </c>
      <c r="T830" s="1">
        <v>63015.613700000002</v>
      </c>
      <c r="U830" s="112">
        <v>121245.22484108002</v>
      </c>
      <c r="V830" s="172"/>
    </row>
    <row r="831" spans="1:22" ht="15" customHeight="1" x14ac:dyDescent="0.25">
      <c r="A831" s="4">
        <f t="shared" si="55"/>
        <v>804</v>
      </c>
      <c r="B831" s="22">
        <f t="shared" si="55"/>
        <v>195</v>
      </c>
      <c r="C831" s="2" t="s">
        <v>177</v>
      </c>
      <c r="D831" s="2" t="s">
        <v>563</v>
      </c>
      <c r="E831" s="173" t="s">
        <v>1394</v>
      </c>
      <c r="F831" s="24">
        <v>16048675.259999996</v>
      </c>
      <c r="G831" s="26">
        <v>7026285.4671664191</v>
      </c>
      <c r="H831" s="26">
        <v>2485979.4267953397</v>
      </c>
      <c r="I831" s="26">
        <v>0</v>
      </c>
      <c r="J831" s="26">
        <v>1626070.4809313999</v>
      </c>
      <c r="K831" s="26">
        <v>2080726.7578889399</v>
      </c>
      <c r="L831" s="26"/>
      <c r="M831" s="26">
        <v>278790.22600296006</v>
      </c>
      <c r="N831" s="26">
        <v>0</v>
      </c>
      <c r="O831" s="26">
        <v>0</v>
      </c>
      <c r="P831" s="26">
        <v>0</v>
      </c>
      <c r="Q831" s="26">
        <v>0</v>
      </c>
      <c r="R831" s="26">
        <v>0</v>
      </c>
      <c r="S831" s="26">
        <v>2095165.4553</v>
      </c>
      <c r="T831" s="1">
        <v>160486.75260000001</v>
      </c>
      <c r="U831" s="112">
        <v>295170.69331494003</v>
      </c>
      <c r="V831" s="172"/>
    </row>
    <row r="832" spans="1:22" ht="15" customHeight="1" x14ac:dyDescent="0.25">
      <c r="A832" s="4">
        <f t="shared" si="55"/>
        <v>805</v>
      </c>
      <c r="B832" s="22">
        <f t="shared" si="55"/>
        <v>196</v>
      </c>
      <c r="C832" s="2" t="s">
        <v>177</v>
      </c>
      <c r="D832" s="2" t="s">
        <v>564</v>
      </c>
      <c r="E832" s="173" t="s">
        <v>1394</v>
      </c>
      <c r="F832" s="24">
        <v>14323988.610000001</v>
      </c>
      <c r="G832" s="26">
        <v>6271198.8006540602</v>
      </c>
      <c r="H832" s="26">
        <v>2218821.2026700997</v>
      </c>
      <c r="I832" s="26">
        <v>0</v>
      </c>
      <c r="J832" s="26">
        <v>1451323.2211791598</v>
      </c>
      <c r="K832" s="26">
        <v>1857119.41303938</v>
      </c>
      <c r="L832" s="26"/>
      <c r="M832" s="26">
        <v>248829.75972035999</v>
      </c>
      <c r="N832" s="26">
        <v>0</v>
      </c>
      <c r="O832" s="26">
        <v>0</v>
      </c>
      <c r="P832" s="26">
        <v>0</v>
      </c>
      <c r="Q832" s="26">
        <v>0</v>
      </c>
      <c r="R832" s="26">
        <v>0</v>
      </c>
      <c r="S832" s="26">
        <v>1870006.4417999999</v>
      </c>
      <c r="T832" s="1">
        <v>143239.88609999997</v>
      </c>
      <c r="U832" s="112">
        <v>263449.88483693998</v>
      </c>
      <c r="V832" s="172"/>
    </row>
    <row r="833" spans="1:22" ht="15" customHeight="1" x14ac:dyDescent="0.25">
      <c r="A833" s="4">
        <f t="shared" si="55"/>
        <v>806</v>
      </c>
      <c r="B833" s="22">
        <f t="shared" si="55"/>
        <v>197</v>
      </c>
      <c r="C833" s="2" t="s">
        <v>177</v>
      </c>
      <c r="D833" s="2" t="s">
        <v>565</v>
      </c>
      <c r="E833" s="173" t="s">
        <v>1394</v>
      </c>
      <c r="F833" s="24">
        <v>6504868.2400000012</v>
      </c>
      <c r="G833" s="26">
        <v>0</v>
      </c>
      <c r="H833" s="26">
        <v>0</v>
      </c>
      <c r="I833" s="26">
        <v>516103.55464625999</v>
      </c>
      <c r="J833" s="26">
        <v>0</v>
      </c>
      <c r="K833" s="26">
        <v>0</v>
      </c>
      <c r="L833" s="26"/>
      <c r="M833" s="26">
        <v>0</v>
      </c>
      <c r="N833" s="26">
        <v>0</v>
      </c>
      <c r="O833" s="26">
        <v>5207195.1827070005</v>
      </c>
      <c r="P833" s="26">
        <v>0</v>
      </c>
      <c r="Q833" s="26">
        <v>0</v>
      </c>
      <c r="R833" s="26">
        <v>0</v>
      </c>
      <c r="S833" s="26">
        <v>591363.86849999998</v>
      </c>
      <c r="T833" s="1">
        <v>65048.682400000005</v>
      </c>
      <c r="U833" s="112">
        <v>125156.95174674</v>
      </c>
      <c r="V833" s="172"/>
    </row>
    <row r="834" spans="1:22" ht="15" customHeight="1" x14ac:dyDescent="0.25">
      <c r="A834" s="4">
        <f t="shared" si="55"/>
        <v>807</v>
      </c>
      <c r="B834" s="22">
        <f t="shared" si="55"/>
        <v>198</v>
      </c>
      <c r="C834" s="2" t="s">
        <v>177</v>
      </c>
      <c r="D834" s="2" t="s">
        <v>566</v>
      </c>
      <c r="E834" s="173" t="s">
        <v>1394</v>
      </c>
      <c r="F834" s="24">
        <v>616949</v>
      </c>
      <c r="G834" s="26">
        <v>0</v>
      </c>
      <c r="H834" s="26">
        <v>0</v>
      </c>
      <c r="I834" s="26">
        <v>537334.19934599998</v>
      </c>
      <c r="J834" s="26">
        <v>0</v>
      </c>
      <c r="K834" s="26">
        <v>0</v>
      </c>
      <c r="L834" s="26"/>
      <c r="M834" s="26">
        <v>0</v>
      </c>
      <c r="N834" s="26">
        <v>0</v>
      </c>
      <c r="O834" s="26">
        <v>0</v>
      </c>
      <c r="P834" s="26">
        <v>0</v>
      </c>
      <c r="Q834" s="26">
        <v>0</v>
      </c>
      <c r="R834" s="26">
        <v>0</v>
      </c>
      <c r="S834" s="26">
        <v>61694.9</v>
      </c>
      <c r="T834" s="1">
        <v>6169.49</v>
      </c>
      <c r="U834" s="112">
        <v>11750.410653999999</v>
      </c>
      <c r="V834" s="172"/>
    </row>
    <row r="835" spans="1:22" ht="15" customHeight="1" x14ac:dyDescent="0.25">
      <c r="A835" s="4">
        <f t="shared" si="55"/>
        <v>808</v>
      </c>
      <c r="B835" s="22">
        <f t="shared" si="55"/>
        <v>199</v>
      </c>
      <c r="C835" s="2" t="s">
        <v>177</v>
      </c>
      <c r="D835" s="2" t="s">
        <v>567</v>
      </c>
      <c r="E835" s="173" t="s">
        <v>1394</v>
      </c>
      <c r="F835" s="24">
        <v>5481994.3100000005</v>
      </c>
      <c r="G835" s="26">
        <v>0</v>
      </c>
      <c r="H835" s="26">
        <v>0</v>
      </c>
      <c r="I835" s="26">
        <v>544824.90889931994</v>
      </c>
      <c r="J835" s="26">
        <v>0</v>
      </c>
      <c r="K835" s="26">
        <v>0</v>
      </c>
      <c r="L835" s="26"/>
      <c r="M835" s="26">
        <v>0</v>
      </c>
      <c r="N835" s="26">
        <v>0</v>
      </c>
      <c r="O835" s="26">
        <v>0</v>
      </c>
      <c r="P835" s="26">
        <v>0</v>
      </c>
      <c r="Q835" s="26">
        <v>0</v>
      </c>
      <c r="R835" s="26">
        <v>4229739.9633724205</v>
      </c>
      <c r="S835" s="26">
        <v>548199.4310000001</v>
      </c>
      <c r="T835" s="1">
        <v>54819.943100000004</v>
      </c>
      <c r="U835" s="112">
        <v>104410.06362826003</v>
      </c>
      <c r="V835" s="172"/>
    </row>
    <row r="836" spans="1:22" ht="15" customHeight="1" x14ac:dyDescent="0.25">
      <c r="A836" s="4">
        <f t="shared" si="55"/>
        <v>809</v>
      </c>
      <c r="B836" s="22">
        <f t="shared" si="55"/>
        <v>200</v>
      </c>
      <c r="C836" s="2" t="s">
        <v>177</v>
      </c>
      <c r="D836" s="2" t="s">
        <v>568</v>
      </c>
      <c r="E836" s="173" t="s">
        <v>1394</v>
      </c>
      <c r="F836" s="24">
        <v>3527367.4699999997</v>
      </c>
      <c r="G836" s="26">
        <v>1382229.2362897198</v>
      </c>
      <c r="H836" s="26">
        <v>841066.88252748002</v>
      </c>
      <c r="I836" s="26">
        <v>396311.02602629998</v>
      </c>
      <c r="J836" s="26">
        <v>337746.75668411993</v>
      </c>
      <c r="K836" s="26">
        <v>0</v>
      </c>
      <c r="L836" s="26"/>
      <c r="M836" s="26">
        <v>146909.38508988</v>
      </c>
      <c r="N836" s="26">
        <v>0</v>
      </c>
      <c r="O836" s="26">
        <v>0</v>
      </c>
      <c r="P836" s="26">
        <v>0</v>
      </c>
      <c r="Q836" s="26">
        <v>0</v>
      </c>
      <c r="R836" s="26">
        <v>0</v>
      </c>
      <c r="S836" s="26">
        <v>319946.55780000001</v>
      </c>
      <c r="T836" s="1">
        <v>35273.674699999996</v>
      </c>
      <c r="U836" s="112">
        <v>67883.950882499994</v>
      </c>
      <c r="V836" s="172"/>
    </row>
    <row r="837" spans="1:22" ht="15" customHeight="1" x14ac:dyDescent="0.25">
      <c r="A837" s="4">
        <f t="shared" si="55"/>
        <v>810</v>
      </c>
      <c r="B837" s="22">
        <f t="shared" si="55"/>
        <v>201</v>
      </c>
      <c r="C837" s="2" t="s">
        <v>177</v>
      </c>
      <c r="D837" s="2" t="s">
        <v>569</v>
      </c>
      <c r="E837" s="173" t="s">
        <v>1394</v>
      </c>
      <c r="F837" s="24">
        <v>3383984.62</v>
      </c>
      <c r="G837" s="26">
        <v>1310309.3947616399</v>
      </c>
      <c r="H837" s="26">
        <v>468484.74565452005</v>
      </c>
      <c r="I837" s="26">
        <v>180676.62895673999</v>
      </c>
      <c r="J837" s="26">
        <v>699504.87002928008</v>
      </c>
      <c r="K837" s="26">
        <v>0</v>
      </c>
      <c r="L837" s="26"/>
      <c r="M837" s="26">
        <v>322316.46941508004</v>
      </c>
      <c r="N837" s="26">
        <v>0</v>
      </c>
      <c r="O837" s="26">
        <v>0</v>
      </c>
      <c r="P837" s="26">
        <v>0</v>
      </c>
      <c r="Q837" s="26">
        <v>0</v>
      </c>
      <c r="R837" s="26">
        <v>0</v>
      </c>
      <c r="S837" s="26">
        <v>303657.84470000002</v>
      </c>
      <c r="T837" s="1">
        <v>33839.8462</v>
      </c>
      <c r="U837" s="112">
        <v>65194.820282739995</v>
      </c>
      <c r="V837" s="172"/>
    </row>
    <row r="838" spans="1:22" ht="15" customHeight="1" x14ac:dyDescent="0.25">
      <c r="A838" s="4">
        <f t="shared" si="55"/>
        <v>811</v>
      </c>
      <c r="B838" s="22">
        <f t="shared" si="55"/>
        <v>202</v>
      </c>
      <c r="C838" s="2" t="s">
        <v>177</v>
      </c>
      <c r="D838" s="2" t="s">
        <v>570</v>
      </c>
      <c r="E838" s="173" t="s">
        <v>1394</v>
      </c>
      <c r="F838" s="24">
        <v>3631413.2999999993</v>
      </c>
      <c r="G838" s="26">
        <v>1406116.0200087</v>
      </c>
      <c r="H838" s="26">
        <v>502739.2009932599</v>
      </c>
      <c r="I838" s="26">
        <v>193887.25922874</v>
      </c>
      <c r="J838" s="26">
        <v>750650.95650636009</v>
      </c>
      <c r="K838" s="26">
        <v>0</v>
      </c>
      <c r="L838" s="26"/>
      <c r="M838" s="26">
        <v>345883.46045232</v>
      </c>
      <c r="N838" s="26">
        <v>0</v>
      </c>
      <c r="O838" s="26">
        <v>0</v>
      </c>
      <c r="P838" s="26">
        <v>0</v>
      </c>
      <c r="Q838" s="26">
        <v>0</v>
      </c>
      <c r="R838" s="26">
        <v>0</v>
      </c>
      <c r="S838" s="26">
        <v>325860.5637</v>
      </c>
      <c r="T838" s="1">
        <v>36314.133000000002</v>
      </c>
      <c r="U838" s="112">
        <v>69961.706110619998</v>
      </c>
      <c r="V838" s="172"/>
    </row>
    <row r="839" spans="1:22" ht="15" customHeight="1" x14ac:dyDescent="0.25">
      <c r="A839" s="4">
        <f t="shared" si="55"/>
        <v>812</v>
      </c>
      <c r="B839" s="22">
        <f t="shared" si="55"/>
        <v>203</v>
      </c>
      <c r="C839" s="2" t="s">
        <v>177</v>
      </c>
      <c r="D839" s="2" t="s">
        <v>571</v>
      </c>
      <c r="E839" s="173" t="s">
        <v>1394</v>
      </c>
      <c r="F839" s="24">
        <v>9836620.4399999995</v>
      </c>
      <c r="G839" s="26">
        <v>2479809.42396096</v>
      </c>
      <c r="H839" s="26">
        <v>886624.85758349998</v>
      </c>
      <c r="I839" s="26">
        <v>341937.25458228</v>
      </c>
      <c r="J839" s="26">
        <v>1323839.06703132</v>
      </c>
      <c r="K839" s="26">
        <v>0</v>
      </c>
      <c r="L839" s="26"/>
      <c r="M839" s="26">
        <v>609995.93554031989</v>
      </c>
      <c r="N839" s="26">
        <v>0</v>
      </c>
      <c r="O839" s="26">
        <v>3022966.8084420003</v>
      </c>
      <c r="P839" s="26">
        <v>0</v>
      </c>
      <c r="Q839" s="26">
        <v>0</v>
      </c>
      <c r="R839" s="26">
        <v>0</v>
      </c>
      <c r="S839" s="26">
        <v>883591.09730000002</v>
      </c>
      <c r="T839" s="1">
        <v>98366.204400000017</v>
      </c>
      <c r="U839" s="112">
        <v>189489.79115962007</v>
      </c>
      <c r="V839" s="172"/>
    </row>
    <row r="840" spans="1:22" ht="15" customHeight="1" x14ac:dyDescent="0.25">
      <c r="A840" s="4">
        <f t="shared" si="55"/>
        <v>813</v>
      </c>
      <c r="B840" s="22">
        <f t="shared" si="55"/>
        <v>204</v>
      </c>
      <c r="C840" s="2" t="s">
        <v>177</v>
      </c>
      <c r="D840" s="2" t="s">
        <v>181</v>
      </c>
      <c r="E840" s="173" t="s">
        <v>1394</v>
      </c>
      <c r="F840" s="24">
        <v>177493.48</v>
      </c>
      <c r="G840" s="26">
        <v>0</v>
      </c>
      <c r="H840" s="26">
        <v>0</v>
      </c>
      <c r="I840" s="26">
        <v>154588.65637992002</v>
      </c>
      <c r="J840" s="26">
        <v>0</v>
      </c>
      <c r="K840" s="26">
        <v>0</v>
      </c>
      <c r="L840" s="26"/>
      <c r="M840" s="26">
        <v>0</v>
      </c>
      <c r="N840" s="26">
        <v>0</v>
      </c>
      <c r="O840" s="26">
        <v>0</v>
      </c>
      <c r="P840" s="26">
        <v>0</v>
      </c>
      <c r="Q840" s="26">
        <v>0</v>
      </c>
      <c r="R840" s="26">
        <v>0</v>
      </c>
      <c r="S840" s="26">
        <v>17749.348000000002</v>
      </c>
      <c r="T840" s="1">
        <v>1774.9348000000002</v>
      </c>
      <c r="U840" s="112">
        <v>3380.5408200800007</v>
      </c>
      <c r="V840" s="172"/>
    </row>
    <row r="841" spans="1:22" ht="15" customHeight="1" x14ac:dyDescent="0.25">
      <c r="A841" s="4">
        <f t="shared" si="55"/>
        <v>814</v>
      </c>
      <c r="B841" s="22">
        <f t="shared" si="55"/>
        <v>205</v>
      </c>
      <c r="C841" s="2" t="s">
        <v>177</v>
      </c>
      <c r="D841" s="2" t="s">
        <v>182</v>
      </c>
      <c r="E841" s="173" t="s">
        <v>1394</v>
      </c>
      <c r="F841" s="24">
        <v>175127.83</v>
      </c>
      <c r="G841" s="26">
        <v>0</v>
      </c>
      <c r="H841" s="26">
        <v>0</v>
      </c>
      <c r="I841" s="26">
        <v>152528.28404981998</v>
      </c>
      <c r="J841" s="26">
        <v>0</v>
      </c>
      <c r="K841" s="26">
        <v>0</v>
      </c>
      <c r="L841" s="26"/>
      <c r="M841" s="26">
        <v>0</v>
      </c>
      <c r="N841" s="26">
        <v>0</v>
      </c>
      <c r="O841" s="26">
        <v>0</v>
      </c>
      <c r="P841" s="26">
        <v>0</v>
      </c>
      <c r="Q841" s="26">
        <v>0</v>
      </c>
      <c r="R841" s="26">
        <v>0</v>
      </c>
      <c r="S841" s="26">
        <v>17512.782999999999</v>
      </c>
      <c r="T841" s="1">
        <v>1751.2782999999999</v>
      </c>
      <c r="U841" s="112">
        <v>3335.4846501799998</v>
      </c>
      <c r="V841" s="172"/>
    </row>
    <row r="842" spans="1:22" ht="15" customHeight="1" x14ac:dyDescent="0.25">
      <c r="A842" s="4">
        <f t="shared" si="55"/>
        <v>815</v>
      </c>
      <c r="B842" s="22">
        <f t="shared" si="55"/>
        <v>206</v>
      </c>
      <c r="C842" s="2" t="s">
        <v>177</v>
      </c>
      <c r="D842" s="2" t="s">
        <v>183</v>
      </c>
      <c r="E842" s="173" t="s">
        <v>1394</v>
      </c>
      <c r="F842" s="24">
        <v>174953.88</v>
      </c>
      <c r="G842" s="26">
        <v>0</v>
      </c>
      <c r="H842" s="26">
        <v>0</v>
      </c>
      <c r="I842" s="26">
        <v>152376.78160151999</v>
      </c>
      <c r="J842" s="26">
        <v>0</v>
      </c>
      <c r="K842" s="26">
        <v>0</v>
      </c>
      <c r="L842" s="26"/>
      <c r="M842" s="26">
        <v>0</v>
      </c>
      <c r="N842" s="26">
        <v>0</v>
      </c>
      <c r="O842" s="26">
        <v>0</v>
      </c>
      <c r="P842" s="26">
        <v>0</v>
      </c>
      <c r="Q842" s="26">
        <v>0</v>
      </c>
      <c r="R842" s="26">
        <v>0</v>
      </c>
      <c r="S842" s="26">
        <v>17495.388000000003</v>
      </c>
      <c r="T842" s="1">
        <v>1749.5388</v>
      </c>
      <c r="U842" s="112">
        <v>3332.1715984799998</v>
      </c>
      <c r="V842" s="172"/>
    </row>
    <row r="843" spans="1:22" ht="15" customHeight="1" x14ac:dyDescent="0.25">
      <c r="A843" s="4">
        <f t="shared" si="55"/>
        <v>816</v>
      </c>
      <c r="B843" s="22">
        <f t="shared" si="55"/>
        <v>207</v>
      </c>
      <c r="C843" s="2" t="s">
        <v>177</v>
      </c>
      <c r="D843" s="2" t="s">
        <v>184</v>
      </c>
      <c r="E843" s="173" t="s">
        <v>1394</v>
      </c>
      <c r="F843" s="24">
        <v>613491.43999999994</v>
      </c>
      <c r="G843" s="26">
        <v>0</v>
      </c>
      <c r="H843" s="26">
        <v>0</v>
      </c>
      <c r="I843" s="26">
        <v>534322.82363375998</v>
      </c>
      <c r="J843" s="26">
        <v>0</v>
      </c>
      <c r="K843" s="26">
        <v>0</v>
      </c>
      <c r="L843" s="26"/>
      <c r="M843" s="26">
        <v>0</v>
      </c>
      <c r="N843" s="26">
        <v>0</v>
      </c>
      <c r="O843" s="26">
        <v>0</v>
      </c>
      <c r="P843" s="26">
        <v>0</v>
      </c>
      <c r="Q843" s="26">
        <v>0</v>
      </c>
      <c r="R843" s="26">
        <v>0</v>
      </c>
      <c r="S843" s="26">
        <v>61349.144</v>
      </c>
      <c r="T843" s="1">
        <v>6134.9143999999997</v>
      </c>
      <c r="U843" s="112">
        <v>11684.55796624</v>
      </c>
      <c r="V843" s="172"/>
    </row>
    <row r="844" spans="1:22" ht="15" customHeight="1" x14ac:dyDescent="0.25">
      <c r="A844" s="4">
        <f t="shared" si="55"/>
        <v>817</v>
      </c>
      <c r="B844" s="22">
        <f t="shared" si="55"/>
        <v>208</v>
      </c>
      <c r="C844" s="2" t="s">
        <v>177</v>
      </c>
      <c r="D844" s="2" t="s">
        <v>185</v>
      </c>
      <c r="E844" s="173" t="s">
        <v>1394</v>
      </c>
      <c r="F844" s="24">
        <v>597166.72</v>
      </c>
      <c r="G844" s="26">
        <v>0</v>
      </c>
      <c r="H844" s="26">
        <v>0</v>
      </c>
      <c r="I844" s="26">
        <v>520104.74345087993</v>
      </c>
      <c r="J844" s="26">
        <v>0</v>
      </c>
      <c r="K844" s="26">
        <v>0</v>
      </c>
      <c r="L844" s="26"/>
      <c r="M844" s="26">
        <v>0</v>
      </c>
      <c r="N844" s="26">
        <v>0</v>
      </c>
      <c r="O844" s="26">
        <v>0</v>
      </c>
      <c r="P844" s="26">
        <v>0</v>
      </c>
      <c r="Q844" s="26">
        <v>0</v>
      </c>
      <c r="R844" s="26">
        <v>0</v>
      </c>
      <c r="S844" s="26">
        <v>59716.671999999999</v>
      </c>
      <c r="T844" s="1">
        <v>5971.6671999999999</v>
      </c>
      <c r="U844" s="112">
        <v>11373.637349119999</v>
      </c>
      <c r="V844" s="172"/>
    </row>
    <row r="845" spans="1:22" ht="15" customHeight="1" x14ac:dyDescent="0.25">
      <c r="A845" s="4">
        <f t="shared" si="55"/>
        <v>818</v>
      </c>
      <c r="B845" s="22">
        <f t="shared" si="55"/>
        <v>209</v>
      </c>
      <c r="C845" s="2" t="s">
        <v>177</v>
      </c>
      <c r="D845" s="2" t="s">
        <v>186</v>
      </c>
      <c r="E845" s="173" t="s">
        <v>1394</v>
      </c>
      <c r="F845" s="24">
        <v>591869.62</v>
      </c>
      <c r="G845" s="26">
        <v>0</v>
      </c>
      <c r="H845" s="26">
        <v>0</v>
      </c>
      <c r="I845" s="26">
        <v>515491.21301748004</v>
      </c>
      <c r="J845" s="26">
        <v>0</v>
      </c>
      <c r="K845" s="26">
        <v>0</v>
      </c>
      <c r="L845" s="26"/>
      <c r="M845" s="26">
        <v>0</v>
      </c>
      <c r="N845" s="26">
        <v>0</v>
      </c>
      <c r="O845" s="26">
        <v>0</v>
      </c>
      <c r="P845" s="26">
        <v>0</v>
      </c>
      <c r="Q845" s="26">
        <v>0</v>
      </c>
      <c r="R845" s="26">
        <v>0</v>
      </c>
      <c r="S845" s="26">
        <v>59186.962</v>
      </c>
      <c r="T845" s="1">
        <v>5918.6962000000003</v>
      </c>
      <c r="U845" s="112">
        <v>11272.748782520001</v>
      </c>
      <c r="V845" s="172"/>
    </row>
    <row r="846" spans="1:22" ht="15" customHeight="1" x14ac:dyDescent="0.25">
      <c r="A846" s="4">
        <f t="shared" ref="A846:B861" si="56">+A845+1</f>
        <v>819</v>
      </c>
      <c r="B846" s="22">
        <f t="shared" si="56"/>
        <v>210</v>
      </c>
      <c r="C846" s="2" t="s">
        <v>177</v>
      </c>
      <c r="D846" s="2" t="s">
        <v>187</v>
      </c>
      <c r="E846" s="173" t="s">
        <v>1394</v>
      </c>
      <c r="F846" s="24">
        <v>175823.61</v>
      </c>
      <c r="G846" s="26">
        <v>0</v>
      </c>
      <c r="H846" s="26">
        <v>0</v>
      </c>
      <c r="I846" s="26">
        <v>153134.27642393997</v>
      </c>
      <c r="J846" s="26">
        <v>0</v>
      </c>
      <c r="K846" s="26">
        <v>0</v>
      </c>
      <c r="L846" s="26"/>
      <c r="M846" s="26">
        <v>0</v>
      </c>
      <c r="N846" s="26">
        <v>0</v>
      </c>
      <c r="O846" s="26">
        <v>0</v>
      </c>
      <c r="P846" s="26">
        <v>0</v>
      </c>
      <c r="Q846" s="26">
        <v>0</v>
      </c>
      <c r="R846" s="26">
        <v>0</v>
      </c>
      <c r="S846" s="26">
        <v>17582.361000000001</v>
      </c>
      <c r="T846" s="1">
        <v>1758.2360999999999</v>
      </c>
      <c r="U846" s="112">
        <v>3348.7364760599994</v>
      </c>
      <c r="V846" s="172"/>
    </row>
    <row r="847" spans="1:22" ht="15" customHeight="1" x14ac:dyDescent="0.25">
      <c r="A847" s="4">
        <f t="shared" si="56"/>
        <v>820</v>
      </c>
      <c r="B847" s="22">
        <f t="shared" si="56"/>
        <v>211</v>
      </c>
      <c r="C847" s="2" t="s">
        <v>177</v>
      </c>
      <c r="D847" s="2" t="s">
        <v>188</v>
      </c>
      <c r="E847" s="173" t="s">
        <v>1394</v>
      </c>
      <c r="F847" s="24">
        <v>1785268.85</v>
      </c>
      <c r="G847" s="26">
        <v>0</v>
      </c>
      <c r="H847" s="26">
        <v>0</v>
      </c>
      <c r="I847" s="26">
        <v>1554887.0459829001</v>
      </c>
      <c r="J847" s="26">
        <v>0</v>
      </c>
      <c r="K847" s="26">
        <v>0</v>
      </c>
      <c r="L847" s="26"/>
      <c r="M847" s="26">
        <v>0</v>
      </c>
      <c r="N847" s="26">
        <v>0</v>
      </c>
      <c r="O847" s="26">
        <v>0</v>
      </c>
      <c r="P847" s="26">
        <v>0</v>
      </c>
      <c r="Q847" s="26">
        <v>0</v>
      </c>
      <c r="R847" s="26">
        <v>0</v>
      </c>
      <c r="S847" s="26">
        <v>178526.88500000001</v>
      </c>
      <c r="T847" s="1">
        <v>17852.6885</v>
      </c>
      <c r="U847" s="112">
        <v>34002.230517100004</v>
      </c>
      <c r="V847" s="172"/>
    </row>
    <row r="848" spans="1:22" ht="15" customHeight="1" x14ac:dyDescent="0.25">
      <c r="A848" s="4">
        <f t="shared" si="56"/>
        <v>821</v>
      </c>
      <c r="B848" s="22">
        <f t="shared" si="56"/>
        <v>212</v>
      </c>
      <c r="C848" s="2" t="s">
        <v>177</v>
      </c>
      <c r="D848" s="2" t="s">
        <v>189</v>
      </c>
      <c r="E848" s="173" t="s">
        <v>1394</v>
      </c>
      <c r="F848" s="24">
        <v>1833298.15</v>
      </c>
      <c r="G848" s="26">
        <v>1192199.1629183998</v>
      </c>
      <c r="H848" s="26">
        <v>0</v>
      </c>
      <c r="I848" s="26">
        <v>164390.58172488</v>
      </c>
      <c r="J848" s="26">
        <v>0</v>
      </c>
      <c r="K848" s="26">
        <v>0</v>
      </c>
      <c r="L848" s="26"/>
      <c r="M848" s="26">
        <v>293263.11894684006</v>
      </c>
      <c r="N848" s="26">
        <v>0</v>
      </c>
      <c r="O848" s="26">
        <v>0</v>
      </c>
      <c r="P848" s="26">
        <v>0</v>
      </c>
      <c r="Q848" s="26">
        <v>0</v>
      </c>
      <c r="R848" s="26">
        <v>0</v>
      </c>
      <c r="S848" s="26">
        <v>129033.36429999999</v>
      </c>
      <c r="T848" s="1">
        <v>18332.981499999998</v>
      </c>
      <c r="U848" s="112">
        <v>36078.940609880003</v>
      </c>
      <c r="V848" s="172"/>
    </row>
    <row r="849" spans="1:22" ht="15" customHeight="1" x14ac:dyDescent="0.25">
      <c r="A849" s="4">
        <f t="shared" si="56"/>
        <v>822</v>
      </c>
      <c r="B849" s="22">
        <f t="shared" si="56"/>
        <v>213</v>
      </c>
      <c r="C849" s="2" t="s">
        <v>177</v>
      </c>
      <c r="D849" s="2" t="s">
        <v>190</v>
      </c>
      <c r="E849" s="173" t="s">
        <v>1394</v>
      </c>
      <c r="F849" s="24">
        <v>174223.31</v>
      </c>
      <c r="G849" s="26">
        <v>0</v>
      </c>
      <c r="H849" s="26">
        <v>0</v>
      </c>
      <c r="I849" s="26">
        <v>151740.48873773997</v>
      </c>
      <c r="J849" s="26">
        <v>0</v>
      </c>
      <c r="K849" s="26">
        <v>0</v>
      </c>
      <c r="L849" s="26"/>
      <c r="M849" s="26">
        <v>0</v>
      </c>
      <c r="N849" s="26">
        <v>0</v>
      </c>
      <c r="O849" s="26">
        <v>0</v>
      </c>
      <c r="P849" s="26">
        <v>0</v>
      </c>
      <c r="Q849" s="26">
        <v>0</v>
      </c>
      <c r="R849" s="26">
        <v>0</v>
      </c>
      <c r="S849" s="26">
        <v>17422.331000000002</v>
      </c>
      <c r="T849" s="1">
        <v>1742.2330999999999</v>
      </c>
      <c r="U849" s="112">
        <v>3318.2571622599999</v>
      </c>
      <c r="V849" s="172"/>
    </row>
    <row r="850" spans="1:22" ht="15" customHeight="1" x14ac:dyDescent="0.25">
      <c r="A850" s="4">
        <f t="shared" si="56"/>
        <v>823</v>
      </c>
      <c r="B850" s="22">
        <f t="shared" si="56"/>
        <v>214</v>
      </c>
      <c r="C850" s="2" t="s">
        <v>177</v>
      </c>
      <c r="D850" s="2" t="s">
        <v>191</v>
      </c>
      <c r="E850" s="173" t="s">
        <v>1394</v>
      </c>
      <c r="F850" s="24">
        <v>175823.61</v>
      </c>
      <c r="G850" s="26">
        <v>0</v>
      </c>
      <c r="H850" s="26">
        <v>0</v>
      </c>
      <c r="I850" s="26">
        <v>153134.27642393997</v>
      </c>
      <c r="J850" s="26">
        <v>0</v>
      </c>
      <c r="K850" s="26">
        <v>0</v>
      </c>
      <c r="L850" s="26"/>
      <c r="M850" s="26">
        <v>0</v>
      </c>
      <c r="N850" s="26">
        <v>0</v>
      </c>
      <c r="O850" s="26">
        <v>0</v>
      </c>
      <c r="P850" s="26">
        <v>0</v>
      </c>
      <c r="Q850" s="26">
        <v>0</v>
      </c>
      <c r="R850" s="26">
        <v>0</v>
      </c>
      <c r="S850" s="26">
        <v>17582.361000000001</v>
      </c>
      <c r="T850" s="1">
        <v>1758.2360999999999</v>
      </c>
      <c r="U850" s="112">
        <v>3348.7364760599994</v>
      </c>
      <c r="V850" s="172"/>
    </row>
    <row r="851" spans="1:22" ht="15" customHeight="1" x14ac:dyDescent="0.25">
      <c r="A851" s="4">
        <f t="shared" si="56"/>
        <v>824</v>
      </c>
      <c r="B851" s="22">
        <f t="shared" si="56"/>
        <v>215</v>
      </c>
      <c r="C851" s="2" t="s">
        <v>177</v>
      </c>
      <c r="D851" s="2" t="s">
        <v>192</v>
      </c>
      <c r="E851" s="173" t="s">
        <v>1394</v>
      </c>
      <c r="F851" s="24">
        <v>175823.61</v>
      </c>
      <c r="G851" s="26">
        <v>0</v>
      </c>
      <c r="H851" s="26">
        <v>0</v>
      </c>
      <c r="I851" s="26">
        <v>153134.27642393997</v>
      </c>
      <c r="J851" s="26">
        <v>0</v>
      </c>
      <c r="K851" s="26">
        <v>0</v>
      </c>
      <c r="L851" s="26"/>
      <c r="M851" s="26">
        <v>0</v>
      </c>
      <c r="N851" s="26">
        <v>0</v>
      </c>
      <c r="O851" s="26">
        <v>0</v>
      </c>
      <c r="P851" s="26">
        <v>0</v>
      </c>
      <c r="Q851" s="26">
        <v>0</v>
      </c>
      <c r="R851" s="26">
        <v>0</v>
      </c>
      <c r="S851" s="26">
        <v>17582.361000000001</v>
      </c>
      <c r="T851" s="1">
        <v>1758.2360999999999</v>
      </c>
      <c r="U851" s="112">
        <v>3348.7364760599994</v>
      </c>
      <c r="V851" s="172"/>
    </row>
    <row r="852" spans="1:22" ht="15" customHeight="1" x14ac:dyDescent="0.25">
      <c r="A852" s="4">
        <f t="shared" si="56"/>
        <v>825</v>
      </c>
      <c r="B852" s="22">
        <f t="shared" si="56"/>
        <v>216</v>
      </c>
      <c r="C852" s="2" t="s">
        <v>177</v>
      </c>
      <c r="D852" s="2" t="s">
        <v>193</v>
      </c>
      <c r="E852" s="173" t="s">
        <v>1394</v>
      </c>
      <c r="F852" s="24">
        <v>176971.64</v>
      </c>
      <c r="G852" s="26">
        <v>0</v>
      </c>
      <c r="H852" s="26">
        <v>0</v>
      </c>
      <c r="I852" s="26">
        <v>154134.15774456001</v>
      </c>
      <c r="J852" s="26">
        <v>0</v>
      </c>
      <c r="K852" s="26">
        <v>0</v>
      </c>
      <c r="L852" s="26"/>
      <c r="M852" s="26">
        <v>0</v>
      </c>
      <c r="N852" s="26">
        <v>0</v>
      </c>
      <c r="O852" s="26">
        <v>0</v>
      </c>
      <c r="P852" s="26">
        <v>0</v>
      </c>
      <c r="Q852" s="26">
        <v>0</v>
      </c>
      <c r="R852" s="26">
        <v>0</v>
      </c>
      <c r="S852" s="26">
        <v>17697.164000000001</v>
      </c>
      <c r="T852" s="1">
        <v>1769.7164000000002</v>
      </c>
      <c r="U852" s="112">
        <v>3370.6018554400007</v>
      </c>
      <c r="V852" s="172"/>
    </row>
    <row r="853" spans="1:22" ht="15" customHeight="1" x14ac:dyDescent="0.25">
      <c r="A853" s="4">
        <f t="shared" si="56"/>
        <v>826</v>
      </c>
      <c r="B853" s="22">
        <f t="shared" si="56"/>
        <v>217</v>
      </c>
      <c r="C853" s="2" t="s">
        <v>177</v>
      </c>
      <c r="D853" s="2" t="s">
        <v>194</v>
      </c>
      <c r="E853" s="173" t="s">
        <v>1394</v>
      </c>
      <c r="F853" s="24">
        <v>178050.1</v>
      </c>
      <c r="G853" s="26">
        <v>0</v>
      </c>
      <c r="H853" s="26">
        <v>0</v>
      </c>
      <c r="I853" s="26">
        <v>133864.47505199999</v>
      </c>
      <c r="J853" s="26">
        <v>0</v>
      </c>
      <c r="K853" s="26">
        <v>0</v>
      </c>
      <c r="L853" s="26"/>
      <c r="M853" s="26">
        <v>0</v>
      </c>
      <c r="N853" s="26">
        <v>0</v>
      </c>
      <c r="O853" s="26">
        <v>0</v>
      </c>
      <c r="P853" s="26">
        <v>0</v>
      </c>
      <c r="Q853" s="26">
        <v>0</v>
      </c>
      <c r="R853" s="26">
        <v>0</v>
      </c>
      <c r="S853" s="26">
        <v>11258.28</v>
      </c>
      <c r="T853" s="26">
        <v>30000</v>
      </c>
      <c r="U853" s="112">
        <v>2927.3449480000004</v>
      </c>
      <c r="V853" s="172"/>
    </row>
    <row r="854" spans="1:22" ht="15" customHeight="1" x14ac:dyDescent="0.25">
      <c r="A854" s="4">
        <f t="shared" si="56"/>
        <v>827</v>
      </c>
      <c r="B854" s="22">
        <f t="shared" si="56"/>
        <v>218</v>
      </c>
      <c r="C854" s="2" t="s">
        <v>177</v>
      </c>
      <c r="D854" s="2" t="s">
        <v>195</v>
      </c>
      <c r="E854" s="173" t="s">
        <v>1394</v>
      </c>
      <c r="F854" s="24">
        <v>175614.87</v>
      </c>
      <c r="G854" s="26">
        <v>0</v>
      </c>
      <c r="H854" s="26">
        <v>0</v>
      </c>
      <c r="I854" s="26">
        <v>152952.47348598001</v>
      </c>
      <c r="J854" s="26">
        <v>0</v>
      </c>
      <c r="K854" s="26">
        <v>0</v>
      </c>
      <c r="L854" s="26"/>
      <c r="M854" s="26">
        <v>0</v>
      </c>
      <c r="N854" s="26">
        <v>0</v>
      </c>
      <c r="O854" s="26">
        <v>0</v>
      </c>
      <c r="P854" s="26">
        <v>0</v>
      </c>
      <c r="Q854" s="26">
        <v>0</v>
      </c>
      <c r="R854" s="26">
        <v>0</v>
      </c>
      <c r="S854" s="26">
        <v>17561.487000000001</v>
      </c>
      <c r="T854" s="1">
        <v>1756.1487</v>
      </c>
      <c r="U854" s="112">
        <v>3344.7608140200005</v>
      </c>
      <c r="V854" s="172"/>
    </row>
    <row r="855" spans="1:22" ht="15" customHeight="1" x14ac:dyDescent="0.25">
      <c r="A855" s="4">
        <f t="shared" si="56"/>
        <v>828</v>
      </c>
      <c r="B855" s="22">
        <f t="shared" si="56"/>
        <v>219</v>
      </c>
      <c r="C855" s="2" t="s">
        <v>177</v>
      </c>
      <c r="D855" s="2" t="s">
        <v>572</v>
      </c>
      <c r="E855" s="173" t="s">
        <v>1394</v>
      </c>
      <c r="F855" s="24">
        <v>184312.12</v>
      </c>
      <c r="G855" s="26">
        <v>0</v>
      </c>
      <c r="H855" s="26">
        <v>0</v>
      </c>
      <c r="I855" s="26">
        <v>139846.40155010516</v>
      </c>
      <c r="J855" s="26">
        <v>0</v>
      </c>
      <c r="K855" s="26">
        <v>0</v>
      </c>
      <c r="L855" s="26"/>
      <c r="M855" s="26">
        <v>0</v>
      </c>
      <c r="N855" s="26">
        <v>0</v>
      </c>
      <c r="O855" s="26">
        <v>0</v>
      </c>
      <c r="P855" s="26">
        <v>0</v>
      </c>
      <c r="Q855" s="26">
        <v>0</v>
      </c>
      <c r="R855" s="26">
        <v>0</v>
      </c>
      <c r="S855" s="26">
        <v>11407.560884830189</v>
      </c>
      <c r="T855" s="26">
        <v>30000</v>
      </c>
      <c r="U855" s="112">
        <v>3058.1575650646341</v>
      </c>
      <c r="V855" s="172"/>
    </row>
    <row r="856" spans="1:22" ht="15" customHeight="1" x14ac:dyDescent="0.25">
      <c r="A856" s="4">
        <f t="shared" si="56"/>
        <v>829</v>
      </c>
      <c r="B856" s="22">
        <f t="shared" si="56"/>
        <v>220</v>
      </c>
      <c r="C856" s="2" t="s">
        <v>550</v>
      </c>
      <c r="D856" s="2" t="s">
        <v>573</v>
      </c>
      <c r="E856" s="173" t="s">
        <v>1394</v>
      </c>
      <c r="F856" s="24">
        <v>5039672.32</v>
      </c>
      <c r="G856" s="26">
        <v>1974838.88197596</v>
      </c>
      <c r="H856" s="26">
        <v>1201661.44370202</v>
      </c>
      <c r="I856" s="26">
        <v>566223.31675853999</v>
      </c>
      <c r="J856" s="26">
        <v>482550.51888203999</v>
      </c>
      <c r="K856" s="26">
        <v>0</v>
      </c>
      <c r="L856" s="26"/>
      <c r="M856" s="26">
        <v>209894.52719843999</v>
      </c>
      <c r="N856" s="26">
        <v>0</v>
      </c>
      <c r="O856" s="26">
        <v>0</v>
      </c>
      <c r="P856" s="26">
        <v>0</v>
      </c>
      <c r="Q856" s="26">
        <v>0</v>
      </c>
      <c r="R856" s="26">
        <v>0</v>
      </c>
      <c r="S856" s="26">
        <v>457118.75179999997</v>
      </c>
      <c r="T856" s="1">
        <v>50396.723200000008</v>
      </c>
      <c r="U856" s="112">
        <v>96988.156483000013</v>
      </c>
      <c r="V856" s="172"/>
    </row>
    <row r="857" spans="1:22" ht="15" customHeight="1" x14ac:dyDescent="0.25">
      <c r="A857" s="4">
        <f t="shared" si="56"/>
        <v>830</v>
      </c>
      <c r="B857" s="22">
        <f t="shared" si="56"/>
        <v>221</v>
      </c>
      <c r="C857" s="2" t="s">
        <v>196</v>
      </c>
      <c r="D857" s="2" t="s">
        <v>574</v>
      </c>
      <c r="E857" s="173" t="s">
        <v>1394</v>
      </c>
      <c r="F857" s="24">
        <v>5014435.46</v>
      </c>
      <c r="G857" s="26">
        <v>813374.17573776003</v>
      </c>
      <c r="H857" s="26">
        <v>290898.30503748002</v>
      </c>
      <c r="I857" s="26">
        <v>111643.09913736</v>
      </c>
      <c r="J857" s="26">
        <v>438818.93524476001</v>
      </c>
      <c r="K857" s="26">
        <v>0</v>
      </c>
      <c r="L857" s="26"/>
      <c r="M857" s="26">
        <v>158833.98719327999</v>
      </c>
      <c r="N857" s="26">
        <v>0</v>
      </c>
      <c r="O857" s="26">
        <v>994287.60779040004</v>
      </c>
      <c r="P857" s="26">
        <v>0</v>
      </c>
      <c r="Q857" s="26">
        <v>0</v>
      </c>
      <c r="R857" s="26">
        <v>1587689.6645513398</v>
      </c>
      <c r="S857" s="26">
        <v>472623.64710000006</v>
      </c>
      <c r="T857" s="1">
        <v>50144.354599999999</v>
      </c>
      <c r="U857" s="112">
        <v>96121.683607619998</v>
      </c>
      <c r="V857" s="172"/>
    </row>
    <row r="858" spans="1:22" ht="15" customHeight="1" x14ac:dyDescent="0.25">
      <c r="A858" s="4">
        <f t="shared" si="56"/>
        <v>831</v>
      </c>
      <c r="B858" s="22">
        <f t="shared" si="56"/>
        <v>222</v>
      </c>
      <c r="C858" s="2" t="s">
        <v>196</v>
      </c>
      <c r="D858" s="2" t="s">
        <v>575</v>
      </c>
      <c r="E858" s="173" t="s">
        <v>1394</v>
      </c>
      <c r="F858" s="24">
        <v>2543004.7700000005</v>
      </c>
      <c r="G858" s="26">
        <v>412491.98159988003</v>
      </c>
      <c r="H858" s="26">
        <v>147525.236859</v>
      </c>
      <c r="I858" s="26">
        <v>56618.3244165</v>
      </c>
      <c r="J858" s="26">
        <v>222541.23569748001</v>
      </c>
      <c r="K858" s="26">
        <v>0</v>
      </c>
      <c r="L858" s="26"/>
      <c r="M858" s="26">
        <v>80550.564692640008</v>
      </c>
      <c r="N858" s="26">
        <v>0</v>
      </c>
      <c r="O858" s="26">
        <v>504239.8380012</v>
      </c>
      <c r="P858" s="26">
        <v>0</v>
      </c>
      <c r="Q858" s="26">
        <v>0</v>
      </c>
      <c r="R858" s="26">
        <v>805175.85236550006</v>
      </c>
      <c r="S858" s="26">
        <v>239684.84530000002</v>
      </c>
      <c r="T858" s="1">
        <v>25430.047699999999</v>
      </c>
      <c r="U858" s="112">
        <v>48746.843367799993</v>
      </c>
      <c r="V858" s="172"/>
    </row>
    <row r="859" spans="1:22" ht="15" customHeight="1" x14ac:dyDescent="0.25">
      <c r="A859" s="4">
        <f t="shared" si="56"/>
        <v>832</v>
      </c>
      <c r="B859" s="22">
        <f t="shared" si="56"/>
        <v>223</v>
      </c>
      <c r="C859" s="2" t="s">
        <v>196</v>
      </c>
      <c r="D859" s="2" t="s">
        <v>576</v>
      </c>
      <c r="E859" s="173" t="s">
        <v>1394</v>
      </c>
      <c r="F859" s="24">
        <v>3431972.13</v>
      </c>
      <c r="G859" s="26">
        <v>0</v>
      </c>
      <c r="H859" s="26">
        <v>0</v>
      </c>
      <c r="I859" s="26">
        <v>0</v>
      </c>
      <c r="J859" s="26">
        <v>0</v>
      </c>
      <c r="K859" s="26">
        <v>0</v>
      </c>
      <c r="L859" s="26"/>
      <c r="M859" s="26">
        <v>0</v>
      </c>
      <c r="N859" s="26">
        <v>0</v>
      </c>
      <c r="O859" s="26">
        <v>0</v>
      </c>
      <c r="P859" s="26">
        <v>0</v>
      </c>
      <c r="Q859" s="26">
        <v>2989089.85451202</v>
      </c>
      <c r="R859" s="26">
        <v>0</v>
      </c>
      <c r="S859" s="26">
        <v>343197.21299999999</v>
      </c>
      <c r="T859" s="1">
        <v>34319.721299999997</v>
      </c>
      <c r="U859" s="112">
        <v>65365.341187980004</v>
      </c>
      <c r="V859" s="172"/>
    </row>
    <row r="860" spans="1:22" ht="15" customHeight="1" x14ac:dyDescent="0.25">
      <c r="A860" s="4">
        <f t="shared" si="56"/>
        <v>833</v>
      </c>
      <c r="B860" s="22">
        <f t="shared" si="56"/>
        <v>224</v>
      </c>
      <c r="C860" s="2" t="s">
        <v>196</v>
      </c>
      <c r="D860" s="2" t="s">
        <v>577</v>
      </c>
      <c r="E860" s="173" t="s">
        <v>1394</v>
      </c>
      <c r="F860" s="24">
        <v>4331604.1500000004</v>
      </c>
      <c r="G860" s="26">
        <v>0</v>
      </c>
      <c r="H860" s="26">
        <v>0</v>
      </c>
      <c r="I860" s="26">
        <v>0</v>
      </c>
      <c r="J860" s="26">
        <v>0</v>
      </c>
      <c r="K860" s="26">
        <v>0</v>
      </c>
      <c r="L860" s="26"/>
      <c r="M860" s="26">
        <v>0</v>
      </c>
      <c r="N860" s="26">
        <v>0</v>
      </c>
      <c r="O860" s="26">
        <v>0</v>
      </c>
      <c r="P860" s="26">
        <v>0</v>
      </c>
      <c r="Q860" s="26">
        <v>3772627.9608591003</v>
      </c>
      <c r="R860" s="26">
        <v>0</v>
      </c>
      <c r="S860" s="26">
        <v>433160.41500000004</v>
      </c>
      <c r="T860" s="1">
        <v>43316.041500000007</v>
      </c>
      <c r="U860" s="112">
        <v>82499.732640900009</v>
      </c>
      <c r="V860" s="172"/>
    </row>
    <row r="861" spans="1:22" ht="15" customHeight="1" x14ac:dyDescent="0.25">
      <c r="A861" s="4">
        <f t="shared" si="56"/>
        <v>834</v>
      </c>
      <c r="B861" s="22">
        <f t="shared" si="56"/>
        <v>225</v>
      </c>
      <c r="C861" s="2" t="s">
        <v>196</v>
      </c>
      <c r="D861" s="2" t="s">
        <v>578</v>
      </c>
      <c r="E861" s="173" t="s">
        <v>1394</v>
      </c>
      <c r="F861" s="24">
        <v>19540263.559999999</v>
      </c>
      <c r="G861" s="26">
        <v>3169558.3492427398</v>
      </c>
      <c r="H861" s="26">
        <v>1133573.1950970001</v>
      </c>
      <c r="I861" s="26">
        <v>435051.08607492002</v>
      </c>
      <c r="J861" s="26">
        <v>1709990.63845344</v>
      </c>
      <c r="K861" s="26">
        <v>0</v>
      </c>
      <c r="L861" s="26"/>
      <c r="M861" s="26">
        <v>618944.64498888003</v>
      </c>
      <c r="N861" s="26">
        <v>0</v>
      </c>
      <c r="O861" s="26">
        <v>3874542.2130743996</v>
      </c>
      <c r="P861" s="26">
        <v>0</v>
      </c>
      <c r="Q861" s="26">
        <v>0</v>
      </c>
      <c r="R861" s="26">
        <v>6186912.69272622</v>
      </c>
      <c r="S861" s="26">
        <v>1841720.9084000001</v>
      </c>
      <c r="T861" s="1">
        <v>195402.63559999998</v>
      </c>
      <c r="U861" s="112">
        <v>374567.19634240004</v>
      </c>
      <c r="V861" s="172"/>
    </row>
    <row r="862" spans="1:22" ht="15" customHeight="1" x14ac:dyDescent="0.25">
      <c r="A862" s="4">
        <f t="shared" ref="A862:B877" si="57">+A861+1</f>
        <v>835</v>
      </c>
      <c r="B862" s="22">
        <f t="shared" si="57"/>
        <v>226</v>
      </c>
      <c r="C862" s="2" t="s">
        <v>196</v>
      </c>
      <c r="D862" s="2" t="s">
        <v>579</v>
      </c>
      <c r="E862" s="173" t="s">
        <v>1394</v>
      </c>
      <c r="F862" s="24">
        <v>4989837.68</v>
      </c>
      <c r="G862" s="26">
        <v>809384.25414210011</v>
      </c>
      <c r="H862" s="26">
        <v>289471.33400388004</v>
      </c>
      <c r="I862" s="26">
        <v>111095.44326215998</v>
      </c>
      <c r="J862" s="26">
        <v>436666.35990768002</v>
      </c>
      <c r="K862" s="26">
        <v>0</v>
      </c>
      <c r="L862" s="26"/>
      <c r="M862" s="26">
        <v>158054.84407524002</v>
      </c>
      <c r="N862" s="26">
        <v>0</v>
      </c>
      <c r="O862" s="26">
        <v>989410.23701099993</v>
      </c>
      <c r="P862" s="26">
        <v>0</v>
      </c>
      <c r="Q862" s="26">
        <v>0</v>
      </c>
      <c r="R862" s="26">
        <v>1579901.4196925398</v>
      </c>
      <c r="S862" s="26">
        <v>470305.24219999998</v>
      </c>
      <c r="T862" s="1">
        <v>49898.376799999998</v>
      </c>
      <c r="U862" s="112">
        <v>95650.168905400002</v>
      </c>
      <c r="V862" s="172"/>
    </row>
    <row r="863" spans="1:22" x14ac:dyDescent="0.25">
      <c r="A863" s="4">
        <f t="shared" si="57"/>
        <v>836</v>
      </c>
      <c r="B863" s="22">
        <f t="shared" si="57"/>
        <v>227</v>
      </c>
      <c r="C863" s="2" t="s">
        <v>580</v>
      </c>
      <c r="D863" s="2" t="s">
        <v>581</v>
      </c>
      <c r="E863" s="173" t="s">
        <v>1394</v>
      </c>
      <c r="F863" s="24">
        <v>2695841.76</v>
      </c>
      <c r="G863" s="26">
        <v>0</v>
      </c>
      <c r="H863" s="26">
        <v>0</v>
      </c>
      <c r="I863" s="26">
        <v>0</v>
      </c>
      <c r="J863" s="26">
        <v>0</v>
      </c>
      <c r="K863" s="26">
        <v>0</v>
      </c>
      <c r="L863" s="26">
        <v>0</v>
      </c>
      <c r="M863" s="26">
        <v>0</v>
      </c>
      <c r="N863" s="26">
        <v>0</v>
      </c>
      <c r="O863" s="26">
        <v>2374335.6717023998</v>
      </c>
      <c r="P863" s="26">
        <v>0</v>
      </c>
      <c r="Q863" s="10">
        <v>0</v>
      </c>
      <c r="R863" s="26">
        <v>0</v>
      </c>
      <c r="S863" s="26">
        <v>242625.75839999996</v>
      </c>
      <c r="T863" s="1">
        <v>26958.417599999997</v>
      </c>
      <c r="U863" s="112">
        <v>51921.912297599993</v>
      </c>
      <c r="V863" s="172"/>
    </row>
    <row r="864" spans="1:22" ht="15" customHeight="1" x14ac:dyDescent="0.25">
      <c r="A864" s="4">
        <f t="shared" si="57"/>
        <v>837</v>
      </c>
      <c r="B864" s="22">
        <f t="shared" si="57"/>
        <v>228</v>
      </c>
      <c r="C864" s="2" t="s">
        <v>582</v>
      </c>
      <c r="D864" s="2" t="s">
        <v>583</v>
      </c>
      <c r="E864" s="173" t="s">
        <v>1394</v>
      </c>
      <c r="F864" s="24">
        <v>9299405.044942271</v>
      </c>
      <c r="G864" s="26">
        <v>3595441.7299740082</v>
      </c>
      <c r="H864" s="26">
        <v>1661086.1448613489</v>
      </c>
      <c r="I864" s="26">
        <v>1682740.6874936828</v>
      </c>
      <c r="J864" s="26">
        <v>1087023.0029267459</v>
      </c>
      <c r="K864" s="26">
        <v>0</v>
      </c>
      <c r="L864" s="26"/>
      <c r="M864" s="26">
        <v>125708.39506661828</v>
      </c>
      <c r="N864" s="26">
        <v>0</v>
      </c>
      <c r="O864" s="26">
        <v>0</v>
      </c>
      <c r="P864" s="26">
        <v>0</v>
      </c>
      <c r="Q864" s="26">
        <v>0</v>
      </c>
      <c r="R864" s="26">
        <v>0</v>
      </c>
      <c r="S864" s="26">
        <v>876143.30562875385</v>
      </c>
      <c r="T864" s="1">
        <v>92994.050449422735</v>
      </c>
      <c r="U864" s="112">
        <v>178267.72854169167</v>
      </c>
      <c r="V864" s="172"/>
    </row>
    <row r="865" spans="1:22" ht="15" customHeight="1" x14ac:dyDescent="0.25">
      <c r="A865" s="4">
        <f t="shared" si="57"/>
        <v>838</v>
      </c>
      <c r="B865" s="22">
        <f t="shared" si="57"/>
        <v>229</v>
      </c>
      <c r="C865" s="2" t="s">
        <v>582</v>
      </c>
      <c r="D865" s="2" t="s">
        <v>595</v>
      </c>
      <c r="E865" s="173" t="s">
        <v>1394</v>
      </c>
      <c r="F865" s="24">
        <v>3608535.1470105601</v>
      </c>
      <c r="G865" s="26">
        <v>0</v>
      </c>
      <c r="H865" s="26">
        <v>0</v>
      </c>
      <c r="I865" s="26">
        <v>3142868.1204294348</v>
      </c>
      <c r="J865" s="26">
        <v>0</v>
      </c>
      <c r="K865" s="26">
        <v>0</v>
      </c>
      <c r="L865" s="26"/>
      <c r="M865" s="26">
        <v>0</v>
      </c>
      <c r="N865" s="26">
        <v>0</v>
      </c>
      <c r="O865" s="26">
        <v>0</v>
      </c>
      <c r="P865" s="26">
        <v>0</v>
      </c>
      <c r="Q865" s="26">
        <v>0</v>
      </c>
      <c r="R865" s="26">
        <v>0</v>
      </c>
      <c r="S865" s="26">
        <v>360853.51470105606</v>
      </c>
      <c r="T865" s="1">
        <v>36085.351470105605</v>
      </c>
      <c r="U865" s="112">
        <v>68728.160409963122</v>
      </c>
      <c r="V865" s="172"/>
    </row>
    <row r="866" spans="1:22" ht="15" customHeight="1" x14ac:dyDescent="0.25">
      <c r="A866" s="4">
        <f t="shared" si="57"/>
        <v>839</v>
      </c>
      <c r="B866" s="22">
        <f t="shared" si="57"/>
        <v>230</v>
      </c>
      <c r="C866" s="2" t="s">
        <v>582</v>
      </c>
      <c r="D866" s="2" t="s">
        <v>596</v>
      </c>
      <c r="E866" s="173" t="s">
        <v>1394</v>
      </c>
      <c r="F866" s="24">
        <v>3753836.1733766408</v>
      </c>
      <c r="G866" s="26">
        <v>0</v>
      </c>
      <c r="H866" s="26">
        <v>0</v>
      </c>
      <c r="I866" s="26">
        <v>3269418.6305470788</v>
      </c>
      <c r="J866" s="26">
        <v>0</v>
      </c>
      <c r="K866" s="26">
        <v>0</v>
      </c>
      <c r="L866" s="26"/>
      <c r="M866" s="26">
        <v>0</v>
      </c>
      <c r="N866" s="26">
        <v>0</v>
      </c>
      <c r="O866" s="26">
        <v>0</v>
      </c>
      <c r="P866" s="26">
        <v>0</v>
      </c>
      <c r="Q866" s="26">
        <v>0</v>
      </c>
      <c r="R866" s="26">
        <v>0</v>
      </c>
      <c r="S866" s="26">
        <v>375383.61733766412</v>
      </c>
      <c r="T866" s="1">
        <v>37538.361733766411</v>
      </c>
      <c r="U866" s="112">
        <v>71495.56375813151</v>
      </c>
      <c r="V866" s="172"/>
    </row>
    <row r="867" spans="1:22" ht="15" customHeight="1" x14ac:dyDescent="0.25">
      <c r="A867" s="4">
        <f t="shared" si="57"/>
        <v>840</v>
      </c>
      <c r="B867" s="22">
        <f t="shared" si="57"/>
        <v>231</v>
      </c>
      <c r="C867" s="2" t="s">
        <v>202</v>
      </c>
      <c r="D867" s="2" t="s">
        <v>598</v>
      </c>
      <c r="E867" s="173" t="s">
        <v>1394</v>
      </c>
      <c r="F867" s="24">
        <v>38072067.120000005</v>
      </c>
      <c r="G867" s="26">
        <v>4710479.1050062198</v>
      </c>
      <c r="H867" s="26">
        <v>2176226.3089270201</v>
      </c>
      <c r="I867" s="26">
        <v>2204614.3839224395</v>
      </c>
      <c r="J867" s="26">
        <v>1424137.1203432798</v>
      </c>
      <c r="K867" s="26">
        <v>0</v>
      </c>
      <c r="L867" s="26"/>
      <c r="M867" s="26">
        <v>146063.50321331999</v>
      </c>
      <c r="N867" s="26">
        <v>0</v>
      </c>
      <c r="O867" s="26">
        <v>11068738.746596999</v>
      </c>
      <c r="P867" s="26">
        <v>0</v>
      </c>
      <c r="Q867" s="26">
        <v>5717896.3951359605</v>
      </c>
      <c r="R867" s="26">
        <v>5901111.3759779995</v>
      </c>
      <c r="S867" s="26">
        <v>3612798.5854000002</v>
      </c>
      <c r="T867" s="1">
        <v>380720.67119999998</v>
      </c>
      <c r="U867" s="112">
        <v>729280.92427675996</v>
      </c>
      <c r="V867" s="172"/>
    </row>
    <row r="868" spans="1:22" ht="15" customHeight="1" x14ac:dyDescent="0.25">
      <c r="A868" s="4">
        <f t="shared" si="57"/>
        <v>841</v>
      </c>
      <c r="B868" s="22">
        <f t="shared" si="57"/>
        <v>232</v>
      </c>
      <c r="C868" s="2" t="s">
        <v>599</v>
      </c>
      <c r="D868" s="2" t="s">
        <v>600</v>
      </c>
      <c r="E868" s="173" t="s">
        <v>1394</v>
      </c>
      <c r="F868" s="24">
        <v>6550101.2799999993</v>
      </c>
      <c r="G868" s="26">
        <v>0</v>
      </c>
      <c r="H868" s="26">
        <v>0</v>
      </c>
      <c r="I868" s="26">
        <v>0</v>
      </c>
      <c r="J868" s="26">
        <v>0</v>
      </c>
      <c r="K868" s="26">
        <v>0</v>
      </c>
      <c r="L868" s="26"/>
      <c r="M868" s="26">
        <v>0</v>
      </c>
      <c r="N868" s="26">
        <v>0</v>
      </c>
      <c r="O868" s="26">
        <v>2389540.7142179995</v>
      </c>
      <c r="P868" s="26">
        <v>0</v>
      </c>
      <c r="Q868" s="26">
        <v>0</v>
      </c>
      <c r="R868" s="26">
        <v>3890390.9003819996</v>
      </c>
      <c r="S868" s="26">
        <v>88898.95</v>
      </c>
      <c r="T868" s="26">
        <v>43941.33</v>
      </c>
      <c r="U868" s="112">
        <v>137329.3854</v>
      </c>
      <c r="V868" s="172"/>
    </row>
    <row r="869" spans="1:22" ht="15" customHeight="1" x14ac:dyDescent="0.25">
      <c r="A869" s="4">
        <f t="shared" si="57"/>
        <v>842</v>
      </c>
      <c r="B869" s="22">
        <f t="shared" si="57"/>
        <v>233</v>
      </c>
      <c r="C869" s="2" t="s">
        <v>601</v>
      </c>
      <c r="D869" s="2" t="s">
        <v>602</v>
      </c>
      <c r="E869" s="173" t="s">
        <v>1394</v>
      </c>
      <c r="F869" s="24">
        <v>14492948.68038216</v>
      </c>
      <c r="G869" s="26">
        <v>0</v>
      </c>
      <c r="H869" s="26">
        <v>0</v>
      </c>
      <c r="I869" s="26"/>
      <c r="J869" s="26">
        <v>0</v>
      </c>
      <c r="K869" s="26">
        <v>0</v>
      </c>
      <c r="L869" s="26"/>
      <c r="M869" s="26">
        <v>0</v>
      </c>
      <c r="N869" s="26">
        <v>0</v>
      </c>
      <c r="O869" s="26">
        <v>0</v>
      </c>
      <c r="P869" s="26">
        <v>0</v>
      </c>
      <c r="Q869" s="26">
        <v>13313168.82</v>
      </c>
      <c r="R869" s="26">
        <v>0</v>
      </c>
      <c r="S869" s="26">
        <v>947969.25600000005</v>
      </c>
      <c r="T869" s="1">
        <v>59182.779600000002</v>
      </c>
      <c r="U869" s="112">
        <v>172627.82478215999</v>
      </c>
      <c r="V869" s="172"/>
    </row>
    <row r="870" spans="1:22" ht="15" customHeight="1" x14ac:dyDescent="0.25">
      <c r="A870" s="4">
        <f t="shared" si="57"/>
        <v>843</v>
      </c>
      <c r="B870" s="22">
        <f t="shared" si="57"/>
        <v>234</v>
      </c>
      <c r="C870" s="2" t="s">
        <v>207</v>
      </c>
      <c r="D870" s="2" t="s">
        <v>603</v>
      </c>
      <c r="E870" s="173" t="s">
        <v>1394</v>
      </c>
      <c r="F870" s="24">
        <v>439318.28</v>
      </c>
      <c r="G870" s="26">
        <v>0</v>
      </c>
      <c r="H870" s="26">
        <v>382626.01323912002</v>
      </c>
      <c r="I870" s="26">
        <v>0</v>
      </c>
      <c r="J870" s="26">
        <v>0</v>
      </c>
      <c r="K870" s="26">
        <v>0</v>
      </c>
      <c r="L870" s="26"/>
      <c r="M870" s="26">
        <v>0</v>
      </c>
      <c r="N870" s="26">
        <v>0</v>
      </c>
      <c r="O870" s="26">
        <v>0</v>
      </c>
      <c r="P870" s="26">
        <v>0</v>
      </c>
      <c r="Q870" s="26">
        <v>0</v>
      </c>
      <c r="R870" s="26">
        <v>0</v>
      </c>
      <c r="S870" s="26">
        <v>43931.828000000009</v>
      </c>
      <c r="T870" s="1">
        <v>4393.1828000000005</v>
      </c>
      <c r="U870" s="112">
        <v>8367.2559608800002</v>
      </c>
      <c r="V870" s="172"/>
    </row>
    <row r="871" spans="1:22" ht="15" customHeight="1" x14ac:dyDescent="0.25">
      <c r="A871" s="4">
        <f t="shared" si="57"/>
        <v>844</v>
      </c>
      <c r="B871" s="22">
        <f t="shared" si="57"/>
        <v>235</v>
      </c>
      <c r="C871" s="2" t="s">
        <v>207</v>
      </c>
      <c r="D871" s="2" t="s">
        <v>604</v>
      </c>
      <c r="E871" s="173" t="s">
        <v>1394</v>
      </c>
      <c r="F871" s="24">
        <v>1326219.2999999998</v>
      </c>
      <c r="G871" s="26">
        <v>0</v>
      </c>
      <c r="H871" s="26">
        <v>768406.39541819994</v>
      </c>
      <c r="I871" s="26">
        <v>0</v>
      </c>
      <c r="J871" s="26">
        <v>0</v>
      </c>
      <c r="K871" s="26">
        <v>0</v>
      </c>
      <c r="L871" s="26"/>
      <c r="M871" s="26">
        <v>425771.02990800003</v>
      </c>
      <c r="N871" s="26">
        <v>0</v>
      </c>
      <c r="O871" s="26">
        <v>0</v>
      </c>
      <c r="P871" s="26">
        <v>0</v>
      </c>
      <c r="Q871" s="26">
        <v>0</v>
      </c>
      <c r="R871" s="26">
        <v>0</v>
      </c>
      <c r="S871" s="26">
        <v>92665.440000000017</v>
      </c>
      <c r="T871" s="1">
        <v>13262.193000000001</v>
      </c>
      <c r="U871" s="112">
        <v>26114.241673800003</v>
      </c>
      <c r="V871" s="172"/>
    </row>
    <row r="872" spans="1:22" ht="15" customHeight="1" x14ac:dyDescent="0.25">
      <c r="A872" s="4">
        <f t="shared" si="57"/>
        <v>845</v>
      </c>
      <c r="B872" s="22">
        <f t="shared" si="57"/>
        <v>236</v>
      </c>
      <c r="C872" s="2" t="s">
        <v>213</v>
      </c>
      <c r="D872" s="2" t="s">
        <v>214</v>
      </c>
      <c r="E872" s="173" t="s">
        <v>1394</v>
      </c>
      <c r="F872" s="24">
        <v>1548019.95</v>
      </c>
      <c r="G872" s="26">
        <v>0</v>
      </c>
      <c r="H872" s="26">
        <v>0</v>
      </c>
      <c r="I872" s="26">
        <v>0</v>
      </c>
      <c r="J872" s="26">
        <v>0</v>
      </c>
      <c r="K872" s="26">
        <v>0</v>
      </c>
      <c r="L872" s="26"/>
      <c r="M872" s="26">
        <v>0</v>
      </c>
      <c r="N872" s="26">
        <v>0</v>
      </c>
      <c r="O872" s="26">
        <v>1363403.0907629998</v>
      </c>
      <c r="P872" s="26">
        <v>0</v>
      </c>
      <c r="Q872" s="26">
        <v>0</v>
      </c>
      <c r="R872" s="26">
        <v>0</v>
      </c>
      <c r="S872" s="26">
        <v>139321.79549999998</v>
      </c>
      <c r="T872" s="1">
        <v>15480.199500000001</v>
      </c>
      <c r="U872" s="112">
        <v>29814.864236999998</v>
      </c>
      <c r="V872" s="172"/>
    </row>
    <row r="873" spans="1:22" ht="15" customHeight="1" x14ac:dyDescent="0.25">
      <c r="A873" s="4">
        <f t="shared" si="57"/>
        <v>846</v>
      </c>
      <c r="B873" s="22">
        <f t="shared" si="57"/>
        <v>237</v>
      </c>
      <c r="C873" s="2" t="s">
        <v>215</v>
      </c>
      <c r="D873" s="2" t="s">
        <v>605</v>
      </c>
      <c r="E873" s="173" t="s">
        <v>1394</v>
      </c>
      <c r="F873" s="24">
        <v>2523586.52</v>
      </c>
      <c r="G873" s="26">
        <v>1321620.8649189</v>
      </c>
      <c r="H873" s="26">
        <v>472522.54936529993</v>
      </c>
      <c r="I873" s="26">
        <v>182235.11404433998</v>
      </c>
      <c r="J873" s="26">
        <v>0</v>
      </c>
      <c r="K873" s="26">
        <v>0</v>
      </c>
      <c r="L873" s="26"/>
      <c r="M873" s="26">
        <v>275937.01220988005</v>
      </c>
      <c r="N873" s="26">
        <v>0</v>
      </c>
      <c r="O873" s="26">
        <v>0</v>
      </c>
      <c r="P873" s="26">
        <v>0</v>
      </c>
      <c r="Q873" s="26">
        <v>0</v>
      </c>
      <c r="R873" s="26">
        <v>0</v>
      </c>
      <c r="S873" s="26">
        <v>196781.53509999998</v>
      </c>
      <c r="T873" s="1">
        <v>25235.8652</v>
      </c>
      <c r="U873" s="112">
        <v>49253.579161580012</v>
      </c>
      <c r="V873" s="172"/>
    </row>
    <row r="874" spans="1:22" ht="15" customHeight="1" x14ac:dyDescent="0.25">
      <c r="A874" s="4">
        <f t="shared" si="57"/>
        <v>847</v>
      </c>
      <c r="B874" s="22">
        <f t="shared" si="57"/>
        <v>238</v>
      </c>
      <c r="C874" s="2" t="s">
        <v>54</v>
      </c>
      <c r="D874" s="2" t="s">
        <v>606</v>
      </c>
      <c r="E874" s="173" t="s">
        <v>1394</v>
      </c>
      <c r="F874" s="24">
        <v>7485179.8600000003</v>
      </c>
      <c r="G874" s="26">
        <v>3327305.1453041402</v>
      </c>
      <c r="H874" s="26">
        <v>2024615.6097543598</v>
      </c>
      <c r="I874" s="26">
        <v>954027.94409579993</v>
      </c>
      <c r="J874" s="26">
        <v>0</v>
      </c>
      <c r="K874" s="26">
        <v>0</v>
      </c>
      <c r="L874" s="26"/>
      <c r="M874" s="26">
        <v>315390.67608804</v>
      </c>
      <c r="N874" s="26">
        <v>0</v>
      </c>
      <c r="O874" s="26">
        <v>0</v>
      </c>
      <c r="P874" s="26">
        <v>0</v>
      </c>
      <c r="Q874" s="26">
        <v>0</v>
      </c>
      <c r="R874" s="26">
        <v>0</v>
      </c>
      <c r="S874" s="26">
        <v>644193.40450000006</v>
      </c>
      <c r="T874" s="1">
        <v>74851.798600000009</v>
      </c>
      <c r="U874" s="112">
        <v>144795.28165766</v>
      </c>
      <c r="V874" s="172"/>
    </row>
    <row r="875" spans="1:22" ht="15" customHeight="1" x14ac:dyDescent="0.25">
      <c r="A875" s="4">
        <f t="shared" si="57"/>
        <v>848</v>
      </c>
      <c r="B875" s="22">
        <f t="shared" si="57"/>
        <v>239</v>
      </c>
      <c r="C875" s="2" t="s">
        <v>54</v>
      </c>
      <c r="D875" s="2" t="s">
        <v>607</v>
      </c>
      <c r="E875" s="173" t="s">
        <v>1394</v>
      </c>
      <c r="F875" s="24">
        <v>6591782.7199999988</v>
      </c>
      <c r="G875" s="26">
        <v>3432483.3812068799</v>
      </c>
      <c r="H875" s="26">
        <v>2088614.9993251197</v>
      </c>
      <c r="I875" s="26">
        <v>0</v>
      </c>
      <c r="J875" s="26">
        <v>0</v>
      </c>
      <c r="K875" s="26">
        <v>0</v>
      </c>
      <c r="L875" s="26"/>
      <c r="M875" s="26">
        <v>325360.37633567996</v>
      </c>
      <c r="N875" s="26">
        <v>0</v>
      </c>
      <c r="O875" s="26">
        <v>0</v>
      </c>
      <c r="P875" s="26">
        <v>0</v>
      </c>
      <c r="Q875" s="26">
        <v>0</v>
      </c>
      <c r="R875" s="26">
        <v>0</v>
      </c>
      <c r="S875" s="26">
        <v>551555.924</v>
      </c>
      <c r="T875" s="1">
        <v>65917.8272</v>
      </c>
      <c r="U875" s="112">
        <v>127850.21193232</v>
      </c>
      <c r="V875" s="172"/>
    </row>
    <row r="876" spans="1:22" ht="15" customHeight="1" x14ac:dyDescent="0.25">
      <c r="A876" s="4">
        <f t="shared" si="57"/>
        <v>849</v>
      </c>
      <c r="B876" s="22">
        <f t="shared" si="57"/>
        <v>240</v>
      </c>
      <c r="C876" s="2" t="s">
        <v>54</v>
      </c>
      <c r="D876" s="2" t="s">
        <v>610</v>
      </c>
      <c r="E876" s="173" t="s">
        <v>1394</v>
      </c>
      <c r="F876" s="24">
        <v>6353247.4000000004</v>
      </c>
      <c r="G876" s="26">
        <v>3308272.8948742202</v>
      </c>
      <c r="H876" s="26">
        <v>2013034.7695739397</v>
      </c>
      <c r="I876" s="26">
        <v>0</v>
      </c>
      <c r="J876" s="26">
        <v>0</v>
      </c>
      <c r="K876" s="26">
        <v>0</v>
      </c>
      <c r="L876" s="26"/>
      <c r="M876" s="26">
        <v>313586.63892696</v>
      </c>
      <c r="N876" s="26">
        <v>0</v>
      </c>
      <c r="O876" s="26">
        <v>0</v>
      </c>
      <c r="P876" s="26">
        <v>0</v>
      </c>
      <c r="Q876" s="26">
        <v>0</v>
      </c>
      <c r="R876" s="26">
        <v>0</v>
      </c>
      <c r="S876" s="26">
        <v>531596.89679999999</v>
      </c>
      <c r="T876" s="1">
        <v>63532.474000000002</v>
      </c>
      <c r="U876" s="112">
        <v>123223.72582488001</v>
      </c>
      <c r="V876" s="172"/>
    </row>
    <row r="877" spans="1:22" ht="15" customHeight="1" x14ac:dyDescent="0.25">
      <c r="A877" s="4">
        <f t="shared" si="57"/>
        <v>850</v>
      </c>
      <c r="B877" s="22">
        <f t="shared" si="57"/>
        <v>241</v>
      </c>
      <c r="C877" s="2" t="s">
        <v>219</v>
      </c>
      <c r="D877" s="2" t="s">
        <v>220</v>
      </c>
      <c r="E877" s="173" t="s">
        <v>1394</v>
      </c>
      <c r="F877" s="24">
        <v>184173.75</v>
      </c>
      <c r="G877" s="26">
        <v>0</v>
      </c>
      <c r="H877" s="26">
        <v>0</v>
      </c>
      <c r="I877" s="26">
        <v>139598.640468</v>
      </c>
      <c r="J877" s="26">
        <v>0</v>
      </c>
      <c r="K877" s="26">
        <v>0</v>
      </c>
      <c r="L877" s="26"/>
      <c r="M877" s="26">
        <v>0</v>
      </c>
      <c r="N877" s="26">
        <v>0</v>
      </c>
      <c r="O877" s="26">
        <v>0</v>
      </c>
      <c r="P877" s="26">
        <v>0</v>
      </c>
      <c r="Q877" s="26">
        <v>0</v>
      </c>
      <c r="R877" s="26">
        <v>0</v>
      </c>
      <c r="S877" s="26">
        <v>11522.37</v>
      </c>
      <c r="T877" s="26">
        <v>30000</v>
      </c>
      <c r="U877" s="112">
        <v>3052.7395320000005</v>
      </c>
      <c r="V877" s="172"/>
    </row>
    <row r="878" spans="1:22" ht="15" customHeight="1" x14ac:dyDescent="0.25">
      <c r="A878" s="4">
        <f t="shared" ref="A878:B893" si="58">+A877+1</f>
        <v>851</v>
      </c>
      <c r="B878" s="22">
        <f t="shared" si="58"/>
        <v>242</v>
      </c>
      <c r="C878" s="2" t="s">
        <v>222</v>
      </c>
      <c r="D878" s="2" t="s">
        <v>611</v>
      </c>
      <c r="E878" s="173" t="s">
        <v>1394</v>
      </c>
      <c r="F878" s="24">
        <v>4001561.7800000007</v>
      </c>
      <c r="G878" s="26">
        <v>0</v>
      </c>
      <c r="H878" s="26">
        <v>0</v>
      </c>
      <c r="I878" s="26">
        <v>150300.84493200001</v>
      </c>
      <c r="J878" s="26">
        <v>0</v>
      </c>
      <c r="K878" s="26">
        <v>0</v>
      </c>
      <c r="L878" s="26"/>
      <c r="M878" s="26">
        <v>0</v>
      </c>
      <c r="N878" s="26">
        <v>0</v>
      </c>
      <c r="O878" s="26">
        <v>1350752.6845260002</v>
      </c>
      <c r="P878" s="26">
        <v>0</v>
      </c>
      <c r="Q878" s="26">
        <v>0</v>
      </c>
      <c r="R878" s="26">
        <v>2267772.5180460005</v>
      </c>
      <c r="S878" s="26">
        <v>106133.85</v>
      </c>
      <c r="T878" s="26">
        <v>44185.29</v>
      </c>
      <c r="U878" s="112">
        <v>82416.592496000012</v>
      </c>
      <c r="V878" s="172"/>
    </row>
    <row r="879" spans="1:22" ht="15" customHeight="1" x14ac:dyDescent="0.25">
      <c r="A879" s="4">
        <f t="shared" si="58"/>
        <v>852</v>
      </c>
      <c r="B879" s="22">
        <f t="shared" si="58"/>
        <v>243</v>
      </c>
      <c r="C879" s="2" t="s">
        <v>222</v>
      </c>
      <c r="D879" s="2" t="s">
        <v>612</v>
      </c>
      <c r="E879" s="173" t="s">
        <v>1394</v>
      </c>
      <c r="F879" s="24">
        <v>175835.52000000002</v>
      </c>
      <c r="G879" s="26">
        <v>0</v>
      </c>
      <c r="H879" s="26">
        <v>0</v>
      </c>
      <c r="I879" s="26">
        <v>131766.660018</v>
      </c>
      <c r="J879" s="26">
        <v>0</v>
      </c>
      <c r="K879" s="26">
        <v>0</v>
      </c>
      <c r="L879" s="26"/>
      <c r="M879" s="26">
        <v>0</v>
      </c>
      <c r="N879" s="26">
        <v>0</v>
      </c>
      <c r="O879" s="26">
        <v>0</v>
      </c>
      <c r="P879" s="26">
        <v>0</v>
      </c>
      <c r="Q879" s="26">
        <v>0</v>
      </c>
      <c r="R879" s="26">
        <v>0</v>
      </c>
      <c r="S879" s="26">
        <v>11187.39</v>
      </c>
      <c r="T879" s="26">
        <v>30000</v>
      </c>
      <c r="U879" s="112">
        <v>2881.4699820000005</v>
      </c>
      <c r="V879" s="172"/>
    </row>
    <row r="880" spans="1:22" ht="15" customHeight="1" x14ac:dyDescent="0.25">
      <c r="A880" s="4">
        <f t="shared" si="58"/>
        <v>853</v>
      </c>
      <c r="B880" s="22">
        <f t="shared" si="58"/>
        <v>244</v>
      </c>
      <c r="C880" s="2" t="s">
        <v>222</v>
      </c>
      <c r="D880" s="2" t="s">
        <v>613</v>
      </c>
      <c r="E880" s="173" t="s">
        <v>1394</v>
      </c>
      <c r="F880" s="24">
        <v>4115314.46</v>
      </c>
      <c r="G880" s="26">
        <v>0</v>
      </c>
      <c r="H880" s="26">
        <v>0</v>
      </c>
      <c r="I880" s="26">
        <v>143972.98246800003</v>
      </c>
      <c r="J880" s="26">
        <v>0</v>
      </c>
      <c r="K880" s="26">
        <v>0</v>
      </c>
      <c r="L880" s="26"/>
      <c r="M880" s="26">
        <v>0</v>
      </c>
      <c r="N880" s="26">
        <v>0</v>
      </c>
      <c r="O880" s="26">
        <v>1415601.2673599999</v>
      </c>
      <c r="P880" s="26">
        <v>0</v>
      </c>
      <c r="Q880" s="26">
        <v>0</v>
      </c>
      <c r="R880" s="26">
        <v>2314869.1207320001</v>
      </c>
      <c r="S880" s="26">
        <v>111930.26</v>
      </c>
      <c r="T880" s="26">
        <v>44214.6</v>
      </c>
      <c r="U880" s="112">
        <v>84726.229439999996</v>
      </c>
      <c r="V880" s="172"/>
    </row>
    <row r="881" spans="1:22" ht="15" customHeight="1" x14ac:dyDescent="0.25">
      <c r="A881" s="4">
        <f t="shared" si="58"/>
        <v>854</v>
      </c>
      <c r="B881" s="22">
        <f t="shared" si="58"/>
        <v>245</v>
      </c>
      <c r="C881" s="2" t="s">
        <v>222</v>
      </c>
      <c r="D881" s="2" t="s">
        <v>614</v>
      </c>
      <c r="E881" s="173" t="s">
        <v>1394</v>
      </c>
      <c r="F881" s="24">
        <v>4133523.8099999996</v>
      </c>
      <c r="G881" s="26">
        <v>0</v>
      </c>
      <c r="H881" s="26">
        <v>0</v>
      </c>
      <c r="I881" s="26">
        <v>144690.16905</v>
      </c>
      <c r="J881" s="26">
        <v>0</v>
      </c>
      <c r="K881" s="26">
        <v>0</v>
      </c>
      <c r="L881" s="26"/>
      <c r="M881" s="26">
        <v>0</v>
      </c>
      <c r="N881" s="26">
        <v>0</v>
      </c>
      <c r="O881" s="26">
        <v>1432650.2506259999</v>
      </c>
      <c r="P881" s="26">
        <v>0</v>
      </c>
      <c r="Q881" s="26">
        <v>0</v>
      </c>
      <c r="R881" s="26">
        <v>2332894.2672839998</v>
      </c>
      <c r="S881" s="26">
        <v>93557.36</v>
      </c>
      <c r="T881" s="26">
        <v>44222.85</v>
      </c>
      <c r="U881" s="112">
        <v>85508.913040000014</v>
      </c>
      <c r="V881" s="172"/>
    </row>
    <row r="882" spans="1:22" ht="15" customHeight="1" x14ac:dyDescent="0.25">
      <c r="A882" s="4">
        <f t="shared" si="58"/>
        <v>855</v>
      </c>
      <c r="B882" s="22">
        <f t="shared" si="58"/>
        <v>246</v>
      </c>
      <c r="C882" s="2" t="s">
        <v>222</v>
      </c>
      <c r="D882" s="2" t="s">
        <v>615</v>
      </c>
      <c r="E882" s="173" t="s">
        <v>1394</v>
      </c>
      <c r="F882" s="24">
        <v>4151733.1700000004</v>
      </c>
      <c r="G882" s="26">
        <v>0</v>
      </c>
      <c r="H882" s="26">
        <v>0</v>
      </c>
      <c r="I882" s="26">
        <v>145541.97184799999</v>
      </c>
      <c r="J882" s="26">
        <v>0</v>
      </c>
      <c r="K882" s="26">
        <v>0</v>
      </c>
      <c r="L882" s="26"/>
      <c r="M882" s="26">
        <v>0</v>
      </c>
      <c r="N882" s="26">
        <v>0</v>
      </c>
      <c r="O882" s="26">
        <v>1430210.7280439998</v>
      </c>
      <c r="P882" s="26">
        <v>0</v>
      </c>
      <c r="Q882" s="26">
        <v>0</v>
      </c>
      <c r="R882" s="26">
        <v>2336996.5389120001</v>
      </c>
      <c r="S882" s="26">
        <v>109219.58</v>
      </c>
      <c r="T882" s="26">
        <v>44200.45</v>
      </c>
      <c r="U882" s="112">
        <v>85563.901195999992</v>
      </c>
      <c r="V882" s="172"/>
    </row>
    <row r="883" spans="1:22" ht="15" customHeight="1" x14ac:dyDescent="0.25">
      <c r="A883" s="4">
        <f t="shared" si="58"/>
        <v>856</v>
      </c>
      <c r="B883" s="22">
        <f t="shared" si="58"/>
        <v>247</v>
      </c>
      <c r="C883" s="2" t="s">
        <v>222</v>
      </c>
      <c r="D883" s="2" t="s">
        <v>616</v>
      </c>
      <c r="E883" s="173" t="s">
        <v>1394</v>
      </c>
      <c r="F883" s="24">
        <v>2465813.84</v>
      </c>
      <c r="G883" s="26">
        <v>0</v>
      </c>
      <c r="H883" s="26">
        <v>0</v>
      </c>
      <c r="I883" s="26">
        <v>0</v>
      </c>
      <c r="J883" s="26">
        <v>0</v>
      </c>
      <c r="K883" s="26">
        <v>0</v>
      </c>
      <c r="L883" s="26"/>
      <c r="M883" s="26">
        <v>0</v>
      </c>
      <c r="N883" s="26">
        <v>0</v>
      </c>
      <c r="O883" s="26">
        <v>0</v>
      </c>
      <c r="P883" s="26">
        <v>0</v>
      </c>
      <c r="Q883" s="26">
        <v>0</v>
      </c>
      <c r="R883" s="26">
        <v>2332730.4398579998</v>
      </c>
      <c r="S883" s="26">
        <v>37880.379999999997</v>
      </c>
      <c r="T883" s="26">
        <v>44190.93</v>
      </c>
      <c r="U883" s="112">
        <v>51012.090142000001</v>
      </c>
      <c r="V883" s="172"/>
    </row>
    <row r="884" spans="1:22" ht="15" customHeight="1" x14ac:dyDescent="0.25">
      <c r="A884" s="4">
        <f t="shared" si="58"/>
        <v>857</v>
      </c>
      <c r="B884" s="22">
        <f t="shared" si="58"/>
        <v>248</v>
      </c>
      <c r="C884" s="2" t="s">
        <v>222</v>
      </c>
      <c r="D884" s="2" t="s">
        <v>617</v>
      </c>
      <c r="E884" s="173" t="s">
        <v>1394</v>
      </c>
      <c r="F884" s="24">
        <v>4100415.8899999997</v>
      </c>
      <c r="G884" s="26">
        <v>0</v>
      </c>
      <c r="H884" s="26">
        <v>0</v>
      </c>
      <c r="I884" s="26">
        <v>148455.224904</v>
      </c>
      <c r="J884" s="26">
        <v>0</v>
      </c>
      <c r="K884" s="26">
        <v>0</v>
      </c>
      <c r="L884" s="26"/>
      <c r="M884" s="26">
        <v>0</v>
      </c>
      <c r="N884" s="26">
        <v>0</v>
      </c>
      <c r="O884" s="26">
        <v>1418226.4010039999</v>
      </c>
      <c r="P884" s="26">
        <v>0</v>
      </c>
      <c r="Q884" s="26">
        <v>0</v>
      </c>
      <c r="R884" s="26">
        <v>2308658.7783419997</v>
      </c>
      <c r="S884" s="26">
        <v>106163.73</v>
      </c>
      <c r="T884" s="26">
        <v>34165.910000000003</v>
      </c>
      <c r="U884" s="112">
        <v>84745.845749999993</v>
      </c>
      <c r="V884" s="172"/>
    </row>
    <row r="885" spans="1:22" ht="15" customHeight="1" x14ac:dyDescent="0.25">
      <c r="A885" s="4">
        <f t="shared" si="58"/>
        <v>858</v>
      </c>
      <c r="B885" s="22">
        <f t="shared" si="58"/>
        <v>249</v>
      </c>
      <c r="C885" s="2" t="s">
        <v>222</v>
      </c>
      <c r="D885" s="2" t="s">
        <v>229</v>
      </c>
      <c r="E885" s="173" t="s">
        <v>1394</v>
      </c>
      <c r="F885" s="24">
        <v>3449700.38</v>
      </c>
      <c r="G885" s="26">
        <v>0</v>
      </c>
      <c r="H885" s="26">
        <v>0</v>
      </c>
      <c r="I885" s="26">
        <v>0</v>
      </c>
      <c r="J885" s="26">
        <v>0</v>
      </c>
      <c r="K885" s="26">
        <v>0</v>
      </c>
      <c r="L885" s="26"/>
      <c r="M885" s="26">
        <v>0</v>
      </c>
      <c r="N885" s="26">
        <v>0</v>
      </c>
      <c r="O885" s="26">
        <v>0</v>
      </c>
      <c r="P885" s="26">
        <v>0</v>
      </c>
      <c r="Q885" s="26">
        <v>0</v>
      </c>
      <c r="R885" s="26">
        <v>3287484.0912060002</v>
      </c>
      <c r="S885" s="26">
        <v>45168.19</v>
      </c>
      <c r="T885" s="26">
        <v>45157.479999999996</v>
      </c>
      <c r="U885" s="112">
        <v>71890.618793999995</v>
      </c>
      <c r="V885" s="172"/>
    </row>
    <row r="886" spans="1:22" ht="15" customHeight="1" x14ac:dyDescent="0.25">
      <c r="A886" s="4">
        <f t="shared" si="58"/>
        <v>859</v>
      </c>
      <c r="B886" s="22">
        <f t="shared" si="58"/>
        <v>250</v>
      </c>
      <c r="C886" s="2" t="s">
        <v>222</v>
      </c>
      <c r="D886" s="2" t="s">
        <v>230</v>
      </c>
      <c r="E886" s="173" t="s">
        <v>1394</v>
      </c>
      <c r="F886" s="24">
        <v>4082178.6900000004</v>
      </c>
      <c r="G886" s="26">
        <v>0</v>
      </c>
      <c r="H886" s="26">
        <v>0</v>
      </c>
      <c r="I886" s="26">
        <v>0</v>
      </c>
      <c r="J886" s="26">
        <v>0</v>
      </c>
      <c r="K886" s="26">
        <v>0</v>
      </c>
      <c r="L886" s="26"/>
      <c r="M886" s="26">
        <v>0</v>
      </c>
      <c r="N886" s="26">
        <v>0</v>
      </c>
      <c r="O886" s="26">
        <v>1462420.3684440001</v>
      </c>
      <c r="P886" s="26">
        <v>0</v>
      </c>
      <c r="Q886" s="26">
        <v>0</v>
      </c>
      <c r="R886" s="26">
        <v>2405475.189516</v>
      </c>
      <c r="S886" s="26">
        <v>85460.2</v>
      </c>
      <c r="T886" s="26">
        <v>44239.89</v>
      </c>
      <c r="U886" s="112">
        <v>84583.04204</v>
      </c>
      <c r="V886" s="172"/>
    </row>
    <row r="887" spans="1:22" ht="15" customHeight="1" x14ac:dyDescent="0.25">
      <c r="A887" s="4">
        <f t="shared" si="58"/>
        <v>860</v>
      </c>
      <c r="B887" s="22">
        <f t="shared" si="58"/>
        <v>251</v>
      </c>
      <c r="C887" s="2" t="s">
        <v>222</v>
      </c>
      <c r="D887" s="2" t="s">
        <v>618</v>
      </c>
      <c r="E887" s="173" t="s">
        <v>1394</v>
      </c>
      <c r="F887" s="24">
        <v>2933184.6999999997</v>
      </c>
      <c r="G887" s="26">
        <v>1220501.044098</v>
      </c>
      <c r="H887" s="26">
        <v>427504.11093600001</v>
      </c>
      <c r="I887" s="26">
        <v>158938.74162600003</v>
      </c>
      <c r="J887" s="26">
        <v>681307.21117200004</v>
      </c>
      <c r="K887" s="26">
        <v>0</v>
      </c>
      <c r="L887" s="26"/>
      <c r="M887" s="26">
        <v>284525.17077599996</v>
      </c>
      <c r="N887" s="26">
        <v>0</v>
      </c>
      <c r="O887" s="26"/>
      <c r="P887" s="26">
        <v>0</v>
      </c>
      <c r="Q887" s="26">
        <v>0</v>
      </c>
      <c r="R887" s="26"/>
      <c r="S887" s="26">
        <v>75773.42</v>
      </c>
      <c r="T887" s="26">
        <v>24000</v>
      </c>
      <c r="U887" s="112">
        <v>60635.001392000013</v>
      </c>
      <c r="V887" s="172"/>
    </row>
    <row r="888" spans="1:22" ht="15" customHeight="1" x14ac:dyDescent="0.25">
      <c r="A888" s="4">
        <f t="shared" si="58"/>
        <v>861</v>
      </c>
      <c r="B888" s="22">
        <f t="shared" si="58"/>
        <v>252</v>
      </c>
      <c r="C888" s="2" t="s">
        <v>222</v>
      </c>
      <c r="D888" s="2" t="s">
        <v>619</v>
      </c>
      <c r="E888" s="173" t="s">
        <v>1394</v>
      </c>
      <c r="F888" s="24">
        <v>4227881.38</v>
      </c>
      <c r="G888" s="26">
        <v>0</v>
      </c>
      <c r="H888" s="26">
        <v>0</v>
      </c>
      <c r="I888" s="26">
        <v>148429.60515600001</v>
      </c>
      <c r="J888" s="26">
        <v>0</v>
      </c>
      <c r="K888" s="26">
        <v>0</v>
      </c>
      <c r="L888" s="26"/>
      <c r="M888" s="26">
        <v>0</v>
      </c>
      <c r="N888" s="26">
        <v>0</v>
      </c>
      <c r="O888" s="26">
        <v>1465033.856748</v>
      </c>
      <c r="P888" s="26">
        <v>0</v>
      </c>
      <c r="Q888" s="26">
        <v>0</v>
      </c>
      <c r="R888" s="26">
        <v>2386059.931878</v>
      </c>
      <c r="S888" s="26">
        <v>96681.34</v>
      </c>
      <c r="T888" s="26">
        <v>44215.17</v>
      </c>
      <c r="U888" s="112">
        <v>87461.476217999996</v>
      </c>
      <c r="V888" s="172"/>
    </row>
    <row r="889" spans="1:22" ht="15" customHeight="1" x14ac:dyDescent="0.25">
      <c r="A889" s="4">
        <f t="shared" si="58"/>
        <v>862</v>
      </c>
      <c r="B889" s="22">
        <f t="shared" si="58"/>
        <v>253</v>
      </c>
      <c r="C889" s="2" t="s">
        <v>222</v>
      </c>
      <c r="D889" s="2" t="s">
        <v>620</v>
      </c>
      <c r="E889" s="173" t="s">
        <v>1394</v>
      </c>
      <c r="F889" s="24">
        <v>2475569.7799999998</v>
      </c>
      <c r="G889" s="26">
        <v>0</v>
      </c>
      <c r="H889" s="26">
        <v>0</v>
      </c>
      <c r="I889" s="26">
        <v>0</v>
      </c>
      <c r="J889" s="26">
        <v>0</v>
      </c>
      <c r="K889" s="26">
        <v>0</v>
      </c>
      <c r="L889" s="26"/>
      <c r="M889" s="26">
        <v>0</v>
      </c>
      <c r="N889" s="26">
        <v>0</v>
      </c>
      <c r="O889" s="26">
        <v>0</v>
      </c>
      <c r="P889" s="26">
        <v>0</v>
      </c>
      <c r="Q889" s="26">
        <v>0</v>
      </c>
      <c r="R889" s="26">
        <v>2341265.6422679997</v>
      </c>
      <c r="S889" s="26">
        <v>38916.39</v>
      </c>
      <c r="T889" s="26">
        <v>44189.01</v>
      </c>
      <c r="U889" s="112">
        <v>51198.737731999994</v>
      </c>
      <c r="V889" s="172"/>
    </row>
    <row r="890" spans="1:22" ht="15" customHeight="1" x14ac:dyDescent="0.25">
      <c r="A890" s="4">
        <f t="shared" si="58"/>
        <v>863</v>
      </c>
      <c r="B890" s="22">
        <f t="shared" si="58"/>
        <v>254</v>
      </c>
      <c r="C890" s="2" t="s">
        <v>222</v>
      </c>
      <c r="D890" s="2" t="s">
        <v>621</v>
      </c>
      <c r="E890" s="173" t="s">
        <v>1394</v>
      </c>
      <c r="F890" s="24">
        <v>4179047.1999999993</v>
      </c>
      <c r="G890" s="26">
        <v>0</v>
      </c>
      <c r="H890" s="26">
        <v>0</v>
      </c>
      <c r="I890" s="26">
        <v>146430.00241800002</v>
      </c>
      <c r="J890" s="26">
        <v>0</v>
      </c>
      <c r="K890" s="26">
        <v>0</v>
      </c>
      <c r="L890" s="26"/>
      <c r="M890" s="26">
        <v>0</v>
      </c>
      <c r="N890" s="26">
        <v>0</v>
      </c>
      <c r="O890" s="26">
        <v>1447423.2060119999</v>
      </c>
      <c r="P890" s="26">
        <v>0</v>
      </c>
      <c r="Q890" s="26">
        <v>0</v>
      </c>
      <c r="R890" s="26">
        <v>2357876.3888819995</v>
      </c>
      <c r="S890" s="26">
        <v>96666.28</v>
      </c>
      <c r="T890" s="26">
        <v>44235</v>
      </c>
      <c r="U890" s="112">
        <v>86416.322688</v>
      </c>
      <c r="V890" s="172"/>
    </row>
    <row r="891" spans="1:22" ht="15" customHeight="1" x14ac:dyDescent="0.25">
      <c r="A891" s="4">
        <f t="shared" si="58"/>
        <v>864</v>
      </c>
      <c r="B891" s="22">
        <f t="shared" si="58"/>
        <v>255</v>
      </c>
      <c r="C891" s="2" t="s">
        <v>622</v>
      </c>
      <c r="D891" s="2" t="s">
        <v>623</v>
      </c>
      <c r="E891" s="173" t="s">
        <v>1394</v>
      </c>
      <c r="F891" s="24">
        <v>2273043.3099999996</v>
      </c>
      <c r="G891" s="26">
        <v>178646.94258683998</v>
      </c>
      <c r="H891" s="26">
        <v>0</v>
      </c>
      <c r="I891" s="26">
        <v>28786.99805604</v>
      </c>
      <c r="J891" s="26">
        <v>0</v>
      </c>
      <c r="K891" s="26">
        <v>0</v>
      </c>
      <c r="L891" s="26"/>
      <c r="M891" s="26">
        <v>79705.987094159995</v>
      </c>
      <c r="N891" s="26">
        <v>0</v>
      </c>
      <c r="O891" s="26">
        <v>601490.17998720007</v>
      </c>
      <c r="P891" s="26">
        <v>0</v>
      </c>
      <c r="Q891" s="26">
        <v>351655.06318991998</v>
      </c>
      <c r="R891" s="26">
        <v>757360.46034641995</v>
      </c>
      <c r="S891" s="26">
        <v>208982.78159999999</v>
      </c>
      <c r="T891" s="1">
        <v>22730.433100000002</v>
      </c>
      <c r="U891" s="112">
        <v>43684.464039420011</v>
      </c>
      <c r="V891" s="172"/>
    </row>
    <row r="892" spans="1:22" ht="15" customHeight="1" x14ac:dyDescent="0.25">
      <c r="A892" s="4">
        <f t="shared" si="58"/>
        <v>865</v>
      </c>
      <c r="B892" s="22">
        <f t="shared" si="58"/>
        <v>256</v>
      </c>
      <c r="C892" s="2" t="s">
        <v>622</v>
      </c>
      <c r="D892" s="2" t="s">
        <v>624</v>
      </c>
      <c r="E892" s="173" t="s">
        <v>1394</v>
      </c>
      <c r="F892" s="24">
        <v>16524088.119999999</v>
      </c>
      <c r="G892" s="26">
        <v>2621116.5757467602</v>
      </c>
      <c r="H892" s="26">
        <v>1210937.10380202</v>
      </c>
      <c r="I892" s="26">
        <v>1226749.80495396</v>
      </c>
      <c r="J892" s="26">
        <v>0</v>
      </c>
      <c r="K892" s="26">
        <v>0</v>
      </c>
      <c r="L892" s="26"/>
      <c r="M892" s="26">
        <v>130119.12565764</v>
      </c>
      <c r="N892" s="26">
        <v>0</v>
      </c>
      <c r="O892" s="26">
        <v>6159090.3522624001</v>
      </c>
      <c r="P892" s="26">
        <v>0</v>
      </c>
      <c r="Q892" s="26">
        <v>3181698.6926213996</v>
      </c>
      <c r="R892" s="26">
        <v>0</v>
      </c>
      <c r="S892" s="26">
        <v>1511400.2174999998</v>
      </c>
      <c r="T892" s="1">
        <v>165240.8812</v>
      </c>
      <c r="U892" s="112">
        <v>317735.36625581997</v>
      </c>
      <c r="V892" s="172"/>
    </row>
    <row r="893" spans="1:22" ht="15" customHeight="1" x14ac:dyDescent="0.25">
      <c r="A893" s="4">
        <f t="shared" si="58"/>
        <v>866</v>
      </c>
      <c r="B893" s="22">
        <f t="shared" si="58"/>
        <v>257</v>
      </c>
      <c r="C893" s="2" t="s">
        <v>57</v>
      </c>
      <c r="D893" s="2" t="s">
        <v>625</v>
      </c>
      <c r="E893" s="173" t="s">
        <v>1394</v>
      </c>
      <c r="F893" s="24">
        <v>18343019.5</v>
      </c>
      <c r="G893" s="26">
        <v>6746829.5476327194</v>
      </c>
      <c r="H893" s="26">
        <v>0</v>
      </c>
      <c r="I893" s="26">
        <v>2584833.4548157803</v>
      </c>
      <c r="J893" s="26">
        <v>0</v>
      </c>
      <c r="K893" s="26">
        <v>0</v>
      </c>
      <c r="L893" s="26"/>
      <c r="M893" s="26">
        <v>222731.80747859998</v>
      </c>
      <c r="N893" s="26">
        <v>0</v>
      </c>
      <c r="O893" s="26">
        <v>0</v>
      </c>
      <c r="P893" s="26">
        <v>0</v>
      </c>
      <c r="Q893" s="26">
        <v>6590268.3256670404</v>
      </c>
      <c r="R893" s="26">
        <v>0</v>
      </c>
      <c r="S893" s="26">
        <v>1661875.0851000003</v>
      </c>
      <c r="T893" s="1">
        <v>183430.19500000001</v>
      </c>
      <c r="U893" s="112">
        <v>353051.08430586004</v>
      </c>
      <c r="V893" s="172"/>
    </row>
    <row r="894" spans="1:22" ht="15" customHeight="1" x14ac:dyDescent="0.25">
      <c r="A894" s="4">
        <f t="shared" ref="A894:B909" si="59">+A893+1</f>
        <v>867</v>
      </c>
      <c r="B894" s="22">
        <f t="shared" si="59"/>
        <v>258</v>
      </c>
      <c r="C894" s="2" t="s">
        <v>57</v>
      </c>
      <c r="D894" s="2" t="s">
        <v>626</v>
      </c>
      <c r="E894" s="173" t="s">
        <v>1394</v>
      </c>
      <c r="F894" s="24">
        <v>74428273.170000002</v>
      </c>
      <c r="G894" s="26">
        <v>10992944.493307142</v>
      </c>
      <c r="H894" s="26">
        <v>4031142.10588698</v>
      </c>
      <c r="I894" s="26">
        <v>4211597.53865634</v>
      </c>
      <c r="J894" s="26">
        <v>2636776.0742307599</v>
      </c>
      <c r="K894" s="26">
        <v>0</v>
      </c>
      <c r="L894" s="26"/>
      <c r="M894" s="26">
        <v>362907.99124439992</v>
      </c>
      <c r="N894" s="26">
        <v>0</v>
      </c>
      <c r="O894" s="26">
        <v>20681273.964065399</v>
      </c>
      <c r="P894" s="26">
        <v>0</v>
      </c>
      <c r="Q894" s="26">
        <v>10737851.5117629</v>
      </c>
      <c r="R894" s="26">
        <v>11581851.384142619</v>
      </c>
      <c r="S894" s="26">
        <v>7021058.6343999999</v>
      </c>
      <c r="T894" s="1">
        <v>744282.7317</v>
      </c>
      <c r="U894" s="112">
        <v>1426586.74060346</v>
      </c>
      <c r="V894" s="172"/>
    </row>
    <row r="895" spans="1:22" ht="15" customHeight="1" x14ac:dyDescent="0.25">
      <c r="A895" s="4">
        <f t="shared" si="59"/>
        <v>868</v>
      </c>
      <c r="B895" s="22">
        <f t="shared" si="59"/>
        <v>259</v>
      </c>
      <c r="C895" s="2" t="s">
        <v>57</v>
      </c>
      <c r="D895" s="2" t="s">
        <v>627</v>
      </c>
      <c r="E895" s="173" t="s">
        <v>1394</v>
      </c>
      <c r="F895" s="24">
        <v>167033614.96000001</v>
      </c>
      <c r="G895" s="26">
        <v>18497723.436858121</v>
      </c>
      <c r="H895" s="26">
        <v>12695079.720886501</v>
      </c>
      <c r="I895" s="26">
        <v>7727724.5646585599</v>
      </c>
      <c r="J895" s="26">
        <v>6972228.5386101594</v>
      </c>
      <c r="K895" s="26">
        <v>0</v>
      </c>
      <c r="L895" s="26"/>
      <c r="M895" s="26">
        <v>889888.98620159982</v>
      </c>
      <c r="N895" s="26">
        <v>0</v>
      </c>
      <c r="O895" s="26">
        <v>0</v>
      </c>
      <c r="P895" s="26">
        <v>0</v>
      </c>
      <c r="Q895" s="26">
        <v>78339424.591046214</v>
      </c>
      <c r="R895" s="26">
        <v>20601575.841979437</v>
      </c>
      <c r="S895" s="26">
        <v>16452952.139400002</v>
      </c>
      <c r="T895" s="1">
        <v>1670336.1496000004</v>
      </c>
      <c r="U895" s="112">
        <v>3186680.9907594007</v>
      </c>
      <c r="V895" s="172"/>
    </row>
    <row r="896" spans="1:22" ht="15" customHeight="1" x14ac:dyDescent="0.25">
      <c r="A896" s="4">
        <f t="shared" si="59"/>
        <v>869</v>
      </c>
      <c r="B896" s="22">
        <f t="shared" si="59"/>
        <v>260</v>
      </c>
      <c r="C896" s="2" t="s">
        <v>57</v>
      </c>
      <c r="D896" s="2" t="s">
        <v>629</v>
      </c>
      <c r="E896" s="173" t="s">
        <v>1394</v>
      </c>
      <c r="F896" s="24">
        <v>17765152.25</v>
      </c>
      <c r="G896" s="26">
        <v>2079361.3790585999</v>
      </c>
      <c r="H896" s="26">
        <v>743439.36676799995</v>
      </c>
      <c r="I896" s="26">
        <v>286717.54293713998</v>
      </c>
      <c r="J896" s="26">
        <v>1110057.1625018402</v>
      </c>
      <c r="K896" s="26">
        <v>0</v>
      </c>
      <c r="L896" s="26"/>
      <c r="M896" s="26">
        <v>461201.83985400002</v>
      </c>
      <c r="N896" s="26">
        <v>0</v>
      </c>
      <c r="O896" s="26">
        <v>2534803.2850013999</v>
      </c>
      <c r="P896" s="26">
        <v>0</v>
      </c>
      <c r="Q896" s="26">
        <v>4325764.3837804208</v>
      </c>
      <c r="R896" s="26">
        <v>4008782.5306124408</v>
      </c>
      <c r="S896" s="26">
        <v>1697323.4430999998</v>
      </c>
      <c r="T896" s="1">
        <v>177651.52249999999</v>
      </c>
      <c r="U896" s="112">
        <v>340049.79388616001</v>
      </c>
      <c r="V896" s="172"/>
    </row>
    <row r="897" spans="1:22" s="81" customFormat="1" ht="15" customHeight="1" x14ac:dyDescent="0.25">
      <c r="A897" s="4">
        <f t="shared" si="59"/>
        <v>870</v>
      </c>
      <c r="B897" s="22">
        <f t="shared" si="59"/>
        <v>261</v>
      </c>
      <c r="C897" s="2" t="s">
        <v>57</v>
      </c>
      <c r="D897" s="2" t="s">
        <v>630</v>
      </c>
      <c r="E897" s="173" t="s">
        <v>1394</v>
      </c>
      <c r="F897" s="24">
        <v>6116721.21</v>
      </c>
      <c r="G897" s="26">
        <v>0</v>
      </c>
      <c r="H897" s="26">
        <v>3185514.0546805798</v>
      </c>
      <c r="I897" s="26">
        <v>1939080.0012729601</v>
      </c>
      <c r="J897" s="26">
        <v>0</v>
      </c>
      <c r="K897" s="26">
        <v>0</v>
      </c>
      <c r="L897" s="26"/>
      <c r="M897" s="26">
        <v>223295.47618559998</v>
      </c>
      <c r="N897" s="26">
        <v>0</v>
      </c>
      <c r="O897" s="26">
        <v>0</v>
      </c>
      <c r="P897" s="26">
        <v>0</v>
      </c>
      <c r="Q897" s="26">
        <v>0</v>
      </c>
      <c r="R897" s="26">
        <v>0</v>
      </c>
      <c r="S897" s="26">
        <v>590716.95299999998</v>
      </c>
      <c r="T897" s="1">
        <v>61167.212100000004</v>
      </c>
      <c r="U897" s="112">
        <v>116947.51276086</v>
      </c>
      <c r="V897" s="172"/>
    </row>
    <row r="898" spans="1:22" ht="15" customHeight="1" x14ac:dyDescent="0.25">
      <c r="A898" s="4">
        <f t="shared" si="59"/>
        <v>871</v>
      </c>
      <c r="B898" s="22">
        <f t="shared" si="59"/>
        <v>262</v>
      </c>
      <c r="C898" s="2" t="s">
        <v>57</v>
      </c>
      <c r="D898" s="2" t="s">
        <v>235</v>
      </c>
      <c r="E898" s="173" t="s">
        <v>1394</v>
      </c>
      <c r="F898" s="24">
        <v>4037358.3</v>
      </c>
      <c r="G898" s="26">
        <v>3595372.5374658001</v>
      </c>
      <c r="H898" s="26">
        <v>0</v>
      </c>
      <c r="I898" s="26">
        <v>0</v>
      </c>
      <c r="J898" s="26">
        <v>0</v>
      </c>
      <c r="K898" s="26">
        <v>0</v>
      </c>
      <c r="L898" s="26"/>
      <c r="M898" s="26">
        <v>0</v>
      </c>
      <c r="N898" s="26">
        <v>0</v>
      </c>
      <c r="O898" s="26">
        <v>0</v>
      </c>
      <c r="P898" s="26">
        <v>0</v>
      </c>
      <c r="Q898" s="26">
        <v>0</v>
      </c>
      <c r="R898" s="26">
        <v>0</v>
      </c>
      <c r="S898" s="26">
        <v>322988.66399999999</v>
      </c>
      <c r="T898" s="1">
        <v>40373.582999999999</v>
      </c>
      <c r="U898" s="112">
        <v>78623.515534199993</v>
      </c>
      <c r="V898" s="172"/>
    </row>
    <row r="899" spans="1:22" ht="15" customHeight="1" x14ac:dyDescent="0.25">
      <c r="A899" s="4">
        <f t="shared" si="59"/>
        <v>872</v>
      </c>
      <c r="B899" s="22">
        <f t="shared" si="59"/>
        <v>263</v>
      </c>
      <c r="C899" s="2" t="s">
        <v>57</v>
      </c>
      <c r="D899" s="2" t="s">
        <v>242</v>
      </c>
      <c r="E899" s="173" t="s">
        <v>1394</v>
      </c>
      <c r="F899" s="24">
        <v>13183885.93</v>
      </c>
      <c r="G899" s="26">
        <v>11740593.201699179</v>
      </c>
      <c r="H899" s="26">
        <v>0</v>
      </c>
      <c r="I899" s="26">
        <v>0</v>
      </c>
      <c r="J899" s="26">
        <v>0</v>
      </c>
      <c r="K899" s="26">
        <v>0</v>
      </c>
      <c r="L899" s="26"/>
      <c r="M899" s="26">
        <v>0</v>
      </c>
      <c r="N899" s="26">
        <v>0</v>
      </c>
      <c r="O899" s="26">
        <v>0</v>
      </c>
      <c r="P899" s="26">
        <v>0</v>
      </c>
      <c r="Q899" s="26">
        <v>0</v>
      </c>
      <c r="R899" s="26">
        <v>0</v>
      </c>
      <c r="S899" s="26">
        <v>1054710.8744000001</v>
      </c>
      <c r="T899" s="1">
        <v>131838.85930000001</v>
      </c>
      <c r="U899" s="112">
        <v>256742.99460081998</v>
      </c>
      <c r="V899" s="172"/>
    </row>
    <row r="900" spans="1:22" ht="15" customHeight="1" x14ac:dyDescent="0.25">
      <c r="A900" s="4">
        <f t="shared" si="59"/>
        <v>873</v>
      </c>
      <c r="B900" s="22">
        <f t="shared" si="59"/>
        <v>264</v>
      </c>
      <c r="C900" s="2" t="s">
        <v>57</v>
      </c>
      <c r="D900" s="2" t="s">
        <v>631</v>
      </c>
      <c r="E900" s="173" t="s">
        <v>1394</v>
      </c>
      <c r="F900" s="24">
        <v>57606078.690000005</v>
      </c>
      <c r="G900" s="26">
        <v>13823112.483911639</v>
      </c>
      <c r="H900" s="26">
        <v>9486870.9391226396</v>
      </c>
      <c r="I900" s="26">
        <v>5774829.8742573597</v>
      </c>
      <c r="J900" s="26">
        <v>5210257.3459977591</v>
      </c>
      <c r="K900" s="26">
        <v>0</v>
      </c>
      <c r="L900" s="26"/>
      <c r="M900" s="26">
        <v>665002.67436960002</v>
      </c>
      <c r="N900" s="26">
        <v>0</v>
      </c>
      <c r="O900" s="26">
        <v>0</v>
      </c>
      <c r="P900" s="26">
        <v>0</v>
      </c>
      <c r="Q900" s="26">
        <v>0</v>
      </c>
      <c r="R900" s="26">
        <v>15395294.52263166</v>
      </c>
      <c r="S900" s="26">
        <v>5573480.1550000012</v>
      </c>
      <c r="T900" s="1">
        <v>576060.78690000006</v>
      </c>
      <c r="U900" s="112">
        <v>1101169.9078093402</v>
      </c>
      <c r="V900" s="172"/>
    </row>
    <row r="901" spans="1:22" ht="15" customHeight="1" x14ac:dyDescent="0.25">
      <c r="A901" s="4">
        <f t="shared" si="59"/>
        <v>874</v>
      </c>
      <c r="B901" s="22">
        <f t="shared" si="59"/>
        <v>265</v>
      </c>
      <c r="C901" s="2" t="s">
        <v>57</v>
      </c>
      <c r="D901" s="2" t="s">
        <v>632</v>
      </c>
      <c r="E901" s="173" t="s">
        <v>1394</v>
      </c>
      <c r="F901" s="24">
        <v>58070573.899999999</v>
      </c>
      <c r="G901" s="26">
        <v>13934572.418976301</v>
      </c>
      <c r="H901" s="26">
        <v>9563366.4457228798</v>
      </c>
      <c r="I901" s="26">
        <v>5821394.0711791199</v>
      </c>
      <c r="J901" s="26">
        <v>5252269.220784599</v>
      </c>
      <c r="K901" s="26">
        <v>0</v>
      </c>
      <c r="L901" s="26"/>
      <c r="M901" s="26">
        <v>670364.7917232</v>
      </c>
      <c r="N901" s="26">
        <v>0</v>
      </c>
      <c r="O901" s="26">
        <v>0</v>
      </c>
      <c r="P901" s="26">
        <v>0</v>
      </c>
      <c r="Q901" s="26">
        <v>0</v>
      </c>
      <c r="R901" s="26">
        <v>15519431.430770401</v>
      </c>
      <c r="S901" s="26">
        <v>5618420.8085000012</v>
      </c>
      <c r="T901" s="1">
        <v>580705.73900000006</v>
      </c>
      <c r="U901" s="112">
        <v>1110048.9733435002</v>
      </c>
      <c r="V901" s="172"/>
    </row>
    <row r="902" spans="1:22" ht="15" customHeight="1" x14ac:dyDescent="0.25">
      <c r="A902" s="4">
        <f t="shared" si="59"/>
        <v>875</v>
      </c>
      <c r="B902" s="22">
        <f t="shared" si="59"/>
        <v>266</v>
      </c>
      <c r="C902" s="2" t="s">
        <v>57</v>
      </c>
      <c r="D902" s="2" t="s">
        <v>633</v>
      </c>
      <c r="E902" s="173" t="s">
        <v>1394</v>
      </c>
      <c r="F902" s="24">
        <v>50902320.63000001</v>
      </c>
      <c r="G902" s="26">
        <v>5637051.2554028397</v>
      </c>
      <c r="H902" s="26">
        <v>3868736.3499422399</v>
      </c>
      <c r="I902" s="26">
        <v>2354969.76838536</v>
      </c>
      <c r="J902" s="26">
        <v>2124737.6642049598</v>
      </c>
      <c r="K902" s="26">
        <v>0</v>
      </c>
      <c r="L902" s="26"/>
      <c r="M902" s="26">
        <v>271187.41644959996</v>
      </c>
      <c r="N902" s="26">
        <v>0</v>
      </c>
      <c r="O902" s="26">
        <v>0</v>
      </c>
      <c r="P902" s="26">
        <v>0</v>
      </c>
      <c r="Q902" s="26">
        <v>23873389.253413562</v>
      </c>
      <c r="R902" s="26">
        <v>6278185.5016536601</v>
      </c>
      <c r="S902" s="26">
        <v>5013921.5710000005</v>
      </c>
      <c r="T902" s="1">
        <v>509023.20629999996</v>
      </c>
      <c r="U902" s="112">
        <v>971118.64324777992</v>
      </c>
      <c r="V902" s="172"/>
    </row>
    <row r="903" spans="1:22" ht="15" customHeight="1" x14ac:dyDescent="0.25">
      <c r="A903" s="4">
        <f t="shared" si="59"/>
        <v>876</v>
      </c>
      <c r="B903" s="22">
        <f t="shared" si="59"/>
        <v>267</v>
      </c>
      <c r="C903" s="2" t="s">
        <v>57</v>
      </c>
      <c r="D903" s="2" t="s">
        <v>634</v>
      </c>
      <c r="E903" s="173" t="s">
        <v>1394</v>
      </c>
      <c r="F903" s="24">
        <v>153375371.99000001</v>
      </c>
      <c r="G903" s="26">
        <v>16985175.195665035</v>
      </c>
      <c r="H903" s="26">
        <v>11657010.324734461</v>
      </c>
      <c r="I903" s="26">
        <v>7095832.9536935398</v>
      </c>
      <c r="J903" s="26">
        <v>6402113.40647172</v>
      </c>
      <c r="K903" s="26">
        <v>0</v>
      </c>
      <c r="L903" s="26"/>
      <c r="M903" s="26">
        <v>817123.27375728008</v>
      </c>
      <c r="N903" s="26">
        <v>0</v>
      </c>
      <c r="O903" s="26">
        <v>0</v>
      </c>
      <c r="P903" s="26">
        <v>0</v>
      </c>
      <c r="Q903" s="26">
        <v>71933654.736292869</v>
      </c>
      <c r="R903" s="26">
        <v>18916996.795183621</v>
      </c>
      <c r="S903" s="26">
        <v>15107603.671900002</v>
      </c>
      <c r="T903" s="1">
        <v>1533753.7199000001</v>
      </c>
      <c r="U903" s="112">
        <v>2926107.9124014801</v>
      </c>
      <c r="V903" s="172"/>
    </row>
    <row r="904" spans="1:22" ht="15" customHeight="1" x14ac:dyDescent="0.25">
      <c r="A904" s="4">
        <f t="shared" si="59"/>
        <v>877</v>
      </c>
      <c r="B904" s="22">
        <f t="shared" si="59"/>
        <v>268</v>
      </c>
      <c r="C904" s="2" t="s">
        <v>57</v>
      </c>
      <c r="D904" s="2" t="s">
        <v>635</v>
      </c>
      <c r="E904" s="173" t="s">
        <v>1394</v>
      </c>
      <c r="F904" s="24">
        <v>4881034.5999999996</v>
      </c>
      <c r="G904" s="26">
        <v>0</v>
      </c>
      <c r="H904" s="26">
        <v>0</v>
      </c>
      <c r="I904" s="26">
        <v>4251156.6090083998</v>
      </c>
      <c r="J904" s="26">
        <v>0</v>
      </c>
      <c r="K904" s="26">
        <v>0</v>
      </c>
      <c r="L904" s="26"/>
      <c r="M904" s="26">
        <v>0</v>
      </c>
      <c r="N904" s="26">
        <v>0</v>
      </c>
      <c r="O904" s="26">
        <v>0</v>
      </c>
      <c r="P904" s="26">
        <v>0</v>
      </c>
      <c r="Q904" s="26">
        <v>0</v>
      </c>
      <c r="R904" s="26">
        <v>0</v>
      </c>
      <c r="S904" s="26">
        <v>488103.45999999996</v>
      </c>
      <c r="T904" s="1">
        <v>48810.345999999998</v>
      </c>
      <c r="U904" s="112">
        <v>92964.184991599992</v>
      </c>
      <c r="V904" s="172"/>
    </row>
    <row r="905" spans="1:22" ht="15" customHeight="1" x14ac:dyDescent="0.25">
      <c r="A905" s="4">
        <f t="shared" si="59"/>
        <v>878</v>
      </c>
      <c r="B905" s="22">
        <f t="shared" si="59"/>
        <v>269</v>
      </c>
      <c r="C905" s="2" t="s">
        <v>57</v>
      </c>
      <c r="D905" s="2" t="s">
        <v>636</v>
      </c>
      <c r="E905" s="173" t="s">
        <v>1394</v>
      </c>
      <c r="F905" s="24">
        <v>44395710.680000007</v>
      </c>
      <c r="G905" s="26">
        <v>4916492.8733411394</v>
      </c>
      <c r="H905" s="26">
        <v>3374213.5460846401</v>
      </c>
      <c r="I905" s="26">
        <v>2053944.7940944801</v>
      </c>
      <c r="J905" s="26">
        <v>1853142.2046320401</v>
      </c>
      <c r="K905" s="26">
        <v>0</v>
      </c>
      <c r="L905" s="26"/>
      <c r="M905" s="26">
        <v>236522.77397279997</v>
      </c>
      <c r="N905" s="26">
        <v>0</v>
      </c>
      <c r="O905" s="26">
        <v>0</v>
      </c>
      <c r="P905" s="26">
        <v>0</v>
      </c>
      <c r="Q905" s="26">
        <v>20821763.508175142</v>
      </c>
      <c r="R905" s="26">
        <v>5475673.8714455394</v>
      </c>
      <c r="S905" s="26">
        <v>4373014.9959000014</v>
      </c>
      <c r="T905" s="1">
        <v>443957.10680000001</v>
      </c>
      <c r="U905" s="112">
        <v>846985.00555422006</v>
      </c>
      <c r="V905" s="172"/>
    </row>
    <row r="906" spans="1:22" ht="15" customHeight="1" x14ac:dyDescent="0.25">
      <c r="A906" s="4">
        <f t="shared" si="59"/>
        <v>879</v>
      </c>
      <c r="B906" s="22">
        <f t="shared" si="59"/>
        <v>270</v>
      </c>
      <c r="C906" s="2" t="s">
        <v>270</v>
      </c>
      <c r="D906" s="2" t="s">
        <v>1317</v>
      </c>
      <c r="E906" s="173" t="s">
        <v>1394</v>
      </c>
      <c r="F906" s="24">
        <v>1829574.6499999997</v>
      </c>
      <c r="G906" s="26">
        <v>951401.15514989989</v>
      </c>
      <c r="H906" s="26">
        <v>340156.8765441</v>
      </c>
      <c r="I906" s="26">
        <v>131186.139819</v>
      </c>
      <c r="J906" s="26">
        <v>0</v>
      </c>
      <c r="K906" s="26">
        <v>0</v>
      </c>
      <c r="L906" s="26"/>
      <c r="M906" s="26">
        <v>211020.5411538</v>
      </c>
      <c r="N906" s="26">
        <v>0</v>
      </c>
      <c r="O906" s="26">
        <v>0</v>
      </c>
      <c r="P906" s="26">
        <v>0</v>
      </c>
      <c r="Q906" s="26">
        <v>0</v>
      </c>
      <c r="R906" s="26">
        <v>0</v>
      </c>
      <c r="S906" s="26">
        <v>141787.0655</v>
      </c>
      <c r="T906" s="1">
        <v>18295.746500000001</v>
      </c>
      <c r="U906" s="112">
        <v>35727.125333200005</v>
      </c>
      <c r="V906" s="172"/>
    </row>
    <row r="907" spans="1:22" ht="15" customHeight="1" x14ac:dyDescent="0.25">
      <c r="A907" s="4">
        <f t="shared" si="59"/>
        <v>880</v>
      </c>
      <c r="B907" s="22">
        <f t="shared" si="59"/>
        <v>271</v>
      </c>
      <c r="C907" s="2" t="s">
        <v>270</v>
      </c>
      <c r="D907" s="2" t="s">
        <v>1318</v>
      </c>
      <c r="E907" s="173" t="s">
        <v>1394</v>
      </c>
      <c r="F907" s="24">
        <v>1797076.9100000001</v>
      </c>
      <c r="G907" s="26">
        <v>934501.92821622</v>
      </c>
      <c r="H907" s="26">
        <v>334114.85961713997</v>
      </c>
      <c r="I907" s="26">
        <v>128855.95464923998</v>
      </c>
      <c r="J907" s="26">
        <v>0</v>
      </c>
      <c r="K907" s="26">
        <v>0</v>
      </c>
      <c r="L907" s="26"/>
      <c r="M907" s="26">
        <v>207272.29529915997</v>
      </c>
      <c r="N907" s="26">
        <v>0</v>
      </c>
      <c r="O907" s="26">
        <v>0</v>
      </c>
      <c r="P907" s="26">
        <v>0</v>
      </c>
      <c r="Q907" s="26">
        <v>0</v>
      </c>
      <c r="R907" s="26">
        <v>0</v>
      </c>
      <c r="S907" s="26">
        <v>139268.57930000001</v>
      </c>
      <c r="T907" s="1">
        <v>17970.769100000001</v>
      </c>
      <c r="U907" s="112">
        <v>35092.523818239999</v>
      </c>
      <c r="V907" s="172"/>
    </row>
    <row r="908" spans="1:22" ht="15" customHeight="1" x14ac:dyDescent="0.25">
      <c r="A908" s="4">
        <f t="shared" si="59"/>
        <v>881</v>
      </c>
      <c r="B908" s="22">
        <f t="shared" si="59"/>
        <v>272</v>
      </c>
      <c r="C908" s="2" t="s">
        <v>270</v>
      </c>
      <c r="D908" s="2" t="s">
        <v>1319</v>
      </c>
      <c r="E908" s="173" t="s">
        <v>1394</v>
      </c>
      <c r="F908" s="24">
        <v>1589479.36</v>
      </c>
      <c r="G908" s="26">
        <v>826548.67081331997</v>
      </c>
      <c r="H908" s="26">
        <v>295518.05408243998</v>
      </c>
      <c r="I908" s="26">
        <v>113970.56693064001</v>
      </c>
      <c r="J908" s="26">
        <v>0</v>
      </c>
      <c r="K908" s="26">
        <v>0</v>
      </c>
      <c r="L908" s="26"/>
      <c r="M908" s="26">
        <v>183328.29117456</v>
      </c>
      <c r="N908" s="26">
        <v>0</v>
      </c>
      <c r="O908" s="26">
        <v>0</v>
      </c>
      <c r="P908" s="26">
        <v>0</v>
      </c>
      <c r="Q908" s="26">
        <v>0</v>
      </c>
      <c r="R908" s="26">
        <v>0</v>
      </c>
      <c r="S908" s="26">
        <v>123180.3328</v>
      </c>
      <c r="T908" s="1">
        <v>15894.793599999999</v>
      </c>
      <c r="U908" s="112">
        <v>31038.650599039996</v>
      </c>
      <c r="V908" s="172"/>
    </row>
    <row r="909" spans="1:22" ht="15" customHeight="1" x14ac:dyDescent="0.25">
      <c r="A909" s="4">
        <f t="shared" si="59"/>
        <v>882</v>
      </c>
      <c r="B909" s="22">
        <f t="shared" si="59"/>
        <v>273</v>
      </c>
      <c r="C909" s="2" t="s">
        <v>270</v>
      </c>
      <c r="D909" s="2" t="s">
        <v>1320</v>
      </c>
      <c r="E909" s="173" t="s">
        <v>1394</v>
      </c>
      <c r="F909" s="24">
        <v>2640563.2099999995</v>
      </c>
      <c r="G909" s="26">
        <v>1373125.1040234</v>
      </c>
      <c r="H909" s="26">
        <v>490936.91204879998</v>
      </c>
      <c r="I909" s="26">
        <v>189336.52457874001</v>
      </c>
      <c r="J909" s="26">
        <v>0</v>
      </c>
      <c r="K909" s="26">
        <v>0</v>
      </c>
      <c r="L909" s="26"/>
      <c r="M909" s="26">
        <v>304558.80966840003</v>
      </c>
      <c r="N909" s="26">
        <v>0</v>
      </c>
      <c r="O909" s="26">
        <v>0</v>
      </c>
      <c r="P909" s="26">
        <v>0</v>
      </c>
      <c r="Q909" s="26">
        <v>0</v>
      </c>
      <c r="R909" s="26">
        <v>0</v>
      </c>
      <c r="S909" s="26">
        <v>204636.47600000002</v>
      </c>
      <c r="T909" s="1">
        <v>26405.632099999995</v>
      </c>
      <c r="U909" s="112">
        <v>51563.751580659991</v>
      </c>
      <c r="V909" s="172"/>
    </row>
    <row r="910" spans="1:22" ht="15" customHeight="1" x14ac:dyDescent="0.25">
      <c r="A910" s="4">
        <f t="shared" ref="A910:B925" si="60">+A909+1</f>
        <v>883</v>
      </c>
      <c r="B910" s="22">
        <f t="shared" si="60"/>
        <v>274</v>
      </c>
      <c r="C910" s="2" t="s">
        <v>270</v>
      </c>
      <c r="D910" s="2" t="s">
        <v>1321</v>
      </c>
      <c r="E910" s="173" t="s">
        <v>1394</v>
      </c>
      <c r="F910" s="24">
        <v>1844125.88</v>
      </c>
      <c r="G910" s="26">
        <v>958967.97238241998</v>
      </c>
      <c r="H910" s="26">
        <v>342862.25998752</v>
      </c>
      <c r="I910" s="26">
        <v>132229.50787283998</v>
      </c>
      <c r="J910" s="26">
        <v>0</v>
      </c>
      <c r="K910" s="26">
        <v>0</v>
      </c>
      <c r="L910" s="26"/>
      <c r="M910" s="26">
        <v>212698.85933435996</v>
      </c>
      <c r="N910" s="26">
        <v>0</v>
      </c>
      <c r="O910" s="26">
        <v>0</v>
      </c>
      <c r="P910" s="26">
        <v>0</v>
      </c>
      <c r="Q910" s="26">
        <v>0</v>
      </c>
      <c r="R910" s="26">
        <v>0</v>
      </c>
      <c r="S910" s="26">
        <v>142914.7463</v>
      </c>
      <c r="T910" s="1">
        <v>18441.2588</v>
      </c>
      <c r="U910" s="112">
        <v>36011.275322859998</v>
      </c>
      <c r="V910" s="172"/>
    </row>
    <row r="911" spans="1:22" ht="15" customHeight="1" x14ac:dyDescent="0.25">
      <c r="A911" s="4">
        <f t="shared" si="60"/>
        <v>884</v>
      </c>
      <c r="B911" s="22">
        <f t="shared" si="60"/>
        <v>275</v>
      </c>
      <c r="C911" s="2" t="s">
        <v>270</v>
      </c>
      <c r="D911" s="2" t="s">
        <v>1322</v>
      </c>
      <c r="E911" s="173" t="s">
        <v>1394</v>
      </c>
      <c r="F911" s="24">
        <v>1870803.1400000001</v>
      </c>
      <c r="G911" s="26">
        <v>972840.47064204013</v>
      </c>
      <c r="H911" s="26">
        <v>347822.13398855994</v>
      </c>
      <c r="I911" s="26">
        <v>134142.34930487999</v>
      </c>
      <c r="J911" s="26">
        <v>0</v>
      </c>
      <c r="K911" s="26">
        <v>0</v>
      </c>
      <c r="L911" s="26"/>
      <c r="M911" s="26">
        <v>215775.77599872</v>
      </c>
      <c r="N911" s="26">
        <v>0</v>
      </c>
      <c r="O911" s="26">
        <v>0</v>
      </c>
      <c r="P911" s="26">
        <v>0</v>
      </c>
      <c r="Q911" s="26">
        <v>0</v>
      </c>
      <c r="R911" s="26">
        <v>0</v>
      </c>
      <c r="S911" s="26">
        <v>144982.16159999999</v>
      </c>
      <c r="T911" s="1">
        <v>18708.031400000003</v>
      </c>
      <c r="U911" s="112">
        <v>36532.217065800003</v>
      </c>
      <c r="V911" s="172"/>
    </row>
    <row r="912" spans="1:22" ht="15" customHeight="1" x14ac:dyDescent="0.25">
      <c r="A912" s="4">
        <f t="shared" si="60"/>
        <v>885</v>
      </c>
      <c r="B912" s="22">
        <f t="shared" si="60"/>
        <v>276</v>
      </c>
      <c r="C912" s="2" t="s">
        <v>270</v>
      </c>
      <c r="D912" s="2" t="s">
        <v>1323</v>
      </c>
      <c r="E912" s="173" t="s">
        <v>1394</v>
      </c>
      <c r="F912" s="24">
        <v>1855281.8300000003</v>
      </c>
      <c r="G912" s="26">
        <v>964769.19714629999</v>
      </c>
      <c r="H912" s="26">
        <v>344936.39339082001</v>
      </c>
      <c r="I912" s="26">
        <v>133029.42686459998</v>
      </c>
      <c r="J912" s="26">
        <v>0</v>
      </c>
      <c r="K912" s="26">
        <v>0</v>
      </c>
      <c r="L912" s="26"/>
      <c r="M912" s="26">
        <v>213985.56802140002</v>
      </c>
      <c r="N912" s="26">
        <v>0</v>
      </c>
      <c r="O912" s="26">
        <v>0</v>
      </c>
      <c r="P912" s="26">
        <v>0</v>
      </c>
      <c r="Q912" s="26">
        <v>0</v>
      </c>
      <c r="R912" s="26">
        <v>0</v>
      </c>
      <c r="S912" s="26">
        <v>143779.30249999999</v>
      </c>
      <c r="T912" s="1">
        <v>18552.818300000003</v>
      </c>
      <c r="U912" s="112">
        <v>36229.123776880006</v>
      </c>
      <c r="V912" s="172"/>
    </row>
    <row r="913" spans="1:22" ht="15" customHeight="1" x14ac:dyDescent="0.25">
      <c r="A913" s="4">
        <f t="shared" si="60"/>
        <v>886</v>
      </c>
      <c r="B913" s="22">
        <f t="shared" si="60"/>
        <v>277</v>
      </c>
      <c r="C913" s="2" t="s">
        <v>270</v>
      </c>
      <c r="D913" s="2" t="s">
        <v>1324</v>
      </c>
      <c r="E913" s="173" t="s">
        <v>1394</v>
      </c>
      <c r="F913" s="24">
        <v>2624556.8400000003</v>
      </c>
      <c r="G913" s="26">
        <v>1364801.5979434201</v>
      </c>
      <c r="H913" s="26">
        <v>487960.99287389993</v>
      </c>
      <c r="I913" s="26">
        <v>188188.81623569998</v>
      </c>
      <c r="J913" s="26">
        <v>0</v>
      </c>
      <c r="K913" s="26">
        <v>0</v>
      </c>
      <c r="L913" s="26"/>
      <c r="M913" s="26">
        <v>302712.65199755999</v>
      </c>
      <c r="N913" s="26">
        <v>0</v>
      </c>
      <c r="O913" s="26">
        <v>0</v>
      </c>
      <c r="P913" s="26">
        <v>0</v>
      </c>
      <c r="Q913" s="26">
        <v>0</v>
      </c>
      <c r="R913" s="26">
        <v>0</v>
      </c>
      <c r="S913" s="26">
        <v>203396.0263</v>
      </c>
      <c r="T913" s="1">
        <v>26245.5684</v>
      </c>
      <c r="U913" s="112">
        <v>51251.186249419989</v>
      </c>
      <c r="V913" s="172"/>
    </row>
    <row r="914" spans="1:22" ht="15" customHeight="1" x14ac:dyDescent="0.25">
      <c r="A914" s="4">
        <f t="shared" si="60"/>
        <v>887</v>
      </c>
      <c r="B914" s="22">
        <f t="shared" si="60"/>
        <v>278</v>
      </c>
      <c r="C914" s="2" t="s">
        <v>270</v>
      </c>
      <c r="D914" s="2" t="s">
        <v>1325</v>
      </c>
      <c r="E914" s="173" t="s">
        <v>1394</v>
      </c>
      <c r="F914" s="24">
        <v>1799017.0799999998</v>
      </c>
      <c r="G914" s="26">
        <v>935510.84074265987</v>
      </c>
      <c r="H914" s="26">
        <v>334475.57392578002</v>
      </c>
      <c r="I914" s="26">
        <v>128995.07213166</v>
      </c>
      <c r="J914" s="26">
        <v>0</v>
      </c>
      <c r="K914" s="26">
        <v>0</v>
      </c>
      <c r="L914" s="26"/>
      <c r="M914" s="26">
        <v>207496.07489267999</v>
      </c>
      <c r="N914" s="26">
        <v>0</v>
      </c>
      <c r="O914" s="26">
        <v>0</v>
      </c>
      <c r="P914" s="26">
        <v>0</v>
      </c>
      <c r="Q914" s="26">
        <v>0</v>
      </c>
      <c r="R914" s="26">
        <v>0</v>
      </c>
      <c r="S914" s="26">
        <v>139418.9369</v>
      </c>
      <c r="T914" s="1">
        <v>17990.1708</v>
      </c>
      <c r="U914" s="112">
        <v>35130.410607220001</v>
      </c>
      <c r="V914" s="172"/>
    </row>
    <row r="915" spans="1:22" ht="15" customHeight="1" x14ac:dyDescent="0.25">
      <c r="A915" s="4">
        <f t="shared" si="60"/>
        <v>888</v>
      </c>
      <c r="B915" s="22">
        <f t="shared" si="60"/>
        <v>279</v>
      </c>
      <c r="C915" s="2" t="s">
        <v>270</v>
      </c>
      <c r="D915" s="2" t="s">
        <v>1326</v>
      </c>
      <c r="E915" s="173" t="s">
        <v>1394</v>
      </c>
      <c r="F915" s="24">
        <v>1762639</v>
      </c>
      <c r="G915" s="26">
        <v>916593.79766136</v>
      </c>
      <c r="H915" s="26">
        <v>327712.11096245999</v>
      </c>
      <c r="I915" s="26">
        <v>126386.65199706002</v>
      </c>
      <c r="J915" s="26">
        <v>0</v>
      </c>
      <c r="K915" s="26">
        <v>0</v>
      </c>
      <c r="L915" s="26"/>
      <c r="M915" s="26">
        <v>203300.27944128003</v>
      </c>
      <c r="N915" s="26">
        <v>0</v>
      </c>
      <c r="O915" s="26">
        <v>0</v>
      </c>
      <c r="P915" s="26">
        <v>0</v>
      </c>
      <c r="Q915" s="26">
        <v>0</v>
      </c>
      <c r="R915" s="26">
        <v>0</v>
      </c>
      <c r="S915" s="26">
        <v>136599.73439999999</v>
      </c>
      <c r="T915" s="1">
        <v>17626.390000000003</v>
      </c>
      <c r="U915" s="112">
        <v>34420.035537840013</v>
      </c>
      <c r="V915" s="172"/>
    </row>
    <row r="916" spans="1:22" ht="15" customHeight="1" x14ac:dyDescent="0.25">
      <c r="A916" s="4">
        <f t="shared" si="60"/>
        <v>889</v>
      </c>
      <c r="B916" s="22">
        <f t="shared" si="60"/>
        <v>280</v>
      </c>
      <c r="C916" s="2" t="s">
        <v>270</v>
      </c>
      <c r="D916" s="2" t="s">
        <v>1327</v>
      </c>
      <c r="E916" s="173" t="s">
        <v>1394</v>
      </c>
      <c r="F916" s="24">
        <v>1798532.03</v>
      </c>
      <c r="G916" s="26">
        <v>935258.60815841996</v>
      </c>
      <c r="H916" s="26">
        <v>334385.39534862002</v>
      </c>
      <c r="I916" s="26">
        <v>128960.29493843998</v>
      </c>
      <c r="J916" s="26">
        <v>0</v>
      </c>
      <c r="K916" s="26">
        <v>0</v>
      </c>
      <c r="L916" s="26"/>
      <c r="M916" s="26">
        <v>207440.12519915999</v>
      </c>
      <c r="N916" s="26">
        <v>0</v>
      </c>
      <c r="O916" s="26">
        <v>0</v>
      </c>
      <c r="P916" s="26">
        <v>0</v>
      </c>
      <c r="Q916" s="26">
        <v>0</v>
      </c>
      <c r="R916" s="26">
        <v>0</v>
      </c>
      <c r="S916" s="26">
        <v>139381.34729999999</v>
      </c>
      <c r="T916" s="1">
        <v>17985.320299999999</v>
      </c>
      <c r="U916" s="112">
        <v>35120.938755360003</v>
      </c>
      <c r="V916" s="172"/>
    </row>
    <row r="917" spans="1:22" ht="15" customHeight="1" x14ac:dyDescent="0.25">
      <c r="A917" s="4">
        <f t="shared" si="60"/>
        <v>890</v>
      </c>
      <c r="B917" s="22">
        <f t="shared" si="60"/>
        <v>281</v>
      </c>
      <c r="C917" s="2" t="s">
        <v>270</v>
      </c>
      <c r="D917" s="2" t="s">
        <v>1328</v>
      </c>
      <c r="E917" s="173" t="s">
        <v>1394</v>
      </c>
      <c r="F917" s="24">
        <v>2581388.2000000002</v>
      </c>
      <c r="G917" s="26">
        <v>1342353.3788300999</v>
      </c>
      <c r="H917" s="26">
        <v>479935.02112079994</v>
      </c>
      <c r="I917" s="26">
        <v>185093.4892674</v>
      </c>
      <c r="J917" s="26">
        <v>0</v>
      </c>
      <c r="K917" s="26">
        <v>0</v>
      </c>
      <c r="L917" s="26"/>
      <c r="M917" s="26">
        <v>297733.64714939997</v>
      </c>
      <c r="N917" s="26">
        <v>0</v>
      </c>
      <c r="O917" s="26">
        <v>0</v>
      </c>
      <c r="P917" s="26">
        <v>0</v>
      </c>
      <c r="Q917" s="26">
        <v>0</v>
      </c>
      <c r="R917" s="26">
        <v>0</v>
      </c>
      <c r="S917" s="26">
        <v>200050.5735</v>
      </c>
      <c r="T917" s="1">
        <v>25813.881999999998</v>
      </c>
      <c r="U917" s="112">
        <v>50408.208132299995</v>
      </c>
      <c r="V917" s="172"/>
    </row>
    <row r="918" spans="1:22" ht="15" customHeight="1" x14ac:dyDescent="0.25">
      <c r="A918" s="4">
        <f t="shared" si="60"/>
        <v>891</v>
      </c>
      <c r="B918" s="22">
        <f t="shared" si="60"/>
        <v>282</v>
      </c>
      <c r="C918" s="2" t="s">
        <v>270</v>
      </c>
      <c r="D918" s="2" t="s">
        <v>1329</v>
      </c>
      <c r="E918" s="173" t="s">
        <v>1394</v>
      </c>
      <c r="F918" s="24">
        <v>1856251.9100000001</v>
      </c>
      <c r="G918" s="26">
        <v>965273.65340952005</v>
      </c>
      <c r="H918" s="26">
        <v>345116.75054514001</v>
      </c>
      <c r="I918" s="26">
        <v>133098.98125104001</v>
      </c>
      <c r="J918" s="26">
        <v>0</v>
      </c>
      <c r="K918" s="26">
        <v>0</v>
      </c>
      <c r="L918" s="26"/>
      <c r="M918" s="26">
        <v>214097.45781816001</v>
      </c>
      <c r="N918" s="26">
        <v>0</v>
      </c>
      <c r="O918" s="26">
        <v>0</v>
      </c>
      <c r="P918" s="26">
        <v>0</v>
      </c>
      <c r="Q918" s="26">
        <v>0</v>
      </c>
      <c r="R918" s="26">
        <v>0</v>
      </c>
      <c r="S918" s="26">
        <v>143854.48079999999</v>
      </c>
      <c r="T918" s="1">
        <v>18562.519100000001</v>
      </c>
      <c r="U918" s="112">
        <v>36248.067076139996</v>
      </c>
      <c r="V918" s="172"/>
    </row>
    <row r="919" spans="1:22" ht="15" customHeight="1" x14ac:dyDescent="0.25">
      <c r="A919" s="4">
        <f t="shared" si="60"/>
        <v>892</v>
      </c>
      <c r="B919" s="22">
        <f t="shared" si="60"/>
        <v>283</v>
      </c>
      <c r="C919" s="2" t="s">
        <v>270</v>
      </c>
      <c r="D919" s="2" t="s">
        <v>1330</v>
      </c>
      <c r="E919" s="173" t="s">
        <v>1394</v>
      </c>
      <c r="F919" s="24">
        <v>1796106.8199999998</v>
      </c>
      <c r="G919" s="26">
        <v>933997.47195299994</v>
      </c>
      <c r="H919" s="26">
        <v>333934.49375328002</v>
      </c>
      <c r="I919" s="26">
        <v>128786.4002628</v>
      </c>
      <c r="J919" s="26">
        <v>0</v>
      </c>
      <c r="K919" s="26">
        <v>0</v>
      </c>
      <c r="L919" s="26"/>
      <c r="M919" s="26">
        <v>207160.40550239998</v>
      </c>
      <c r="N919" s="26">
        <v>0</v>
      </c>
      <c r="O919" s="26">
        <v>0</v>
      </c>
      <c r="P919" s="26">
        <v>0</v>
      </c>
      <c r="Q919" s="26">
        <v>0</v>
      </c>
      <c r="R919" s="26">
        <v>0</v>
      </c>
      <c r="S919" s="26">
        <v>139193.40000000002</v>
      </c>
      <c r="T919" s="1">
        <v>17961.068200000002</v>
      </c>
      <c r="U919" s="112">
        <v>35073.580328519995</v>
      </c>
      <c r="V919" s="172"/>
    </row>
    <row r="920" spans="1:22" ht="15" customHeight="1" x14ac:dyDescent="0.25">
      <c r="A920" s="4">
        <f t="shared" si="60"/>
        <v>893</v>
      </c>
      <c r="B920" s="22">
        <f t="shared" si="60"/>
        <v>284</v>
      </c>
      <c r="C920" s="2" t="s">
        <v>270</v>
      </c>
      <c r="D920" s="2" t="s">
        <v>1331</v>
      </c>
      <c r="E920" s="173" t="s">
        <v>1394</v>
      </c>
      <c r="F920" s="24">
        <v>3527696.4300000006</v>
      </c>
      <c r="G920" s="26">
        <v>1379430.7850505002</v>
      </c>
      <c r="H920" s="26">
        <v>493191.40260641999</v>
      </c>
      <c r="I920" s="26">
        <v>190205.99795694</v>
      </c>
      <c r="J920" s="26">
        <v>736402.55107524002</v>
      </c>
      <c r="K920" s="26">
        <v>0</v>
      </c>
      <c r="L920" s="26"/>
      <c r="M920" s="26">
        <v>305957.40815220005</v>
      </c>
      <c r="N920" s="26">
        <v>0</v>
      </c>
      <c r="O920" s="26">
        <v>0</v>
      </c>
      <c r="P920" s="26">
        <v>0</v>
      </c>
      <c r="Q920" s="26">
        <v>0</v>
      </c>
      <c r="R920" s="26">
        <v>0</v>
      </c>
      <c r="S920" s="26">
        <v>319327.14519999997</v>
      </c>
      <c r="T920" s="1">
        <v>35276.9643</v>
      </c>
      <c r="U920" s="112">
        <v>67904.175658699998</v>
      </c>
      <c r="V920" s="172"/>
    </row>
    <row r="921" spans="1:22" ht="15" customHeight="1" x14ac:dyDescent="0.25">
      <c r="A921" s="4">
        <f t="shared" si="60"/>
        <v>894</v>
      </c>
      <c r="B921" s="22">
        <f t="shared" si="60"/>
        <v>285</v>
      </c>
      <c r="C921" s="2" t="s">
        <v>270</v>
      </c>
      <c r="D921" s="2" t="s">
        <v>1332</v>
      </c>
      <c r="E921" s="173" t="s">
        <v>1394</v>
      </c>
      <c r="F921" s="24">
        <v>3618001.33</v>
      </c>
      <c r="G921" s="26">
        <v>1414742.5988022599</v>
      </c>
      <c r="H921" s="26">
        <v>505816.52534237999</v>
      </c>
      <c r="I921" s="26">
        <v>195075.04887486002</v>
      </c>
      <c r="J921" s="26">
        <v>755253.59453459992</v>
      </c>
      <c r="K921" s="26">
        <v>0</v>
      </c>
      <c r="L921" s="26"/>
      <c r="M921" s="26">
        <v>313789.55966148002</v>
      </c>
      <c r="N921" s="26">
        <v>0</v>
      </c>
      <c r="O921" s="26">
        <v>0</v>
      </c>
      <c r="P921" s="26">
        <v>0</v>
      </c>
      <c r="Q921" s="26">
        <v>0</v>
      </c>
      <c r="R921" s="26">
        <v>0</v>
      </c>
      <c r="S921" s="26">
        <v>327501.54639999999</v>
      </c>
      <c r="T921" s="1">
        <v>36180.013299999999</v>
      </c>
      <c r="U921" s="112">
        <v>69642.443084419996</v>
      </c>
      <c r="V921" s="172"/>
    </row>
    <row r="922" spans="1:22" ht="15" customHeight="1" x14ac:dyDescent="0.25">
      <c r="A922" s="4">
        <f t="shared" si="60"/>
        <v>895</v>
      </c>
      <c r="B922" s="22">
        <f t="shared" si="60"/>
        <v>286</v>
      </c>
      <c r="C922" s="2" t="s">
        <v>261</v>
      </c>
      <c r="D922" s="2" t="s">
        <v>641</v>
      </c>
      <c r="E922" s="173" t="s">
        <v>1394</v>
      </c>
      <c r="F922" s="24">
        <v>4147163.8200000003</v>
      </c>
      <c r="G922" s="26">
        <v>0</v>
      </c>
      <c r="H922" s="26">
        <v>0</v>
      </c>
      <c r="I922" s="26">
        <v>0</v>
      </c>
      <c r="J922" s="26">
        <v>0</v>
      </c>
      <c r="K922" s="26">
        <v>0</v>
      </c>
      <c r="L922" s="26"/>
      <c r="M922" s="26">
        <v>0</v>
      </c>
      <c r="N922" s="26">
        <v>0</v>
      </c>
      <c r="O922" s="26">
        <v>0</v>
      </c>
      <c r="P922" s="26">
        <v>0</v>
      </c>
      <c r="Q922" s="26">
        <v>0</v>
      </c>
      <c r="R922" s="26">
        <v>3611988.9176842803</v>
      </c>
      <c r="S922" s="26">
        <v>414716.38199999998</v>
      </c>
      <c r="T922" s="1">
        <v>41471.638200000001</v>
      </c>
      <c r="U922" s="112">
        <v>78986.882115720015</v>
      </c>
      <c r="V922" s="172"/>
    </row>
    <row r="923" spans="1:22" ht="15" customHeight="1" x14ac:dyDescent="0.25">
      <c r="A923" s="4">
        <f t="shared" si="60"/>
        <v>896</v>
      </c>
      <c r="B923" s="22">
        <f t="shared" si="60"/>
        <v>287</v>
      </c>
      <c r="C923" s="2" t="s">
        <v>261</v>
      </c>
      <c r="D923" s="2" t="s">
        <v>642</v>
      </c>
      <c r="E923" s="173" t="s">
        <v>1394</v>
      </c>
      <c r="F923" s="24">
        <v>7344624.1799999997</v>
      </c>
      <c r="G923" s="26">
        <v>0</v>
      </c>
      <c r="H923" s="26">
        <v>0</v>
      </c>
      <c r="I923" s="26">
        <v>0</v>
      </c>
      <c r="J923" s="26">
        <v>0</v>
      </c>
      <c r="K923" s="26">
        <v>0</v>
      </c>
      <c r="L923" s="26"/>
      <c r="M923" s="26">
        <v>0</v>
      </c>
      <c r="N923" s="26">
        <v>0</v>
      </c>
      <c r="O923" s="26">
        <v>6468704.3002931997</v>
      </c>
      <c r="P923" s="26">
        <v>0</v>
      </c>
      <c r="Q923" s="26">
        <v>0</v>
      </c>
      <c r="R923" s="26">
        <v>0</v>
      </c>
      <c r="S923" s="26">
        <v>661016.17619999999</v>
      </c>
      <c r="T923" s="1">
        <v>73446.241800000003</v>
      </c>
      <c r="U923" s="112">
        <v>141457.46170680001</v>
      </c>
      <c r="V923" s="172"/>
    </row>
    <row r="924" spans="1:22" ht="15" customHeight="1" x14ac:dyDescent="0.25">
      <c r="A924" s="4">
        <f t="shared" si="60"/>
        <v>897</v>
      </c>
      <c r="B924" s="22">
        <f t="shared" si="60"/>
        <v>288</v>
      </c>
      <c r="C924" s="2" t="s">
        <v>261</v>
      </c>
      <c r="D924" s="2" t="s">
        <v>643</v>
      </c>
      <c r="E924" s="173" t="s">
        <v>1394</v>
      </c>
      <c r="F924" s="24">
        <v>34673498.979999997</v>
      </c>
      <c r="G924" s="26">
        <v>0</v>
      </c>
      <c r="H924" s="26">
        <v>0</v>
      </c>
      <c r="I924" s="26">
        <v>0</v>
      </c>
      <c r="J924" s="26">
        <v>0</v>
      </c>
      <c r="K924" s="26">
        <v>0</v>
      </c>
      <c r="L924" s="26"/>
      <c r="M924" s="26">
        <v>0</v>
      </c>
      <c r="N924" s="26">
        <v>0</v>
      </c>
      <c r="O924" s="26">
        <v>30538337.491645198</v>
      </c>
      <c r="P924" s="26">
        <v>0</v>
      </c>
      <c r="Q924" s="26">
        <v>0</v>
      </c>
      <c r="R924" s="26">
        <v>0</v>
      </c>
      <c r="S924" s="26">
        <v>3120614.9081999995</v>
      </c>
      <c r="T924" s="1">
        <v>346734.98979999998</v>
      </c>
      <c r="U924" s="112">
        <v>667811.59035479999</v>
      </c>
      <c r="V924" s="172"/>
    </row>
    <row r="925" spans="1:22" ht="15" customHeight="1" x14ac:dyDescent="0.25">
      <c r="A925" s="4">
        <f t="shared" si="60"/>
        <v>898</v>
      </c>
      <c r="B925" s="22">
        <f t="shared" si="60"/>
        <v>289</v>
      </c>
      <c r="C925" s="2" t="s">
        <v>270</v>
      </c>
      <c r="D925" s="2" t="s">
        <v>271</v>
      </c>
      <c r="E925" s="173" t="s">
        <v>1394</v>
      </c>
      <c r="F925" s="24">
        <v>2266495.0300000003</v>
      </c>
      <c r="G925" s="26">
        <v>1381139.3105580001</v>
      </c>
      <c r="H925" s="26">
        <v>486194.13889200002</v>
      </c>
      <c r="I925" s="26">
        <v>0</v>
      </c>
      <c r="J925" s="26">
        <v>0</v>
      </c>
      <c r="K925" s="26">
        <v>0</v>
      </c>
      <c r="L925" s="26"/>
      <c r="M925" s="26">
        <v>290680.14397799998</v>
      </c>
      <c r="N925" s="26">
        <v>0</v>
      </c>
      <c r="O925" s="26">
        <v>0</v>
      </c>
      <c r="P925" s="26">
        <v>0</v>
      </c>
      <c r="Q925" s="26">
        <v>0</v>
      </c>
      <c r="R925" s="26">
        <v>0</v>
      </c>
      <c r="S925" s="26">
        <v>41290.050000000003</v>
      </c>
      <c r="T925" s="26">
        <v>20000</v>
      </c>
      <c r="U925" s="112">
        <v>47191.38657200001</v>
      </c>
      <c r="V925" s="172"/>
    </row>
    <row r="926" spans="1:22" ht="15" customHeight="1" x14ac:dyDescent="0.25">
      <c r="A926" s="4">
        <f t="shared" ref="A926:B941" si="61">+A925+1</f>
        <v>899</v>
      </c>
      <c r="B926" s="22">
        <f t="shared" si="61"/>
        <v>290</v>
      </c>
      <c r="C926" s="2" t="s">
        <v>645</v>
      </c>
      <c r="D926" s="2" t="s">
        <v>646</v>
      </c>
      <c r="E926" s="173" t="s">
        <v>1394</v>
      </c>
      <c r="F926" s="24">
        <v>62662210.079999991</v>
      </c>
      <c r="G926" s="26">
        <v>0</v>
      </c>
      <c r="H926" s="26">
        <v>0</v>
      </c>
      <c r="I926" s="26">
        <v>4217364.3079906795</v>
      </c>
      <c r="J926" s="26">
        <v>2744703.5403370801</v>
      </c>
      <c r="K926" s="26">
        <v>0</v>
      </c>
      <c r="L926" s="26"/>
      <c r="M926" s="26">
        <v>0</v>
      </c>
      <c r="N926" s="26">
        <v>0</v>
      </c>
      <c r="O926" s="26">
        <v>21741801.005597401</v>
      </c>
      <c r="P926" s="26">
        <v>0</v>
      </c>
      <c r="Q926" s="26">
        <v>11050078.731239939</v>
      </c>
      <c r="R926" s="26">
        <v>14967785.027242739</v>
      </c>
      <c r="S926" s="26">
        <v>6117201.9047999997</v>
      </c>
      <c r="T926" s="1">
        <v>626622.10080000001</v>
      </c>
      <c r="U926" s="112">
        <v>1196653.4619921602</v>
      </c>
      <c r="V926" s="172"/>
    </row>
    <row r="927" spans="1:22" ht="15" customHeight="1" x14ac:dyDescent="0.25">
      <c r="A927" s="4">
        <f t="shared" si="61"/>
        <v>900</v>
      </c>
      <c r="B927" s="22">
        <f t="shared" si="61"/>
        <v>291</v>
      </c>
      <c r="C927" s="2" t="s">
        <v>645</v>
      </c>
      <c r="D927" s="2" t="s">
        <v>647</v>
      </c>
      <c r="E927" s="173" t="s">
        <v>1394</v>
      </c>
      <c r="F927" s="24">
        <v>10704920.850000001</v>
      </c>
      <c r="G927" s="26">
        <v>4162366.3452462004</v>
      </c>
      <c r="H927" s="26">
        <v>1907523.5611068003</v>
      </c>
      <c r="I927" s="26">
        <v>1930197.0630411</v>
      </c>
      <c r="J927" s="26">
        <v>1256191.858278</v>
      </c>
      <c r="K927" s="26">
        <v>0</v>
      </c>
      <c r="L927" s="26"/>
      <c r="M927" s="26">
        <v>126491.2857684</v>
      </c>
      <c r="N927" s="26">
        <v>0</v>
      </c>
      <c r="O927" s="26"/>
      <c r="P927" s="26">
        <v>0</v>
      </c>
      <c r="Q927" s="26"/>
      <c r="R927" s="26"/>
      <c r="S927" s="26">
        <v>1009919.3489999999</v>
      </c>
      <c r="T927" s="1">
        <v>107049.20850000002</v>
      </c>
      <c r="U927" s="112">
        <v>205182.17905950005</v>
      </c>
      <c r="V927" s="172"/>
    </row>
    <row r="928" spans="1:22" ht="15" customHeight="1" x14ac:dyDescent="0.25">
      <c r="A928" s="4">
        <f t="shared" si="61"/>
        <v>901</v>
      </c>
      <c r="B928" s="22">
        <f t="shared" si="61"/>
        <v>292</v>
      </c>
      <c r="C928" s="2" t="s">
        <v>645</v>
      </c>
      <c r="D928" s="2" t="s">
        <v>648</v>
      </c>
      <c r="E928" s="173" t="s">
        <v>1394</v>
      </c>
      <c r="F928" s="24">
        <v>14122401.9</v>
      </c>
      <c r="G928" s="26">
        <v>0</v>
      </c>
      <c r="H928" s="26">
        <v>0</v>
      </c>
      <c r="I928" s="26">
        <v>0</v>
      </c>
      <c r="J928" s="26">
        <v>0</v>
      </c>
      <c r="K928" s="26">
        <v>0</v>
      </c>
      <c r="L928" s="26"/>
      <c r="M928" s="26">
        <v>0</v>
      </c>
      <c r="N928" s="26">
        <v>0</v>
      </c>
      <c r="O928" s="26">
        <v>0</v>
      </c>
      <c r="P928" s="26">
        <v>0</v>
      </c>
      <c r="Q928" s="26">
        <v>5223932.0818213196</v>
      </c>
      <c r="R928" s="26">
        <v>7076030.3425912801</v>
      </c>
      <c r="S928" s="26">
        <v>1412240.19</v>
      </c>
      <c r="T928" s="1">
        <v>141224.019</v>
      </c>
      <c r="U928" s="112">
        <v>268975.26658740005</v>
      </c>
      <c r="V928" s="172"/>
    </row>
    <row r="929" spans="1:22" ht="15" customHeight="1" x14ac:dyDescent="0.25">
      <c r="A929" s="4">
        <f t="shared" si="61"/>
        <v>902</v>
      </c>
      <c r="B929" s="22">
        <f t="shared" si="61"/>
        <v>293</v>
      </c>
      <c r="C929" s="2" t="s">
        <v>645</v>
      </c>
      <c r="D929" s="2" t="s">
        <v>649</v>
      </c>
      <c r="E929" s="173" t="s">
        <v>1394</v>
      </c>
      <c r="F929" s="24">
        <v>16159497.98</v>
      </c>
      <c r="G929" s="26">
        <v>0</v>
      </c>
      <c r="H929" s="26">
        <v>0</v>
      </c>
      <c r="I929" s="26">
        <v>0</v>
      </c>
      <c r="J929" s="26">
        <v>0</v>
      </c>
      <c r="K929" s="26">
        <v>0</v>
      </c>
      <c r="L929" s="26"/>
      <c r="M929" s="26">
        <v>0</v>
      </c>
      <c r="N929" s="26">
        <v>0</v>
      </c>
      <c r="O929" s="26">
        <v>0</v>
      </c>
      <c r="P929" s="26">
        <v>0</v>
      </c>
      <c r="Q929" s="26">
        <v>5977461.9471230991</v>
      </c>
      <c r="R929" s="26">
        <v>8096717.4565498196</v>
      </c>
      <c r="S929" s="26">
        <v>1615949.7980000002</v>
      </c>
      <c r="T929" s="1">
        <v>161594.9798</v>
      </c>
      <c r="U929" s="112">
        <v>307773.79852707998</v>
      </c>
      <c r="V929" s="172"/>
    </row>
    <row r="930" spans="1:22" ht="15" customHeight="1" x14ac:dyDescent="0.25">
      <c r="A930" s="4">
        <f t="shared" si="61"/>
        <v>903</v>
      </c>
      <c r="B930" s="22">
        <f t="shared" si="61"/>
        <v>294</v>
      </c>
      <c r="C930" s="2" t="s">
        <v>281</v>
      </c>
      <c r="D930" s="2" t="s">
        <v>650</v>
      </c>
      <c r="E930" s="173" t="s">
        <v>1394</v>
      </c>
      <c r="F930" s="24">
        <v>11533143.700000001</v>
      </c>
      <c r="G930" s="26">
        <v>2498530.6047538198</v>
      </c>
      <c r="H930" s="26">
        <v>1521682.50827208</v>
      </c>
      <c r="I930" s="26">
        <v>0</v>
      </c>
      <c r="J930" s="26">
        <v>0</v>
      </c>
      <c r="K930" s="26">
        <v>0</v>
      </c>
      <c r="L930" s="26"/>
      <c r="M930" s="26">
        <v>230726.84989368002</v>
      </c>
      <c r="N930" s="26">
        <v>0</v>
      </c>
      <c r="O930" s="26">
        <v>0</v>
      </c>
      <c r="P930" s="26">
        <v>0</v>
      </c>
      <c r="Q930" s="26">
        <v>5869999.6362147005</v>
      </c>
      <c r="R930" s="26">
        <v>0</v>
      </c>
      <c r="S930" s="26">
        <v>1075548.2132000001</v>
      </c>
      <c r="T930" s="1">
        <v>115331.43699999999</v>
      </c>
      <c r="U930" s="112">
        <v>221324.45066571998</v>
      </c>
      <c r="V930" s="172"/>
    </row>
    <row r="931" spans="1:22" ht="15" customHeight="1" x14ac:dyDescent="0.25">
      <c r="A931" s="4">
        <f t="shared" si="61"/>
        <v>904</v>
      </c>
      <c r="B931" s="22">
        <f t="shared" si="61"/>
        <v>295</v>
      </c>
      <c r="C931" s="2" t="s">
        <v>281</v>
      </c>
      <c r="D931" s="2" t="s">
        <v>651</v>
      </c>
      <c r="E931" s="173" t="s">
        <v>1394</v>
      </c>
      <c r="F931" s="24">
        <v>4868667.88</v>
      </c>
      <c r="G931" s="26">
        <v>4335675.3325048797</v>
      </c>
      <c r="H931" s="26">
        <v>0</v>
      </c>
      <c r="I931" s="26">
        <v>0</v>
      </c>
      <c r="J931" s="26">
        <v>0</v>
      </c>
      <c r="K931" s="26">
        <v>0</v>
      </c>
      <c r="L931" s="26"/>
      <c r="M931" s="26">
        <v>0</v>
      </c>
      <c r="N931" s="26">
        <v>0</v>
      </c>
      <c r="O931" s="26">
        <v>0</v>
      </c>
      <c r="P931" s="26">
        <v>0</v>
      </c>
      <c r="Q931" s="26">
        <v>0</v>
      </c>
      <c r="R931" s="26">
        <v>0</v>
      </c>
      <c r="S931" s="26">
        <v>389493.43040000001</v>
      </c>
      <c r="T931" s="1">
        <v>48686.678800000002</v>
      </c>
      <c r="U931" s="112">
        <v>94812.438295119995</v>
      </c>
      <c r="V931" s="172"/>
    </row>
    <row r="932" spans="1:22" ht="15" customHeight="1" x14ac:dyDescent="0.25">
      <c r="A932" s="4">
        <f t="shared" si="61"/>
        <v>905</v>
      </c>
      <c r="B932" s="22">
        <f t="shared" si="61"/>
        <v>296</v>
      </c>
      <c r="C932" s="2" t="s">
        <v>653</v>
      </c>
      <c r="D932" s="2" t="s">
        <v>654</v>
      </c>
      <c r="E932" s="173" t="s">
        <v>1394</v>
      </c>
      <c r="F932" s="24">
        <v>2240606.8000000003</v>
      </c>
      <c r="G932" s="26">
        <v>1274565.6937104</v>
      </c>
      <c r="H932" s="26">
        <v>0</v>
      </c>
      <c r="I932" s="26">
        <v>205380.01112159999</v>
      </c>
      <c r="J932" s="26">
        <v>0</v>
      </c>
      <c r="K932" s="26">
        <v>0</v>
      </c>
      <c r="L932" s="26"/>
      <c r="M932" s="26">
        <v>550046.67328800005</v>
      </c>
      <c r="N932" s="26">
        <v>0</v>
      </c>
      <c r="O932" s="26">
        <v>0</v>
      </c>
      <c r="P932" s="26">
        <v>0</v>
      </c>
      <c r="Q932" s="26">
        <v>0</v>
      </c>
      <c r="R932" s="26">
        <v>0</v>
      </c>
      <c r="S932" s="26">
        <v>143816.53199999998</v>
      </c>
      <c r="T932" s="1">
        <v>22406.067999999999</v>
      </c>
      <c r="U932" s="112">
        <v>44391.821880000003</v>
      </c>
      <c r="V932" s="172"/>
    </row>
    <row r="933" spans="1:22" ht="15" customHeight="1" x14ac:dyDescent="0.25">
      <c r="A933" s="4">
        <f t="shared" si="61"/>
        <v>906</v>
      </c>
      <c r="B933" s="22">
        <f t="shared" si="61"/>
        <v>297</v>
      </c>
      <c r="C933" s="2" t="s">
        <v>284</v>
      </c>
      <c r="D933" s="2" t="s">
        <v>655</v>
      </c>
      <c r="E933" s="173" t="s">
        <v>1394</v>
      </c>
      <c r="F933" s="24">
        <v>17654498.999999996</v>
      </c>
      <c r="G933" s="26">
        <v>1628460.08493168</v>
      </c>
      <c r="H933" s="26">
        <v>991789.85312609992</v>
      </c>
      <c r="I933" s="26">
        <v>467343.41269475996</v>
      </c>
      <c r="J933" s="26">
        <v>398075.80009176</v>
      </c>
      <c r="K933" s="26">
        <v>0</v>
      </c>
      <c r="L933" s="26"/>
      <c r="M933" s="26">
        <v>128870.70136835998</v>
      </c>
      <c r="N933" s="26">
        <v>0</v>
      </c>
      <c r="O933" s="26">
        <v>4617912.3497640006</v>
      </c>
      <c r="P933" s="26">
        <v>0</v>
      </c>
      <c r="Q933" s="26">
        <v>3825868.0898671797</v>
      </c>
      <c r="R933" s="26">
        <v>3402985.3982506199</v>
      </c>
      <c r="S933" s="26">
        <v>1678540.8789000001</v>
      </c>
      <c r="T933" s="1">
        <v>176544.99</v>
      </c>
      <c r="U933" s="112">
        <v>338107.44100553996</v>
      </c>
      <c r="V933" s="172"/>
    </row>
    <row r="934" spans="1:22" ht="15" customHeight="1" x14ac:dyDescent="0.25">
      <c r="A934" s="4">
        <f t="shared" si="61"/>
        <v>907</v>
      </c>
      <c r="B934" s="22">
        <f t="shared" si="61"/>
        <v>298</v>
      </c>
      <c r="C934" s="2" t="s">
        <v>656</v>
      </c>
      <c r="D934" s="2" t="s">
        <v>657</v>
      </c>
      <c r="E934" s="173" t="s">
        <v>1394</v>
      </c>
      <c r="F934" s="24">
        <v>28407174.089999996</v>
      </c>
      <c r="G934" s="26">
        <v>3528803.5193665796</v>
      </c>
      <c r="H934" s="26">
        <v>1630290.48949116</v>
      </c>
      <c r="I934" s="26">
        <v>1651556.89556214</v>
      </c>
      <c r="J934" s="26">
        <v>1066875.7385857201</v>
      </c>
      <c r="K934" s="26">
        <v>0</v>
      </c>
      <c r="L934" s="26"/>
      <c r="M934" s="26">
        <v>0</v>
      </c>
      <c r="N934" s="26">
        <v>0</v>
      </c>
      <c r="O934" s="26">
        <v>8291998.5439787991</v>
      </c>
      <c r="P934" s="26">
        <v>0</v>
      </c>
      <c r="Q934" s="26">
        <v>4283502.7780045196</v>
      </c>
      <c r="R934" s="26">
        <v>4420786.7803209601</v>
      </c>
      <c r="S934" s="26">
        <v>2705347.6532999999</v>
      </c>
      <c r="T934" s="1">
        <v>284071.74089999998</v>
      </c>
      <c r="U934" s="112">
        <v>543939.95049011998</v>
      </c>
      <c r="V934" s="172"/>
    </row>
    <row r="935" spans="1:22" ht="15" customHeight="1" x14ac:dyDescent="0.25">
      <c r="A935" s="4">
        <f t="shared" si="61"/>
        <v>908</v>
      </c>
      <c r="B935" s="22">
        <f t="shared" si="61"/>
        <v>299</v>
      </c>
      <c r="C935" s="2" t="s">
        <v>658</v>
      </c>
      <c r="D935" s="2" t="s">
        <v>659</v>
      </c>
      <c r="E935" s="173" t="s">
        <v>1394</v>
      </c>
      <c r="F935" s="24">
        <v>3720986.77</v>
      </c>
      <c r="G935" s="26">
        <v>0</v>
      </c>
      <c r="H935" s="26">
        <v>0</v>
      </c>
      <c r="I935" s="26">
        <v>0</v>
      </c>
      <c r="J935" s="26">
        <v>0</v>
      </c>
      <c r="K935" s="26">
        <v>0</v>
      </c>
      <c r="L935" s="26"/>
      <c r="M935" s="26">
        <v>0</v>
      </c>
      <c r="N935" s="26">
        <v>0</v>
      </c>
      <c r="O935" s="26">
        <v>0</v>
      </c>
      <c r="P935" s="26">
        <v>0</v>
      </c>
      <c r="Q935" s="26">
        <v>0</v>
      </c>
      <c r="R935" s="26">
        <v>3240808.3112785802</v>
      </c>
      <c r="S935" s="26">
        <v>372098.67700000003</v>
      </c>
      <c r="T935" s="1">
        <v>37209.867700000003</v>
      </c>
      <c r="U935" s="112">
        <v>70869.914021420002</v>
      </c>
      <c r="V935" s="172"/>
    </row>
    <row r="936" spans="1:22" ht="15" customHeight="1" x14ac:dyDescent="0.25">
      <c r="A936" s="4">
        <f t="shared" si="61"/>
        <v>909</v>
      </c>
      <c r="B936" s="22">
        <f t="shared" si="61"/>
        <v>300</v>
      </c>
      <c r="C936" s="2" t="s">
        <v>658</v>
      </c>
      <c r="D936" s="2" t="s">
        <v>660</v>
      </c>
      <c r="E936" s="173" t="s">
        <v>1394</v>
      </c>
      <c r="F936" s="24">
        <v>3538861.67</v>
      </c>
      <c r="G936" s="26">
        <v>0</v>
      </c>
      <c r="H936" s="26">
        <v>0</v>
      </c>
      <c r="I936" s="26">
        <v>0</v>
      </c>
      <c r="J936" s="26">
        <v>0</v>
      </c>
      <c r="K936" s="26">
        <v>0</v>
      </c>
      <c r="L936" s="26"/>
      <c r="M936" s="26">
        <v>0</v>
      </c>
      <c r="N936" s="26">
        <v>0</v>
      </c>
      <c r="O936" s="26">
        <v>0</v>
      </c>
      <c r="P936" s="26">
        <v>0</v>
      </c>
      <c r="Q936" s="26">
        <v>0</v>
      </c>
      <c r="R936" s="26">
        <v>3082185.7269331799</v>
      </c>
      <c r="S936" s="26">
        <v>353886.16700000002</v>
      </c>
      <c r="T936" s="1">
        <v>35388.616699999999</v>
      </c>
      <c r="U936" s="112">
        <v>67401.159366819993</v>
      </c>
      <c r="V936" s="172"/>
    </row>
    <row r="937" spans="1:22" ht="15" customHeight="1" x14ac:dyDescent="0.25">
      <c r="A937" s="4">
        <f t="shared" si="61"/>
        <v>910</v>
      </c>
      <c r="B937" s="22">
        <f t="shared" si="61"/>
        <v>301</v>
      </c>
      <c r="C937" s="2" t="s">
        <v>658</v>
      </c>
      <c r="D937" s="2" t="s">
        <v>661</v>
      </c>
      <c r="E937" s="173" t="s">
        <v>1394</v>
      </c>
      <c r="F937" s="24">
        <v>3814061.75</v>
      </c>
      <c r="G937" s="26">
        <v>0</v>
      </c>
      <c r="H937" s="26">
        <v>0</v>
      </c>
      <c r="I937" s="26">
        <v>0</v>
      </c>
      <c r="J937" s="26">
        <v>0</v>
      </c>
      <c r="K937" s="26">
        <v>0</v>
      </c>
      <c r="L937" s="26"/>
      <c r="M937" s="26">
        <v>0</v>
      </c>
      <c r="N937" s="26">
        <v>0</v>
      </c>
      <c r="O937" s="26">
        <v>0</v>
      </c>
      <c r="P937" s="26">
        <v>0</v>
      </c>
      <c r="Q937" s="26">
        <v>0</v>
      </c>
      <c r="R937" s="26">
        <v>3321872.3374095</v>
      </c>
      <c r="S937" s="26">
        <v>381406.17500000005</v>
      </c>
      <c r="T937" s="1">
        <v>38140.6175</v>
      </c>
      <c r="U937" s="112">
        <v>72642.620090500001</v>
      </c>
      <c r="V937" s="172"/>
    </row>
    <row r="938" spans="1:22" ht="15" customHeight="1" x14ac:dyDescent="0.25">
      <c r="A938" s="4">
        <f t="shared" si="61"/>
        <v>911</v>
      </c>
      <c r="B938" s="22">
        <f t="shared" si="61"/>
        <v>302</v>
      </c>
      <c r="C938" s="2" t="s">
        <v>658</v>
      </c>
      <c r="D938" s="2" t="s">
        <v>662</v>
      </c>
      <c r="E938" s="173" t="s">
        <v>1394</v>
      </c>
      <c r="F938" s="24">
        <v>2854553.36</v>
      </c>
      <c r="G938" s="26">
        <v>0</v>
      </c>
      <c r="H938" s="26">
        <v>0</v>
      </c>
      <c r="I938" s="26">
        <v>0</v>
      </c>
      <c r="J938" s="26">
        <v>0</v>
      </c>
      <c r="K938" s="26">
        <v>0</v>
      </c>
      <c r="L938" s="26"/>
      <c r="M938" s="26">
        <v>0</v>
      </c>
      <c r="N938" s="26">
        <v>0</v>
      </c>
      <c r="O938" s="26">
        <v>2514119.3262863997</v>
      </c>
      <c r="P938" s="26">
        <v>0</v>
      </c>
      <c r="Q938" s="26">
        <v>0</v>
      </c>
      <c r="R938" s="26">
        <v>0</v>
      </c>
      <c r="S938" s="26">
        <v>256909.80239999999</v>
      </c>
      <c r="T938" s="1">
        <v>28545.533599999999</v>
      </c>
      <c r="U938" s="112">
        <v>54978.697713599999</v>
      </c>
      <c r="V938" s="172"/>
    </row>
    <row r="939" spans="1:22" ht="15" customHeight="1" x14ac:dyDescent="0.25">
      <c r="A939" s="4">
        <f t="shared" si="61"/>
        <v>912</v>
      </c>
      <c r="B939" s="22">
        <f t="shared" si="61"/>
        <v>303</v>
      </c>
      <c r="C939" s="2" t="s">
        <v>658</v>
      </c>
      <c r="D939" s="2" t="s">
        <v>663</v>
      </c>
      <c r="E939" s="173" t="s">
        <v>1394</v>
      </c>
      <c r="F939" s="24">
        <v>6225104.4200000009</v>
      </c>
      <c r="G939" s="26">
        <v>0</v>
      </c>
      <c r="H939" s="26">
        <v>0</v>
      </c>
      <c r="I939" s="26">
        <v>0</v>
      </c>
      <c r="J939" s="26">
        <v>0</v>
      </c>
      <c r="K939" s="26">
        <v>0</v>
      </c>
      <c r="L939" s="26"/>
      <c r="M939" s="26">
        <v>0</v>
      </c>
      <c r="N939" s="26">
        <v>0</v>
      </c>
      <c r="O939" s="26">
        <v>2109322.2915828</v>
      </c>
      <c r="P939" s="26">
        <v>0</v>
      </c>
      <c r="Q939" s="26">
        <v>0</v>
      </c>
      <c r="R939" s="26">
        <v>3335894.2177848001</v>
      </c>
      <c r="S939" s="26">
        <v>598561.00980000012</v>
      </c>
      <c r="T939" s="1">
        <v>62251.044200000004</v>
      </c>
      <c r="U939" s="112">
        <v>119075.85663239998</v>
      </c>
      <c r="V939" s="172"/>
    </row>
    <row r="940" spans="1:22" ht="15" customHeight="1" x14ac:dyDescent="0.25">
      <c r="A940" s="4">
        <f t="shared" si="61"/>
        <v>913</v>
      </c>
      <c r="B940" s="22">
        <f t="shared" si="61"/>
        <v>304</v>
      </c>
      <c r="C940" s="2" t="s">
        <v>658</v>
      </c>
      <c r="D940" s="2" t="s">
        <v>664</v>
      </c>
      <c r="E940" s="173" t="s">
        <v>1394</v>
      </c>
      <c r="F940" s="24">
        <v>2527069.34</v>
      </c>
      <c r="G940" s="26">
        <v>0</v>
      </c>
      <c r="H940" s="26">
        <v>0</v>
      </c>
      <c r="I940" s="26">
        <v>0</v>
      </c>
      <c r="J940" s="26">
        <v>0</v>
      </c>
      <c r="K940" s="26">
        <v>0</v>
      </c>
      <c r="L940" s="26"/>
      <c r="M940" s="26">
        <v>0</v>
      </c>
      <c r="N940" s="26">
        <v>0</v>
      </c>
      <c r="O940" s="26">
        <v>2225691.0505115995</v>
      </c>
      <c r="P940" s="26">
        <v>0</v>
      </c>
      <c r="Q940" s="26">
        <v>0</v>
      </c>
      <c r="R940" s="26">
        <v>0</v>
      </c>
      <c r="S940" s="26">
        <v>227436.24059999999</v>
      </c>
      <c r="T940" s="1">
        <v>25270.6934</v>
      </c>
      <c r="U940" s="112">
        <v>48671.355488399997</v>
      </c>
      <c r="V940" s="172"/>
    </row>
    <row r="941" spans="1:22" ht="15" customHeight="1" x14ac:dyDescent="0.25">
      <c r="A941" s="4">
        <f t="shared" si="61"/>
        <v>914</v>
      </c>
      <c r="B941" s="22">
        <f t="shared" si="61"/>
        <v>305</v>
      </c>
      <c r="C941" s="2" t="s">
        <v>658</v>
      </c>
      <c r="D941" s="2" t="s">
        <v>666</v>
      </c>
      <c r="E941" s="173" t="s">
        <v>1394</v>
      </c>
      <c r="F941" s="24">
        <v>2555067.4900000002</v>
      </c>
      <c r="G941" s="26">
        <v>0</v>
      </c>
      <c r="H941" s="26">
        <v>0</v>
      </c>
      <c r="I941" s="26">
        <v>0</v>
      </c>
      <c r="J941" s="26">
        <v>0</v>
      </c>
      <c r="K941" s="26">
        <v>0</v>
      </c>
      <c r="L941" s="26"/>
      <c r="M941" s="26">
        <v>0</v>
      </c>
      <c r="N941" s="26">
        <v>0</v>
      </c>
      <c r="O941" s="26">
        <v>2250350.1411426002</v>
      </c>
      <c r="P941" s="26">
        <v>0</v>
      </c>
      <c r="Q941" s="26">
        <v>0</v>
      </c>
      <c r="R941" s="26">
        <v>0</v>
      </c>
      <c r="S941" s="26">
        <v>229956.0741</v>
      </c>
      <c r="T941" s="1">
        <v>25550.674900000002</v>
      </c>
      <c r="U941" s="112">
        <v>49210.599857400011</v>
      </c>
      <c r="V941" s="172"/>
    </row>
    <row r="942" spans="1:22" ht="15" customHeight="1" x14ac:dyDescent="0.25">
      <c r="A942" s="4">
        <f t="shared" ref="A942:B957" si="62">+A941+1</f>
        <v>915</v>
      </c>
      <c r="B942" s="22">
        <f t="shared" si="62"/>
        <v>306</v>
      </c>
      <c r="C942" s="2" t="s">
        <v>658</v>
      </c>
      <c r="D942" s="2" t="s">
        <v>667</v>
      </c>
      <c r="E942" s="173" t="s">
        <v>1394</v>
      </c>
      <c r="F942" s="24">
        <v>2692226.99</v>
      </c>
      <c r="G942" s="26">
        <v>0</v>
      </c>
      <c r="H942" s="26">
        <v>0</v>
      </c>
      <c r="I942" s="26">
        <v>0</v>
      </c>
      <c r="J942" s="26">
        <v>0</v>
      </c>
      <c r="K942" s="26">
        <v>0</v>
      </c>
      <c r="L942" s="26"/>
      <c r="M942" s="26">
        <v>0</v>
      </c>
      <c r="N942" s="26">
        <v>0</v>
      </c>
      <c r="O942" s="26">
        <v>2371151.9991726</v>
      </c>
      <c r="P942" s="26">
        <v>0</v>
      </c>
      <c r="Q942" s="26">
        <v>0</v>
      </c>
      <c r="R942" s="26">
        <v>0</v>
      </c>
      <c r="S942" s="26">
        <v>242300.42910000001</v>
      </c>
      <c r="T942" s="1">
        <v>26922.269900000003</v>
      </c>
      <c r="U942" s="112">
        <v>51852.291827400011</v>
      </c>
      <c r="V942" s="172"/>
    </row>
    <row r="943" spans="1:22" ht="15" customHeight="1" x14ac:dyDescent="0.25">
      <c r="A943" s="4">
        <f t="shared" si="62"/>
        <v>916</v>
      </c>
      <c r="B943" s="22">
        <f t="shared" si="62"/>
        <v>307</v>
      </c>
      <c r="C943" s="2" t="s">
        <v>658</v>
      </c>
      <c r="D943" s="2" t="s">
        <v>668</v>
      </c>
      <c r="E943" s="173" t="s">
        <v>1394</v>
      </c>
      <c r="F943" s="24">
        <v>2272569.2599999998</v>
      </c>
      <c r="G943" s="26">
        <v>0</v>
      </c>
      <c r="H943" s="26">
        <v>0</v>
      </c>
      <c r="I943" s="26">
        <v>0</v>
      </c>
      <c r="J943" s="26">
        <v>0</v>
      </c>
      <c r="K943" s="26">
        <v>0</v>
      </c>
      <c r="L943" s="26"/>
      <c r="M943" s="26">
        <v>0</v>
      </c>
      <c r="N943" s="26">
        <v>0</v>
      </c>
      <c r="O943" s="26">
        <v>2001542.6500523998</v>
      </c>
      <c r="P943" s="26">
        <v>0</v>
      </c>
      <c r="Q943" s="26">
        <v>0</v>
      </c>
      <c r="R943" s="26">
        <v>0</v>
      </c>
      <c r="S943" s="26">
        <v>204531.23339999997</v>
      </c>
      <c r="T943" s="1">
        <v>22725.692599999998</v>
      </c>
      <c r="U943" s="112">
        <v>43769.683947599995</v>
      </c>
      <c r="V943" s="172"/>
    </row>
    <row r="944" spans="1:22" ht="15" customHeight="1" x14ac:dyDescent="0.25">
      <c r="A944" s="4">
        <f t="shared" si="62"/>
        <v>917</v>
      </c>
      <c r="B944" s="22">
        <f t="shared" si="62"/>
        <v>308</v>
      </c>
      <c r="C944" s="2" t="s">
        <v>658</v>
      </c>
      <c r="D944" s="2" t="s">
        <v>669</v>
      </c>
      <c r="E944" s="173" t="s">
        <v>1394</v>
      </c>
      <c r="F944" s="24">
        <v>2571425.96</v>
      </c>
      <c r="G944" s="26">
        <v>0</v>
      </c>
      <c r="H944" s="26">
        <v>0</v>
      </c>
      <c r="I944" s="26">
        <v>0</v>
      </c>
      <c r="J944" s="26">
        <v>0</v>
      </c>
      <c r="K944" s="26">
        <v>0</v>
      </c>
      <c r="L944" s="26"/>
      <c r="M944" s="26">
        <v>0</v>
      </c>
      <c r="N944" s="26">
        <v>0</v>
      </c>
      <c r="O944" s="26">
        <v>2264757.7000104003</v>
      </c>
      <c r="P944" s="26">
        <v>0</v>
      </c>
      <c r="Q944" s="26">
        <v>0</v>
      </c>
      <c r="R944" s="26">
        <v>0</v>
      </c>
      <c r="S944" s="26">
        <v>231428.3364</v>
      </c>
      <c r="T944" s="1">
        <v>25714.259600000001</v>
      </c>
      <c r="U944" s="112">
        <v>49525.663989600005</v>
      </c>
      <c r="V944" s="172"/>
    </row>
    <row r="945" spans="1:22" ht="15" customHeight="1" x14ac:dyDescent="0.25">
      <c r="A945" s="4">
        <f t="shared" si="62"/>
        <v>918</v>
      </c>
      <c r="B945" s="22">
        <f t="shared" si="62"/>
        <v>309</v>
      </c>
      <c r="C945" s="2" t="s">
        <v>658</v>
      </c>
      <c r="D945" s="2" t="s">
        <v>670</v>
      </c>
      <c r="E945" s="173" t="s">
        <v>1394</v>
      </c>
      <c r="F945" s="24">
        <v>5942182.3000000007</v>
      </c>
      <c r="G945" s="26">
        <v>0</v>
      </c>
      <c r="H945" s="26">
        <v>0</v>
      </c>
      <c r="I945" s="26">
        <v>0</v>
      </c>
      <c r="J945" s="26">
        <v>0</v>
      </c>
      <c r="K945" s="26">
        <v>0</v>
      </c>
      <c r="L945" s="26"/>
      <c r="M945" s="26">
        <v>0</v>
      </c>
      <c r="N945" s="26">
        <v>0</v>
      </c>
      <c r="O945" s="26">
        <v>2013456.5961803999</v>
      </c>
      <c r="P945" s="26">
        <v>0</v>
      </c>
      <c r="Q945" s="26">
        <v>0</v>
      </c>
      <c r="R945" s="26">
        <v>3184282.5866913605</v>
      </c>
      <c r="S945" s="26">
        <v>571357.26540000003</v>
      </c>
      <c r="T945" s="1">
        <v>59421.822999999997</v>
      </c>
      <c r="U945" s="112">
        <v>113664.02872823999</v>
      </c>
      <c r="V945" s="172"/>
    </row>
    <row r="946" spans="1:22" ht="15" customHeight="1" x14ac:dyDescent="0.25">
      <c r="A946" s="4">
        <f t="shared" si="62"/>
        <v>919</v>
      </c>
      <c r="B946" s="22">
        <f t="shared" si="62"/>
        <v>310</v>
      </c>
      <c r="C946" s="2" t="s">
        <v>658</v>
      </c>
      <c r="D946" s="2" t="s">
        <v>671</v>
      </c>
      <c r="E946" s="173" t="s">
        <v>1394</v>
      </c>
      <c r="F946" s="24">
        <v>6076284.1199999992</v>
      </c>
      <c r="G946" s="26">
        <v>0</v>
      </c>
      <c r="H946" s="26">
        <v>0</v>
      </c>
      <c r="I946" s="26">
        <v>0</v>
      </c>
      <c r="J946" s="26">
        <v>0</v>
      </c>
      <c r="K946" s="26">
        <v>0</v>
      </c>
      <c r="L946" s="26"/>
      <c r="M946" s="26">
        <v>0</v>
      </c>
      <c r="N946" s="26">
        <v>0</v>
      </c>
      <c r="O946" s="26">
        <v>2058895.8311417999</v>
      </c>
      <c r="P946" s="26">
        <v>0</v>
      </c>
      <c r="Q946" s="26">
        <v>0</v>
      </c>
      <c r="R946" s="26">
        <v>3256144.7486546994</v>
      </c>
      <c r="S946" s="26">
        <v>584251.52630000003</v>
      </c>
      <c r="T946" s="1">
        <v>60762.841199999995</v>
      </c>
      <c r="U946" s="112">
        <v>116229.17270349999</v>
      </c>
      <c r="V946" s="172"/>
    </row>
    <row r="947" spans="1:22" ht="15" customHeight="1" x14ac:dyDescent="0.25">
      <c r="A947" s="4">
        <f t="shared" si="62"/>
        <v>920</v>
      </c>
      <c r="B947" s="22">
        <f t="shared" si="62"/>
        <v>311</v>
      </c>
      <c r="C947" s="2" t="s">
        <v>658</v>
      </c>
      <c r="D947" s="2" t="s">
        <v>672</v>
      </c>
      <c r="E947" s="173" t="s">
        <v>1394</v>
      </c>
      <c r="F947" s="24">
        <v>2348069.9</v>
      </c>
      <c r="G947" s="26">
        <v>0</v>
      </c>
      <c r="H947" s="26">
        <v>0</v>
      </c>
      <c r="I947" s="26">
        <v>0</v>
      </c>
      <c r="J947" s="26">
        <v>0</v>
      </c>
      <c r="K947" s="26">
        <v>0</v>
      </c>
      <c r="L947" s="26"/>
      <c r="M947" s="26">
        <v>0</v>
      </c>
      <c r="N947" s="26">
        <v>0</v>
      </c>
      <c r="O947" s="26">
        <v>2068039.0837259996</v>
      </c>
      <c r="P947" s="26">
        <v>0</v>
      </c>
      <c r="Q947" s="26">
        <v>0</v>
      </c>
      <c r="R947" s="26">
        <v>0</v>
      </c>
      <c r="S947" s="26">
        <v>211326.291</v>
      </c>
      <c r="T947" s="1">
        <v>23480.699000000001</v>
      </c>
      <c r="U947" s="112">
        <v>45223.826273999999</v>
      </c>
      <c r="V947" s="172"/>
    </row>
    <row r="948" spans="1:22" ht="15" customHeight="1" x14ac:dyDescent="0.25">
      <c r="A948" s="4">
        <f t="shared" si="62"/>
        <v>921</v>
      </c>
      <c r="B948" s="22">
        <f t="shared" si="62"/>
        <v>312</v>
      </c>
      <c r="C948" s="2" t="s">
        <v>658</v>
      </c>
      <c r="D948" s="2" t="s">
        <v>673</v>
      </c>
      <c r="E948" s="173" t="s">
        <v>1394</v>
      </c>
      <c r="F948" s="24">
        <v>2325734.2999999998</v>
      </c>
      <c r="G948" s="26">
        <v>0</v>
      </c>
      <c r="H948" s="26">
        <v>0</v>
      </c>
      <c r="I948" s="26">
        <v>0</v>
      </c>
      <c r="J948" s="26">
        <v>0</v>
      </c>
      <c r="K948" s="26">
        <v>0</v>
      </c>
      <c r="L948" s="26"/>
      <c r="M948" s="26">
        <v>0</v>
      </c>
      <c r="N948" s="26">
        <v>0</v>
      </c>
      <c r="O948" s="26">
        <v>2048367.2273819998</v>
      </c>
      <c r="P948" s="26">
        <v>0</v>
      </c>
      <c r="Q948" s="26">
        <v>0</v>
      </c>
      <c r="R948" s="26">
        <v>0</v>
      </c>
      <c r="S948" s="26">
        <v>209316.08699999997</v>
      </c>
      <c r="T948" s="1">
        <v>23257.342999999997</v>
      </c>
      <c r="U948" s="112">
        <v>44793.642618000005</v>
      </c>
      <c r="V948" s="172"/>
    </row>
    <row r="949" spans="1:22" ht="15" customHeight="1" x14ac:dyDescent="0.25">
      <c r="A949" s="4">
        <f t="shared" si="62"/>
        <v>922</v>
      </c>
      <c r="B949" s="22">
        <f t="shared" si="62"/>
        <v>313</v>
      </c>
      <c r="C949" s="2" t="s">
        <v>674</v>
      </c>
      <c r="D949" s="2" t="s">
        <v>675</v>
      </c>
      <c r="E949" s="173" t="s">
        <v>1394</v>
      </c>
      <c r="F949" s="24">
        <v>4801727.3399999989</v>
      </c>
      <c r="G949" s="26">
        <v>2405495.4171779994</v>
      </c>
      <c r="H949" s="26">
        <v>0</v>
      </c>
      <c r="I949" s="26">
        <v>322933.33207800006</v>
      </c>
      <c r="J949" s="26">
        <v>1351930.9678559999</v>
      </c>
      <c r="K949" s="26">
        <v>0</v>
      </c>
      <c r="L949" s="26"/>
      <c r="M949" s="26">
        <v>533282.64855599997</v>
      </c>
      <c r="N949" s="26">
        <v>0</v>
      </c>
      <c r="O949" s="26">
        <v>0</v>
      </c>
      <c r="P949" s="26">
        <v>0</v>
      </c>
      <c r="Q949" s="26">
        <v>0</v>
      </c>
      <c r="R949" s="26">
        <v>0</v>
      </c>
      <c r="S949" s="26">
        <v>64693.96</v>
      </c>
      <c r="T949" s="26">
        <v>22500</v>
      </c>
      <c r="U949" s="112">
        <v>100891.01433199999</v>
      </c>
      <c r="V949" s="172"/>
    </row>
    <row r="950" spans="1:22" ht="15" customHeight="1" x14ac:dyDescent="0.25">
      <c r="A950" s="4">
        <f t="shared" si="62"/>
        <v>923</v>
      </c>
      <c r="B950" s="22">
        <f t="shared" si="62"/>
        <v>314</v>
      </c>
      <c r="C950" s="2" t="s">
        <v>1336</v>
      </c>
      <c r="D950" s="2" t="s">
        <v>676</v>
      </c>
      <c r="E950" s="173" t="s">
        <v>1394</v>
      </c>
      <c r="F950" s="24">
        <v>18138776.329999998</v>
      </c>
      <c r="G950" s="26">
        <v>0</v>
      </c>
      <c r="H950" s="26">
        <v>0</v>
      </c>
      <c r="I950" s="26">
        <v>0</v>
      </c>
      <c r="J950" s="26">
        <v>0</v>
      </c>
      <c r="K950" s="26">
        <v>0</v>
      </c>
      <c r="L950" s="26"/>
      <c r="M950" s="26">
        <v>0</v>
      </c>
      <c r="N950" s="26">
        <v>0</v>
      </c>
      <c r="O950" s="26">
        <v>15975545.8648842</v>
      </c>
      <c r="P950" s="26">
        <v>0</v>
      </c>
      <c r="Q950" s="26">
        <v>0</v>
      </c>
      <c r="R950" s="26">
        <v>0</v>
      </c>
      <c r="S950" s="26">
        <v>1632489.8696999997</v>
      </c>
      <c r="T950" s="1">
        <v>181387.76329999999</v>
      </c>
      <c r="U950" s="112">
        <v>349352.8321158</v>
      </c>
      <c r="V950" s="172"/>
    </row>
    <row r="951" spans="1:22" ht="15" customHeight="1" x14ac:dyDescent="0.25">
      <c r="A951" s="4">
        <f t="shared" si="62"/>
        <v>924</v>
      </c>
      <c r="B951" s="22">
        <f t="shared" si="62"/>
        <v>315</v>
      </c>
      <c r="C951" s="2" t="s">
        <v>1336</v>
      </c>
      <c r="D951" s="2" t="s">
        <v>677</v>
      </c>
      <c r="E951" s="173" t="s">
        <v>1394</v>
      </c>
      <c r="F951" s="24">
        <v>8976789.9100000001</v>
      </c>
      <c r="G951" s="26">
        <v>0</v>
      </c>
      <c r="H951" s="26">
        <v>0</v>
      </c>
      <c r="I951" s="26">
        <v>0</v>
      </c>
      <c r="J951" s="26">
        <v>0</v>
      </c>
      <c r="K951" s="26">
        <v>0</v>
      </c>
      <c r="L951" s="26"/>
      <c r="M951" s="26">
        <v>0</v>
      </c>
      <c r="N951" s="26">
        <v>0</v>
      </c>
      <c r="O951" s="26">
        <v>7906217.9453333998</v>
      </c>
      <c r="P951" s="26">
        <v>0</v>
      </c>
      <c r="Q951" s="26">
        <v>0</v>
      </c>
      <c r="R951" s="26">
        <v>0</v>
      </c>
      <c r="S951" s="26">
        <v>807911.0919</v>
      </c>
      <c r="T951" s="1">
        <v>89767.89910000001</v>
      </c>
      <c r="U951" s="112">
        <v>172892.97366659998</v>
      </c>
      <c r="V951" s="172"/>
    </row>
    <row r="952" spans="1:22" ht="15" customHeight="1" x14ac:dyDescent="0.25">
      <c r="A952" s="4">
        <f t="shared" si="62"/>
        <v>925</v>
      </c>
      <c r="B952" s="22">
        <f t="shared" si="62"/>
        <v>316</v>
      </c>
      <c r="C952" s="2" t="s">
        <v>303</v>
      </c>
      <c r="D952" s="2" t="s">
        <v>678</v>
      </c>
      <c r="E952" s="173" t="s">
        <v>1394</v>
      </c>
      <c r="F952" s="24">
        <v>2665334.4900000002</v>
      </c>
      <c r="G952" s="26">
        <v>0</v>
      </c>
      <c r="H952" s="26">
        <v>0</v>
      </c>
      <c r="I952" s="26">
        <v>0</v>
      </c>
      <c r="J952" s="26">
        <v>0</v>
      </c>
      <c r="K952" s="26">
        <v>0</v>
      </c>
      <c r="L952" s="26"/>
      <c r="M952" s="26">
        <v>0</v>
      </c>
      <c r="N952" s="26">
        <v>0</v>
      </c>
      <c r="O952" s="26">
        <v>0</v>
      </c>
      <c r="P952" s="26">
        <v>0</v>
      </c>
      <c r="Q952" s="26">
        <v>0</v>
      </c>
      <c r="R952" s="26">
        <v>2321383.7354034605</v>
      </c>
      <c r="S952" s="26">
        <v>266533.44900000002</v>
      </c>
      <c r="T952" s="1">
        <v>26653.344900000004</v>
      </c>
      <c r="U952" s="112">
        <v>50763.960696540009</v>
      </c>
      <c r="V952" s="172"/>
    </row>
    <row r="953" spans="1:22" ht="15" customHeight="1" x14ac:dyDescent="0.25">
      <c r="A953" s="4">
        <f t="shared" si="62"/>
        <v>926</v>
      </c>
      <c r="B953" s="22">
        <f t="shared" si="62"/>
        <v>317</v>
      </c>
      <c r="C953" s="2" t="s">
        <v>303</v>
      </c>
      <c r="D953" s="2" t="s">
        <v>679</v>
      </c>
      <c r="E953" s="173" t="s">
        <v>1394</v>
      </c>
      <c r="F953" s="24">
        <v>1574001.34</v>
      </c>
      <c r="G953" s="26">
        <v>0</v>
      </c>
      <c r="H953" s="26">
        <v>0</v>
      </c>
      <c r="I953" s="26">
        <v>0</v>
      </c>
      <c r="J953" s="26">
        <v>0</v>
      </c>
      <c r="K953" s="26">
        <v>1062819.2208135601</v>
      </c>
      <c r="L953" s="26"/>
      <c r="M953" s="26">
        <v>0</v>
      </c>
      <c r="N953" s="26">
        <v>0</v>
      </c>
      <c r="O953" s="26">
        <v>0</v>
      </c>
      <c r="P953" s="26">
        <v>0</v>
      </c>
      <c r="Q953" s="26">
        <v>0</v>
      </c>
      <c r="R953" s="26">
        <v>0</v>
      </c>
      <c r="S953" s="26">
        <v>472200.402</v>
      </c>
      <c r="T953" s="1">
        <v>15740.013400000002</v>
      </c>
      <c r="U953" s="112">
        <v>23241.703786440004</v>
      </c>
      <c r="V953" s="172"/>
    </row>
    <row r="954" spans="1:22" ht="15" customHeight="1" x14ac:dyDescent="0.25">
      <c r="A954" s="4">
        <f t="shared" si="62"/>
        <v>927</v>
      </c>
      <c r="B954" s="22">
        <f t="shared" si="62"/>
        <v>318</v>
      </c>
      <c r="C954" s="2" t="s">
        <v>303</v>
      </c>
      <c r="D954" s="2" t="s">
        <v>680</v>
      </c>
      <c r="E954" s="173" t="s">
        <v>1394</v>
      </c>
      <c r="F954" s="24">
        <v>458770.53</v>
      </c>
      <c r="G954" s="26">
        <v>0</v>
      </c>
      <c r="H954" s="26">
        <v>0</v>
      </c>
      <c r="I954" s="26">
        <v>0</v>
      </c>
      <c r="J954" s="26">
        <v>0</v>
      </c>
      <c r="K954" s="26">
        <v>309777.46005402005</v>
      </c>
      <c r="L954" s="26"/>
      <c r="M954" s="26">
        <v>0</v>
      </c>
      <c r="N954" s="26">
        <v>0</v>
      </c>
      <c r="O954" s="26">
        <v>0</v>
      </c>
      <c r="P954" s="26">
        <v>0</v>
      </c>
      <c r="Q954" s="26">
        <v>0</v>
      </c>
      <c r="R954" s="26">
        <v>0</v>
      </c>
      <c r="S954" s="26">
        <v>137631.15900000001</v>
      </c>
      <c r="T954" s="1">
        <v>4587.7053000000005</v>
      </c>
      <c r="U954" s="112">
        <v>6774.2056459800015</v>
      </c>
      <c r="V954" s="172"/>
    </row>
    <row r="955" spans="1:22" ht="15" customHeight="1" x14ac:dyDescent="0.25">
      <c r="A955" s="4">
        <f t="shared" si="62"/>
        <v>928</v>
      </c>
      <c r="B955" s="22">
        <f t="shared" si="62"/>
        <v>319</v>
      </c>
      <c r="C955" s="2" t="s">
        <v>303</v>
      </c>
      <c r="D955" s="2" t="s">
        <v>681</v>
      </c>
      <c r="E955" s="173" t="s">
        <v>1394</v>
      </c>
      <c r="F955" s="24">
        <v>404572.72000000003</v>
      </c>
      <c r="G955" s="26">
        <v>0</v>
      </c>
      <c r="H955" s="26">
        <v>0</v>
      </c>
      <c r="I955" s="26">
        <v>0</v>
      </c>
      <c r="J955" s="26">
        <v>0</v>
      </c>
      <c r="K955" s="26">
        <v>318383.06</v>
      </c>
      <c r="L955" s="26"/>
      <c r="M955" s="26">
        <v>0</v>
      </c>
      <c r="N955" s="26">
        <v>0</v>
      </c>
      <c r="O955" s="26">
        <v>0</v>
      </c>
      <c r="P955" s="26">
        <v>0</v>
      </c>
      <c r="Q955" s="26">
        <v>0</v>
      </c>
      <c r="R955" s="26">
        <v>0</v>
      </c>
      <c r="S955" s="26">
        <v>80238.25</v>
      </c>
      <c r="T955" s="1">
        <v>3333.33</v>
      </c>
      <c r="U955" s="112">
        <v>2618.08</v>
      </c>
      <c r="V955" s="172"/>
    </row>
    <row r="956" spans="1:22" ht="15" customHeight="1" x14ac:dyDescent="0.25">
      <c r="A956" s="4">
        <f t="shared" si="62"/>
        <v>929</v>
      </c>
      <c r="B956" s="22">
        <f t="shared" si="62"/>
        <v>320</v>
      </c>
      <c r="C956" s="2" t="s">
        <v>303</v>
      </c>
      <c r="D956" s="2" t="s">
        <v>682</v>
      </c>
      <c r="E956" s="173" t="s">
        <v>1394</v>
      </c>
      <c r="F956" s="24">
        <v>10298921.344755998</v>
      </c>
      <c r="G956" s="26">
        <v>0</v>
      </c>
      <c r="H956" s="26">
        <v>0</v>
      </c>
      <c r="I956" s="26">
        <v>518593.19407433993</v>
      </c>
      <c r="J956" s="26">
        <v>441723.40086419997</v>
      </c>
      <c r="K956" s="26">
        <v>0</v>
      </c>
      <c r="L956" s="26"/>
      <c r="M956" s="26">
        <v>0</v>
      </c>
      <c r="N956" s="26">
        <v>0</v>
      </c>
      <c r="O956" s="26">
        <v>0</v>
      </c>
      <c r="P956" s="26">
        <v>0</v>
      </c>
      <c r="Q956" s="26">
        <v>4683365.93</v>
      </c>
      <c r="R956" s="26">
        <v>3776159.2612711801</v>
      </c>
      <c r="S956" s="26">
        <v>655002.76150000002</v>
      </c>
      <c r="T956" s="1">
        <v>57059.5383</v>
      </c>
      <c r="U956" s="112">
        <v>167017.25874628001</v>
      </c>
      <c r="V956" s="172"/>
    </row>
    <row r="957" spans="1:22" ht="15" customHeight="1" x14ac:dyDescent="0.25">
      <c r="A957" s="4">
        <f t="shared" si="62"/>
        <v>930</v>
      </c>
      <c r="B957" s="22">
        <f t="shared" si="62"/>
        <v>321</v>
      </c>
      <c r="C957" s="2" t="s">
        <v>306</v>
      </c>
      <c r="D957" s="2" t="s">
        <v>683</v>
      </c>
      <c r="E957" s="173" t="s">
        <v>1394</v>
      </c>
      <c r="F957" s="24">
        <v>1452392.59</v>
      </c>
      <c r="G957" s="26">
        <v>0</v>
      </c>
      <c r="H957" s="26">
        <v>0</v>
      </c>
      <c r="I957" s="26">
        <v>672323.62980174005</v>
      </c>
      <c r="J957" s="26">
        <v>572666.75863487995</v>
      </c>
      <c r="K957" s="26">
        <v>0</v>
      </c>
      <c r="L957" s="26"/>
      <c r="M957" s="26">
        <v>0</v>
      </c>
      <c r="N957" s="26">
        <v>0</v>
      </c>
      <c r="O957" s="26">
        <v>0</v>
      </c>
      <c r="P957" s="26">
        <v>0</v>
      </c>
      <c r="Q957" s="26">
        <v>0</v>
      </c>
      <c r="R957" s="26">
        <v>0</v>
      </c>
      <c r="S957" s="26">
        <v>165652.85740000004</v>
      </c>
      <c r="T957" s="1">
        <v>14523.925900000002</v>
      </c>
      <c r="U957" s="112">
        <v>27225.418263380001</v>
      </c>
      <c r="V957" s="172"/>
    </row>
    <row r="958" spans="1:22" ht="15" customHeight="1" x14ac:dyDescent="0.25">
      <c r="A958" s="4">
        <f t="shared" ref="A958:B971" si="63">+A957+1</f>
        <v>931</v>
      </c>
      <c r="B958" s="22">
        <f t="shared" si="63"/>
        <v>322</v>
      </c>
      <c r="C958" s="2" t="s">
        <v>306</v>
      </c>
      <c r="D958" s="2" t="s">
        <v>684</v>
      </c>
      <c r="E958" s="173" t="s">
        <v>1394</v>
      </c>
      <c r="F958" s="24">
        <v>2193864.8199999998</v>
      </c>
      <c r="G958" s="26">
        <v>0</v>
      </c>
      <c r="H958" s="26">
        <v>0</v>
      </c>
      <c r="I958" s="26">
        <v>0</v>
      </c>
      <c r="J958" s="26">
        <v>0</v>
      </c>
      <c r="K958" s="26">
        <v>1481372.1178678798</v>
      </c>
      <c r="L958" s="26"/>
      <c r="M958" s="26">
        <v>0</v>
      </c>
      <c r="N958" s="26">
        <v>0</v>
      </c>
      <c r="O958" s="26">
        <v>0</v>
      </c>
      <c r="P958" s="26">
        <v>0</v>
      </c>
      <c r="Q958" s="26">
        <v>0</v>
      </c>
      <c r="R958" s="26">
        <v>0</v>
      </c>
      <c r="S958" s="26">
        <v>658159.44599999988</v>
      </c>
      <c r="T958" s="1">
        <v>21938.6482</v>
      </c>
      <c r="U958" s="112">
        <v>32394.607932119998</v>
      </c>
      <c r="V958" s="172"/>
    </row>
    <row r="959" spans="1:22" ht="15" customHeight="1" x14ac:dyDescent="0.25">
      <c r="A959" s="4">
        <f t="shared" si="63"/>
        <v>932</v>
      </c>
      <c r="B959" s="22">
        <f t="shared" si="63"/>
        <v>323</v>
      </c>
      <c r="C959" s="2" t="s">
        <v>306</v>
      </c>
      <c r="D959" s="2" t="s">
        <v>307</v>
      </c>
      <c r="E959" s="173" t="s">
        <v>1394</v>
      </c>
      <c r="F959" s="24">
        <v>788252.6100000001</v>
      </c>
      <c r="G959" s="26">
        <v>0</v>
      </c>
      <c r="H959" s="26">
        <v>0</v>
      </c>
      <c r="I959" s="26">
        <v>0</v>
      </c>
      <c r="J959" s="26">
        <v>0</v>
      </c>
      <c r="K959" s="26">
        <v>532254.96286074002</v>
      </c>
      <c r="L959" s="26"/>
      <c r="M959" s="26">
        <v>0</v>
      </c>
      <c r="N959" s="26">
        <v>0</v>
      </c>
      <c r="O959" s="26">
        <v>0</v>
      </c>
      <c r="P959" s="26">
        <v>0</v>
      </c>
      <c r="Q959" s="26">
        <v>0</v>
      </c>
      <c r="R959" s="26">
        <v>0</v>
      </c>
      <c r="S959" s="26">
        <v>236475.783</v>
      </c>
      <c r="T959" s="1">
        <v>7882.5261</v>
      </c>
      <c r="U959" s="112">
        <v>11639.338039260001</v>
      </c>
      <c r="V959" s="172"/>
    </row>
    <row r="960" spans="1:22" ht="15" customHeight="1" x14ac:dyDescent="0.25">
      <c r="A960" s="4">
        <f t="shared" si="63"/>
        <v>933</v>
      </c>
      <c r="B960" s="22">
        <f t="shared" si="63"/>
        <v>324</v>
      </c>
      <c r="C960" s="2" t="s">
        <v>306</v>
      </c>
      <c r="D960" s="2" t="s">
        <v>308</v>
      </c>
      <c r="E960" s="173" t="s">
        <v>1394</v>
      </c>
      <c r="F960" s="24">
        <v>777873.09999999986</v>
      </c>
      <c r="G960" s="26">
        <v>0</v>
      </c>
      <c r="H960" s="26">
        <v>0</v>
      </c>
      <c r="I960" s="26">
        <v>0</v>
      </c>
      <c r="J960" s="26">
        <v>0</v>
      </c>
      <c r="K960" s="26">
        <v>525246.36480539991</v>
      </c>
      <c r="L960" s="26"/>
      <c r="M960" s="26">
        <v>0</v>
      </c>
      <c r="N960" s="26">
        <v>0</v>
      </c>
      <c r="O960" s="26">
        <v>0</v>
      </c>
      <c r="P960" s="26">
        <v>0</v>
      </c>
      <c r="Q960" s="26">
        <v>0</v>
      </c>
      <c r="R960" s="26">
        <v>0</v>
      </c>
      <c r="S960" s="26">
        <v>233361.93</v>
      </c>
      <c r="T960" s="1">
        <v>7778.7309999999998</v>
      </c>
      <c r="U960" s="112">
        <v>11486.074194599998</v>
      </c>
      <c r="V960" s="172"/>
    </row>
    <row r="961" spans="1:22" ht="15" customHeight="1" x14ac:dyDescent="0.25">
      <c r="A961" s="4">
        <f t="shared" si="63"/>
        <v>934</v>
      </c>
      <c r="B961" s="22">
        <f t="shared" si="63"/>
        <v>325</v>
      </c>
      <c r="C961" s="2" t="s">
        <v>306</v>
      </c>
      <c r="D961" s="2" t="s">
        <v>685</v>
      </c>
      <c r="E961" s="173" t="s">
        <v>1394</v>
      </c>
      <c r="F961" s="24">
        <v>2117492.21</v>
      </c>
      <c r="G961" s="26">
        <v>0</v>
      </c>
      <c r="H961" s="26">
        <v>0</v>
      </c>
      <c r="I961" s="26">
        <v>0</v>
      </c>
      <c r="J961" s="26">
        <v>0</v>
      </c>
      <c r="K961" s="26">
        <v>1859152.43</v>
      </c>
      <c r="L961" s="26"/>
      <c r="M961" s="26">
        <v>0</v>
      </c>
      <c r="N961" s="26">
        <v>0</v>
      </c>
      <c r="O961" s="26">
        <v>0</v>
      </c>
      <c r="P961" s="26">
        <v>0</v>
      </c>
      <c r="Q961" s="26">
        <v>0</v>
      </c>
      <c r="R961" s="26">
        <v>0</v>
      </c>
      <c r="S961" s="26">
        <v>240887.95</v>
      </c>
      <c r="T961" s="1">
        <v>3333.33</v>
      </c>
      <c r="U961" s="112">
        <v>14118.5</v>
      </c>
      <c r="V961" s="172"/>
    </row>
    <row r="962" spans="1:22" ht="15" customHeight="1" x14ac:dyDescent="0.25">
      <c r="A962" s="4">
        <f t="shared" si="63"/>
        <v>935</v>
      </c>
      <c r="B962" s="22">
        <f t="shared" si="63"/>
        <v>326</v>
      </c>
      <c r="C962" s="2" t="s">
        <v>306</v>
      </c>
      <c r="D962" s="2" t="s">
        <v>310</v>
      </c>
      <c r="E962" s="173" t="s">
        <v>1394</v>
      </c>
      <c r="F962" s="24">
        <v>15335711.040000001</v>
      </c>
      <c r="G962" s="26">
        <v>0</v>
      </c>
      <c r="H962" s="26">
        <v>0</v>
      </c>
      <c r="I962" s="26">
        <v>0</v>
      </c>
      <c r="J962" s="26">
        <v>1531596.9957119999</v>
      </c>
      <c r="K962" s="26">
        <v>0</v>
      </c>
      <c r="L962" s="26"/>
      <c r="M962" s="26">
        <v>0</v>
      </c>
      <c r="N962" s="26">
        <v>0</v>
      </c>
      <c r="O962" s="26">
        <v>11903940.0760896</v>
      </c>
      <c r="P962" s="26">
        <v>0</v>
      </c>
      <c r="Q962" s="26">
        <v>0</v>
      </c>
      <c r="R962" s="26">
        <v>0</v>
      </c>
      <c r="S962" s="26">
        <v>1453008.8736</v>
      </c>
      <c r="T962" s="1">
        <v>153357.11040000001</v>
      </c>
      <c r="U962" s="112">
        <v>293807.98419839999</v>
      </c>
      <c r="V962" s="172"/>
    </row>
    <row r="963" spans="1:22" ht="15" customHeight="1" x14ac:dyDescent="0.25">
      <c r="A963" s="4">
        <f t="shared" si="63"/>
        <v>936</v>
      </c>
      <c r="B963" s="22">
        <f t="shared" si="63"/>
        <v>327</v>
      </c>
      <c r="C963" s="2" t="s">
        <v>306</v>
      </c>
      <c r="D963" s="2" t="s">
        <v>687</v>
      </c>
      <c r="E963" s="173" t="s">
        <v>1394</v>
      </c>
      <c r="F963" s="24">
        <v>3106032.07</v>
      </c>
      <c r="G963" s="26">
        <v>0</v>
      </c>
      <c r="H963" s="26">
        <v>0</v>
      </c>
      <c r="I963" s="26">
        <v>0</v>
      </c>
      <c r="J963" s="26">
        <v>0</v>
      </c>
      <c r="K963" s="26">
        <v>2097298.4587543798</v>
      </c>
      <c r="L963" s="26"/>
      <c r="M963" s="26">
        <v>0</v>
      </c>
      <c r="N963" s="26">
        <v>0</v>
      </c>
      <c r="O963" s="26">
        <v>0</v>
      </c>
      <c r="P963" s="26">
        <v>0</v>
      </c>
      <c r="Q963" s="26">
        <v>0</v>
      </c>
      <c r="R963" s="26">
        <v>0</v>
      </c>
      <c r="S963" s="26">
        <v>931809.62099999993</v>
      </c>
      <c r="T963" s="1">
        <v>31060.3207</v>
      </c>
      <c r="U963" s="112">
        <v>45863.669545620003</v>
      </c>
      <c r="V963" s="172"/>
    </row>
    <row r="964" spans="1:22" ht="15" customHeight="1" x14ac:dyDescent="0.25">
      <c r="A964" s="4">
        <f t="shared" si="63"/>
        <v>937</v>
      </c>
      <c r="B964" s="22">
        <f t="shared" si="63"/>
        <v>328</v>
      </c>
      <c r="C964" s="2" t="s">
        <v>306</v>
      </c>
      <c r="D964" s="2" t="s">
        <v>688</v>
      </c>
      <c r="E964" s="173" t="s">
        <v>1394</v>
      </c>
      <c r="F964" s="24">
        <v>2418721.4499999997</v>
      </c>
      <c r="G964" s="26">
        <v>0</v>
      </c>
      <c r="H964" s="26">
        <v>0</v>
      </c>
      <c r="I964" s="26">
        <v>0</v>
      </c>
      <c r="J964" s="26">
        <v>0</v>
      </c>
      <c r="K964" s="26">
        <v>1633202.9595693001</v>
      </c>
      <c r="L964" s="26"/>
      <c r="M964" s="26">
        <v>0</v>
      </c>
      <c r="N964" s="26">
        <v>0</v>
      </c>
      <c r="O964" s="26">
        <v>0</v>
      </c>
      <c r="P964" s="26">
        <v>0</v>
      </c>
      <c r="Q964" s="26">
        <v>0</v>
      </c>
      <c r="R964" s="26">
        <v>0</v>
      </c>
      <c r="S964" s="26">
        <v>725616.43500000006</v>
      </c>
      <c r="T964" s="1">
        <v>24187.214500000002</v>
      </c>
      <c r="U964" s="112">
        <v>35714.840930700004</v>
      </c>
      <c r="V964" s="172"/>
    </row>
    <row r="965" spans="1:22" ht="15" customHeight="1" x14ac:dyDescent="0.25">
      <c r="A965" s="4">
        <f t="shared" si="63"/>
        <v>938</v>
      </c>
      <c r="B965" s="22">
        <f t="shared" si="63"/>
        <v>329</v>
      </c>
      <c r="C965" s="2" t="s">
        <v>306</v>
      </c>
      <c r="D965" s="2" t="s">
        <v>689</v>
      </c>
      <c r="E965" s="173" t="s">
        <v>1394</v>
      </c>
      <c r="F965" s="24">
        <v>2113977.0099999998</v>
      </c>
      <c r="G965" s="26">
        <v>0</v>
      </c>
      <c r="H965" s="26">
        <v>0</v>
      </c>
      <c r="I965" s="26">
        <v>0</v>
      </c>
      <c r="J965" s="26">
        <v>0</v>
      </c>
      <c r="K965" s="26">
        <v>1427429.1523703397</v>
      </c>
      <c r="L965" s="26"/>
      <c r="M965" s="26">
        <v>0</v>
      </c>
      <c r="N965" s="26">
        <v>0</v>
      </c>
      <c r="O965" s="26">
        <v>0</v>
      </c>
      <c r="P965" s="26">
        <v>0</v>
      </c>
      <c r="Q965" s="26">
        <v>0</v>
      </c>
      <c r="R965" s="26">
        <v>0</v>
      </c>
      <c r="S965" s="26">
        <v>634193.10299999989</v>
      </c>
      <c r="T965" s="1">
        <v>21139.770099999998</v>
      </c>
      <c r="U965" s="112">
        <v>31214.98452966</v>
      </c>
      <c r="V965" s="172"/>
    </row>
    <row r="966" spans="1:22" ht="15" customHeight="1" x14ac:dyDescent="0.25">
      <c r="A966" s="4">
        <f t="shared" si="63"/>
        <v>939</v>
      </c>
      <c r="B966" s="22">
        <f t="shared" si="63"/>
        <v>330</v>
      </c>
      <c r="C966" s="2" t="s">
        <v>306</v>
      </c>
      <c r="D966" s="2" t="s">
        <v>691</v>
      </c>
      <c r="E966" s="173" t="s">
        <v>1394</v>
      </c>
      <c r="F966" s="24">
        <v>2208671.61</v>
      </c>
      <c r="G966" s="26">
        <v>0</v>
      </c>
      <c r="H966" s="26">
        <v>0</v>
      </c>
      <c r="I966" s="26">
        <v>0</v>
      </c>
      <c r="J966" s="26">
        <v>0</v>
      </c>
      <c r="K966" s="26">
        <v>1491370.1659067399</v>
      </c>
      <c r="L966" s="26"/>
      <c r="M966" s="26">
        <v>0</v>
      </c>
      <c r="N966" s="26">
        <v>0</v>
      </c>
      <c r="O966" s="26">
        <v>0</v>
      </c>
      <c r="P966" s="26">
        <v>0</v>
      </c>
      <c r="Q966" s="26">
        <v>0</v>
      </c>
      <c r="R966" s="26">
        <v>0</v>
      </c>
      <c r="S966" s="26">
        <v>662601.48299999989</v>
      </c>
      <c r="T966" s="1">
        <v>22086.716099999998</v>
      </c>
      <c r="U966" s="112">
        <v>32613.244993259996</v>
      </c>
      <c r="V966" s="172"/>
    </row>
    <row r="967" spans="1:22" ht="15" customHeight="1" x14ac:dyDescent="0.25">
      <c r="A967" s="4">
        <f t="shared" si="63"/>
        <v>940</v>
      </c>
      <c r="B967" s="22">
        <f t="shared" si="63"/>
        <v>331</v>
      </c>
      <c r="C967" s="2" t="s">
        <v>306</v>
      </c>
      <c r="D967" s="2" t="s">
        <v>692</v>
      </c>
      <c r="E967" s="173" t="s">
        <v>1394</v>
      </c>
      <c r="F967" s="24">
        <v>6417929.1893379986</v>
      </c>
      <c r="G967" s="26">
        <v>2736613.7104324196</v>
      </c>
      <c r="H967" s="26">
        <v>0</v>
      </c>
      <c r="I967" s="26">
        <v>1280803.3788694199</v>
      </c>
      <c r="J967" s="26">
        <v>849765.59</v>
      </c>
      <c r="K967" s="26">
        <v>511029.86662728002</v>
      </c>
      <c r="L967" s="26"/>
      <c r="M967" s="26">
        <v>140523.24640871998</v>
      </c>
      <c r="N967" s="26">
        <v>0</v>
      </c>
      <c r="O967" s="26">
        <v>0</v>
      </c>
      <c r="P967" s="26">
        <v>0</v>
      </c>
      <c r="Q967" s="26">
        <v>0</v>
      </c>
      <c r="R967" s="26">
        <v>0</v>
      </c>
      <c r="S967" s="26">
        <v>731735.25000000012</v>
      </c>
      <c r="T967" s="1">
        <v>56969.515600000006</v>
      </c>
      <c r="U967" s="112">
        <v>110488.63140016003</v>
      </c>
      <c r="V967" s="172"/>
    </row>
    <row r="968" spans="1:22" ht="15" customHeight="1" x14ac:dyDescent="0.25">
      <c r="A968" s="4">
        <f t="shared" si="63"/>
        <v>941</v>
      </c>
      <c r="B968" s="22">
        <f t="shared" si="63"/>
        <v>332</v>
      </c>
      <c r="C968" s="2" t="s">
        <v>318</v>
      </c>
      <c r="D968" s="2" t="s">
        <v>319</v>
      </c>
      <c r="E968" s="173" t="s">
        <v>1394</v>
      </c>
      <c r="F968" s="24">
        <v>8244525.5600000005</v>
      </c>
      <c r="G968" s="26">
        <v>2840646.1065309597</v>
      </c>
      <c r="H968" s="26">
        <v>0</v>
      </c>
      <c r="I968" s="26">
        <v>0</v>
      </c>
      <c r="J968" s="26">
        <v>0</v>
      </c>
      <c r="K968" s="26">
        <v>372998.95774470002</v>
      </c>
      <c r="L968" s="26"/>
      <c r="M968" s="26">
        <v>0</v>
      </c>
      <c r="N968" s="26">
        <v>0</v>
      </c>
      <c r="O968" s="26">
        <v>3965332.8467970002</v>
      </c>
      <c r="P968" s="26">
        <v>0</v>
      </c>
      <c r="Q968" s="26">
        <v>0</v>
      </c>
      <c r="R968" s="26">
        <v>0</v>
      </c>
      <c r="S968" s="26">
        <v>826112.68629999994</v>
      </c>
      <c r="T968" s="1">
        <v>82445.255600000004</v>
      </c>
      <c r="U968" s="112">
        <v>156989.70702734002</v>
      </c>
      <c r="V968" s="172"/>
    </row>
    <row r="969" spans="1:22" ht="15" customHeight="1" x14ac:dyDescent="0.25">
      <c r="A969" s="4">
        <f t="shared" si="63"/>
        <v>942</v>
      </c>
      <c r="B969" s="22">
        <f t="shared" si="63"/>
        <v>333</v>
      </c>
      <c r="C969" s="2" t="s">
        <v>318</v>
      </c>
      <c r="D969" s="2" t="s">
        <v>320</v>
      </c>
      <c r="E969" s="173" t="s">
        <v>1394</v>
      </c>
      <c r="F969" s="24">
        <v>1558608.81</v>
      </c>
      <c r="G969" s="26">
        <v>0</v>
      </c>
      <c r="H969" s="26">
        <v>0</v>
      </c>
      <c r="I969" s="26">
        <v>0</v>
      </c>
      <c r="J969" s="26">
        <v>0</v>
      </c>
      <c r="K969" s="26">
        <v>0</v>
      </c>
      <c r="L969" s="26"/>
      <c r="M969" s="26">
        <v>0</v>
      </c>
      <c r="N969" s="26">
        <v>0</v>
      </c>
      <c r="O969" s="26">
        <v>1372729.1233194</v>
      </c>
      <c r="P969" s="26">
        <v>0</v>
      </c>
      <c r="Q969" s="26">
        <v>0</v>
      </c>
      <c r="R969" s="26">
        <v>0</v>
      </c>
      <c r="S969" s="26">
        <v>140274.7929</v>
      </c>
      <c r="T969" s="1">
        <v>15586.088100000001</v>
      </c>
      <c r="U969" s="112">
        <v>30018.805680599999</v>
      </c>
      <c r="V969" s="172"/>
    </row>
    <row r="970" spans="1:22" ht="15" customHeight="1" x14ac:dyDescent="0.25">
      <c r="A970" s="4">
        <f t="shared" si="63"/>
        <v>943</v>
      </c>
      <c r="B970" s="22">
        <f t="shared" si="63"/>
        <v>334</v>
      </c>
      <c r="C970" s="2" t="s">
        <v>318</v>
      </c>
      <c r="D970" s="2" t="s">
        <v>321</v>
      </c>
      <c r="E970" s="173" t="s">
        <v>1394</v>
      </c>
      <c r="F970" s="24">
        <v>1558608.81</v>
      </c>
      <c r="G970" s="26">
        <v>0</v>
      </c>
      <c r="H970" s="26">
        <v>0</v>
      </c>
      <c r="I970" s="26">
        <v>0</v>
      </c>
      <c r="J970" s="26">
        <v>0</v>
      </c>
      <c r="K970" s="26">
        <v>0</v>
      </c>
      <c r="L970" s="26"/>
      <c r="M970" s="26">
        <v>0</v>
      </c>
      <c r="N970" s="26">
        <v>0</v>
      </c>
      <c r="O970" s="26">
        <v>1474400.3113559999</v>
      </c>
      <c r="P970" s="26">
        <v>0</v>
      </c>
      <c r="Q970" s="26">
        <v>0</v>
      </c>
      <c r="R970" s="26">
        <v>0</v>
      </c>
      <c r="S970" s="26">
        <v>40801.769999999997</v>
      </c>
      <c r="T970" s="26">
        <v>11164.58</v>
      </c>
      <c r="U970" s="112">
        <v>32242.148644000004</v>
      </c>
      <c r="V970" s="172"/>
    </row>
    <row r="971" spans="1:22" ht="15" customHeight="1" x14ac:dyDescent="0.25">
      <c r="A971" s="4">
        <f t="shared" si="63"/>
        <v>944</v>
      </c>
      <c r="B971" s="22">
        <f t="shared" si="63"/>
        <v>335</v>
      </c>
      <c r="C971" s="2" t="s">
        <v>322</v>
      </c>
      <c r="D971" s="2" t="s">
        <v>323</v>
      </c>
      <c r="E971" s="173" t="s">
        <v>1394</v>
      </c>
      <c r="F971" s="24">
        <v>5109764.9099999992</v>
      </c>
      <c r="G971" s="26">
        <v>1361586.0065152799</v>
      </c>
      <c r="H971" s="26">
        <v>0</v>
      </c>
      <c r="I971" s="26">
        <v>187744.24647593999</v>
      </c>
      <c r="J971" s="26">
        <v>0</v>
      </c>
      <c r="K971" s="26">
        <v>0</v>
      </c>
      <c r="L971" s="26"/>
      <c r="M971" s="26">
        <v>336900.47534303996</v>
      </c>
      <c r="N971" s="26">
        <v>0</v>
      </c>
      <c r="O971" s="26">
        <v>0</v>
      </c>
      <c r="P971" s="26">
        <v>0</v>
      </c>
      <c r="Q971" s="26">
        <v>0</v>
      </c>
      <c r="R971" s="26">
        <v>2625004.2658383599</v>
      </c>
      <c r="S971" s="26">
        <v>448780.69420000003</v>
      </c>
      <c r="T971" s="1">
        <v>51097.649100000002</v>
      </c>
      <c r="U971" s="112">
        <v>98651.572527380005</v>
      </c>
      <c r="V971" s="172"/>
    </row>
    <row r="972" spans="1:22" s="64" customFormat="1" x14ac:dyDescent="0.25">
      <c r="A972" s="54"/>
      <c r="B972" s="55"/>
      <c r="C972" s="144"/>
      <c r="D972" s="60" t="s">
        <v>1363</v>
      </c>
      <c r="E972" s="173"/>
      <c r="F972" s="53">
        <v>7081766396.7186556</v>
      </c>
      <c r="G972" s="53">
        <v>1252103100.5720346</v>
      </c>
      <c r="H972" s="53">
        <v>453321370.28445518</v>
      </c>
      <c r="I972" s="53">
        <v>434891039.32758731</v>
      </c>
      <c r="J972" s="53">
        <v>367487601.59009945</v>
      </c>
      <c r="K972" s="53">
        <v>129982652.05287053</v>
      </c>
      <c r="L972" s="53">
        <v>0</v>
      </c>
      <c r="M972" s="53">
        <v>63529803.362666622</v>
      </c>
      <c r="N972" s="53">
        <v>0</v>
      </c>
      <c r="O972" s="53">
        <v>1198948497.6103675</v>
      </c>
      <c r="P972" s="53">
        <v>155720639.24927533</v>
      </c>
      <c r="Q972" s="53">
        <v>1417386571.3811731</v>
      </c>
      <c r="R972" s="53">
        <v>760673217.75543034</v>
      </c>
      <c r="S972" s="53">
        <v>637902108.83228624</v>
      </c>
      <c r="T972" s="53">
        <v>66967067.811726764</v>
      </c>
      <c r="U972" s="114">
        <v>142852726.88868475</v>
      </c>
      <c r="V972" s="172"/>
    </row>
    <row r="973" spans="1:22" ht="15" customHeight="1" x14ac:dyDescent="0.25">
      <c r="A973" s="4">
        <f>+A971+1</f>
        <v>945</v>
      </c>
      <c r="B973" s="22">
        <v>1</v>
      </c>
      <c r="C973" s="2" t="s">
        <v>697</v>
      </c>
      <c r="D973" s="2" t="s">
        <v>698</v>
      </c>
      <c r="E973" s="173" t="s">
        <v>1394</v>
      </c>
      <c r="F973" s="24">
        <v>17794596</v>
      </c>
      <c r="G973" s="26">
        <v>0</v>
      </c>
      <c r="H973" s="26">
        <v>0</v>
      </c>
      <c r="I973" s="26">
        <v>0</v>
      </c>
      <c r="J973" s="26">
        <v>0</v>
      </c>
      <c r="K973" s="26">
        <v>0</v>
      </c>
      <c r="L973" s="26"/>
      <c r="M973" s="26">
        <v>0</v>
      </c>
      <c r="N973" s="26">
        <v>0</v>
      </c>
      <c r="O973" s="26">
        <v>15672412.481039999</v>
      </c>
      <c r="P973" s="26">
        <v>0</v>
      </c>
      <c r="Q973" s="26">
        <v>0</v>
      </c>
      <c r="R973" s="26">
        <v>0</v>
      </c>
      <c r="S973" s="26">
        <v>1601513.64</v>
      </c>
      <c r="T973" s="1">
        <v>177945.96</v>
      </c>
      <c r="U973" s="112">
        <v>342723.91895999998</v>
      </c>
      <c r="V973" s="172"/>
    </row>
    <row r="974" spans="1:22" ht="15" customHeight="1" x14ac:dyDescent="0.25">
      <c r="A974" s="4">
        <f t="shared" ref="A974:B989" si="64">+A973+1</f>
        <v>946</v>
      </c>
      <c r="B974" s="22">
        <f t="shared" si="64"/>
        <v>2</v>
      </c>
      <c r="C974" s="2" t="s">
        <v>697</v>
      </c>
      <c r="D974" s="2" t="s">
        <v>699</v>
      </c>
      <c r="E974" s="173" t="s">
        <v>1394</v>
      </c>
      <c r="F974" s="24">
        <v>5516150.6245547542</v>
      </c>
      <c r="G974" s="26">
        <v>4565756.2689250316</v>
      </c>
      <c r="H974" s="26">
        <v>0</v>
      </c>
      <c r="I974" s="26">
        <v>0</v>
      </c>
      <c r="J974" s="26">
        <v>0</v>
      </c>
      <c r="K974" s="26">
        <v>0</v>
      </c>
      <c r="L974" s="26"/>
      <c r="M974" s="26">
        <v>373174.61155392334</v>
      </c>
      <c r="N974" s="26">
        <v>0</v>
      </c>
      <c r="O974" s="26">
        <v>0</v>
      </c>
      <c r="P974" s="26">
        <v>0</v>
      </c>
      <c r="Q974" s="26">
        <v>0</v>
      </c>
      <c r="R974" s="26">
        <v>0</v>
      </c>
      <c r="S974" s="26">
        <v>414053.82249993231</v>
      </c>
      <c r="T974" s="1">
        <v>55161.506245547534</v>
      </c>
      <c r="U974" s="112">
        <v>108004.41533031844</v>
      </c>
      <c r="V974" s="172"/>
    </row>
    <row r="975" spans="1:22" ht="15" customHeight="1" x14ac:dyDescent="0.25">
      <c r="A975" s="4">
        <f t="shared" si="64"/>
        <v>947</v>
      </c>
      <c r="B975" s="22">
        <f t="shared" si="64"/>
        <v>3</v>
      </c>
      <c r="C975" s="2" t="s">
        <v>697</v>
      </c>
      <c r="D975" s="2" t="s">
        <v>700</v>
      </c>
      <c r="E975" s="173" t="s">
        <v>1394</v>
      </c>
      <c r="F975" s="24">
        <v>3949769.5149232973</v>
      </c>
      <c r="G975" s="26">
        <v>3597070.04</v>
      </c>
      <c r="H975" s="26">
        <v>0</v>
      </c>
      <c r="I975" s="26">
        <v>0</v>
      </c>
      <c r="J975" s="26">
        <v>0</v>
      </c>
      <c r="K975" s="26">
        <v>0</v>
      </c>
      <c r="L975" s="26"/>
      <c r="M975" s="26">
        <v>269001.86492329749</v>
      </c>
      <c r="N975" s="26">
        <v>0</v>
      </c>
      <c r="O975" s="26">
        <v>0</v>
      </c>
      <c r="P975" s="26">
        <v>0</v>
      </c>
      <c r="Q975" s="26">
        <v>0</v>
      </c>
      <c r="R975" s="26">
        <v>0</v>
      </c>
      <c r="S975" s="26">
        <v>28876.78</v>
      </c>
      <c r="T975" s="1">
        <v>10000</v>
      </c>
      <c r="U975" s="112">
        <v>44820.83</v>
      </c>
      <c r="V975" s="172"/>
    </row>
    <row r="976" spans="1:22" ht="15" customHeight="1" x14ac:dyDescent="0.25">
      <c r="A976" s="4">
        <f t="shared" si="64"/>
        <v>948</v>
      </c>
      <c r="B976" s="22">
        <f t="shared" si="64"/>
        <v>4</v>
      </c>
      <c r="C976" s="2" t="s">
        <v>74</v>
      </c>
      <c r="D976" s="2" t="s">
        <v>701</v>
      </c>
      <c r="E976" s="173" t="s">
        <v>1394</v>
      </c>
      <c r="F976" s="24">
        <v>29603700.840000004</v>
      </c>
      <c r="G976" s="26">
        <v>12966620.036643</v>
      </c>
      <c r="H976" s="26">
        <v>6246443.2957088398</v>
      </c>
      <c r="I976" s="26">
        <v>3814719.10351812</v>
      </c>
      <c r="J976" s="26">
        <v>2570628.0509279999</v>
      </c>
      <c r="K976" s="26">
        <v>0</v>
      </c>
      <c r="L976" s="26"/>
      <c r="M976" s="26">
        <v>418822.00892279996</v>
      </c>
      <c r="N976" s="26">
        <v>0</v>
      </c>
      <c r="O976" s="26">
        <v>0</v>
      </c>
      <c r="P976" s="26">
        <v>0</v>
      </c>
      <c r="Q976" s="26">
        <v>0</v>
      </c>
      <c r="R976" s="26">
        <v>0</v>
      </c>
      <c r="S976" s="26">
        <v>2721487.1549999998</v>
      </c>
      <c r="T976" s="1">
        <v>296037.00840000005</v>
      </c>
      <c r="U976" s="112">
        <v>568944.18087924004</v>
      </c>
      <c r="V976" s="172"/>
    </row>
    <row r="977" spans="1:22" ht="15" customHeight="1" x14ac:dyDescent="0.25">
      <c r="A977" s="4">
        <f t="shared" si="64"/>
        <v>949</v>
      </c>
      <c r="B977" s="22">
        <f t="shared" si="64"/>
        <v>5</v>
      </c>
      <c r="C977" s="2" t="s">
        <v>74</v>
      </c>
      <c r="D977" s="2" t="s">
        <v>702</v>
      </c>
      <c r="E977" s="173" t="s">
        <v>1394</v>
      </c>
      <c r="F977" s="24">
        <v>7839473.0600000015</v>
      </c>
      <c r="G977" s="26">
        <v>0</v>
      </c>
      <c r="H977" s="26">
        <v>0</v>
      </c>
      <c r="I977" s="26">
        <v>4022569.2098600399</v>
      </c>
      <c r="J977" s="26">
        <v>2710692.1801008</v>
      </c>
      <c r="K977" s="26">
        <v>0</v>
      </c>
      <c r="L977" s="26"/>
      <c r="M977" s="26">
        <v>0</v>
      </c>
      <c r="N977" s="26">
        <v>0</v>
      </c>
      <c r="O977" s="26">
        <v>0</v>
      </c>
      <c r="P977" s="26">
        <v>0</v>
      </c>
      <c r="Q977" s="26">
        <v>0</v>
      </c>
      <c r="R977" s="26">
        <v>0</v>
      </c>
      <c r="S977" s="26">
        <v>880574.14999999991</v>
      </c>
      <c r="T977" s="1">
        <v>78394.730599999995</v>
      </c>
      <c r="U977" s="112">
        <v>147242.78943916</v>
      </c>
      <c r="V977" s="172"/>
    </row>
    <row r="978" spans="1:22" ht="15" customHeight="1" x14ac:dyDescent="0.25">
      <c r="A978" s="4">
        <f t="shared" si="64"/>
        <v>950</v>
      </c>
      <c r="B978" s="22">
        <f t="shared" si="64"/>
        <v>6</v>
      </c>
      <c r="C978" s="2" t="s">
        <v>1365</v>
      </c>
      <c r="D978" s="2" t="s">
        <v>332</v>
      </c>
      <c r="E978" s="173" t="s">
        <v>1394</v>
      </c>
      <c r="F978" s="24">
        <v>12232599.059540246</v>
      </c>
      <c r="G978" s="26">
        <v>0</v>
      </c>
      <c r="H978" s="26">
        <v>0</v>
      </c>
      <c r="I978" s="26">
        <v>0</v>
      </c>
      <c r="J978" s="26">
        <v>0</v>
      </c>
      <c r="K978" s="26">
        <v>0</v>
      </c>
      <c r="L978" s="26"/>
      <c r="M978" s="26">
        <v>0</v>
      </c>
      <c r="N978" s="26">
        <v>0</v>
      </c>
      <c r="O978" s="26">
        <v>10773739.295699477</v>
      </c>
      <c r="P978" s="26">
        <v>0</v>
      </c>
      <c r="Q978" s="26">
        <v>0</v>
      </c>
      <c r="R978" s="26">
        <v>0</v>
      </c>
      <c r="S978" s="26">
        <v>1100933.9153586221</v>
      </c>
      <c r="T978" s="1">
        <v>122325.99059540246</v>
      </c>
      <c r="U978" s="112">
        <v>235599.85788674516</v>
      </c>
      <c r="V978" s="172"/>
    </row>
    <row r="979" spans="1:22" ht="15" customHeight="1" x14ac:dyDescent="0.25">
      <c r="A979" s="4">
        <f t="shared" si="64"/>
        <v>951</v>
      </c>
      <c r="B979" s="22">
        <f t="shared" si="64"/>
        <v>7</v>
      </c>
      <c r="C979" s="2" t="s">
        <v>1365</v>
      </c>
      <c r="D979" s="2" t="s">
        <v>335</v>
      </c>
      <c r="E979" s="173" t="s">
        <v>1394</v>
      </c>
      <c r="F979" s="24">
        <v>9697051.4923279285</v>
      </c>
      <c r="G979" s="26">
        <v>6428049.5552969025</v>
      </c>
      <c r="H979" s="26">
        <v>0</v>
      </c>
      <c r="I979" s="26">
        <v>1899550.3606906722</v>
      </c>
      <c r="J979" s="26">
        <v>0</v>
      </c>
      <c r="K979" s="26">
        <v>0</v>
      </c>
      <c r="L979" s="26"/>
      <c r="M979" s="26">
        <v>285589.26987220609</v>
      </c>
      <c r="N979" s="26">
        <v>0</v>
      </c>
      <c r="O979" s="26">
        <v>0</v>
      </c>
      <c r="P979" s="26">
        <v>0</v>
      </c>
      <c r="Q979" s="26">
        <v>0</v>
      </c>
      <c r="R979" s="26">
        <v>0</v>
      </c>
      <c r="S979" s="26">
        <v>798538.78870673361</v>
      </c>
      <c r="T979" s="1">
        <v>96970.51492327929</v>
      </c>
      <c r="U979" s="112">
        <v>188353.00283813541</v>
      </c>
      <c r="V979" s="172"/>
    </row>
    <row r="980" spans="1:22" ht="15" customHeight="1" x14ac:dyDescent="0.25">
      <c r="A980" s="4">
        <f t="shared" si="64"/>
        <v>952</v>
      </c>
      <c r="B980" s="22">
        <f t="shared" si="64"/>
        <v>8</v>
      </c>
      <c r="C980" s="2" t="s">
        <v>1365</v>
      </c>
      <c r="D980" s="2" t="s">
        <v>340</v>
      </c>
      <c r="E980" s="173" t="s">
        <v>1394</v>
      </c>
      <c r="F980" s="24">
        <v>23542253.379726686</v>
      </c>
      <c r="G980" s="26">
        <v>9139483.8463669065</v>
      </c>
      <c r="H980" s="26">
        <v>3911901.5457636653</v>
      </c>
      <c r="I980" s="26">
        <v>3492077.6109207738</v>
      </c>
      <c r="J980" s="26">
        <v>3688350.5075333579</v>
      </c>
      <c r="K980" s="26">
        <v>0</v>
      </c>
      <c r="L980" s="26"/>
      <c r="M980" s="26">
        <v>379458.89215323428</v>
      </c>
      <c r="N980" s="26">
        <v>0</v>
      </c>
      <c r="O980" s="26">
        <v>0</v>
      </c>
      <c r="P980" s="26">
        <v>0</v>
      </c>
      <c r="Q980" s="26">
        <v>0</v>
      </c>
      <c r="R980" s="26">
        <v>0</v>
      </c>
      <c r="S980" s="26">
        <v>2244831.6606259868</v>
      </c>
      <c r="T980" s="1">
        <v>235422.53379726686</v>
      </c>
      <c r="U980" s="112">
        <v>450726.78256549343</v>
      </c>
      <c r="V980" s="172"/>
    </row>
    <row r="981" spans="1:22" ht="15" customHeight="1" x14ac:dyDescent="0.25">
      <c r="A981" s="4">
        <f t="shared" si="64"/>
        <v>953</v>
      </c>
      <c r="B981" s="22">
        <f t="shared" si="64"/>
        <v>9</v>
      </c>
      <c r="C981" s="2" t="s">
        <v>1365</v>
      </c>
      <c r="D981" s="2" t="s">
        <v>708</v>
      </c>
      <c r="E981" s="173" t="s">
        <v>1394</v>
      </c>
      <c r="F981" s="24">
        <v>17451465.54755237</v>
      </c>
      <c r="G981" s="26"/>
      <c r="H981" s="26"/>
      <c r="I981" s="26">
        <v>6509638.5673844106</v>
      </c>
      <c r="J981" s="26">
        <v>4159957.4733218304</v>
      </c>
      <c r="K981" s="26">
        <v>0</v>
      </c>
      <c r="L981" s="26"/>
      <c r="M981" s="26">
        <v>978696.30838074186</v>
      </c>
      <c r="N981" s="26">
        <v>0</v>
      </c>
      <c r="O981" s="26">
        <v>0</v>
      </c>
      <c r="P981" s="26">
        <v>0</v>
      </c>
      <c r="Q981" s="26">
        <v>0</v>
      </c>
      <c r="R981" s="26">
        <v>0</v>
      </c>
      <c r="S981" s="26">
        <v>4391061.0735815065</v>
      </c>
      <c r="T981" s="1">
        <v>482934.91690454783</v>
      </c>
      <c r="U981" s="112">
        <v>929177.20797933068</v>
      </c>
      <c r="V981" s="172"/>
    </row>
    <row r="982" spans="1:22" ht="15" customHeight="1" x14ac:dyDescent="0.25">
      <c r="A982" s="4">
        <f t="shared" si="64"/>
        <v>954</v>
      </c>
      <c r="B982" s="22">
        <f t="shared" si="64"/>
        <v>10</v>
      </c>
      <c r="C982" s="2" t="s">
        <v>1365</v>
      </c>
      <c r="D982" s="2" t="s">
        <v>709</v>
      </c>
      <c r="E982" s="173" t="s">
        <v>1394</v>
      </c>
      <c r="F982" s="24">
        <v>15808905.389055278</v>
      </c>
      <c r="G982" s="26"/>
      <c r="H982" s="26">
        <v>3731295.6153194085</v>
      </c>
      <c r="I982" s="26"/>
      <c r="J982" s="26">
        <v>1761163.7517451742</v>
      </c>
      <c r="K982" s="26">
        <v>0</v>
      </c>
      <c r="L982" s="26"/>
      <c r="M982" s="26">
        <v>414341.84684359434</v>
      </c>
      <c r="N982" s="26">
        <v>0</v>
      </c>
      <c r="O982" s="26">
        <v>0</v>
      </c>
      <c r="P982" s="26">
        <v>6484485.0506936051</v>
      </c>
      <c r="Q982" s="26">
        <v>0</v>
      </c>
      <c r="R982" s="26">
        <v>0</v>
      </c>
      <c r="S982" s="26">
        <v>2603530.7000675485</v>
      </c>
      <c r="T982" s="1">
        <v>278908.47860174207</v>
      </c>
      <c r="U982" s="112">
        <v>535179.94578420522</v>
      </c>
      <c r="V982" s="172"/>
    </row>
    <row r="983" spans="1:22" ht="15" customHeight="1" x14ac:dyDescent="0.25">
      <c r="A983" s="4">
        <f t="shared" si="64"/>
        <v>955</v>
      </c>
      <c r="B983" s="22">
        <f t="shared" si="64"/>
        <v>11</v>
      </c>
      <c r="C983" s="2" t="s">
        <v>1365</v>
      </c>
      <c r="D983" s="2" t="s">
        <v>348</v>
      </c>
      <c r="E983" s="173" t="s">
        <v>1394</v>
      </c>
      <c r="F983" s="24">
        <v>27882965.040892042</v>
      </c>
      <c r="G983" s="26">
        <v>9323379.5626275707</v>
      </c>
      <c r="H983" s="26">
        <v>3730241.0353664667</v>
      </c>
      <c r="I983" s="26">
        <v>2755148.176549369</v>
      </c>
      <c r="J983" s="26">
        <v>1760665.9922058834</v>
      </c>
      <c r="K983" s="26">
        <v>0</v>
      </c>
      <c r="L983" s="26"/>
      <c r="M983" s="26">
        <v>414224.74097732303</v>
      </c>
      <c r="N983" s="26">
        <v>0</v>
      </c>
      <c r="O983" s="26">
        <v>0</v>
      </c>
      <c r="P983" s="26">
        <v>6482652.3339526588</v>
      </c>
      <c r="Q983" s="26">
        <v>0</v>
      </c>
      <c r="R983" s="26">
        <v>0</v>
      </c>
      <c r="S983" s="26">
        <v>2602794.861483254</v>
      </c>
      <c r="T983" s="1">
        <v>278829.65040892042</v>
      </c>
      <c r="U983" s="112">
        <v>535028.68732059724</v>
      </c>
      <c r="V983" s="172"/>
    </row>
    <row r="984" spans="1:22" ht="15" customHeight="1" x14ac:dyDescent="0.25">
      <c r="A984" s="4">
        <f t="shared" si="64"/>
        <v>956</v>
      </c>
      <c r="B984" s="22">
        <f t="shared" si="64"/>
        <v>12</v>
      </c>
      <c r="C984" s="2" t="s">
        <v>1365</v>
      </c>
      <c r="D984" s="2" t="s">
        <v>711</v>
      </c>
      <c r="E984" s="173" t="s">
        <v>1394</v>
      </c>
      <c r="F984" s="24">
        <v>3284356.2292872672</v>
      </c>
      <c r="G984" s="26"/>
      <c r="H984" s="26">
        <v>0</v>
      </c>
      <c r="I984" s="26">
        <v>1908472.426799933</v>
      </c>
      <c r="J984" s="26">
        <v>0</v>
      </c>
      <c r="K984" s="26">
        <v>0</v>
      </c>
      <c r="L984" s="26"/>
      <c r="M984" s="26">
        <v>286930.66434040485</v>
      </c>
      <c r="N984" s="26">
        <v>0</v>
      </c>
      <c r="O984" s="26">
        <v>0</v>
      </c>
      <c r="P984" s="26">
        <v>0</v>
      </c>
      <c r="Q984" s="26">
        <v>0</v>
      </c>
      <c r="R984" s="26">
        <v>0</v>
      </c>
      <c r="S984" s="26">
        <v>802289.47413792158</v>
      </c>
      <c r="T984" s="1">
        <v>97425.979207195414</v>
      </c>
      <c r="U984" s="112">
        <v>189237.68480181272</v>
      </c>
      <c r="V984" s="172"/>
    </row>
    <row r="985" spans="1:22" ht="15" customHeight="1" x14ac:dyDescent="0.25">
      <c r="A985" s="4">
        <f t="shared" si="64"/>
        <v>957</v>
      </c>
      <c r="B985" s="22">
        <f t="shared" si="64"/>
        <v>13</v>
      </c>
      <c r="C985" s="2" t="s">
        <v>1365</v>
      </c>
      <c r="D985" s="2" t="s">
        <v>712</v>
      </c>
      <c r="E985" s="173" t="s">
        <v>1394</v>
      </c>
      <c r="F985" s="24">
        <v>20776720.738175999</v>
      </c>
      <c r="G985" s="26">
        <v>0</v>
      </c>
      <c r="H985" s="26">
        <v>0</v>
      </c>
      <c r="I985" s="26">
        <v>0</v>
      </c>
      <c r="J985" s="26">
        <v>0</v>
      </c>
      <c r="K985" s="26">
        <v>0</v>
      </c>
      <c r="L985" s="26"/>
      <c r="M985" s="26">
        <v>0</v>
      </c>
      <c r="N985" s="26">
        <v>0</v>
      </c>
      <c r="O985" s="26">
        <v>0</v>
      </c>
      <c r="P985" s="26">
        <v>0</v>
      </c>
      <c r="Q985" s="26">
        <v>20147945.946807034</v>
      </c>
      <c r="R985" s="26">
        <v>0</v>
      </c>
      <c r="S985" s="26">
        <v>164180.01999999999</v>
      </c>
      <c r="T985" s="26">
        <v>24000</v>
      </c>
      <c r="U985" s="112">
        <v>440594.77136896638</v>
      </c>
      <c r="V985" s="172"/>
    </row>
    <row r="986" spans="1:22" ht="15" customHeight="1" x14ac:dyDescent="0.25">
      <c r="A986" s="4">
        <f t="shared" si="64"/>
        <v>958</v>
      </c>
      <c r="B986" s="22">
        <f t="shared" si="64"/>
        <v>14</v>
      </c>
      <c r="C986" s="2" t="s">
        <v>1365</v>
      </c>
      <c r="D986" s="2" t="s">
        <v>713</v>
      </c>
      <c r="E986" s="173" t="s">
        <v>1394</v>
      </c>
      <c r="F986" s="24">
        <v>15251119.821010942</v>
      </c>
      <c r="G986" s="26">
        <v>9517364.6367539484</v>
      </c>
      <c r="H986" s="26">
        <v>0</v>
      </c>
      <c r="I986" s="26">
        <v>0</v>
      </c>
      <c r="J986" s="26">
        <v>3840848.923028145</v>
      </c>
      <c r="K986" s="26">
        <v>0</v>
      </c>
      <c r="L986" s="26"/>
      <c r="M986" s="26">
        <v>0</v>
      </c>
      <c r="N986" s="26">
        <v>0</v>
      </c>
      <c r="O986" s="26">
        <v>0</v>
      </c>
      <c r="P986" s="26">
        <v>0</v>
      </c>
      <c r="Q986" s="26">
        <v>0</v>
      </c>
      <c r="R986" s="26">
        <v>0</v>
      </c>
      <c r="S986" s="26">
        <v>1448277.9874216244</v>
      </c>
      <c r="T986" s="1">
        <v>152511.19821010943</v>
      </c>
      <c r="U986" s="112">
        <v>292117.07559711509</v>
      </c>
      <c r="V986" s="172"/>
    </row>
    <row r="987" spans="1:22" ht="15" customHeight="1" x14ac:dyDescent="0.25">
      <c r="A987" s="4">
        <f t="shared" si="64"/>
        <v>959</v>
      </c>
      <c r="B987" s="22">
        <f t="shared" si="64"/>
        <v>15</v>
      </c>
      <c r="C987" s="2" t="s">
        <v>1365</v>
      </c>
      <c r="D987" s="2" t="s">
        <v>350</v>
      </c>
      <c r="E987" s="173" t="s">
        <v>1394</v>
      </c>
      <c r="F987" s="24">
        <v>17771005.9203768</v>
      </c>
      <c r="G987" s="26">
        <v>0</v>
      </c>
      <c r="H987" s="26">
        <v>0</v>
      </c>
      <c r="I987" s="26">
        <v>0</v>
      </c>
      <c r="J987" s="26">
        <v>0</v>
      </c>
      <c r="K987" s="26">
        <v>0</v>
      </c>
      <c r="L987" s="26"/>
      <c r="M987" s="26">
        <v>0</v>
      </c>
      <c r="N987" s="26">
        <v>0</v>
      </c>
      <c r="O987" s="26">
        <v>0</v>
      </c>
      <c r="P987" s="26">
        <v>0</v>
      </c>
      <c r="Q987" s="26">
        <v>17217505.868378736</v>
      </c>
      <c r="R987" s="26">
        <v>0</v>
      </c>
      <c r="S987" s="21">
        <v>152988.07</v>
      </c>
      <c r="T987" s="26">
        <v>24000</v>
      </c>
      <c r="U987" s="112">
        <v>376511.98199806357</v>
      </c>
      <c r="V987" s="172"/>
    </row>
    <row r="988" spans="1:22" ht="15" customHeight="1" x14ac:dyDescent="0.25">
      <c r="A988" s="4">
        <f t="shared" si="64"/>
        <v>960</v>
      </c>
      <c r="B988" s="22">
        <f t="shared" si="64"/>
        <v>16</v>
      </c>
      <c r="C988" s="2" t="s">
        <v>1365</v>
      </c>
      <c r="D988" s="2" t="s">
        <v>714</v>
      </c>
      <c r="E988" s="173" t="s">
        <v>1394</v>
      </c>
      <c r="F988" s="24">
        <v>40635058.08237657</v>
      </c>
      <c r="G988" s="26">
        <v>7511049.4806612218</v>
      </c>
      <c r="H988" s="26">
        <v>3214895.5638655713</v>
      </c>
      <c r="I988" s="26">
        <v>0</v>
      </c>
      <c r="J988" s="26">
        <v>3031175.8989669341</v>
      </c>
      <c r="K988" s="26">
        <v>0</v>
      </c>
      <c r="L988" s="26"/>
      <c r="M988" s="26">
        <v>311848.52041429107</v>
      </c>
      <c r="N988" s="26">
        <v>0</v>
      </c>
      <c r="O988" s="26">
        <v>0</v>
      </c>
      <c r="P988" s="26">
        <v>5678337.1610445483</v>
      </c>
      <c r="Q988" s="26">
        <v>15731938.21837358</v>
      </c>
      <c r="R988" s="26">
        <v>0</v>
      </c>
      <c r="S988" s="26">
        <v>3973603.431119387</v>
      </c>
      <c r="T988" s="1">
        <v>406350.58082376578</v>
      </c>
      <c r="U988" s="112">
        <v>775859.22710727528</v>
      </c>
      <c r="V988" s="172"/>
    </row>
    <row r="989" spans="1:22" ht="15" customHeight="1" x14ac:dyDescent="0.25">
      <c r="A989" s="4">
        <f t="shared" si="64"/>
        <v>961</v>
      </c>
      <c r="B989" s="22">
        <f t="shared" si="64"/>
        <v>17</v>
      </c>
      <c r="C989" s="2" t="s">
        <v>1365</v>
      </c>
      <c r="D989" s="2" t="s">
        <v>351</v>
      </c>
      <c r="E989" s="173" t="s">
        <v>1394</v>
      </c>
      <c r="F989" s="24">
        <v>26328386.425327532</v>
      </c>
      <c r="G989" s="26">
        <v>7372697.9505887339</v>
      </c>
      <c r="H989" s="26">
        <v>0</v>
      </c>
      <c r="I989" s="26">
        <v>0</v>
      </c>
      <c r="J989" s="26">
        <v>0</v>
      </c>
      <c r="K989" s="26">
        <v>0</v>
      </c>
      <c r="L989" s="26"/>
      <c r="M989" s="26">
        <v>306104.35376204841</v>
      </c>
      <c r="N989" s="26">
        <v>0</v>
      </c>
      <c r="O989" s="26">
        <v>0</v>
      </c>
      <c r="P989" s="26">
        <v>0</v>
      </c>
      <c r="Q989" s="26">
        <v>15442160.108254375</v>
      </c>
      <c r="R989" s="26">
        <v>0</v>
      </c>
      <c r="S989" s="26">
        <v>2438531.5283692107</v>
      </c>
      <c r="T989" s="1">
        <v>263283.86425327533</v>
      </c>
      <c r="U989" s="112">
        <v>505608.62009988801</v>
      </c>
      <c r="V989" s="172"/>
    </row>
    <row r="990" spans="1:22" ht="15" customHeight="1" x14ac:dyDescent="0.25">
      <c r="A990" s="4">
        <f t="shared" ref="A990:B1005" si="65">+A989+1</f>
        <v>962</v>
      </c>
      <c r="B990" s="22">
        <f t="shared" si="65"/>
        <v>18</v>
      </c>
      <c r="C990" s="2" t="s">
        <v>1365</v>
      </c>
      <c r="D990" s="2" t="s">
        <v>715</v>
      </c>
      <c r="E990" s="173" t="s">
        <v>1394</v>
      </c>
      <c r="F990" s="24">
        <v>32902312.260541573</v>
      </c>
      <c r="G990" s="26">
        <v>7411972.189002322</v>
      </c>
      <c r="H990" s="26">
        <v>0</v>
      </c>
      <c r="I990" s="26">
        <v>0</v>
      </c>
      <c r="J990" s="26">
        <v>0</v>
      </c>
      <c r="K990" s="26">
        <v>0</v>
      </c>
      <c r="L990" s="26"/>
      <c r="M990" s="26">
        <v>307734.96652411442</v>
      </c>
      <c r="N990" s="26">
        <v>0</v>
      </c>
      <c r="O990" s="26">
        <v>0</v>
      </c>
      <c r="P990" s="26">
        <v>5603434.9428537479</v>
      </c>
      <c r="Q990" s="26">
        <v>15524420.23633462</v>
      </c>
      <c r="R990" s="26">
        <v>0</v>
      </c>
      <c r="S990" s="26">
        <v>3094889.0411501252</v>
      </c>
      <c r="T990" s="1">
        <v>329023.12260541564</v>
      </c>
      <c r="U990" s="112">
        <v>630837.7620712209</v>
      </c>
      <c r="V990" s="172"/>
    </row>
    <row r="991" spans="1:22" ht="15" customHeight="1" x14ac:dyDescent="0.25">
      <c r="A991" s="4">
        <f t="shared" si="65"/>
        <v>963</v>
      </c>
      <c r="B991" s="22">
        <f t="shared" si="65"/>
        <v>19</v>
      </c>
      <c r="C991" s="2" t="s">
        <v>1365</v>
      </c>
      <c r="D991" s="2" t="s">
        <v>716</v>
      </c>
      <c r="E991" s="173" t="s">
        <v>1394</v>
      </c>
      <c r="F991" s="24">
        <v>8864202.5160242114</v>
      </c>
      <c r="G991" s="26">
        <v>5875964.7802501544</v>
      </c>
      <c r="H991" s="26">
        <v>0</v>
      </c>
      <c r="I991" s="26">
        <v>1736404.0089784788</v>
      </c>
      <c r="J991" s="26">
        <v>0</v>
      </c>
      <c r="K991" s="26">
        <v>0</v>
      </c>
      <c r="L991" s="26"/>
      <c r="M991" s="26">
        <v>261060.91388228722</v>
      </c>
      <c r="N991" s="26">
        <v>0</v>
      </c>
      <c r="O991" s="26">
        <v>0</v>
      </c>
      <c r="P991" s="26">
        <v>0</v>
      </c>
      <c r="Q991" s="26">
        <v>0</v>
      </c>
      <c r="R991" s="26">
        <v>0</v>
      </c>
      <c r="S991" s="26">
        <v>729954.82653643924</v>
      </c>
      <c r="T991" s="1">
        <v>88642.02516024209</v>
      </c>
      <c r="U991" s="112">
        <v>172175.96121660911</v>
      </c>
      <c r="V991" s="172"/>
    </row>
    <row r="992" spans="1:22" ht="15" customHeight="1" x14ac:dyDescent="0.25">
      <c r="A992" s="4">
        <f t="shared" si="65"/>
        <v>964</v>
      </c>
      <c r="B992" s="22">
        <f t="shared" si="65"/>
        <v>20</v>
      </c>
      <c r="C992" s="2" t="s">
        <v>1365</v>
      </c>
      <c r="D992" s="2" t="s">
        <v>358</v>
      </c>
      <c r="E992" s="173" t="s">
        <v>1394</v>
      </c>
      <c r="F992" s="24">
        <v>14276585.000539264</v>
      </c>
      <c r="G992" s="26"/>
      <c r="H992" s="26">
        <v>4790669.1135023339</v>
      </c>
      <c r="I992" s="26">
        <v>3538378.1228551744</v>
      </c>
      <c r="J992" s="26">
        <v>2261185.8343963604</v>
      </c>
      <c r="K992" s="26">
        <v>0</v>
      </c>
      <c r="L992" s="26"/>
      <c r="M992" s="26">
        <v>531980.01250705065</v>
      </c>
      <c r="N992" s="26">
        <v>0</v>
      </c>
      <c r="O992" s="26">
        <v>0</v>
      </c>
      <c r="P992" s="26">
        <v>0</v>
      </c>
      <c r="Q992" s="26">
        <v>0</v>
      </c>
      <c r="R992" s="26">
        <v>0</v>
      </c>
      <c r="S992" s="26">
        <v>2386804.4712541788</v>
      </c>
      <c r="T992" s="1">
        <v>262504.02799621725</v>
      </c>
      <c r="U992" s="112">
        <v>505063.41802794655</v>
      </c>
      <c r="V992" s="172"/>
    </row>
    <row r="993" spans="1:22" ht="15" customHeight="1" x14ac:dyDescent="0.25">
      <c r="A993" s="4">
        <f t="shared" si="65"/>
        <v>965</v>
      </c>
      <c r="B993" s="22">
        <f t="shared" si="65"/>
        <v>21</v>
      </c>
      <c r="C993" s="2" t="s">
        <v>1365</v>
      </c>
      <c r="D993" s="2" t="s">
        <v>361</v>
      </c>
      <c r="E993" s="173" t="s">
        <v>1394</v>
      </c>
      <c r="F993" s="24">
        <v>18227182.57694456</v>
      </c>
      <c r="G993" s="26">
        <v>13528473.189925913</v>
      </c>
      <c r="H993" s="26">
        <v>0</v>
      </c>
      <c r="I993" s="26">
        <v>0</v>
      </c>
      <c r="J993" s="26">
        <v>2554773.4608435007</v>
      </c>
      <c r="K993" s="26">
        <v>0</v>
      </c>
      <c r="L993" s="26"/>
      <c r="M993" s="26">
        <v>0</v>
      </c>
      <c r="N993" s="26">
        <v>0</v>
      </c>
      <c r="O993" s="26">
        <v>0</v>
      </c>
      <c r="P993" s="26">
        <v>0</v>
      </c>
      <c r="Q993" s="26">
        <v>0</v>
      </c>
      <c r="R993" s="26">
        <v>0</v>
      </c>
      <c r="S993" s="26">
        <v>1609956.0702335488</v>
      </c>
      <c r="T993" s="1">
        <v>182271.8257694456</v>
      </c>
      <c r="U993" s="112">
        <v>351708.03017214953</v>
      </c>
      <c r="V993" s="172"/>
    </row>
    <row r="994" spans="1:22" ht="15" customHeight="1" x14ac:dyDescent="0.25">
      <c r="A994" s="4">
        <f t="shared" si="65"/>
        <v>966</v>
      </c>
      <c r="B994" s="22">
        <f t="shared" si="65"/>
        <v>22</v>
      </c>
      <c r="C994" s="2" t="s">
        <v>1365</v>
      </c>
      <c r="D994" s="2" t="s">
        <v>362</v>
      </c>
      <c r="E994" s="173" t="s">
        <v>1394</v>
      </c>
      <c r="F994" s="24">
        <v>18022498.851807594</v>
      </c>
      <c r="G994" s="26">
        <v>13376554.028736837</v>
      </c>
      <c r="H994" s="26">
        <v>0</v>
      </c>
      <c r="I994" s="26">
        <v>0</v>
      </c>
      <c r="J994" s="26">
        <v>2526084.4110334693</v>
      </c>
      <c r="K994" s="26">
        <v>0</v>
      </c>
      <c r="L994" s="26"/>
      <c r="M994" s="26">
        <v>0</v>
      </c>
      <c r="N994" s="26">
        <v>0</v>
      </c>
      <c r="O994" s="26">
        <v>0</v>
      </c>
      <c r="P994" s="26">
        <v>0</v>
      </c>
      <c r="Q994" s="26">
        <v>0</v>
      </c>
      <c r="R994" s="26">
        <v>0</v>
      </c>
      <c r="S994" s="26">
        <v>1591876.9291281593</v>
      </c>
      <c r="T994" s="1">
        <v>180224.98851807596</v>
      </c>
      <c r="U994" s="112">
        <v>347758.4943910531</v>
      </c>
      <c r="V994" s="172"/>
    </row>
    <row r="995" spans="1:22" ht="15" customHeight="1" x14ac:dyDescent="0.25">
      <c r="A995" s="4">
        <f t="shared" si="65"/>
        <v>967</v>
      </c>
      <c r="B995" s="22">
        <f t="shared" si="65"/>
        <v>23</v>
      </c>
      <c r="C995" s="2" t="s">
        <v>1365</v>
      </c>
      <c r="D995" s="2" t="s">
        <v>717</v>
      </c>
      <c r="E995" s="173" t="s">
        <v>1394</v>
      </c>
      <c r="F995" s="24">
        <v>3908936.8896947913</v>
      </c>
      <c r="G995" s="26">
        <v>0</v>
      </c>
      <c r="H995" s="26">
        <v>0</v>
      </c>
      <c r="I995" s="26">
        <v>0</v>
      </c>
      <c r="J995" s="26">
        <v>0</v>
      </c>
      <c r="K995" s="26">
        <v>0</v>
      </c>
      <c r="L995" s="26"/>
      <c r="M995" s="26">
        <v>0</v>
      </c>
      <c r="N995" s="26">
        <v>0</v>
      </c>
      <c r="O995" s="26">
        <v>2851548.3119875044</v>
      </c>
      <c r="P995" s="26"/>
      <c r="Q995" s="26">
        <v>0</v>
      </c>
      <c r="R995" s="26">
        <v>0</v>
      </c>
      <c r="S995" s="26">
        <v>811564.53512907808</v>
      </c>
      <c r="T995" s="1">
        <v>84394.126733140234</v>
      </c>
      <c r="U995" s="112">
        <v>161429.91584506867</v>
      </c>
      <c r="V995" s="172"/>
    </row>
    <row r="996" spans="1:22" ht="15" customHeight="1" x14ac:dyDescent="0.25">
      <c r="A996" s="4">
        <f t="shared" si="65"/>
        <v>968</v>
      </c>
      <c r="B996" s="22">
        <f t="shared" si="65"/>
        <v>24</v>
      </c>
      <c r="C996" s="2" t="s">
        <v>1365</v>
      </c>
      <c r="D996" s="2" t="s">
        <v>718</v>
      </c>
      <c r="E996" s="173" t="s">
        <v>1394</v>
      </c>
      <c r="F996" s="24">
        <v>13740458.275814399</v>
      </c>
      <c r="G996" s="26">
        <v>0</v>
      </c>
      <c r="H996" s="26">
        <v>0</v>
      </c>
      <c r="I996" s="26">
        <v>0</v>
      </c>
      <c r="J996" s="26">
        <v>0</v>
      </c>
      <c r="K996" s="26">
        <v>0</v>
      </c>
      <c r="L996" s="26"/>
      <c r="M996" s="26">
        <v>0</v>
      </c>
      <c r="N996" s="26">
        <v>0</v>
      </c>
      <c r="O996" s="26">
        <v>0</v>
      </c>
      <c r="P996" s="26">
        <v>11967307.097153656</v>
      </c>
      <c r="Q996" s="26">
        <v>0</v>
      </c>
      <c r="R996" s="26">
        <v>0</v>
      </c>
      <c r="S996" s="26">
        <v>1374045.8275814401</v>
      </c>
      <c r="T996" s="1">
        <v>137404.58275814398</v>
      </c>
      <c r="U996" s="112">
        <v>261700.76832116107</v>
      </c>
      <c r="V996" s="172"/>
    </row>
    <row r="997" spans="1:22" ht="15" customHeight="1" x14ac:dyDescent="0.25">
      <c r="A997" s="4">
        <f t="shared" si="65"/>
        <v>969</v>
      </c>
      <c r="B997" s="22">
        <f t="shared" si="65"/>
        <v>25</v>
      </c>
      <c r="C997" s="2" t="s">
        <v>1365</v>
      </c>
      <c r="D997" s="2" t="s">
        <v>720</v>
      </c>
      <c r="E997" s="173" t="s">
        <v>1394</v>
      </c>
      <c r="F997" s="24">
        <v>12910804.5538368</v>
      </c>
      <c r="G997" s="26">
        <v>0</v>
      </c>
      <c r="H997" s="26">
        <v>0</v>
      </c>
      <c r="I997" s="26">
        <v>0</v>
      </c>
      <c r="J997" s="26">
        <v>0</v>
      </c>
      <c r="K997" s="26">
        <v>0</v>
      </c>
      <c r="L997" s="26"/>
      <c r="M997" s="26">
        <v>0</v>
      </c>
      <c r="N997" s="26">
        <v>0</v>
      </c>
      <c r="O997" s="26">
        <v>0</v>
      </c>
      <c r="P997" s="26">
        <v>11244716.869382376</v>
      </c>
      <c r="Q997" s="26">
        <v>0</v>
      </c>
      <c r="R997" s="26">
        <v>0</v>
      </c>
      <c r="S997" s="26">
        <v>1291080.4553836801</v>
      </c>
      <c r="T997" s="1">
        <v>129108.04553836801</v>
      </c>
      <c r="U997" s="112">
        <v>245899.1835323757</v>
      </c>
      <c r="V997" s="172"/>
    </row>
    <row r="998" spans="1:22" ht="15" customHeight="1" x14ac:dyDescent="0.25">
      <c r="A998" s="4">
        <f t="shared" si="65"/>
        <v>970</v>
      </c>
      <c r="B998" s="22">
        <f t="shared" si="65"/>
        <v>26</v>
      </c>
      <c r="C998" s="2" t="s">
        <v>1365</v>
      </c>
      <c r="D998" s="2" t="s">
        <v>367</v>
      </c>
      <c r="E998" s="173" t="s">
        <v>1394</v>
      </c>
      <c r="F998" s="24">
        <v>23128874.260277759</v>
      </c>
      <c r="G998" s="26">
        <v>0</v>
      </c>
      <c r="H998" s="26">
        <v>0</v>
      </c>
      <c r="I998" s="26">
        <v>0</v>
      </c>
      <c r="J998" s="26">
        <v>0</v>
      </c>
      <c r="K998" s="26">
        <v>0</v>
      </c>
      <c r="L998" s="26"/>
      <c r="M998" s="26">
        <v>0</v>
      </c>
      <c r="N998" s="26">
        <v>0</v>
      </c>
      <c r="O998" s="26">
        <v>0</v>
      </c>
      <c r="P998" s="26">
        <v>0</v>
      </c>
      <c r="Q998" s="26">
        <v>22465047.324697815</v>
      </c>
      <c r="R998" s="26">
        <v>0</v>
      </c>
      <c r="S998" s="26">
        <v>148561.85</v>
      </c>
      <c r="T998" s="26">
        <v>24000</v>
      </c>
      <c r="U998" s="112">
        <v>491265.08557994402</v>
      </c>
      <c r="V998" s="172"/>
    </row>
    <row r="999" spans="1:22" ht="15" customHeight="1" x14ac:dyDescent="0.25">
      <c r="A999" s="4">
        <f t="shared" si="65"/>
        <v>971</v>
      </c>
      <c r="B999" s="22">
        <f t="shared" si="65"/>
        <v>27</v>
      </c>
      <c r="C999" s="2" t="s">
        <v>1365</v>
      </c>
      <c r="D999" s="2" t="s">
        <v>721</v>
      </c>
      <c r="E999" s="173" t="s">
        <v>1394</v>
      </c>
      <c r="F999" s="24">
        <v>9550744.3853752334</v>
      </c>
      <c r="G999" s="26">
        <v>0</v>
      </c>
      <c r="H999" s="26">
        <v>2930294.2056073411</v>
      </c>
      <c r="I999" s="26">
        <v>0</v>
      </c>
      <c r="J999" s="26">
        <v>0</v>
      </c>
      <c r="K999" s="26">
        <v>0</v>
      </c>
      <c r="L999" s="26"/>
      <c r="M999" s="26">
        <v>325394.61841661</v>
      </c>
      <c r="N999" s="26">
        <v>0</v>
      </c>
      <c r="O999" s="26">
        <v>0</v>
      </c>
      <c r="P999" s="26">
        <v>5092453.3806384904</v>
      </c>
      <c r="Q999" s="26">
        <v>0</v>
      </c>
      <c r="R999" s="26">
        <v>0</v>
      </c>
      <c r="S999" s="26">
        <v>924537.77468881919</v>
      </c>
      <c r="T999" s="1">
        <v>95507.443853752324</v>
      </c>
      <c r="U999" s="112">
        <v>182556.96217021893</v>
      </c>
      <c r="V999" s="172"/>
    </row>
    <row r="1000" spans="1:22" ht="15" customHeight="1" x14ac:dyDescent="0.25">
      <c r="A1000" s="4">
        <f t="shared" si="65"/>
        <v>972</v>
      </c>
      <c r="B1000" s="22">
        <f t="shared" si="65"/>
        <v>28</v>
      </c>
      <c r="C1000" s="2" t="s">
        <v>1365</v>
      </c>
      <c r="D1000" s="2" t="s">
        <v>722</v>
      </c>
      <c r="E1000" s="173" t="s">
        <v>1394</v>
      </c>
      <c r="F1000" s="24">
        <v>32996181.034901917</v>
      </c>
      <c r="G1000" s="26">
        <v>26858061.673563283</v>
      </c>
      <c r="H1000" s="26"/>
      <c r="I1000" s="26">
        <v>0</v>
      </c>
      <c r="J1000" s="26">
        <v>0</v>
      </c>
      <c r="K1000" s="26">
        <v>0</v>
      </c>
      <c r="L1000" s="26"/>
      <c r="M1000" s="26">
        <v>1193266.1933533174</v>
      </c>
      <c r="N1000" s="26">
        <v>0</v>
      </c>
      <c r="O1000" s="26">
        <v>0</v>
      </c>
      <c r="P1000" s="26">
        <v>0</v>
      </c>
      <c r="Q1000" s="26">
        <v>0</v>
      </c>
      <c r="R1000" s="26">
        <v>0</v>
      </c>
      <c r="S1000" s="26">
        <v>3659019.1872553308</v>
      </c>
      <c r="T1000" s="1">
        <v>437419.67271764489</v>
      </c>
      <c r="U1000" s="112">
        <v>848414.30801233847</v>
      </c>
      <c r="V1000" s="172"/>
    </row>
    <row r="1001" spans="1:22" ht="15" customHeight="1" x14ac:dyDescent="0.25">
      <c r="A1001" s="4">
        <f t="shared" si="65"/>
        <v>973</v>
      </c>
      <c r="B1001" s="22">
        <f t="shared" si="65"/>
        <v>29</v>
      </c>
      <c r="C1001" s="2" t="s">
        <v>1365</v>
      </c>
      <c r="D1001" s="2" t="s">
        <v>370</v>
      </c>
      <c r="E1001" s="173" t="s">
        <v>1394</v>
      </c>
      <c r="F1001" s="24">
        <v>8952042.0564937461</v>
      </c>
      <c r="G1001" s="26">
        <v>5934192.4713683669</v>
      </c>
      <c r="H1001" s="26">
        <v>0</v>
      </c>
      <c r="I1001" s="26">
        <v>1753610.8507606245</v>
      </c>
      <c r="J1001" s="26">
        <v>0</v>
      </c>
      <c r="K1001" s="26">
        <v>0</v>
      </c>
      <c r="L1001" s="26"/>
      <c r="M1001" s="26">
        <v>263647.88892809901</v>
      </c>
      <c r="N1001" s="26">
        <v>0</v>
      </c>
      <c r="O1001" s="26">
        <v>0</v>
      </c>
      <c r="P1001" s="26">
        <v>0</v>
      </c>
      <c r="Q1001" s="26">
        <v>0</v>
      </c>
      <c r="R1001" s="26">
        <v>0</v>
      </c>
      <c r="S1001" s="26">
        <v>737188.29129658756</v>
      </c>
      <c r="T1001" s="1">
        <v>89520.420564937449</v>
      </c>
      <c r="U1001" s="112">
        <v>173882.1335751295</v>
      </c>
      <c r="V1001" s="172"/>
    </row>
    <row r="1002" spans="1:22" ht="15" customHeight="1" x14ac:dyDescent="0.25">
      <c r="A1002" s="4">
        <f t="shared" si="65"/>
        <v>974</v>
      </c>
      <c r="B1002" s="22">
        <f t="shared" si="65"/>
        <v>30</v>
      </c>
      <c r="C1002" s="2" t="s">
        <v>1365</v>
      </c>
      <c r="D1002" s="2" t="s">
        <v>725</v>
      </c>
      <c r="E1002" s="173" t="s">
        <v>1394</v>
      </c>
      <c r="F1002" s="24">
        <v>62749859.457905941</v>
      </c>
      <c r="G1002" s="26">
        <v>25855251.437638529</v>
      </c>
      <c r="H1002" s="26">
        <v>10344566.50022044</v>
      </c>
      <c r="I1002" s="26">
        <v>0</v>
      </c>
      <c r="J1002" s="26">
        <v>0</v>
      </c>
      <c r="K1002" s="26">
        <v>0</v>
      </c>
      <c r="L1002" s="26"/>
      <c r="M1002" s="26">
        <v>1148712.7342310038</v>
      </c>
      <c r="N1002" s="26">
        <v>0</v>
      </c>
      <c r="O1002" s="26">
        <v>0</v>
      </c>
      <c r="P1002" s="26">
        <v>17977451.733167797</v>
      </c>
      <c r="Q1002" s="26">
        <v>0</v>
      </c>
      <c r="R1002" s="26">
        <v>0</v>
      </c>
      <c r="S1002" s="26">
        <v>5586511.2769200085</v>
      </c>
      <c r="T1002" s="1">
        <v>627498.59457905951</v>
      </c>
      <c r="U1002" s="112">
        <v>1209867.1811491074</v>
      </c>
      <c r="V1002" s="172"/>
    </row>
    <row r="1003" spans="1:22" ht="15" customHeight="1" x14ac:dyDescent="0.25">
      <c r="A1003" s="4">
        <f t="shared" si="65"/>
        <v>975</v>
      </c>
      <c r="B1003" s="22">
        <f t="shared" si="65"/>
        <v>31</v>
      </c>
      <c r="C1003" s="2" t="s">
        <v>1365</v>
      </c>
      <c r="D1003" s="2" t="s">
        <v>726</v>
      </c>
      <c r="E1003" s="173" t="s">
        <v>1394</v>
      </c>
      <c r="F1003" s="24">
        <v>59075280.940424494</v>
      </c>
      <c r="G1003" s="26">
        <v>19753324.876629226</v>
      </c>
      <c r="H1003" s="26">
        <v>7903213.9091590643</v>
      </c>
      <c r="I1003" s="26">
        <v>5837297.1570079876</v>
      </c>
      <c r="J1003" s="26">
        <v>3730300.4891794757</v>
      </c>
      <c r="K1003" s="26">
        <v>0</v>
      </c>
      <c r="L1003" s="26"/>
      <c r="M1003" s="26">
        <v>877612.65381291229</v>
      </c>
      <c r="N1003" s="26">
        <v>0</v>
      </c>
      <c r="O1003" s="26">
        <v>0</v>
      </c>
      <c r="P1003" s="26">
        <v>13734712.477877133</v>
      </c>
      <c r="Q1003" s="26">
        <v>0</v>
      </c>
      <c r="R1003" s="26">
        <v>0</v>
      </c>
      <c r="S1003" s="26">
        <v>5514508.1395367021</v>
      </c>
      <c r="T1003" s="1">
        <v>590752.809404245</v>
      </c>
      <c r="U1003" s="112">
        <v>1133558.4278177479</v>
      </c>
      <c r="V1003" s="172"/>
    </row>
    <row r="1004" spans="1:22" ht="15" customHeight="1" x14ac:dyDescent="0.25">
      <c r="A1004" s="4">
        <f t="shared" si="65"/>
        <v>976</v>
      </c>
      <c r="B1004" s="22">
        <f t="shared" si="65"/>
        <v>32</v>
      </c>
      <c r="C1004" s="2" t="s">
        <v>1365</v>
      </c>
      <c r="D1004" s="2" t="s">
        <v>727</v>
      </c>
      <c r="E1004" s="173" t="s">
        <v>1394</v>
      </c>
      <c r="F1004" s="24">
        <v>55666319.910854891</v>
      </c>
      <c r="G1004" s="26">
        <v>18613451.927455012</v>
      </c>
      <c r="H1004" s="26">
        <v>7447156.0149639342</v>
      </c>
      <c r="I1004" s="26">
        <v>5500453.7563591562</v>
      </c>
      <c r="J1004" s="26">
        <v>3515042.1138698198</v>
      </c>
      <c r="K1004" s="26">
        <v>0</v>
      </c>
      <c r="L1004" s="26"/>
      <c r="M1004" s="26">
        <v>826969.68964449025</v>
      </c>
      <c r="N1004" s="26">
        <v>0</v>
      </c>
      <c r="O1004" s="26">
        <v>0</v>
      </c>
      <c r="P1004" s="26">
        <v>12942145.792724269</v>
      </c>
      <c r="Q1004" s="26">
        <v>0</v>
      </c>
      <c r="R1004" s="26">
        <v>0</v>
      </c>
      <c r="S1004" s="26">
        <v>5196291.3990376946</v>
      </c>
      <c r="T1004" s="1">
        <v>556663.19910854893</v>
      </c>
      <c r="U1004" s="112">
        <v>1068146.0176919652</v>
      </c>
      <c r="V1004" s="172"/>
    </row>
    <row r="1005" spans="1:22" ht="15" customHeight="1" x14ac:dyDescent="0.25">
      <c r="A1005" s="4">
        <f t="shared" si="65"/>
        <v>977</v>
      </c>
      <c r="B1005" s="22">
        <f t="shared" si="65"/>
        <v>33</v>
      </c>
      <c r="C1005" s="2" t="s">
        <v>1365</v>
      </c>
      <c r="D1005" s="2" t="s">
        <v>728</v>
      </c>
      <c r="E1005" s="173" t="s">
        <v>1394</v>
      </c>
      <c r="F1005" s="24">
        <v>27786937.969636556</v>
      </c>
      <c r="G1005" s="26">
        <v>9291270.4654677343</v>
      </c>
      <c r="H1005" s="26">
        <v>3717394.3341215332</v>
      </c>
      <c r="I1005" s="26">
        <v>2745659.6300522191</v>
      </c>
      <c r="J1005" s="26">
        <v>1754602.3759999776</v>
      </c>
      <c r="K1005" s="26">
        <v>0</v>
      </c>
      <c r="L1005" s="26"/>
      <c r="M1005" s="26">
        <v>412798.17860638152</v>
      </c>
      <c r="N1005" s="26">
        <v>0</v>
      </c>
      <c r="O1005" s="26">
        <v>0</v>
      </c>
      <c r="P1005" s="26">
        <v>6460326.5118356757</v>
      </c>
      <c r="Q1005" s="26">
        <v>0</v>
      </c>
      <c r="R1005" s="26">
        <v>0</v>
      </c>
      <c r="S1005" s="26">
        <v>2593831.0096382117</v>
      </c>
      <c r="T1005" s="1">
        <v>277869.37969636562</v>
      </c>
      <c r="U1005" s="112">
        <v>533186.08421846246</v>
      </c>
      <c r="V1005" s="172"/>
    </row>
    <row r="1006" spans="1:22" ht="15" customHeight="1" x14ac:dyDescent="0.25">
      <c r="A1006" s="4">
        <f t="shared" ref="A1006:B1021" si="66">+A1005+1</f>
        <v>978</v>
      </c>
      <c r="B1006" s="22">
        <f t="shared" si="66"/>
        <v>34</v>
      </c>
      <c r="C1006" s="2" t="s">
        <v>1365</v>
      </c>
      <c r="D1006" s="2" t="s">
        <v>729</v>
      </c>
      <c r="E1006" s="173" t="s">
        <v>1394</v>
      </c>
      <c r="F1006" s="24">
        <v>16117442.631482774</v>
      </c>
      <c r="G1006" s="26">
        <v>7351785.1489623599</v>
      </c>
      <c r="H1006" s="26">
        <v>2941415.2305656415</v>
      </c>
      <c r="I1006" s="26">
        <v>2172523.0976049546</v>
      </c>
      <c r="J1006" s="26">
        <v>1388341.8568163847</v>
      </c>
      <c r="K1006" s="26">
        <v>0</v>
      </c>
      <c r="L1006" s="26"/>
      <c r="M1006" s="26">
        <v>326629.55300638021</v>
      </c>
      <c r="N1006" s="26">
        <v>0</v>
      </c>
      <c r="O1006" s="26">
        <v>0</v>
      </c>
      <c r="P1006" s="26">
        <v>0</v>
      </c>
      <c r="Q1006" s="26">
        <v>0</v>
      </c>
      <c r="R1006" s="26">
        <v>0</v>
      </c>
      <c r="S1006" s="26">
        <v>1465470.2417960668</v>
      </c>
      <c r="T1006" s="1">
        <v>161174.42631482772</v>
      </c>
      <c r="U1006" s="112">
        <v>310103.07641615823</v>
      </c>
      <c r="V1006" s="172"/>
    </row>
    <row r="1007" spans="1:22" ht="15" customHeight="1" x14ac:dyDescent="0.25">
      <c r="A1007" s="4">
        <f t="shared" si="66"/>
        <v>979</v>
      </c>
      <c r="B1007" s="22">
        <f t="shared" si="66"/>
        <v>35</v>
      </c>
      <c r="C1007" s="2" t="s">
        <v>1365</v>
      </c>
      <c r="D1007" s="2" t="s">
        <v>730</v>
      </c>
      <c r="E1007" s="173" t="s">
        <v>1394</v>
      </c>
      <c r="F1007" s="24">
        <v>21832542.931861956</v>
      </c>
      <c r="G1007" s="26">
        <v>7300266.8214297863</v>
      </c>
      <c r="H1007" s="26">
        <v>2920802.9860308608</v>
      </c>
      <c r="I1007" s="26">
        <v>2157298.9371804232</v>
      </c>
      <c r="J1007" s="26">
        <v>1378612.9203666104</v>
      </c>
      <c r="K1007" s="26">
        <v>0</v>
      </c>
      <c r="L1007" s="26"/>
      <c r="M1007" s="26">
        <v>324340.66562016815</v>
      </c>
      <c r="N1007" s="26">
        <v>0</v>
      </c>
      <c r="O1007" s="26">
        <v>0</v>
      </c>
      <c r="P1007" s="26">
        <v>5075958.9299699729</v>
      </c>
      <c r="Q1007" s="26">
        <v>0</v>
      </c>
      <c r="R1007" s="26">
        <v>0</v>
      </c>
      <c r="S1007" s="26">
        <v>2038005.3008288266</v>
      </c>
      <c r="T1007" s="1">
        <v>218325.4293186196</v>
      </c>
      <c r="U1007" s="112">
        <v>418930.94111669064</v>
      </c>
      <c r="V1007" s="172"/>
    </row>
    <row r="1008" spans="1:22" ht="15" customHeight="1" x14ac:dyDescent="0.25">
      <c r="A1008" s="4">
        <f t="shared" si="66"/>
        <v>980</v>
      </c>
      <c r="B1008" s="22">
        <f t="shared" si="66"/>
        <v>36</v>
      </c>
      <c r="C1008" s="2" t="s">
        <v>1365</v>
      </c>
      <c r="D1008" s="2" t="s">
        <v>731</v>
      </c>
      <c r="E1008" s="173" t="s">
        <v>1394</v>
      </c>
      <c r="F1008" s="24">
        <v>19626786.772724856</v>
      </c>
      <c r="G1008" s="26">
        <v>6562716.0672657713</v>
      </c>
      <c r="H1008" s="26">
        <v>2625712.3410166483</v>
      </c>
      <c r="I1008" s="26">
        <v>1939345.6079399141</v>
      </c>
      <c r="J1008" s="26">
        <v>1239330.7510996102</v>
      </c>
      <c r="K1008" s="26">
        <v>0</v>
      </c>
      <c r="L1008" s="26"/>
      <c r="M1008" s="26">
        <v>291572.31503988599</v>
      </c>
      <c r="N1008" s="26">
        <v>0</v>
      </c>
      <c r="O1008" s="26">
        <v>0</v>
      </c>
      <c r="P1008" s="26">
        <v>4563131.4637306379</v>
      </c>
      <c r="Q1008" s="26">
        <v>0</v>
      </c>
      <c r="R1008" s="26">
        <v>0</v>
      </c>
      <c r="S1008" s="26">
        <v>1832104.2860598667</v>
      </c>
      <c r="T1008" s="1">
        <v>196267.86772724849</v>
      </c>
      <c r="U1008" s="112">
        <v>376606.07284526742</v>
      </c>
      <c r="V1008" s="172"/>
    </row>
    <row r="1009" spans="1:22" ht="15" customHeight="1" x14ac:dyDescent="0.25">
      <c r="A1009" s="4">
        <f t="shared" si="66"/>
        <v>981</v>
      </c>
      <c r="B1009" s="22">
        <f t="shared" si="66"/>
        <v>37</v>
      </c>
      <c r="C1009" s="2" t="s">
        <v>1365</v>
      </c>
      <c r="D1009" s="2" t="s">
        <v>76</v>
      </c>
      <c r="E1009" s="173" t="s">
        <v>1394</v>
      </c>
      <c r="F1009" s="24">
        <v>15264572.541393431</v>
      </c>
      <c r="G1009" s="26">
        <v>8237660.7623945801</v>
      </c>
      <c r="H1009" s="26">
        <v>3295849.9656590605</v>
      </c>
      <c r="I1009" s="26">
        <v>0</v>
      </c>
      <c r="J1009" s="26">
        <v>1555634.312885293</v>
      </c>
      <c r="K1009" s="26">
        <v>0</v>
      </c>
      <c r="L1009" s="26"/>
      <c r="M1009" s="26">
        <v>365987.77006138454</v>
      </c>
      <c r="N1009" s="26">
        <v>0</v>
      </c>
      <c r="O1009" s="26">
        <v>0</v>
      </c>
      <c r="P1009" s="26">
        <v>0</v>
      </c>
      <c r="Q1009" s="26">
        <v>0</v>
      </c>
      <c r="R1009" s="26">
        <v>0</v>
      </c>
      <c r="S1009" s="26">
        <v>1362557.5016525821</v>
      </c>
      <c r="T1009" s="1">
        <v>152645.7254139343</v>
      </c>
      <c r="U1009" s="112">
        <v>294236.50332659599</v>
      </c>
      <c r="V1009" s="172"/>
    </row>
    <row r="1010" spans="1:22" ht="15" customHeight="1" x14ac:dyDescent="0.25">
      <c r="A1010" s="4">
        <f t="shared" si="66"/>
        <v>982</v>
      </c>
      <c r="B1010" s="22">
        <f t="shared" si="66"/>
        <v>38</v>
      </c>
      <c r="C1010" s="2" t="s">
        <v>1365</v>
      </c>
      <c r="D1010" s="2" t="s">
        <v>732</v>
      </c>
      <c r="E1010" s="173" t="s">
        <v>1394</v>
      </c>
      <c r="F1010" s="24">
        <v>19952132.223097902</v>
      </c>
      <c r="G1010" s="26">
        <v>6671503.605404323</v>
      </c>
      <c r="H1010" s="26">
        <v>2669237.7318017208</v>
      </c>
      <c r="I1010" s="26">
        <v>1971493.3699526463</v>
      </c>
      <c r="J1010" s="26">
        <v>1259874.6448121567</v>
      </c>
      <c r="K1010" s="26">
        <v>0</v>
      </c>
      <c r="L1010" s="26"/>
      <c r="M1010" s="26">
        <v>296405.59352053836</v>
      </c>
      <c r="N1010" s="26">
        <v>0</v>
      </c>
      <c r="O1010" s="26">
        <v>0</v>
      </c>
      <c r="P1010" s="26">
        <v>4638772.6819478758</v>
      </c>
      <c r="Q1010" s="26">
        <v>0</v>
      </c>
      <c r="R1010" s="26">
        <v>0</v>
      </c>
      <c r="S1010" s="26">
        <v>1862474.3512662044</v>
      </c>
      <c r="T1010" s="1">
        <v>199521.32223097901</v>
      </c>
      <c r="U1010" s="112">
        <v>382848.92216145538</v>
      </c>
      <c r="V1010" s="172"/>
    </row>
    <row r="1011" spans="1:22" ht="15" customHeight="1" x14ac:dyDescent="0.25">
      <c r="A1011" s="4">
        <f t="shared" si="66"/>
        <v>983</v>
      </c>
      <c r="B1011" s="22">
        <f t="shared" si="66"/>
        <v>39</v>
      </c>
      <c r="C1011" s="2" t="s">
        <v>1365</v>
      </c>
      <c r="D1011" s="2" t="s">
        <v>733</v>
      </c>
      <c r="E1011" s="173" t="s">
        <v>1394</v>
      </c>
      <c r="F1011" s="24">
        <v>22653297.02870208</v>
      </c>
      <c r="G1011" s="26">
        <v>0</v>
      </c>
      <c r="H1011" s="26">
        <v>0</v>
      </c>
      <c r="I1011" s="26">
        <v>0</v>
      </c>
      <c r="J1011" s="26">
        <v>0</v>
      </c>
      <c r="K1011" s="26">
        <v>0</v>
      </c>
      <c r="L1011" s="26"/>
      <c r="M1011" s="26">
        <v>0</v>
      </c>
      <c r="N1011" s="26">
        <v>0</v>
      </c>
      <c r="O1011" s="26">
        <v>0</v>
      </c>
      <c r="P1011" s="26">
        <v>0</v>
      </c>
      <c r="Q1011" s="26">
        <v>22006228.384087857</v>
      </c>
      <c r="R1011" s="26">
        <v>0</v>
      </c>
      <c r="S1011" s="26">
        <v>141837</v>
      </c>
      <c r="T1011" s="26">
        <v>24000</v>
      </c>
      <c r="U1011" s="112">
        <v>481231.6446142245</v>
      </c>
      <c r="V1011" s="172"/>
    </row>
    <row r="1012" spans="1:22" ht="15" customHeight="1" x14ac:dyDescent="0.25">
      <c r="A1012" s="4">
        <f t="shared" si="66"/>
        <v>984</v>
      </c>
      <c r="B1012" s="22">
        <f t="shared" si="66"/>
        <v>40</v>
      </c>
      <c r="C1012" s="2" t="s">
        <v>1365</v>
      </c>
      <c r="D1012" s="2" t="s">
        <v>734</v>
      </c>
      <c r="E1012" s="173" t="s">
        <v>1394</v>
      </c>
      <c r="F1012" s="24">
        <v>27730325.654428553</v>
      </c>
      <c r="G1012" s="26">
        <v>23716162.55446044</v>
      </c>
      <c r="H1012" s="26">
        <v>0</v>
      </c>
      <c r="I1012" s="26">
        <v>0</v>
      </c>
      <c r="J1012" s="26">
        <v>0</v>
      </c>
      <c r="K1012" s="26">
        <v>0</v>
      </c>
      <c r="L1012" s="26"/>
      <c r="M1012" s="26">
        <v>1053676.000757911</v>
      </c>
      <c r="N1012" s="26">
        <v>0</v>
      </c>
      <c r="O1012" s="26">
        <v>0</v>
      </c>
      <c r="P1012" s="26">
        <v>0</v>
      </c>
      <c r="Q1012" s="26">
        <v>0</v>
      </c>
      <c r="R1012" s="26">
        <v>0</v>
      </c>
      <c r="S1012" s="26">
        <v>2141517.6408657213</v>
      </c>
      <c r="T1012" s="1">
        <v>277303.25654428557</v>
      </c>
      <c r="U1012" s="112">
        <v>541666.20180019701</v>
      </c>
      <c r="V1012" s="172"/>
    </row>
    <row r="1013" spans="1:22" ht="15" customHeight="1" x14ac:dyDescent="0.25">
      <c r="A1013" s="4">
        <f t="shared" si="66"/>
        <v>985</v>
      </c>
      <c r="B1013" s="22">
        <f t="shared" si="66"/>
        <v>41</v>
      </c>
      <c r="C1013" s="2" t="s">
        <v>1366</v>
      </c>
      <c r="D1013" s="2" t="s">
        <v>372</v>
      </c>
      <c r="E1013" s="173" t="s">
        <v>1394</v>
      </c>
      <c r="F1013" s="24">
        <v>10241656.06211205</v>
      </c>
      <c r="G1013" s="26">
        <v>9120461.0063683968</v>
      </c>
      <c r="H1013" s="26">
        <v>0</v>
      </c>
      <c r="I1013" s="26">
        <v>0</v>
      </c>
      <c r="J1013" s="26">
        <v>0</v>
      </c>
      <c r="K1013" s="26">
        <v>0</v>
      </c>
      <c r="L1013" s="26"/>
      <c r="M1013" s="26">
        <v>0</v>
      </c>
      <c r="N1013" s="26">
        <v>0</v>
      </c>
      <c r="O1013" s="26">
        <v>0</v>
      </c>
      <c r="P1013" s="26">
        <v>0</v>
      </c>
      <c r="Q1013" s="26">
        <v>0</v>
      </c>
      <c r="R1013" s="26">
        <v>0</v>
      </c>
      <c r="S1013" s="26">
        <v>819332.48496896401</v>
      </c>
      <c r="T1013" s="1">
        <v>102416.5606211205</v>
      </c>
      <c r="U1013" s="112">
        <v>199446.0101535701</v>
      </c>
      <c r="V1013" s="172"/>
    </row>
    <row r="1014" spans="1:22" ht="15" customHeight="1" x14ac:dyDescent="0.25">
      <c r="A1014" s="4">
        <f t="shared" si="66"/>
        <v>986</v>
      </c>
      <c r="B1014" s="22">
        <f t="shared" si="66"/>
        <v>42</v>
      </c>
      <c r="C1014" s="2" t="s">
        <v>1365</v>
      </c>
      <c r="D1014" s="2" t="s">
        <v>735</v>
      </c>
      <c r="E1014" s="173" t="s">
        <v>1394</v>
      </c>
      <c r="F1014" s="24">
        <v>3340785.3491203776</v>
      </c>
      <c r="G1014" s="26">
        <v>0</v>
      </c>
      <c r="H1014" s="26">
        <v>0</v>
      </c>
      <c r="I1014" s="26">
        <v>0</v>
      </c>
      <c r="J1014" s="26">
        <v>0</v>
      </c>
      <c r="K1014" s="26">
        <v>0</v>
      </c>
      <c r="L1014" s="26"/>
      <c r="M1014" s="26">
        <v>0</v>
      </c>
      <c r="N1014" s="26">
        <v>0</v>
      </c>
      <c r="O1014" s="26">
        <v>2942363.2883842816</v>
      </c>
      <c r="P1014" s="26">
        <v>0</v>
      </c>
      <c r="Q1014" s="26">
        <v>0</v>
      </c>
      <c r="R1014" s="26">
        <v>0</v>
      </c>
      <c r="S1014" s="26">
        <v>300670.68142083398</v>
      </c>
      <c r="T1014" s="1">
        <v>33407.853491203779</v>
      </c>
      <c r="U1014" s="112">
        <v>64343.525824058474</v>
      </c>
      <c r="V1014" s="172"/>
    </row>
    <row r="1015" spans="1:22" ht="15" customHeight="1" x14ac:dyDescent="0.25">
      <c r="A1015" s="4">
        <f t="shared" si="66"/>
        <v>987</v>
      </c>
      <c r="B1015" s="22">
        <f t="shared" si="66"/>
        <v>43</v>
      </c>
      <c r="C1015" s="2" t="s">
        <v>1365</v>
      </c>
      <c r="D1015" s="2" t="s">
        <v>736</v>
      </c>
      <c r="E1015" s="173" t="s">
        <v>1394</v>
      </c>
      <c r="F1015" s="24">
        <v>21469720.476183783</v>
      </c>
      <c r="G1015" s="26">
        <v>7342919.2042241972</v>
      </c>
      <c r="H1015" s="26">
        <v>2937868.0070875632</v>
      </c>
      <c r="I1015" s="26">
        <v>0</v>
      </c>
      <c r="J1015" s="26">
        <v>0</v>
      </c>
      <c r="K1015" s="26">
        <v>0</v>
      </c>
      <c r="L1015" s="26"/>
      <c r="M1015" s="26">
        <v>326235.65145619493</v>
      </c>
      <c r="N1015" s="26">
        <v>0</v>
      </c>
      <c r="O1015" s="26">
        <v>3213549.8114351672</v>
      </c>
      <c r="P1015" s="26">
        <v>5105615.6190507403</v>
      </c>
      <c r="Q1015" s="26">
        <v>0</v>
      </c>
      <c r="R1015" s="26">
        <v>0</v>
      </c>
      <c r="S1015" s="26">
        <v>1914957.5722048364</v>
      </c>
      <c r="T1015" s="1">
        <v>214697.20476183784</v>
      </c>
      <c r="U1015" s="112">
        <v>413877.40596324624</v>
      </c>
      <c r="V1015" s="172"/>
    </row>
    <row r="1016" spans="1:22" ht="15" customHeight="1" x14ac:dyDescent="0.25">
      <c r="A1016" s="4">
        <f t="shared" si="66"/>
        <v>988</v>
      </c>
      <c r="B1016" s="22">
        <f t="shared" si="66"/>
        <v>44</v>
      </c>
      <c r="C1016" s="2" t="s">
        <v>1365</v>
      </c>
      <c r="D1016" s="2" t="s">
        <v>738</v>
      </c>
      <c r="E1016" s="173" t="s">
        <v>1394</v>
      </c>
      <c r="F1016" s="24">
        <v>20503178.676864002</v>
      </c>
      <c r="G1016" s="26">
        <v>0</v>
      </c>
      <c r="H1016" s="26">
        <v>0</v>
      </c>
      <c r="I1016" s="26">
        <v>0</v>
      </c>
      <c r="J1016" s="26">
        <v>0</v>
      </c>
      <c r="K1016" s="26">
        <v>0</v>
      </c>
      <c r="L1016" s="26"/>
      <c r="M1016" s="26">
        <v>0</v>
      </c>
      <c r="N1016" s="26">
        <v>0</v>
      </c>
      <c r="O1016" s="26">
        <v>0</v>
      </c>
      <c r="P1016" s="26">
        <v>17857325.481329408</v>
      </c>
      <c r="Q1016" s="26">
        <v>0</v>
      </c>
      <c r="R1016" s="26">
        <v>0</v>
      </c>
      <c r="S1016" s="26">
        <v>2050317.8676864002</v>
      </c>
      <c r="T1016" s="1">
        <v>205031.78676864001</v>
      </c>
      <c r="U1016" s="112">
        <v>390503.54107955174</v>
      </c>
      <c r="V1016" s="172"/>
    </row>
    <row r="1017" spans="1:22" ht="15" customHeight="1" x14ac:dyDescent="0.25">
      <c r="A1017" s="4">
        <f t="shared" si="66"/>
        <v>989</v>
      </c>
      <c r="B1017" s="22">
        <f t="shared" si="66"/>
        <v>45</v>
      </c>
      <c r="C1017" s="2" t="s">
        <v>1365</v>
      </c>
      <c r="D1017" s="2" t="s">
        <v>80</v>
      </c>
      <c r="E1017" s="173" t="s">
        <v>1394</v>
      </c>
      <c r="F1017" s="24">
        <v>19454250.558480944</v>
      </c>
      <c r="G1017" s="26">
        <v>0</v>
      </c>
      <c r="H1017" s="26">
        <v>0</v>
      </c>
      <c r="I1017" s="26">
        <v>0</v>
      </c>
      <c r="J1017" s="26">
        <v>0</v>
      </c>
      <c r="K1017" s="26">
        <v>0</v>
      </c>
      <c r="L1017" s="26"/>
      <c r="M1017" s="26">
        <v>0</v>
      </c>
      <c r="N1017" s="26">
        <v>0</v>
      </c>
      <c r="O1017" s="26">
        <v>0</v>
      </c>
      <c r="P1017" s="26">
        <v>0</v>
      </c>
      <c r="Q1017" s="26">
        <v>18910849.804207452</v>
      </c>
      <c r="R1017" s="26">
        <v>0</v>
      </c>
      <c r="S1017" s="26">
        <v>105858.77</v>
      </c>
      <c r="T1017" s="26">
        <v>24000</v>
      </c>
      <c r="U1017" s="112">
        <v>413541.98427349224</v>
      </c>
      <c r="V1017" s="172"/>
    </row>
    <row r="1018" spans="1:22" ht="15" customHeight="1" x14ac:dyDescent="0.25">
      <c r="A1018" s="4">
        <f t="shared" si="66"/>
        <v>990</v>
      </c>
      <c r="B1018" s="22">
        <f t="shared" si="66"/>
        <v>46</v>
      </c>
      <c r="C1018" s="2" t="s">
        <v>1365</v>
      </c>
      <c r="D1018" s="2" t="s">
        <v>740</v>
      </c>
      <c r="E1018" s="173" t="s">
        <v>1394</v>
      </c>
      <c r="F1018" s="24">
        <v>13446173.905525668</v>
      </c>
      <c r="G1018" s="26">
        <v>6133316.7977849664</v>
      </c>
      <c r="H1018" s="26">
        <v>2453911.6795918704</v>
      </c>
      <c r="I1018" s="26">
        <v>1812454.0010526525</v>
      </c>
      <c r="J1018" s="26">
        <v>1158241.1970624225</v>
      </c>
      <c r="K1018" s="26">
        <v>0</v>
      </c>
      <c r="L1018" s="26"/>
      <c r="M1018" s="26">
        <v>272494.70482550462</v>
      </c>
      <c r="N1018" s="26">
        <v>0</v>
      </c>
      <c r="O1018" s="26">
        <v>0</v>
      </c>
      <c r="P1018" s="26">
        <v>0</v>
      </c>
      <c r="Q1018" s="26">
        <v>0</v>
      </c>
      <c r="R1018" s="26">
        <v>0</v>
      </c>
      <c r="S1018" s="26">
        <v>1222586.4968225325</v>
      </c>
      <c r="T1018" s="1">
        <v>134461.73905525671</v>
      </c>
      <c r="U1018" s="112">
        <v>258707.28933046467</v>
      </c>
      <c r="V1018" s="172"/>
    </row>
    <row r="1019" spans="1:22" ht="15" customHeight="1" x14ac:dyDescent="0.25">
      <c r="A1019" s="4">
        <f t="shared" si="66"/>
        <v>991</v>
      </c>
      <c r="B1019" s="22">
        <f t="shared" si="66"/>
        <v>47</v>
      </c>
      <c r="C1019" s="2" t="s">
        <v>1365</v>
      </c>
      <c r="D1019" s="2" t="s">
        <v>747</v>
      </c>
      <c r="E1019" s="173" t="s">
        <v>1394</v>
      </c>
      <c r="F1019" s="24">
        <v>38187844.389634863</v>
      </c>
      <c r="G1019" s="26">
        <v>8573356.2018279508</v>
      </c>
      <c r="H1019" s="26">
        <v>3669586.3729378125</v>
      </c>
      <c r="I1019" s="26">
        <v>3275767.6194978259</v>
      </c>
      <c r="J1019" s="26">
        <v>3459882.7712624557</v>
      </c>
      <c r="K1019" s="26">
        <v>0</v>
      </c>
      <c r="L1019" s="26"/>
      <c r="M1019" s="26">
        <v>355954.04522476508</v>
      </c>
      <c r="N1019" s="26">
        <v>0</v>
      </c>
      <c r="O1019" s="26">
        <v>14183322.770203391</v>
      </c>
      <c r="P1019" s="26">
        <v>0</v>
      </c>
      <c r="Q1019" s="26">
        <v>0</v>
      </c>
      <c r="R1019" s="26">
        <v>0</v>
      </c>
      <c r="S1019" s="26">
        <v>3555128.2378351944</v>
      </c>
      <c r="T1019" s="1">
        <v>381878.4438963487</v>
      </c>
      <c r="U1019" s="112">
        <v>732967.9269491313</v>
      </c>
      <c r="V1019" s="172"/>
    </row>
    <row r="1020" spans="1:22" ht="15" customHeight="1" x14ac:dyDescent="0.25">
      <c r="A1020" s="4">
        <f t="shared" si="66"/>
        <v>992</v>
      </c>
      <c r="B1020" s="22">
        <f t="shared" si="66"/>
        <v>48</v>
      </c>
      <c r="C1020" s="2" t="s">
        <v>1365</v>
      </c>
      <c r="D1020" s="2" t="s">
        <v>394</v>
      </c>
      <c r="E1020" s="173" t="s">
        <v>1394</v>
      </c>
      <c r="F1020" s="24">
        <v>30311487.044534598</v>
      </c>
      <c r="G1020" s="26">
        <v>11767409.930327574</v>
      </c>
      <c r="H1020" s="26">
        <v>5036712.1239983374</v>
      </c>
      <c r="I1020" s="26">
        <v>4496173.9029232748</v>
      </c>
      <c r="J1020" s="26">
        <v>4748882.2255679024</v>
      </c>
      <c r="K1020" s="26">
        <v>0</v>
      </c>
      <c r="L1020" s="26"/>
      <c r="M1020" s="26">
        <v>488566.79553627956</v>
      </c>
      <c r="N1020" s="26">
        <v>0</v>
      </c>
      <c r="O1020" s="26">
        <v>0</v>
      </c>
      <c r="P1020" s="26">
        <v>0</v>
      </c>
      <c r="Q1020" s="26">
        <v>0</v>
      </c>
      <c r="R1020" s="26">
        <v>0</v>
      </c>
      <c r="S1020" s="26">
        <v>2890300.461077428</v>
      </c>
      <c r="T1020" s="1">
        <v>303114.87044534594</v>
      </c>
      <c r="U1020" s="112">
        <v>580326.73465845292</v>
      </c>
      <c r="V1020" s="172"/>
    </row>
    <row r="1021" spans="1:22" ht="15" customHeight="1" x14ac:dyDescent="0.25">
      <c r="A1021" s="4">
        <f t="shared" si="66"/>
        <v>993</v>
      </c>
      <c r="B1021" s="22">
        <f t="shared" si="66"/>
        <v>49</v>
      </c>
      <c r="C1021" s="2" t="s">
        <v>1365</v>
      </c>
      <c r="D1021" s="2" t="s">
        <v>398</v>
      </c>
      <c r="E1021" s="173" t="s">
        <v>1394</v>
      </c>
      <c r="F1021" s="24">
        <v>4209077.6456601601</v>
      </c>
      <c r="G1021" s="26">
        <v>0</v>
      </c>
      <c r="H1021" s="26">
        <v>0</v>
      </c>
      <c r="I1021" s="26">
        <v>3665913.0117982994</v>
      </c>
      <c r="J1021" s="26">
        <v>0</v>
      </c>
      <c r="K1021" s="26">
        <v>0</v>
      </c>
      <c r="L1021" s="26"/>
      <c r="M1021" s="26">
        <v>0</v>
      </c>
      <c r="N1021" s="26">
        <v>0</v>
      </c>
      <c r="O1021" s="26">
        <v>0</v>
      </c>
      <c r="P1021" s="26">
        <v>0</v>
      </c>
      <c r="Q1021" s="26">
        <v>0</v>
      </c>
      <c r="R1021" s="26">
        <v>0</v>
      </c>
      <c r="S1021" s="26">
        <v>420907.76456601603</v>
      </c>
      <c r="T1021" s="1">
        <v>42090.776456601605</v>
      </c>
      <c r="U1021" s="112">
        <v>80166.092839243414</v>
      </c>
      <c r="V1021" s="172"/>
    </row>
    <row r="1022" spans="1:22" ht="15" customHeight="1" x14ac:dyDescent="0.25">
      <c r="A1022" s="4">
        <f t="shared" ref="A1022:B1037" si="67">+A1021+1</f>
        <v>994</v>
      </c>
      <c r="B1022" s="22">
        <f t="shared" si="67"/>
        <v>50</v>
      </c>
      <c r="C1022" s="2" t="s">
        <v>1365</v>
      </c>
      <c r="D1022" s="2" t="s">
        <v>400</v>
      </c>
      <c r="E1022" s="173" t="s">
        <v>1394</v>
      </c>
      <c r="F1022" s="24">
        <v>14237628.820496641</v>
      </c>
      <c r="G1022" s="26">
        <v>0</v>
      </c>
      <c r="H1022" s="26">
        <v>0</v>
      </c>
      <c r="I1022" s="26">
        <v>0</v>
      </c>
      <c r="J1022" s="26">
        <v>0</v>
      </c>
      <c r="K1022" s="26">
        <v>0</v>
      </c>
      <c r="L1022" s="26"/>
      <c r="M1022" s="26">
        <v>0</v>
      </c>
      <c r="N1022" s="26">
        <v>0</v>
      </c>
      <c r="O1022" s="26">
        <v>12539649.207364213</v>
      </c>
      <c r="P1022" s="26">
        <v>0</v>
      </c>
      <c r="Q1022" s="26">
        <v>0</v>
      </c>
      <c r="R1022" s="26">
        <v>0</v>
      </c>
      <c r="S1022" s="26">
        <v>1281386.5938446978</v>
      </c>
      <c r="T1022" s="1">
        <v>142376.28820496643</v>
      </c>
      <c r="U1022" s="112">
        <v>274216.73108276533</v>
      </c>
      <c r="V1022" s="172"/>
    </row>
    <row r="1023" spans="1:22" ht="15" customHeight="1" x14ac:dyDescent="0.25">
      <c r="A1023" s="4">
        <f t="shared" si="67"/>
        <v>995</v>
      </c>
      <c r="B1023" s="22">
        <f t="shared" si="67"/>
        <v>51</v>
      </c>
      <c r="C1023" s="2" t="s">
        <v>1365</v>
      </c>
      <c r="D1023" s="2" t="s">
        <v>406</v>
      </c>
      <c r="E1023" s="173" t="s">
        <v>1394</v>
      </c>
      <c r="F1023" s="24">
        <v>20270690.991399139</v>
      </c>
      <c r="G1023" s="26">
        <v>13437177.92113563</v>
      </c>
      <c r="H1023" s="26">
        <v>0</v>
      </c>
      <c r="I1023" s="26">
        <v>3970815.0889603682</v>
      </c>
      <c r="J1023" s="26">
        <v>0</v>
      </c>
      <c r="K1023" s="26">
        <v>0</v>
      </c>
      <c r="L1023" s="26"/>
      <c r="M1023" s="26">
        <v>596995.06026331545</v>
      </c>
      <c r="N1023" s="26">
        <v>0</v>
      </c>
      <c r="O1023" s="26">
        <v>0</v>
      </c>
      <c r="P1023" s="26">
        <v>0</v>
      </c>
      <c r="Q1023" s="26">
        <v>0</v>
      </c>
      <c r="R1023" s="26">
        <v>0</v>
      </c>
      <c r="S1023" s="26">
        <v>1669263.3882914896</v>
      </c>
      <c r="T1023" s="1">
        <v>202706.9099139914</v>
      </c>
      <c r="U1023" s="112">
        <v>393732.62283434434</v>
      </c>
      <c r="V1023" s="172"/>
    </row>
    <row r="1024" spans="1:22" ht="15" customHeight="1" x14ac:dyDescent="0.25">
      <c r="A1024" s="4">
        <f t="shared" si="67"/>
        <v>996</v>
      </c>
      <c r="B1024" s="22">
        <f t="shared" si="67"/>
        <v>52</v>
      </c>
      <c r="C1024" s="2" t="s">
        <v>1365</v>
      </c>
      <c r="D1024" s="2" t="s">
        <v>85</v>
      </c>
      <c r="E1024" s="173" t="s">
        <v>1394</v>
      </c>
      <c r="F1024" s="24">
        <v>39482783.303666979</v>
      </c>
      <c r="G1024" s="26">
        <v>0</v>
      </c>
      <c r="H1024" s="26">
        <v>0</v>
      </c>
      <c r="I1024" s="26">
        <v>0</v>
      </c>
      <c r="J1024" s="26">
        <v>0</v>
      </c>
      <c r="K1024" s="26">
        <v>0</v>
      </c>
      <c r="L1024" s="26"/>
      <c r="M1024" s="26">
        <v>0</v>
      </c>
      <c r="N1024" s="26">
        <v>0</v>
      </c>
      <c r="O1024" s="26">
        <v>0</v>
      </c>
      <c r="P1024" s="26">
        <v>0</v>
      </c>
      <c r="Q1024" s="26">
        <v>38467833.172710508</v>
      </c>
      <c r="R1024" s="26">
        <v>0</v>
      </c>
      <c r="S1024" s="26">
        <v>149736.53</v>
      </c>
      <c r="T1024" s="26">
        <v>24000</v>
      </c>
      <c r="U1024" s="112">
        <v>841213.6009564735</v>
      </c>
      <c r="V1024" s="172"/>
    </row>
    <row r="1025" spans="1:22" ht="15" customHeight="1" x14ac:dyDescent="0.25">
      <c r="A1025" s="4">
        <f t="shared" si="67"/>
        <v>997</v>
      </c>
      <c r="B1025" s="22">
        <f t="shared" si="67"/>
        <v>53</v>
      </c>
      <c r="C1025" s="2" t="s">
        <v>1365</v>
      </c>
      <c r="D1025" s="2" t="s">
        <v>407</v>
      </c>
      <c r="E1025" s="173" t="s">
        <v>1394</v>
      </c>
      <c r="F1025" s="24">
        <v>16135637.759999998</v>
      </c>
      <c r="G1025" s="26">
        <v>0</v>
      </c>
      <c r="H1025" s="26">
        <v>0</v>
      </c>
      <c r="I1025" s="26">
        <v>0</v>
      </c>
      <c r="J1025" s="26">
        <v>0</v>
      </c>
      <c r="K1025" s="26">
        <v>0</v>
      </c>
      <c r="L1025" s="26"/>
      <c r="M1025" s="26">
        <v>0</v>
      </c>
      <c r="N1025" s="26">
        <v>0</v>
      </c>
      <c r="O1025" s="26">
        <v>0</v>
      </c>
      <c r="P1025" s="26">
        <v>3619789.6171852797</v>
      </c>
      <c r="Q1025" s="26">
        <v>10433608.632437758</v>
      </c>
      <c r="R1025" s="26">
        <v>0</v>
      </c>
      <c r="S1025" s="26">
        <v>1613563.7760000001</v>
      </c>
      <c r="T1025" s="1">
        <v>161356.37760000001</v>
      </c>
      <c r="U1025" s="112">
        <v>307319.35677696002</v>
      </c>
      <c r="V1025" s="172"/>
    </row>
    <row r="1026" spans="1:22" ht="15" customHeight="1" x14ac:dyDescent="0.25">
      <c r="A1026" s="4">
        <f t="shared" si="67"/>
        <v>998</v>
      </c>
      <c r="B1026" s="22">
        <f t="shared" si="67"/>
        <v>54</v>
      </c>
      <c r="C1026" s="2" t="s">
        <v>1365</v>
      </c>
      <c r="D1026" s="2" t="s">
        <v>750</v>
      </c>
      <c r="E1026" s="173" t="s">
        <v>1394</v>
      </c>
      <c r="F1026" s="24">
        <v>20215689.170000002</v>
      </c>
      <c r="G1026" s="26">
        <v>0</v>
      </c>
      <c r="H1026" s="26">
        <v>0</v>
      </c>
      <c r="I1026" s="26">
        <v>0</v>
      </c>
      <c r="J1026" s="26">
        <v>0</v>
      </c>
      <c r="K1026" s="26">
        <v>0</v>
      </c>
      <c r="L1026" s="26"/>
      <c r="M1026" s="26">
        <v>0</v>
      </c>
      <c r="N1026" s="26">
        <v>0</v>
      </c>
      <c r="O1026" s="26">
        <v>8186116.5976968007</v>
      </c>
      <c r="P1026" s="26">
        <v>0</v>
      </c>
      <c r="Q1026" s="26">
        <v>9511775.5987569001</v>
      </c>
      <c r="R1026" s="26">
        <v>0</v>
      </c>
      <c r="S1026" s="26">
        <v>1928623.0238000001</v>
      </c>
      <c r="T1026" s="1">
        <v>202156.89170000004</v>
      </c>
      <c r="U1026" s="112">
        <v>387017.05804630002</v>
      </c>
      <c r="V1026" s="172"/>
    </row>
    <row r="1027" spans="1:22" ht="15" customHeight="1" x14ac:dyDescent="0.25">
      <c r="A1027" s="4">
        <f t="shared" si="67"/>
        <v>999</v>
      </c>
      <c r="B1027" s="22">
        <f t="shared" si="67"/>
        <v>55</v>
      </c>
      <c r="C1027" s="2" t="s">
        <v>1365</v>
      </c>
      <c r="D1027" s="2" t="s">
        <v>752</v>
      </c>
      <c r="E1027" s="173" t="s">
        <v>1394</v>
      </c>
      <c r="F1027" s="24">
        <v>33258616.608594127</v>
      </c>
      <c r="G1027" s="26">
        <v>9139483.8463669065</v>
      </c>
      <c r="H1027" s="26">
        <v>0</v>
      </c>
      <c r="I1027" s="26">
        <v>0</v>
      </c>
      <c r="J1027" s="26">
        <v>3864839.2348521813</v>
      </c>
      <c r="K1027" s="26">
        <v>0</v>
      </c>
      <c r="L1027" s="26"/>
      <c r="M1027" s="26">
        <v>397616.119024474</v>
      </c>
      <c r="N1027" s="26">
        <v>0</v>
      </c>
      <c r="O1027" s="26">
        <v>15843387.174315393</v>
      </c>
      <c r="P1027" s="26">
        <v>0</v>
      </c>
      <c r="Q1027" s="26">
        <v>0</v>
      </c>
      <c r="R1027" s="26">
        <v>0</v>
      </c>
      <c r="S1027" s="26">
        <v>3041168.0119349672</v>
      </c>
      <c r="T1027" s="1">
        <v>332586.16608594125</v>
      </c>
      <c r="U1027" s="112">
        <v>639536.05601426703</v>
      </c>
      <c r="V1027" s="172"/>
    </row>
    <row r="1028" spans="1:22" ht="15" customHeight="1" x14ac:dyDescent="0.25">
      <c r="A1028" s="4">
        <f t="shared" si="67"/>
        <v>1000</v>
      </c>
      <c r="B1028" s="22">
        <f t="shared" si="67"/>
        <v>56</v>
      </c>
      <c r="C1028" s="2" t="s">
        <v>1365</v>
      </c>
      <c r="D1028" s="2" t="s">
        <v>411</v>
      </c>
      <c r="E1028" s="173" t="s">
        <v>1394</v>
      </c>
      <c r="F1028" s="24">
        <v>8403162.2358746398</v>
      </c>
      <c r="G1028" s="26">
        <v>0</v>
      </c>
      <c r="H1028" s="26">
        <v>0</v>
      </c>
      <c r="I1028" s="26">
        <v>0</v>
      </c>
      <c r="J1028" s="26">
        <v>0</v>
      </c>
      <c r="K1028" s="26">
        <v>0</v>
      </c>
      <c r="L1028" s="26"/>
      <c r="M1028" s="26">
        <v>0</v>
      </c>
      <c r="N1028" s="26">
        <v>0</v>
      </c>
      <c r="O1028" s="26">
        <v>7401001.10762423</v>
      </c>
      <c r="P1028" s="26">
        <v>0</v>
      </c>
      <c r="Q1028" s="26">
        <v>0</v>
      </c>
      <c r="R1028" s="26">
        <v>0</v>
      </c>
      <c r="S1028" s="26">
        <v>756284.6012287176</v>
      </c>
      <c r="T1028" s="1">
        <v>84031.622358746405</v>
      </c>
      <c r="U1028" s="112">
        <v>161844.90466294557</v>
      </c>
      <c r="V1028" s="172"/>
    </row>
    <row r="1029" spans="1:22" ht="15" customHeight="1" x14ac:dyDescent="0.25">
      <c r="A1029" s="4">
        <f t="shared" si="67"/>
        <v>1001</v>
      </c>
      <c r="B1029" s="22">
        <f t="shared" si="67"/>
        <v>57</v>
      </c>
      <c r="C1029" s="2" t="s">
        <v>1365</v>
      </c>
      <c r="D1029" s="2" t="s">
        <v>753</v>
      </c>
      <c r="E1029" s="173" t="s">
        <v>1394</v>
      </c>
      <c r="F1029" s="24">
        <v>24358296.106563497</v>
      </c>
      <c r="G1029" s="26">
        <v>5322442.2844350552</v>
      </c>
      <c r="H1029" s="26">
        <v>2129484.5377048999</v>
      </c>
      <c r="I1029" s="26">
        <v>0</v>
      </c>
      <c r="J1029" s="26">
        <v>0</v>
      </c>
      <c r="K1029" s="26">
        <v>0</v>
      </c>
      <c r="L1029" s="26"/>
      <c r="M1029" s="26">
        <v>236468.68196531132</v>
      </c>
      <c r="N1029" s="26">
        <v>0</v>
      </c>
      <c r="O1029" s="26">
        <v>0</v>
      </c>
      <c r="P1029" s="26">
        <v>0</v>
      </c>
      <c r="Q1029" s="26">
        <v>13665253.188203763</v>
      </c>
      <c r="R1029" s="26">
        <v>0</v>
      </c>
      <c r="S1029" s="26">
        <v>2294103.4047365393</v>
      </c>
      <c r="T1029" s="1">
        <v>243582.96106563497</v>
      </c>
      <c r="U1029" s="112">
        <v>466961.04845229239</v>
      </c>
      <c r="V1029" s="172"/>
    </row>
    <row r="1030" spans="1:22" ht="15" customHeight="1" x14ac:dyDescent="0.25">
      <c r="A1030" s="4">
        <f t="shared" si="67"/>
        <v>1002</v>
      </c>
      <c r="B1030" s="22">
        <f t="shared" si="67"/>
        <v>58</v>
      </c>
      <c r="C1030" s="2" t="s">
        <v>1365</v>
      </c>
      <c r="D1030" s="2" t="s">
        <v>412</v>
      </c>
      <c r="E1030" s="173" t="s">
        <v>1394</v>
      </c>
      <c r="F1030" s="24">
        <v>15633207.526208164</v>
      </c>
      <c r="G1030" s="26">
        <v>9755804.046860259</v>
      </c>
      <c r="H1030" s="26">
        <v>0</v>
      </c>
      <c r="I1030" s="26">
        <v>0</v>
      </c>
      <c r="J1030" s="26">
        <v>3937074.0637543527</v>
      </c>
      <c r="K1030" s="26">
        <v>0</v>
      </c>
      <c r="L1030" s="26"/>
      <c r="M1030" s="26">
        <v>0</v>
      </c>
      <c r="N1030" s="26">
        <v>0</v>
      </c>
      <c r="O1030" s="26">
        <v>0</v>
      </c>
      <c r="P1030" s="26">
        <v>0</v>
      </c>
      <c r="Q1030" s="26">
        <v>0</v>
      </c>
      <c r="R1030" s="26">
        <v>0</v>
      </c>
      <c r="S1030" s="26">
        <v>1484561.8288179275</v>
      </c>
      <c r="T1030" s="1">
        <v>156332.07526208163</v>
      </c>
      <c r="U1030" s="112">
        <v>299435.51151354256</v>
      </c>
      <c r="V1030" s="172"/>
    </row>
    <row r="1031" spans="1:22" ht="15" customHeight="1" x14ac:dyDescent="0.25">
      <c r="A1031" s="4">
        <f t="shared" si="67"/>
        <v>1003</v>
      </c>
      <c r="B1031" s="22">
        <f t="shared" si="67"/>
        <v>59</v>
      </c>
      <c r="C1031" s="2" t="s">
        <v>1365</v>
      </c>
      <c r="D1031" s="2" t="s">
        <v>414</v>
      </c>
      <c r="E1031" s="173" t="s">
        <v>1394</v>
      </c>
      <c r="F1031" s="24">
        <v>41277450.38367226</v>
      </c>
      <c r="G1031" s="26">
        <v>11858561.038653761</v>
      </c>
      <c r="H1031" s="26">
        <v>0</v>
      </c>
      <c r="I1031" s="26">
        <v>0</v>
      </c>
      <c r="J1031" s="26">
        <v>4785667.3703647591</v>
      </c>
      <c r="K1031" s="26">
        <v>0</v>
      </c>
      <c r="L1031" s="26"/>
      <c r="M1031" s="26">
        <v>0</v>
      </c>
      <c r="N1031" s="26">
        <v>0</v>
      </c>
      <c r="O1031" s="26">
        <v>19618197.919447646</v>
      </c>
      <c r="P1031" s="26">
        <v>0</v>
      </c>
      <c r="Q1031" s="26">
        <v>0</v>
      </c>
      <c r="R1031" s="26">
        <v>0</v>
      </c>
      <c r="S1031" s="26">
        <v>3809263.7313926965</v>
      </c>
      <c r="T1031" s="1">
        <v>412774.50383672258</v>
      </c>
      <c r="U1031" s="112">
        <v>792985.81997667684</v>
      </c>
      <c r="V1031" s="172"/>
    </row>
    <row r="1032" spans="1:22" ht="15" customHeight="1" x14ac:dyDescent="0.25">
      <c r="A1032" s="4">
        <f t="shared" si="67"/>
        <v>1004</v>
      </c>
      <c r="B1032" s="22">
        <f t="shared" si="67"/>
        <v>60</v>
      </c>
      <c r="C1032" s="2" t="s">
        <v>1365</v>
      </c>
      <c r="D1032" s="2" t="s">
        <v>754</v>
      </c>
      <c r="E1032" s="173" t="s">
        <v>1394</v>
      </c>
      <c r="F1032" s="24">
        <v>42112938.80402752</v>
      </c>
      <c r="G1032" s="26">
        <v>9562345.7271670904</v>
      </c>
      <c r="H1032" s="26">
        <v>4092895.7980599087</v>
      </c>
      <c r="I1032" s="26">
        <v>0</v>
      </c>
      <c r="J1032" s="26">
        <v>0</v>
      </c>
      <c r="K1032" s="26">
        <v>0</v>
      </c>
      <c r="L1032" s="26"/>
      <c r="M1032" s="26">
        <v>397015.54015650821</v>
      </c>
      <c r="N1032" s="26">
        <v>0</v>
      </c>
      <c r="O1032" s="26">
        <v>15819456.546057064</v>
      </c>
      <c r="P1032" s="26">
        <v>7229112.6864668708</v>
      </c>
      <c r="Q1032" s="26">
        <v>0</v>
      </c>
      <c r="R1032" s="26">
        <v>0</v>
      </c>
      <c r="S1032" s="26">
        <v>3779663.18881839</v>
      </c>
      <c r="T1032" s="1">
        <v>421129.3880402752</v>
      </c>
      <c r="U1032" s="112">
        <v>811319.92926141364</v>
      </c>
      <c r="V1032" s="172"/>
    </row>
    <row r="1033" spans="1:22" ht="15" customHeight="1" x14ac:dyDescent="0.25">
      <c r="A1033" s="4">
        <f t="shared" si="67"/>
        <v>1005</v>
      </c>
      <c r="B1033" s="22">
        <f t="shared" si="67"/>
        <v>61</v>
      </c>
      <c r="C1033" s="2" t="s">
        <v>1365</v>
      </c>
      <c r="D1033" s="2" t="s">
        <v>755</v>
      </c>
      <c r="E1033" s="173" t="s">
        <v>1394</v>
      </c>
      <c r="F1033" s="24">
        <v>19097413.753508817</v>
      </c>
      <c r="G1033" s="26">
        <v>9161875.3142818157</v>
      </c>
      <c r="H1033" s="26">
        <v>0</v>
      </c>
      <c r="I1033" s="26">
        <v>3500633.098855949</v>
      </c>
      <c r="J1033" s="26">
        <v>3697386.8583204113</v>
      </c>
      <c r="K1033" s="26">
        <v>0</v>
      </c>
      <c r="L1033" s="26"/>
      <c r="M1033" s="26">
        <v>380388.55533241422</v>
      </c>
      <c r="N1033" s="26">
        <v>0</v>
      </c>
      <c r="O1033" s="26">
        <v>0</v>
      </c>
      <c r="P1033" s="26">
        <v>0</v>
      </c>
      <c r="Q1033" s="26">
        <v>0</v>
      </c>
      <c r="R1033" s="26">
        <v>0</v>
      </c>
      <c r="S1033" s="26">
        <v>1800079.6866966058</v>
      </c>
      <c r="T1033" s="1">
        <v>190974.13753508814</v>
      </c>
      <c r="U1033" s="112">
        <v>366076.10248653049</v>
      </c>
      <c r="V1033" s="172"/>
    </row>
    <row r="1034" spans="1:22" ht="15" customHeight="1" x14ac:dyDescent="0.25">
      <c r="A1034" s="4">
        <f t="shared" si="67"/>
        <v>1006</v>
      </c>
      <c r="B1034" s="22">
        <f t="shared" si="67"/>
        <v>62</v>
      </c>
      <c r="C1034" s="2" t="s">
        <v>1365</v>
      </c>
      <c r="D1034" s="2" t="s">
        <v>756</v>
      </c>
      <c r="E1034" s="173" t="s">
        <v>1394</v>
      </c>
      <c r="F1034" s="24">
        <v>18940870.804019675</v>
      </c>
      <c r="G1034" s="26">
        <v>9086774.7272043712</v>
      </c>
      <c r="H1034" s="26">
        <v>0</v>
      </c>
      <c r="I1034" s="26">
        <v>3471938.1437459388</v>
      </c>
      <c r="J1034" s="26">
        <v>3667079.0977160456</v>
      </c>
      <c r="K1034" s="26">
        <v>0</v>
      </c>
      <c r="L1034" s="26"/>
      <c r="M1034" s="26">
        <v>377270.48148366035</v>
      </c>
      <c r="N1034" s="26">
        <v>0</v>
      </c>
      <c r="O1034" s="26">
        <v>0</v>
      </c>
      <c r="P1034" s="26">
        <v>0</v>
      </c>
      <c r="Q1034" s="26">
        <v>0</v>
      </c>
      <c r="R1034" s="26">
        <v>0</v>
      </c>
      <c r="S1034" s="26">
        <v>1785324.2969298</v>
      </c>
      <c r="T1034" s="1">
        <v>189408.70804019674</v>
      </c>
      <c r="U1034" s="112">
        <v>363075.34889966319</v>
      </c>
      <c r="V1034" s="172"/>
    </row>
    <row r="1035" spans="1:22" ht="15" customHeight="1" x14ac:dyDescent="0.25">
      <c r="A1035" s="4">
        <f t="shared" si="67"/>
        <v>1007</v>
      </c>
      <c r="B1035" s="22">
        <f t="shared" si="67"/>
        <v>63</v>
      </c>
      <c r="C1035" s="2" t="s">
        <v>1365</v>
      </c>
      <c r="D1035" s="2" t="s">
        <v>86</v>
      </c>
      <c r="E1035" s="173" t="s">
        <v>1394</v>
      </c>
      <c r="F1035" s="24">
        <v>39857867.97911644</v>
      </c>
      <c r="G1035" s="26">
        <v>0</v>
      </c>
      <c r="H1035" s="26">
        <v>0</v>
      </c>
      <c r="I1035" s="26">
        <v>0</v>
      </c>
      <c r="J1035" s="26">
        <v>0</v>
      </c>
      <c r="K1035" s="26">
        <v>0</v>
      </c>
      <c r="L1035" s="26"/>
      <c r="M1035" s="26">
        <v>0</v>
      </c>
      <c r="N1035" s="26">
        <v>0</v>
      </c>
      <c r="O1035" s="26">
        <v>0</v>
      </c>
      <c r="P1035" s="26">
        <v>0</v>
      </c>
      <c r="Q1035" s="26">
        <v>38834595.293399349</v>
      </c>
      <c r="R1035" s="26">
        <v>0</v>
      </c>
      <c r="S1035" s="26">
        <v>150038.74</v>
      </c>
      <c r="T1035" s="26">
        <v>24000</v>
      </c>
      <c r="U1035" s="112">
        <v>849233.9457170919</v>
      </c>
      <c r="V1035" s="172"/>
    </row>
    <row r="1036" spans="1:22" ht="15" customHeight="1" x14ac:dyDescent="0.25">
      <c r="A1036" s="4">
        <f t="shared" si="67"/>
        <v>1008</v>
      </c>
      <c r="B1036" s="22">
        <f t="shared" si="67"/>
        <v>64</v>
      </c>
      <c r="C1036" s="2" t="s">
        <v>1365</v>
      </c>
      <c r="D1036" s="2" t="s">
        <v>757</v>
      </c>
      <c r="E1036" s="173" t="s">
        <v>1394</v>
      </c>
      <c r="F1036" s="24">
        <v>19009395.423817348</v>
      </c>
      <c r="G1036" s="26">
        <v>9139483.8463669065</v>
      </c>
      <c r="H1036" s="26">
        <v>0</v>
      </c>
      <c r="I1036" s="26">
        <v>3475648.0455939346</v>
      </c>
      <c r="J1036" s="26">
        <v>3670997.5153139713</v>
      </c>
      <c r="K1036" s="26">
        <v>0</v>
      </c>
      <c r="L1036" s="26"/>
      <c r="M1036" s="26">
        <v>377673.60976489773</v>
      </c>
      <c r="N1036" s="26">
        <v>0</v>
      </c>
      <c r="O1036" s="26">
        <v>0</v>
      </c>
      <c r="P1036" s="26">
        <v>0</v>
      </c>
      <c r="Q1036" s="26">
        <v>0</v>
      </c>
      <c r="R1036" s="26">
        <v>0</v>
      </c>
      <c r="S1036" s="26">
        <v>1791094.8304623633</v>
      </c>
      <c r="T1036" s="1">
        <v>190093.95423817349</v>
      </c>
      <c r="U1036" s="112">
        <v>364403.6220770998</v>
      </c>
      <c r="V1036" s="172"/>
    </row>
    <row r="1037" spans="1:22" ht="15" customHeight="1" x14ac:dyDescent="0.25">
      <c r="A1037" s="4">
        <f t="shared" si="67"/>
        <v>1009</v>
      </c>
      <c r="B1037" s="22">
        <f t="shared" si="67"/>
        <v>65</v>
      </c>
      <c r="C1037" s="2" t="s">
        <v>1365</v>
      </c>
      <c r="D1037" s="2" t="s">
        <v>758</v>
      </c>
      <c r="E1037" s="173" t="s">
        <v>1394</v>
      </c>
      <c r="F1037" s="24">
        <v>28889172.431907836</v>
      </c>
      <c r="G1037" s="26">
        <v>0</v>
      </c>
      <c r="H1037" s="26">
        <v>0</v>
      </c>
      <c r="I1037" s="26">
        <v>0</v>
      </c>
      <c r="J1037" s="26">
        <v>0</v>
      </c>
      <c r="K1037" s="26">
        <v>0</v>
      </c>
      <c r="L1037" s="26"/>
      <c r="M1037" s="26">
        <v>0</v>
      </c>
      <c r="N1037" s="26">
        <v>0</v>
      </c>
      <c r="O1037" s="26">
        <v>0</v>
      </c>
      <c r="P1037" s="26">
        <v>0</v>
      </c>
      <c r="Q1037" s="26">
        <v>28074124.097605009</v>
      </c>
      <c r="R1037" s="26">
        <v>0</v>
      </c>
      <c r="S1037" s="26">
        <v>177124.1</v>
      </c>
      <c r="T1037" s="26">
        <v>24000</v>
      </c>
      <c r="U1037" s="112">
        <v>613924.23430282774</v>
      </c>
      <c r="V1037" s="172"/>
    </row>
    <row r="1038" spans="1:22" ht="15" customHeight="1" x14ac:dyDescent="0.25">
      <c r="A1038" s="4">
        <f t="shared" ref="A1038:B1053" si="68">+A1037+1</f>
        <v>1010</v>
      </c>
      <c r="B1038" s="22">
        <f t="shared" si="68"/>
        <v>66</v>
      </c>
      <c r="C1038" s="2" t="s">
        <v>1365</v>
      </c>
      <c r="D1038" s="2" t="s">
        <v>89</v>
      </c>
      <c r="E1038" s="173" t="s">
        <v>1394</v>
      </c>
      <c r="F1038" s="24">
        <v>19471909.912315667</v>
      </c>
      <c r="G1038" s="26">
        <v>0</v>
      </c>
      <c r="H1038" s="26">
        <v>0</v>
      </c>
      <c r="I1038" s="26">
        <v>0</v>
      </c>
      <c r="J1038" s="26">
        <v>0</v>
      </c>
      <c r="K1038" s="26">
        <v>0</v>
      </c>
      <c r="L1038" s="26"/>
      <c r="M1038" s="26">
        <v>0</v>
      </c>
      <c r="N1038" s="26">
        <v>0</v>
      </c>
      <c r="O1038" s="26">
        <v>0</v>
      </c>
      <c r="P1038" s="26">
        <v>0</v>
      </c>
      <c r="Q1038" s="26">
        <v>18930963.042262111</v>
      </c>
      <c r="R1038" s="26">
        <v>0</v>
      </c>
      <c r="S1038" s="26">
        <v>102965.05</v>
      </c>
      <c r="T1038" s="26">
        <v>24000</v>
      </c>
      <c r="U1038" s="112">
        <v>413981.8200535553</v>
      </c>
      <c r="V1038" s="172"/>
    </row>
    <row r="1039" spans="1:22" ht="15" customHeight="1" x14ac:dyDescent="0.25">
      <c r="A1039" s="4">
        <f t="shared" si="68"/>
        <v>1011</v>
      </c>
      <c r="B1039" s="22">
        <f t="shared" si="68"/>
        <v>67</v>
      </c>
      <c r="C1039" s="2" t="s">
        <v>1365</v>
      </c>
      <c r="D1039" s="2" t="s">
        <v>759</v>
      </c>
      <c r="E1039" s="173" t="s">
        <v>1394</v>
      </c>
      <c r="F1039" s="24">
        <v>2025910.3767552001</v>
      </c>
      <c r="G1039" s="26">
        <v>0</v>
      </c>
      <c r="H1039" s="26">
        <v>0</v>
      </c>
      <c r="I1039" s="26">
        <v>1764474.7462764487</v>
      </c>
      <c r="J1039" s="26">
        <v>0</v>
      </c>
      <c r="K1039" s="26">
        <v>0</v>
      </c>
      <c r="L1039" s="26"/>
      <c r="M1039" s="26">
        <v>0</v>
      </c>
      <c r="N1039" s="26">
        <v>0</v>
      </c>
      <c r="O1039" s="26">
        <v>0</v>
      </c>
      <c r="P1039" s="26">
        <v>0</v>
      </c>
      <c r="Q1039" s="26">
        <v>0</v>
      </c>
      <c r="R1039" s="26">
        <v>0</v>
      </c>
      <c r="S1039" s="26">
        <v>202591.03767552003</v>
      </c>
      <c r="T1039" s="1">
        <v>20259.103767552002</v>
      </c>
      <c r="U1039" s="112">
        <v>38585.489035679544</v>
      </c>
      <c r="V1039" s="172"/>
    </row>
    <row r="1040" spans="1:22" ht="15" customHeight="1" x14ac:dyDescent="0.25">
      <c r="A1040" s="4">
        <f t="shared" si="68"/>
        <v>1012</v>
      </c>
      <c r="B1040" s="22">
        <f t="shared" si="68"/>
        <v>68</v>
      </c>
      <c r="C1040" s="2" t="s">
        <v>1365</v>
      </c>
      <c r="D1040" s="2" t="s">
        <v>92</v>
      </c>
      <c r="E1040" s="173" t="s">
        <v>1394</v>
      </c>
      <c r="F1040" s="24">
        <v>12536948.214155663</v>
      </c>
      <c r="G1040" s="26">
        <v>6765674.3157313084</v>
      </c>
      <c r="H1040" s="26">
        <v>2706914.9973932039</v>
      </c>
      <c r="I1040" s="26">
        <v>0</v>
      </c>
      <c r="J1040" s="26">
        <v>1277658.2356249997</v>
      </c>
      <c r="K1040" s="26">
        <v>0</v>
      </c>
      <c r="L1040" s="26"/>
      <c r="M1040" s="26">
        <v>300589.46674277715</v>
      </c>
      <c r="N1040" s="26">
        <v>0</v>
      </c>
      <c r="O1040" s="26">
        <v>0</v>
      </c>
      <c r="P1040" s="26">
        <v>0</v>
      </c>
      <c r="Q1040" s="26">
        <v>0</v>
      </c>
      <c r="R1040" s="26">
        <v>0</v>
      </c>
      <c r="S1040" s="26">
        <v>1119082.2927209453</v>
      </c>
      <c r="T1040" s="1">
        <v>125369.48214155665</v>
      </c>
      <c r="U1040" s="112">
        <v>241659.42380087369</v>
      </c>
      <c r="V1040" s="172"/>
    </row>
    <row r="1041" spans="1:22" ht="15" customHeight="1" x14ac:dyDescent="0.25">
      <c r="A1041" s="4">
        <f t="shared" si="68"/>
        <v>1013</v>
      </c>
      <c r="B1041" s="22">
        <f t="shared" si="68"/>
        <v>69</v>
      </c>
      <c r="C1041" s="2" t="s">
        <v>1365</v>
      </c>
      <c r="D1041" s="2" t="s">
        <v>93</v>
      </c>
      <c r="E1041" s="173" t="s">
        <v>1394</v>
      </c>
      <c r="F1041" s="24">
        <v>3421512.8588040192</v>
      </c>
      <c r="G1041" s="26">
        <v>0</v>
      </c>
      <c r="H1041" s="26">
        <v>0</v>
      </c>
      <c r="I1041" s="26">
        <v>0</v>
      </c>
      <c r="J1041" s="26">
        <v>0</v>
      </c>
      <c r="K1041" s="26">
        <v>0</v>
      </c>
      <c r="L1041" s="26"/>
      <c r="M1041" s="26">
        <v>0</v>
      </c>
      <c r="N1041" s="26">
        <v>0</v>
      </c>
      <c r="O1041" s="26">
        <v>3013463.2352630515</v>
      </c>
      <c r="P1041" s="26">
        <v>0</v>
      </c>
      <c r="Q1041" s="26">
        <v>0</v>
      </c>
      <c r="R1041" s="26">
        <v>0</v>
      </c>
      <c r="S1041" s="26">
        <v>307936.15729236172</v>
      </c>
      <c r="T1041" s="1">
        <v>34215.128588040192</v>
      </c>
      <c r="U1041" s="112">
        <v>65898.337660565405</v>
      </c>
      <c r="V1041" s="172"/>
    </row>
    <row r="1042" spans="1:22" ht="15" customHeight="1" x14ac:dyDescent="0.25">
      <c r="A1042" s="4">
        <f t="shared" si="68"/>
        <v>1014</v>
      </c>
      <c r="B1042" s="22">
        <f t="shared" si="68"/>
        <v>70</v>
      </c>
      <c r="C1042" s="2" t="s">
        <v>1365</v>
      </c>
      <c r="D1042" s="2" t="s">
        <v>94</v>
      </c>
      <c r="E1042" s="173" t="s">
        <v>1394</v>
      </c>
      <c r="F1042" s="24">
        <v>5124059.0709295115</v>
      </c>
      <c r="G1042" s="26">
        <v>0</v>
      </c>
      <c r="H1042" s="26">
        <v>0</v>
      </c>
      <c r="I1042" s="26">
        <v>2132209.3029237217</v>
      </c>
      <c r="J1042" s="26">
        <v>2252050.5386283286</v>
      </c>
      <c r="K1042" s="26">
        <v>0</v>
      </c>
      <c r="L1042" s="26"/>
      <c r="M1042" s="26">
        <v>0</v>
      </c>
      <c r="N1042" s="26">
        <v>0</v>
      </c>
      <c r="O1042" s="26">
        <v>0</v>
      </c>
      <c r="P1042" s="26">
        <v>0</v>
      </c>
      <c r="Q1042" s="26">
        <v>0</v>
      </c>
      <c r="R1042" s="26">
        <v>0</v>
      </c>
      <c r="S1042" s="26">
        <v>592683.75556044606</v>
      </c>
      <c r="T1042" s="1">
        <v>51240.590709295109</v>
      </c>
      <c r="U1042" s="112">
        <v>95874.88310771907</v>
      </c>
      <c r="V1042" s="172"/>
    </row>
    <row r="1043" spans="1:22" ht="15" customHeight="1" x14ac:dyDescent="0.25">
      <c r="A1043" s="4">
        <f t="shared" si="68"/>
        <v>1015</v>
      </c>
      <c r="B1043" s="22">
        <f t="shared" si="68"/>
        <v>71</v>
      </c>
      <c r="C1043" s="2" t="s">
        <v>1365</v>
      </c>
      <c r="D1043" s="2" t="s">
        <v>761</v>
      </c>
      <c r="E1043" s="173" t="s">
        <v>1394</v>
      </c>
      <c r="F1043" s="24">
        <v>10585519.119685274</v>
      </c>
      <c r="G1043" s="26">
        <v>6602013.7682673624</v>
      </c>
      <c r="H1043" s="26"/>
      <c r="I1043" s="26">
        <v>1950958.4558916504</v>
      </c>
      <c r="J1043" s="26"/>
      <c r="K1043" s="26">
        <v>0</v>
      </c>
      <c r="L1043" s="26"/>
      <c r="M1043" s="26">
        <v>293318.25704611279</v>
      </c>
      <c r="N1043" s="26">
        <v>0</v>
      </c>
      <c r="O1043" s="26">
        <v>0</v>
      </c>
      <c r="P1043" s="26">
        <v>0</v>
      </c>
      <c r="Q1043" s="26">
        <v>0</v>
      </c>
      <c r="R1043" s="26">
        <v>0</v>
      </c>
      <c r="S1043" s="26">
        <v>1316014.3444465706</v>
      </c>
      <c r="T1043" s="1">
        <v>144737.06182413004</v>
      </c>
      <c r="U1043" s="112">
        <v>278477.23220944533</v>
      </c>
      <c r="V1043" s="172"/>
    </row>
    <row r="1044" spans="1:22" ht="15" customHeight="1" x14ac:dyDescent="0.25">
      <c r="A1044" s="4">
        <f t="shared" si="68"/>
        <v>1016</v>
      </c>
      <c r="B1044" s="22">
        <f t="shared" si="68"/>
        <v>72</v>
      </c>
      <c r="C1044" s="2" t="s">
        <v>97</v>
      </c>
      <c r="D1044" s="2" t="s">
        <v>1265</v>
      </c>
      <c r="E1044" s="173" t="s">
        <v>1394</v>
      </c>
      <c r="F1044" s="24">
        <v>2402198.38</v>
      </c>
      <c r="G1044" s="26">
        <v>0</v>
      </c>
      <c r="H1044" s="26">
        <v>0</v>
      </c>
      <c r="I1044" s="26">
        <v>0</v>
      </c>
      <c r="J1044" s="26">
        <v>0</v>
      </c>
      <c r="K1044" s="26">
        <v>2232929.7781979996</v>
      </c>
      <c r="L1044" s="26"/>
      <c r="M1044" s="26">
        <v>0</v>
      </c>
      <c r="N1044" s="26">
        <v>0</v>
      </c>
      <c r="O1044" s="26">
        <v>0</v>
      </c>
      <c r="P1044" s="26">
        <v>0</v>
      </c>
      <c r="Q1044" s="26">
        <v>0</v>
      </c>
      <c r="R1044" s="26">
        <v>0</v>
      </c>
      <c r="S1044" s="9">
        <v>113753.48</v>
      </c>
      <c r="T1044" s="21">
        <v>6685.47</v>
      </c>
      <c r="U1044" s="112">
        <v>48829.651801999993</v>
      </c>
      <c r="V1044" s="172"/>
    </row>
    <row r="1045" spans="1:22" ht="15" customHeight="1" x14ac:dyDescent="0.25">
      <c r="A1045" s="4">
        <f t="shared" si="68"/>
        <v>1017</v>
      </c>
      <c r="B1045" s="22">
        <f t="shared" si="68"/>
        <v>73</v>
      </c>
      <c r="C1045" s="2" t="s">
        <v>97</v>
      </c>
      <c r="D1045" s="2" t="s">
        <v>431</v>
      </c>
      <c r="E1045" s="173" t="s">
        <v>1394</v>
      </c>
      <c r="F1045" s="24">
        <v>16330841.699999999</v>
      </c>
      <c r="G1045" s="26">
        <v>0</v>
      </c>
      <c r="H1045" s="26">
        <v>0</v>
      </c>
      <c r="I1045" s="26">
        <v>0</v>
      </c>
      <c r="J1045" s="26">
        <v>0</v>
      </c>
      <c r="K1045" s="26">
        <v>0</v>
      </c>
      <c r="L1045" s="26"/>
      <c r="M1045" s="26">
        <v>0</v>
      </c>
      <c r="N1045" s="26">
        <v>0</v>
      </c>
      <c r="O1045" s="26">
        <v>15836071.998851998</v>
      </c>
      <c r="P1045" s="26">
        <v>0</v>
      </c>
      <c r="Q1045" s="26">
        <v>0</v>
      </c>
      <c r="R1045" s="26">
        <v>0</v>
      </c>
      <c r="S1045" s="26">
        <v>101648.88</v>
      </c>
      <c r="T1045" s="26">
        <v>46818</v>
      </c>
      <c r="U1045" s="112">
        <v>346302.82114799996</v>
      </c>
      <c r="V1045" s="172"/>
    </row>
    <row r="1046" spans="1:22" ht="15" customHeight="1" x14ac:dyDescent="0.25">
      <c r="A1046" s="4">
        <f t="shared" si="68"/>
        <v>1018</v>
      </c>
      <c r="B1046" s="22">
        <f t="shared" si="68"/>
        <v>74</v>
      </c>
      <c r="C1046" s="2" t="s">
        <v>97</v>
      </c>
      <c r="D1046" s="2" t="s">
        <v>432</v>
      </c>
      <c r="E1046" s="173" t="s">
        <v>1394</v>
      </c>
      <c r="F1046" s="24">
        <v>7358399.7400000012</v>
      </c>
      <c r="G1046" s="26">
        <v>0</v>
      </c>
      <c r="H1046" s="26">
        <v>0</v>
      </c>
      <c r="I1046" s="26">
        <v>0</v>
      </c>
      <c r="J1046" s="26">
        <v>0</v>
      </c>
      <c r="K1046" s="26">
        <v>0</v>
      </c>
      <c r="L1046" s="26"/>
      <c r="M1046" s="26">
        <v>0</v>
      </c>
      <c r="N1046" s="26">
        <v>0</v>
      </c>
      <c r="O1046" s="26">
        <v>0</v>
      </c>
      <c r="P1046" s="26">
        <v>0</v>
      </c>
      <c r="Q1046" s="26">
        <v>3326279.5736784604</v>
      </c>
      <c r="R1046" s="26">
        <v>3082548.1134735001</v>
      </c>
      <c r="S1046" s="26">
        <v>735839.97400000005</v>
      </c>
      <c r="T1046" s="1">
        <v>73583.997400000007</v>
      </c>
      <c r="U1046" s="112">
        <v>140148.08144804</v>
      </c>
      <c r="V1046" s="172"/>
    </row>
    <row r="1047" spans="1:22" ht="15" customHeight="1" x14ac:dyDescent="0.25">
      <c r="A1047" s="4">
        <f t="shared" si="68"/>
        <v>1019</v>
      </c>
      <c r="B1047" s="22">
        <f t="shared" si="68"/>
        <v>75</v>
      </c>
      <c r="C1047" s="2" t="s">
        <v>97</v>
      </c>
      <c r="D1047" s="2" t="s">
        <v>764</v>
      </c>
      <c r="E1047" s="173" t="s">
        <v>1394</v>
      </c>
      <c r="F1047" s="24">
        <v>16450906</v>
      </c>
      <c r="G1047" s="26">
        <v>1648275.62422068</v>
      </c>
      <c r="H1047" s="26">
        <v>0</v>
      </c>
      <c r="I1047" s="26">
        <v>1007648.27936304</v>
      </c>
      <c r="J1047" s="26">
        <v>768340.37867075996</v>
      </c>
      <c r="K1047" s="26">
        <v>0</v>
      </c>
      <c r="L1047" s="26"/>
      <c r="M1047" s="26">
        <v>81902.381790599989</v>
      </c>
      <c r="N1047" s="26">
        <v>0</v>
      </c>
      <c r="O1047" s="26">
        <v>2934181.5756624001</v>
      </c>
      <c r="P1047" s="26">
        <v>0</v>
      </c>
      <c r="Q1047" s="26">
        <v>5696730.1661940608</v>
      </c>
      <c r="R1047" s="26">
        <v>2240450.9097830998</v>
      </c>
      <c r="S1047" s="26">
        <v>1594460.1776000001</v>
      </c>
      <c r="T1047" s="1">
        <v>164509.06</v>
      </c>
      <c r="U1047" s="112">
        <v>314407.44671536004</v>
      </c>
      <c r="V1047" s="172"/>
    </row>
    <row r="1048" spans="1:22" ht="15" customHeight="1" x14ac:dyDescent="0.25">
      <c r="A1048" s="4">
        <f t="shared" si="68"/>
        <v>1020</v>
      </c>
      <c r="B1048" s="22">
        <f t="shared" si="68"/>
        <v>76</v>
      </c>
      <c r="C1048" s="2" t="s">
        <v>97</v>
      </c>
      <c r="D1048" s="2" t="s">
        <v>765</v>
      </c>
      <c r="E1048" s="173" t="s">
        <v>1394</v>
      </c>
      <c r="F1048" s="24">
        <v>15155840.090000002</v>
      </c>
      <c r="G1048" s="26">
        <v>3843679.5940452004</v>
      </c>
      <c r="H1048" s="26">
        <v>0</v>
      </c>
      <c r="I1048" s="26">
        <v>1430991.0437205599</v>
      </c>
      <c r="J1048" s="26">
        <v>895890.8758312799</v>
      </c>
      <c r="K1048" s="26">
        <v>0</v>
      </c>
      <c r="L1048" s="26"/>
      <c r="M1048" s="26">
        <v>147492.512475</v>
      </c>
      <c r="N1048" s="26">
        <v>0</v>
      </c>
      <c r="O1048" s="26">
        <v>7026831.1230768003</v>
      </c>
      <c r="P1048" s="26">
        <v>0</v>
      </c>
      <c r="Q1048" s="26">
        <v>0</v>
      </c>
      <c r="R1048" s="26">
        <v>0</v>
      </c>
      <c r="S1048" s="26">
        <v>1367570.9297000002</v>
      </c>
      <c r="T1048" s="1">
        <v>151558.40090000001</v>
      </c>
      <c r="U1048" s="112">
        <v>291825.61025115999</v>
      </c>
      <c r="V1048" s="172"/>
    </row>
    <row r="1049" spans="1:22" ht="15" customHeight="1" x14ac:dyDescent="0.25">
      <c r="A1049" s="4">
        <f t="shared" si="68"/>
        <v>1021</v>
      </c>
      <c r="B1049" s="22">
        <f t="shared" si="68"/>
        <v>77</v>
      </c>
      <c r="C1049" s="2" t="s">
        <v>97</v>
      </c>
      <c r="D1049" s="2" t="s">
        <v>766</v>
      </c>
      <c r="E1049" s="173" t="s">
        <v>1394</v>
      </c>
      <c r="F1049" s="24">
        <v>62685332.069999993</v>
      </c>
      <c r="G1049" s="26">
        <v>5740166.195995139</v>
      </c>
      <c r="H1049" s="26">
        <v>3319695.0395049001</v>
      </c>
      <c r="I1049" s="26">
        <v>3509163.4526478597</v>
      </c>
      <c r="J1049" s="26">
        <v>2675766.9644319597</v>
      </c>
      <c r="K1049" s="26">
        <v>1068914.1259818</v>
      </c>
      <c r="L1049" s="26"/>
      <c r="M1049" s="26">
        <v>285227.34661260003</v>
      </c>
      <c r="N1049" s="26">
        <v>0</v>
      </c>
      <c r="O1049" s="26">
        <v>10218369.797231399</v>
      </c>
      <c r="P1049" s="26">
        <v>0</v>
      </c>
      <c r="Q1049" s="26">
        <v>19839022.919366278</v>
      </c>
      <c r="R1049" s="26">
        <v>7802433.2655801</v>
      </c>
      <c r="S1049" s="26">
        <v>6408816.8779000007</v>
      </c>
      <c r="T1049" s="1">
        <v>626853.32070000004</v>
      </c>
      <c r="U1049" s="112">
        <v>1190902.7640479603</v>
      </c>
      <c r="V1049" s="172"/>
    </row>
    <row r="1050" spans="1:22" ht="15" customHeight="1" x14ac:dyDescent="0.25">
      <c r="A1050" s="4">
        <f t="shared" si="68"/>
        <v>1022</v>
      </c>
      <c r="B1050" s="22">
        <f t="shared" si="68"/>
        <v>78</v>
      </c>
      <c r="C1050" s="2" t="s">
        <v>97</v>
      </c>
      <c r="D1050" s="2" t="s">
        <v>767</v>
      </c>
      <c r="E1050" s="173" t="s">
        <v>1394</v>
      </c>
      <c r="F1050" s="24">
        <v>63545858.419999994</v>
      </c>
      <c r="G1050" s="26">
        <v>5818965.56459946</v>
      </c>
      <c r="H1050" s="26">
        <v>3365266.8627295201</v>
      </c>
      <c r="I1050" s="26">
        <v>3557336.2493503802</v>
      </c>
      <c r="J1050" s="26">
        <v>2712499.1287925998</v>
      </c>
      <c r="K1050" s="26">
        <v>1083587.8791200402</v>
      </c>
      <c r="L1050" s="26"/>
      <c r="M1050" s="26">
        <v>289142.86613099999</v>
      </c>
      <c r="N1050" s="26">
        <v>0</v>
      </c>
      <c r="O1050" s="26">
        <v>10358644.6581282</v>
      </c>
      <c r="P1050" s="26">
        <v>0</v>
      </c>
      <c r="Q1050" s="26">
        <v>20111367.36101808</v>
      </c>
      <c r="R1050" s="26">
        <v>7909542.8401185004</v>
      </c>
      <c r="S1050" s="26">
        <v>6496795.2884999998</v>
      </c>
      <c r="T1050" s="1">
        <v>635458.58420000004</v>
      </c>
      <c r="U1050" s="112">
        <v>1207251.1373122202</v>
      </c>
      <c r="V1050" s="172"/>
    </row>
    <row r="1051" spans="1:22" ht="15" customHeight="1" x14ac:dyDescent="0.25">
      <c r="A1051" s="4">
        <f t="shared" si="68"/>
        <v>1023</v>
      </c>
      <c r="B1051" s="22">
        <f t="shared" si="68"/>
        <v>79</v>
      </c>
      <c r="C1051" s="2" t="s">
        <v>97</v>
      </c>
      <c r="D1051" s="2" t="s">
        <v>768</v>
      </c>
      <c r="E1051" s="173" t="s">
        <v>1394</v>
      </c>
      <c r="F1051" s="24">
        <v>77122932.980000004</v>
      </c>
      <c r="G1051" s="26">
        <v>7245200.61515796</v>
      </c>
      <c r="H1051" s="26">
        <v>4190097.5862702606</v>
      </c>
      <c r="I1051" s="26">
        <v>4429243.3865698203</v>
      </c>
      <c r="J1051" s="26">
        <v>3377335.7392437602</v>
      </c>
      <c r="K1051" s="26">
        <v>0</v>
      </c>
      <c r="L1051" s="26"/>
      <c r="M1051" s="26">
        <v>360012.11029559997</v>
      </c>
      <c r="N1051" s="26">
        <v>0</v>
      </c>
      <c r="O1051" s="26">
        <v>12897560.1974562</v>
      </c>
      <c r="P1051" s="26">
        <v>0</v>
      </c>
      <c r="Q1051" s="26">
        <v>25040686.283834342</v>
      </c>
      <c r="R1051" s="26">
        <v>9848180.7538505998</v>
      </c>
      <c r="S1051" s="26">
        <v>7489740.9763000011</v>
      </c>
      <c r="T1051" s="1">
        <v>771229.32980000007</v>
      </c>
      <c r="U1051" s="112">
        <v>1473646.0012214603</v>
      </c>
      <c r="V1051" s="172"/>
    </row>
    <row r="1052" spans="1:22" ht="15" customHeight="1" x14ac:dyDescent="0.25">
      <c r="A1052" s="4">
        <f t="shared" si="68"/>
        <v>1024</v>
      </c>
      <c r="B1052" s="22">
        <f t="shared" si="68"/>
        <v>80</v>
      </c>
      <c r="C1052" s="2" t="s">
        <v>97</v>
      </c>
      <c r="D1052" s="2" t="s">
        <v>769</v>
      </c>
      <c r="E1052" s="173" t="s">
        <v>1394</v>
      </c>
      <c r="F1052" s="24">
        <v>20279025.380000006</v>
      </c>
      <c r="G1052" s="26">
        <v>1948967.0178451203</v>
      </c>
      <c r="H1052" s="26">
        <v>0</v>
      </c>
      <c r="I1052" s="26">
        <v>558813.84979433985</v>
      </c>
      <c r="J1052" s="26">
        <v>476227.19575200003</v>
      </c>
      <c r="K1052" s="26">
        <v>0</v>
      </c>
      <c r="L1052" s="26"/>
      <c r="M1052" s="26">
        <v>198888.25194671997</v>
      </c>
      <c r="N1052" s="26">
        <v>0</v>
      </c>
      <c r="O1052" s="26">
        <v>5638041.5737464009</v>
      </c>
      <c r="P1052" s="26">
        <v>0</v>
      </c>
      <c r="Q1052" s="26">
        <v>4610023.2322851</v>
      </c>
      <c r="R1052" s="26">
        <v>4338269.1668022005</v>
      </c>
      <c r="S1052" s="26">
        <v>1918427.7604</v>
      </c>
      <c r="T1052" s="1">
        <v>202790.25380000001</v>
      </c>
      <c r="U1052" s="112">
        <v>388577.07762811997</v>
      </c>
      <c r="V1052" s="172"/>
    </row>
    <row r="1053" spans="1:22" ht="15" customHeight="1" x14ac:dyDescent="0.25">
      <c r="A1053" s="4">
        <f t="shared" si="68"/>
        <v>1025</v>
      </c>
      <c r="B1053" s="22">
        <f t="shared" si="68"/>
        <v>81</v>
      </c>
      <c r="C1053" s="2" t="s">
        <v>97</v>
      </c>
      <c r="D1053" s="2" t="s">
        <v>770</v>
      </c>
      <c r="E1053" s="173" t="s">
        <v>1394</v>
      </c>
      <c r="F1053" s="24">
        <v>26607050.919999998</v>
      </c>
      <c r="G1053" s="26">
        <v>2557137.9107710798</v>
      </c>
      <c r="H1053" s="26">
        <v>0</v>
      </c>
      <c r="I1053" s="26">
        <v>733190.49395885994</v>
      </c>
      <c r="J1053" s="26">
        <v>624832.85104800004</v>
      </c>
      <c r="K1053" s="26">
        <v>0</v>
      </c>
      <c r="L1053" s="26"/>
      <c r="M1053" s="26">
        <v>260950.90502208</v>
      </c>
      <c r="N1053" s="26">
        <v>0</v>
      </c>
      <c r="O1053" s="26">
        <v>7397380.1248955997</v>
      </c>
      <c r="P1053" s="26">
        <v>0</v>
      </c>
      <c r="Q1053" s="26">
        <v>6048570.8993576998</v>
      </c>
      <c r="R1053" s="26">
        <v>5692016.5718555991</v>
      </c>
      <c r="S1053" s="26">
        <v>2517068.9486000002</v>
      </c>
      <c r="T1053" s="1">
        <v>266070.50920000003</v>
      </c>
      <c r="U1053" s="112">
        <v>509831.70529108006</v>
      </c>
      <c r="V1053" s="172"/>
    </row>
    <row r="1054" spans="1:22" ht="15" customHeight="1" x14ac:dyDescent="0.25">
      <c r="A1054" s="4">
        <f t="shared" ref="A1054:B1069" si="69">+A1053+1</f>
        <v>1026</v>
      </c>
      <c r="B1054" s="22">
        <f t="shared" si="69"/>
        <v>82</v>
      </c>
      <c r="C1054" s="2" t="s">
        <v>97</v>
      </c>
      <c r="D1054" s="2" t="s">
        <v>771</v>
      </c>
      <c r="E1054" s="173" t="s">
        <v>1394</v>
      </c>
      <c r="F1054" s="24">
        <v>28686623.820000004</v>
      </c>
      <c r="G1054" s="26">
        <v>2757000.5221504201</v>
      </c>
      <c r="H1054" s="26">
        <v>0</v>
      </c>
      <c r="I1054" s="26">
        <v>790495.72237608</v>
      </c>
      <c r="J1054" s="26">
        <v>673668.98373600002</v>
      </c>
      <c r="K1054" s="26">
        <v>0</v>
      </c>
      <c r="L1054" s="26"/>
      <c r="M1054" s="26">
        <v>281346.48636611999</v>
      </c>
      <c r="N1054" s="26">
        <v>0</v>
      </c>
      <c r="O1054" s="26">
        <v>7975549.8509777999</v>
      </c>
      <c r="P1054" s="26">
        <v>0</v>
      </c>
      <c r="Q1054" s="26">
        <v>6521319.4264478404</v>
      </c>
      <c r="R1054" s="26">
        <v>6136897.2709031403</v>
      </c>
      <c r="S1054" s="26">
        <v>2713799.8228000002</v>
      </c>
      <c r="T1054" s="1">
        <v>286866.23820000002</v>
      </c>
      <c r="U1054" s="112">
        <v>549679.49604260002</v>
      </c>
      <c r="V1054" s="172"/>
    </row>
    <row r="1055" spans="1:22" ht="15" customHeight="1" x14ac:dyDescent="0.25">
      <c r="A1055" s="4">
        <f t="shared" si="69"/>
        <v>1027</v>
      </c>
      <c r="B1055" s="22">
        <f t="shared" si="69"/>
        <v>83</v>
      </c>
      <c r="C1055" s="2" t="s">
        <v>97</v>
      </c>
      <c r="D1055" s="2" t="s">
        <v>772</v>
      </c>
      <c r="E1055" s="173" t="s">
        <v>1394</v>
      </c>
      <c r="F1055" s="24">
        <v>19488022.190000001</v>
      </c>
      <c r="G1055" s="26">
        <v>1872945.6540030602</v>
      </c>
      <c r="H1055" s="26">
        <v>0</v>
      </c>
      <c r="I1055" s="26">
        <v>537016.77145115996</v>
      </c>
      <c r="J1055" s="26">
        <v>457651.48883999995</v>
      </c>
      <c r="K1055" s="26">
        <v>0</v>
      </c>
      <c r="L1055" s="26"/>
      <c r="M1055" s="26">
        <v>191130.42510743998</v>
      </c>
      <c r="N1055" s="26">
        <v>0</v>
      </c>
      <c r="O1055" s="26">
        <v>5418124.2570545999</v>
      </c>
      <c r="P1055" s="26">
        <v>0</v>
      </c>
      <c r="Q1055" s="26">
        <v>4430204.7717236392</v>
      </c>
      <c r="R1055" s="26">
        <v>4169050.7389931399</v>
      </c>
      <c r="S1055" s="26">
        <v>1843597.6117</v>
      </c>
      <c r="T1055" s="1">
        <v>194880.2219</v>
      </c>
      <c r="U1055" s="112">
        <v>373420.24922696012</v>
      </c>
      <c r="V1055" s="172"/>
    </row>
    <row r="1056" spans="1:22" ht="15" customHeight="1" x14ac:dyDescent="0.25">
      <c r="A1056" s="4">
        <f t="shared" si="69"/>
        <v>1028</v>
      </c>
      <c r="B1056" s="22">
        <f t="shared" si="69"/>
        <v>84</v>
      </c>
      <c r="C1056" s="2" t="s">
        <v>97</v>
      </c>
      <c r="D1056" s="2" t="s">
        <v>773</v>
      </c>
      <c r="E1056" s="173" t="s">
        <v>1394</v>
      </c>
      <c r="F1056" s="24">
        <v>19475264.079999998</v>
      </c>
      <c r="G1056" s="26">
        <v>1871719.5065641801</v>
      </c>
      <c r="H1056" s="26">
        <v>0</v>
      </c>
      <c r="I1056" s="26">
        <v>536665.20215952001</v>
      </c>
      <c r="J1056" s="26">
        <v>457351.880664</v>
      </c>
      <c r="K1056" s="26">
        <v>0</v>
      </c>
      <c r="L1056" s="26"/>
      <c r="M1056" s="26">
        <v>191005.30072428001</v>
      </c>
      <c r="N1056" s="26">
        <v>0</v>
      </c>
      <c r="O1056" s="26">
        <v>5414577.2000081996</v>
      </c>
      <c r="P1056" s="26">
        <v>0</v>
      </c>
      <c r="Q1056" s="26">
        <v>4427304.4774845596</v>
      </c>
      <c r="R1056" s="26">
        <v>4166321.4130242602</v>
      </c>
      <c r="S1056" s="26">
        <v>1842390.6741999998</v>
      </c>
      <c r="T1056" s="1">
        <v>194752.64080000002</v>
      </c>
      <c r="U1056" s="112">
        <v>373175.78437100007</v>
      </c>
      <c r="V1056" s="172"/>
    </row>
    <row r="1057" spans="1:22" ht="15" customHeight="1" x14ac:dyDescent="0.25">
      <c r="A1057" s="4">
        <f t="shared" si="69"/>
        <v>1029</v>
      </c>
      <c r="B1057" s="22">
        <f t="shared" si="69"/>
        <v>85</v>
      </c>
      <c r="C1057" s="2" t="s">
        <v>97</v>
      </c>
      <c r="D1057" s="2" t="s">
        <v>774</v>
      </c>
      <c r="E1057" s="173" t="s">
        <v>1394</v>
      </c>
      <c r="F1057" s="24">
        <v>1597760.82</v>
      </c>
      <c r="G1057" s="26">
        <v>0</v>
      </c>
      <c r="H1057" s="26">
        <v>0</v>
      </c>
      <c r="I1057" s="26">
        <v>0</v>
      </c>
      <c r="J1057" s="26">
        <v>0</v>
      </c>
      <c r="K1057" s="26">
        <v>1481184.3188520002</v>
      </c>
      <c r="L1057" s="26"/>
      <c r="M1057" s="26">
        <v>0</v>
      </c>
      <c r="N1057" s="26">
        <v>0</v>
      </c>
      <c r="O1057" s="26">
        <v>0</v>
      </c>
      <c r="P1057" s="26">
        <v>0</v>
      </c>
      <c r="Q1057" s="26">
        <v>0</v>
      </c>
      <c r="R1057" s="26">
        <v>0</v>
      </c>
      <c r="S1057" s="26">
        <v>79130.42</v>
      </c>
      <c r="T1057" s="26">
        <v>5055.58</v>
      </c>
      <c r="U1057" s="112">
        <v>32390.501147999999</v>
      </c>
      <c r="V1057" s="172"/>
    </row>
    <row r="1058" spans="1:22" ht="15" customHeight="1" x14ac:dyDescent="0.25">
      <c r="A1058" s="4">
        <f t="shared" si="69"/>
        <v>1030</v>
      </c>
      <c r="B1058" s="22">
        <f t="shared" si="69"/>
        <v>86</v>
      </c>
      <c r="C1058" s="2" t="s">
        <v>97</v>
      </c>
      <c r="D1058" s="2" t="s">
        <v>775</v>
      </c>
      <c r="E1058" s="173" t="s">
        <v>1394</v>
      </c>
      <c r="F1058" s="24">
        <v>19726119.920000002</v>
      </c>
      <c r="G1058" s="26">
        <v>5852855.9652763205</v>
      </c>
      <c r="H1058" s="26">
        <v>3384866.6112261005</v>
      </c>
      <c r="I1058" s="26">
        <v>3578054.6250359397</v>
      </c>
      <c r="J1058" s="26">
        <v>2728297.0723629599</v>
      </c>
      <c r="K1058" s="26">
        <v>1089898.8321589197</v>
      </c>
      <c r="L1058" s="26"/>
      <c r="M1058" s="26">
        <v>290826.87134760001</v>
      </c>
      <c r="N1058" s="26">
        <v>0</v>
      </c>
      <c r="O1058" s="26">
        <v>0</v>
      </c>
      <c r="P1058" s="26">
        <v>0</v>
      </c>
      <c r="Q1058" s="26">
        <v>0</v>
      </c>
      <c r="R1058" s="26">
        <v>0</v>
      </c>
      <c r="S1058" s="26">
        <v>2233947.6464</v>
      </c>
      <c r="T1058" s="1">
        <v>197261.19919999997</v>
      </c>
      <c r="U1058" s="112">
        <v>370111.09699215996</v>
      </c>
      <c r="V1058" s="172"/>
    </row>
    <row r="1059" spans="1:22" ht="15" customHeight="1" x14ac:dyDescent="0.25">
      <c r="A1059" s="4">
        <f t="shared" si="69"/>
        <v>1031</v>
      </c>
      <c r="B1059" s="22">
        <f t="shared" si="69"/>
        <v>87</v>
      </c>
      <c r="C1059" s="2" t="s">
        <v>97</v>
      </c>
      <c r="D1059" s="2" t="s">
        <v>776</v>
      </c>
      <c r="E1059" s="173" t="s">
        <v>1394</v>
      </c>
      <c r="F1059" s="24">
        <v>25899107.210000001</v>
      </c>
      <c r="G1059" s="26">
        <v>0</v>
      </c>
      <c r="H1059" s="26">
        <v>0</v>
      </c>
      <c r="I1059" s="26">
        <v>0</v>
      </c>
      <c r="J1059" s="26">
        <v>0</v>
      </c>
      <c r="K1059" s="26">
        <v>0</v>
      </c>
      <c r="L1059" s="26"/>
      <c r="M1059" s="26">
        <v>0</v>
      </c>
      <c r="N1059" s="26">
        <v>0</v>
      </c>
      <c r="O1059" s="26">
        <v>25054088.938032001</v>
      </c>
      <c r="P1059" s="26">
        <v>0</v>
      </c>
      <c r="Q1059" s="26">
        <v>0</v>
      </c>
      <c r="R1059" s="26">
        <v>0</v>
      </c>
      <c r="S1059" s="26">
        <v>287404.09000000003</v>
      </c>
      <c r="T1059" s="26">
        <v>9732</v>
      </c>
      <c r="U1059" s="112">
        <v>547882.18196800014</v>
      </c>
      <c r="V1059" s="172"/>
    </row>
    <row r="1060" spans="1:22" ht="15" customHeight="1" x14ac:dyDescent="0.25">
      <c r="A1060" s="4">
        <f t="shared" si="69"/>
        <v>1032</v>
      </c>
      <c r="B1060" s="22">
        <f t="shared" si="69"/>
        <v>88</v>
      </c>
      <c r="C1060" s="2" t="s">
        <v>97</v>
      </c>
      <c r="D1060" s="2" t="s">
        <v>777</v>
      </c>
      <c r="E1060" s="173" t="s">
        <v>1394</v>
      </c>
      <c r="F1060" s="24">
        <v>53162190.114960879</v>
      </c>
      <c r="G1060" s="26">
        <v>7102961.0915554194</v>
      </c>
      <c r="H1060" s="26"/>
      <c r="J1060" s="26"/>
      <c r="K1060" s="26">
        <v>1322689.13658126</v>
      </c>
      <c r="L1060" s="26"/>
      <c r="M1060" s="26">
        <v>352944.26574120001</v>
      </c>
      <c r="N1060" s="26">
        <v>0</v>
      </c>
      <c r="O1060" s="26"/>
      <c r="P1060" s="26">
        <v>0</v>
      </c>
      <c r="Q1060" s="26">
        <v>24549081.498129718</v>
      </c>
      <c r="R1060" s="26">
        <v>9654838.8947262019</v>
      </c>
      <c r="S1060" s="26">
        <v>7930358.6941000009</v>
      </c>
      <c r="T1060" s="1">
        <v>775676.97370000009</v>
      </c>
      <c r="U1060" s="112">
        <v>1473639.5604270801</v>
      </c>
      <c r="V1060" s="172"/>
    </row>
    <row r="1061" spans="1:22" ht="15" customHeight="1" x14ac:dyDescent="0.25">
      <c r="A1061" s="4">
        <f t="shared" si="69"/>
        <v>1033</v>
      </c>
      <c r="B1061" s="22">
        <f t="shared" si="69"/>
        <v>89</v>
      </c>
      <c r="C1061" s="2" t="s">
        <v>97</v>
      </c>
      <c r="D1061" s="2" t="s">
        <v>778</v>
      </c>
      <c r="E1061" s="173" t="s">
        <v>1394</v>
      </c>
      <c r="F1061" s="24">
        <v>55905524.456026562</v>
      </c>
      <c r="G1061" s="26">
        <v>8910375.1309635937</v>
      </c>
      <c r="H1061" s="26">
        <v>3183729.7650160287</v>
      </c>
      <c r="I1061" s="26">
        <v>3374754.2381990571</v>
      </c>
      <c r="J1061" s="26">
        <v>2149419.7980030486</v>
      </c>
      <c r="K1061" s="26">
        <v>1581654.1276199999</v>
      </c>
      <c r="L1061" s="26"/>
      <c r="M1061" s="26">
        <v>320562.32128199999</v>
      </c>
      <c r="N1061" s="26">
        <v>0</v>
      </c>
      <c r="O1061" s="26">
        <v>16307858.936562859</v>
      </c>
      <c r="P1061" s="26">
        <v>0</v>
      </c>
      <c r="Q1061" s="26">
        <v>8424086.4921022002</v>
      </c>
      <c r="R1061" s="26">
        <v>9161049.1317717694</v>
      </c>
      <c r="S1061" s="26">
        <v>1263665.5900000001</v>
      </c>
      <c r="T1061" s="26">
        <v>60324.08</v>
      </c>
      <c r="U1061" s="112">
        <v>1168044.8445060002</v>
      </c>
      <c r="V1061" s="172"/>
    </row>
    <row r="1062" spans="1:22" ht="15" customHeight="1" x14ac:dyDescent="0.25">
      <c r="A1062" s="4">
        <f t="shared" si="69"/>
        <v>1034</v>
      </c>
      <c r="B1062" s="22">
        <f t="shared" si="69"/>
        <v>90</v>
      </c>
      <c r="C1062" s="2" t="s">
        <v>97</v>
      </c>
      <c r="D1062" s="2" t="s">
        <v>780</v>
      </c>
      <c r="E1062" s="173" t="s">
        <v>1394</v>
      </c>
      <c r="F1062" s="24">
        <v>10159649.210588206</v>
      </c>
      <c r="G1062" s="26">
        <v>1119793.79</v>
      </c>
      <c r="H1062" s="26">
        <v>0</v>
      </c>
      <c r="I1062" s="26">
        <v>319144.83</v>
      </c>
      <c r="J1062" s="26">
        <v>0</v>
      </c>
      <c r="K1062" s="26">
        <v>0</v>
      </c>
      <c r="L1062" s="26"/>
      <c r="M1062" s="26">
        <v>51441.136530000003</v>
      </c>
      <c r="N1062" s="26">
        <v>0</v>
      </c>
      <c r="O1062" s="26">
        <v>3034353.13</v>
      </c>
      <c r="P1062" s="26">
        <v>0</v>
      </c>
      <c r="Q1062" s="26">
        <v>3213076.97</v>
      </c>
      <c r="R1062" s="26">
        <v>2003686.6</v>
      </c>
      <c r="S1062" s="26">
        <v>222088.61</v>
      </c>
      <c r="T1062" s="26">
        <v>64189.444058208501</v>
      </c>
      <c r="U1062" s="112">
        <v>131874.70000000001</v>
      </c>
      <c r="V1062" s="172"/>
    </row>
    <row r="1063" spans="1:22" ht="15" customHeight="1" x14ac:dyDescent="0.25">
      <c r="A1063" s="4">
        <f t="shared" si="69"/>
        <v>1035</v>
      </c>
      <c r="B1063" s="22">
        <f t="shared" si="69"/>
        <v>91</v>
      </c>
      <c r="C1063" s="2" t="s">
        <v>97</v>
      </c>
      <c r="D1063" s="2" t="s">
        <v>781</v>
      </c>
      <c r="E1063" s="173" t="s">
        <v>1394</v>
      </c>
      <c r="F1063" s="24">
        <v>3390546.88</v>
      </c>
      <c r="G1063" s="26">
        <v>0</v>
      </c>
      <c r="H1063" s="26">
        <v>0</v>
      </c>
      <c r="I1063" s="26">
        <v>0</v>
      </c>
      <c r="J1063" s="26">
        <v>0</v>
      </c>
      <c r="K1063" s="26">
        <v>0</v>
      </c>
      <c r="L1063" s="26"/>
      <c r="M1063" s="26">
        <v>0</v>
      </c>
      <c r="N1063" s="26">
        <v>0</v>
      </c>
      <c r="O1063" s="26">
        <v>3197890.5015539997</v>
      </c>
      <c r="P1063" s="26">
        <v>0</v>
      </c>
      <c r="Q1063" s="26">
        <v>0</v>
      </c>
      <c r="R1063" s="26">
        <v>0</v>
      </c>
      <c r="S1063" s="26">
        <v>85155.99</v>
      </c>
      <c r="T1063" s="26">
        <v>37569</v>
      </c>
      <c r="U1063" s="112">
        <v>69931.388445999997</v>
      </c>
      <c r="V1063" s="172"/>
    </row>
    <row r="1064" spans="1:22" ht="15" customHeight="1" x14ac:dyDescent="0.25">
      <c r="A1064" s="4">
        <f t="shared" si="69"/>
        <v>1036</v>
      </c>
      <c r="B1064" s="22">
        <f t="shared" si="69"/>
        <v>92</v>
      </c>
      <c r="C1064" s="2" t="s">
        <v>97</v>
      </c>
      <c r="D1064" s="2" t="s">
        <v>782</v>
      </c>
      <c r="E1064" s="173" t="s">
        <v>1394</v>
      </c>
      <c r="F1064" s="24">
        <v>3349362.74</v>
      </c>
      <c r="G1064" s="26">
        <v>0</v>
      </c>
      <c r="H1064" s="26">
        <v>0</v>
      </c>
      <c r="I1064" s="26">
        <v>0</v>
      </c>
      <c r="J1064" s="26">
        <v>0</v>
      </c>
      <c r="K1064" s="26">
        <v>0</v>
      </c>
      <c r="L1064" s="26"/>
      <c r="M1064" s="26">
        <v>0</v>
      </c>
      <c r="N1064" s="26">
        <v>0</v>
      </c>
      <c r="O1064" s="26">
        <v>0</v>
      </c>
      <c r="P1064" s="26">
        <v>0</v>
      </c>
      <c r="Q1064" s="26">
        <v>3202982.6368680005</v>
      </c>
      <c r="R1064" s="26">
        <v>0</v>
      </c>
      <c r="S1064" s="26">
        <v>46337.36</v>
      </c>
      <c r="T1064" s="1">
        <v>30000</v>
      </c>
      <c r="U1064" s="112">
        <v>70042.743132000018</v>
      </c>
      <c r="V1064" s="172"/>
    </row>
    <row r="1065" spans="1:22" ht="15" customHeight="1" x14ac:dyDescent="0.25">
      <c r="A1065" s="4">
        <f t="shared" si="69"/>
        <v>1037</v>
      </c>
      <c r="B1065" s="22">
        <f t="shared" si="69"/>
        <v>93</v>
      </c>
      <c r="C1065" s="2" t="s">
        <v>97</v>
      </c>
      <c r="D1065" s="2" t="s">
        <v>435</v>
      </c>
      <c r="E1065" s="173" t="s">
        <v>1394</v>
      </c>
      <c r="F1065" s="24">
        <v>139958.42999999996</v>
      </c>
      <c r="G1065" s="26">
        <v>0</v>
      </c>
      <c r="H1065" s="26">
        <v>0</v>
      </c>
      <c r="I1065" s="26">
        <v>0</v>
      </c>
      <c r="J1065" s="26">
        <v>0</v>
      </c>
      <c r="K1065" s="26">
        <v>94504.690522619989</v>
      </c>
      <c r="L1065" s="26"/>
      <c r="M1065" s="26">
        <v>0</v>
      </c>
      <c r="N1065" s="26">
        <v>0</v>
      </c>
      <c r="O1065" s="26">
        <v>0</v>
      </c>
      <c r="P1065" s="26">
        <v>0</v>
      </c>
      <c r="Q1065" s="26">
        <v>0</v>
      </c>
      <c r="R1065" s="26">
        <v>0</v>
      </c>
      <c r="S1065" s="26">
        <v>41987.528999999995</v>
      </c>
      <c r="T1065" s="1">
        <v>1399.5843</v>
      </c>
      <c r="U1065" s="112">
        <v>2066.6261773800002</v>
      </c>
      <c r="V1065" s="172"/>
    </row>
    <row r="1066" spans="1:22" ht="15" customHeight="1" x14ac:dyDescent="0.25">
      <c r="A1066" s="4">
        <f t="shared" si="69"/>
        <v>1038</v>
      </c>
      <c r="B1066" s="22">
        <f t="shared" si="69"/>
        <v>94</v>
      </c>
      <c r="C1066" s="2" t="s">
        <v>97</v>
      </c>
      <c r="D1066" s="2" t="s">
        <v>783</v>
      </c>
      <c r="E1066" s="173" t="s">
        <v>1394</v>
      </c>
      <c r="F1066" s="24">
        <v>18922334.699999999</v>
      </c>
      <c r="G1066" s="26">
        <v>2207550.5663593197</v>
      </c>
      <c r="H1066" s="26">
        <v>789277.39708272007</v>
      </c>
      <c r="I1066" s="26">
        <v>304384.20903072</v>
      </c>
      <c r="J1066" s="26">
        <v>1178494.84029816</v>
      </c>
      <c r="K1066" s="26">
        <v>0</v>
      </c>
      <c r="L1066" s="26"/>
      <c r="M1066" s="26">
        <v>549048.34432055987</v>
      </c>
      <c r="N1066" s="26">
        <v>0</v>
      </c>
      <c r="O1066" s="26">
        <v>2691074.5333038</v>
      </c>
      <c r="P1066" s="26">
        <v>0</v>
      </c>
      <c r="Q1066" s="26">
        <v>4592446.6838018997</v>
      </c>
      <c r="R1066" s="26">
        <v>4255937.4671242805</v>
      </c>
      <c r="S1066" s="26">
        <v>1802584.0269000002</v>
      </c>
      <c r="T1066" s="1">
        <v>189223.34700000004</v>
      </c>
      <c r="U1066" s="112">
        <v>362313.28477854008</v>
      </c>
      <c r="V1066" s="172"/>
    </row>
    <row r="1067" spans="1:22" ht="15" customHeight="1" x14ac:dyDescent="0.25">
      <c r="A1067" s="4">
        <f t="shared" si="69"/>
        <v>1039</v>
      </c>
      <c r="B1067" s="22">
        <f t="shared" si="69"/>
        <v>95</v>
      </c>
      <c r="C1067" s="2" t="s">
        <v>97</v>
      </c>
      <c r="D1067" s="2" t="s">
        <v>784</v>
      </c>
      <c r="E1067" s="173" t="s">
        <v>1394</v>
      </c>
      <c r="F1067" s="24">
        <v>87808581.139999986</v>
      </c>
      <c r="G1067" s="26">
        <v>10428561.262495741</v>
      </c>
      <c r="H1067" s="26">
        <v>0</v>
      </c>
      <c r="I1067" s="26">
        <v>6375342.5890291203</v>
      </c>
      <c r="J1067" s="26">
        <v>4861252.9215079201</v>
      </c>
      <c r="K1067" s="26">
        <v>0</v>
      </c>
      <c r="L1067" s="26"/>
      <c r="M1067" s="26">
        <v>518192.46236519999</v>
      </c>
      <c r="N1067" s="26">
        <v>0</v>
      </c>
      <c r="O1067" s="26">
        <v>18564426.8236854</v>
      </c>
      <c r="P1067" s="26">
        <v>0</v>
      </c>
      <c r="Q1067" s="26">
        <v>36042939.990303963</v>
      </c>
      <c r="R1067" s="26">
        <v>0</v>
      </c>
      <c r="S1067" s="26">
        <v>8460521.8467000015</v>
      </c>
      <c r="T1067" s="1">
        <v>878085.81140000001</v>
      </c>
      <c r="U1067" s="112">
        <v>1679257.4325126603</v>
      </c>
      <c r="V1067" s="172"/>
    </row>
    <row r="1068" spans="1:22" ht="15" customHeight="1" x14ac:dyDescent="0.25">
      <c r="A1068" s="4">
        <f t="shared" si="69"/>
        <v>1040</v>
      </c>
      <c r="B1068" s="22">
        <f t="shared" si="69"/>
        <v>96</v>
      </c>
      <c r="C1068" s="2" t="s">
        <v>97</v>
      </c>
      <c r="D1068" s="2" t="s">
        <v>785</v>
      </c>
      <c r="E1068" s="173" t="s">
        <v>1394</v>
      </c>
      <c r="F1068" s="24">
        <v>34535107.586130939</v>
      </c>
      <c r="G1068" s="26">
        <v>9503098.7698319387</v>
      </c>
      <c r="H1068" s="26">
        <v>0</v>
      </c>
      <c r="I1068" s="26">
        <v>6138860.8976629199</v>
      </c>
      <c r="J1068" s="26">
        <v>2958309.3156556799</v>
      </c>
      <c r="K1068" s="26">
        <v>0</v>
      </c>
      <c r="L1068" s="26"/>
      <c r="M1068" s="26">
        <v>715245.76767839992</v>
      </c>
      <c r="N1068" s="26">
        <v>0</v>
      </c>
      <c r="O1068" s="26">
        <v>5352142.2195780007</v>
      </c>
      <c r="P1068" s="26">
        <v>0</v>
      </c>
      <c r="Q1068" s="26"/>
      <c r="R1068" s="26">
        <v>0</v>
      </c>
      <c r="S1068" s="26">
        <v>7589459.6136000007</v>
      </c>
      <c r="T1068" s="1">
        <v>782532.36640000006</v>
      </c>
      <c r="U1068" s="112">
        <v>1495458.6357239999</v>
      </c>
      <c r="V1068" s="172"/>
    </row>
    <row r="1069" spans="1:22" ht="15" customHeight="1" x14ac:dyDescent="0.25">
      <c r="A1069" s="4">
        <f t="shared" si="69"/>
        <v>1041</v>
      </c>
      <c r="B1069" s="22">
        <f t="shared" si="69"/>
        <v>97</v>
      </c>
      <c r="C1069" s="2" t="s">
        <v>97</v>
      </c>
      <c r="D1069" s="2" t="s">
        <v>786</v>
      </c>
      <c r="E1069" s="173" t="s">
        <v>1394</v>
      </c>
      <c r="F1069" s="24">
        <v>77653320.579999983</v>
      </c>
      <c r="G1069" s="26">
        <v>9430244.7665298581</v>
      </c>
      <c r="H1069" s="26">
        <v>0</v>
      </c>
      <c r="I1069" s="26">
        <v>6091798.28860512</v>
      </c>
      <c r="J1069" s="26">
        <v>2935629.9024880799</v>
      </c>
      <c r="K1069" s="26">
        <v>0</v>
      </c>
      <c r="L1069" s="26"/>
      <c r="M1069" s="26">
        <v>709762.44836616004</v>
      </c>
      <c r="N1069" s="26">
        <v>0</v>
      </c>
      <c r="O1069" s="26">
        <v>5311110.8681315994</v>
      </c>
      <c r="P1069" s="26">
        <v>0</v>
      </c>
      <c r="Q1069" s="26">
        <v>43382970.939422093</v>
      </c>
      <c r="R1069" s="26">
        <v>0</v>
      </c>
      <c r="S1069" s="26">
        <v>7531276.222000001</v>
      </c>
      <c r="T1069" s="1">
        <v>776533.2058</v>
      </c>
      <c r="U1069" s="112">
        <v>1483993.9386570798</v>
      </c>
      <c r="V1069" s="172"/>
    </row>
    <row r="1070" spans="1:22" ht="15" customHeight="1" x14ac:dyDescent="0.25">
      <c r="A1070" s="4">
        <f t="shared" ref="A1070:B1085" si="70">+A1069+1</f>
        <v>1042</v>
      </c>
      <c r="B1070" s="22">
        <f t="shared" si="70"/>
        <v>98</v>
      </c>
      <c r="C1070" s="2" t="s">
        <v>97</v>
      </c>
      <c r="D1070" s="2" t="s">
        <v>787</v>
      </c>
      <c r="E1070" s="173" t="s">
        <v>1394</v>
      </c>
      <c r="F1070" s="24">
        <v>17444911.509005461</v>
      </c>
      <c r="G1070" s="26">
        <v>0</v>
      </c>
      <c r="H1070" s="26">
        <v>0</v>
      </c>
      <c r="I1070" s="26">
        <v>0</v>
      </c>
      <c r="J1070" s="26">
        <v>1124212.3435180259</v>
      </c>
      <c r="K1070" s="26">
        <v>0</v>
      </c>
      <c r="L1070" s="26"/>
      <c r="M1070" s="26">
        <v>0</v>
      </c>
      <c r="N1070" s="26">
        <v>0</v>
      </c>
      <c r="O1070" s="26">
        <v>4206748.5157533297</v>
      </c>
      <c r="P1070" s="26">
        <v>0</v>
      </c>
      <c r="Q1070" s="26">
        <v>8272430.9336326644</v>
      </c>
      <c r="R1070" s="26">
        <v>3193396.3000122053</v>
      </c>
      <c r="S1070" s="26">
        <v>215153.97</v>
      </c>
      <c r="T1070" s="26">
        <v>65657.709721273903</v>
      </c>
      <c r="U1070" s="112">
        <v>367311.73636796477</v>
      </c>
      <c r="V1070" s="172"/>
    </row>
    <row r="1071" spans="1:22" ht="15" customHeight="1" x14ac:dyDescent="0.25">
      <c r="A1071" s="4">
        <f t="shared" si="70"/>
        <v>1043</v>
      </c>
      <c r="B1071" s="22">
        <f t="shared" si="70"/>
        <v>99</v>
      </c>
      <c r="C1071" s="2" t="s">
        <v>97</v>
      </c>
      <c r="D1071" s="2" t="s">
        <v>788</v>
      </c>
      <c r="E1071" s="173" t="s">
        <v>1394</v>
      </c>
      <c r="F1071" s="24">
        <v>64128906.539999999</v>
      </c>
      <c r="G1071" s="26">
        <v>9690780.7754885387</v>
      </c>
      <c r="H1071" s="26">
        <v>3453223.58397828</v>
      </c>
      <c r="I1071" s="26">
        <v>3607850.2836289201</v>
      </c>
      <c r="J1071" s="26">
        <v>2258742.3947533201</v>
      </c>
      <c r="K1071" s="26">
        <v>0</v>
      </c>
      <c r="L1071" s="26"/>
      <c r="M1071" s="26">
        <v>371861.79313164001</v>
      </c>
      <c r="N1071" s="26">
        <v>0</v>
      </c>
      <c r="O1071" s="26">
        <v>17716221.746810999</v>
      </c>
      <c r="P1071" s="26">
        <v>0</v>
      </c>
      <c r="Q1071" s="26">
        <v>9198344.3463416398</v>
      </c>
      <c r="R1071" s="26">
        <v>9921491.0771583598</v>
      </c>
      <c r="S1071" s="26">
        <v>6039716.3901000004</v>
      </c>
      <c r="T1071" s="1">
        <v>641289.06539999996</v>
      </c>
      <c r="U1071" s="112">
        <v>1229385.0832082999</v>
      </c>
      <c r="V1071" s="172"/>
    </row>
    <row r="1072" spans="1:22" ht="15" customHeight="1" x14ac:dyDescent="0.25">
      <c r="A1072" s="4">
        <f t="shared" si="70"/>
        <v>1044</v>
      </c>
      <c r="B1072" s="22">
        <f t="shared" si="70"/>
        <v>100</v>
      </c>
      <c r="C1072" s="2" t="s">
        <v>97</v>
      </c>
      <c r="D1072" s="2" t="s">
        <v>790</v>
      </c>
      <c r="E1072" s="173" t="s">
        <v>1394</v>
      </c>
      <c r="F1072" s="24">
        <v>9216266.6099999994</v>
      </c>
      <c r="G1072" s="26">
        <v>2019609.0258052798</v>
      </c>
      <c r="H1072" s="26">
        <v>719669.72567699989</v>
      </c>
      <c r="I1072" s="26">
        <v>751894.72755264014</v>
      </c>
      <c r="J1072" s="26">
        <v>470733.64419815998</v>
      </c>
      <c r="K1072" s="26">
        <v>288012.02806908003</v>
      </c>
      <c r="L1072" s="26"/>
      <c r="M1072" s="26">
        <v>77497.930617239996</v>
      </c>
      <c r="N1072" s="26">
        <v>0</v>
      </c>
      <c r="O1072" s="26">
        <v>3692152.5848423997</v>
      </c>
      <c r="P1072" s="26">
        <v>0</v>
      </c>
      <c r="Q1072" s="26">
        <v>0</v>
      </c>
      <c r="R1072" s="26">
        <v>0</v>
      </c>
      <c r="S1072" s="26">
        <v>929162.5308999999</v>
      </c>
      <c r="T1072" s="1">
        <v>92162.666100000002</v>
      </c>
      <c r="U1072" s="112">
        <v>175371.74623819999</v>
      </c>
      <c r="V1072" s="172"/>
    </row>
    <row r="1073" spans="1:22" x14ac:dyDescent="0.25">
      <c r="A1073" s="4">
        <f t="shared" si="70"/>
        <v>1045</v>
      </c>
      <c r="B1073" s="22">
        <f t="shared" si="70"/>
        <v>101</v>
      </c>
      <c r="C1073" s="2" t="s">
        <v>97</v>
      </c>
      <c r="D1073" s="2" t="s">
        <v>791</v>
      </c>
      <c r="E1073" s="173" t="s">
        <v>1394</v>
      </c>
      <c r="F1073" s="24">
        <v>2316346.6</v>
      </c>
      <c r="G1073" s="26">
        <v>1083848.41033014</v>
      </c>
      <c r="H1073" s="26">
        <v>387514.13804963999</v>
      </c>
      <c r="I1073" s="26">
        <v>149444.52335064</v>
      </c>
      <c r="J1073" s="26"/>
      <c r="K1073" s="26">
        <v>136165.12255080001</v>
      </c>
      <c r="L1073" s="26"/>
      <c r="M1073" s="26">
        <v>269568.08808131999</v>
      </c>
      <c r="N1073" s="26"/>
      <c r="O1073" s="26"/>
      <c r="P1073" s="26"/>
      <c r="Q1073" s="10"/>
      <c r="R1073" s="26"/>
      <c r="S1073" s="26">
        <v>222326.52009999997</v>
      </c>
      <c r="T1073" s="1">
        <v>23163.465999999997</v>
      </c>
      <c r="U1073" s="112">
        <v>44316.331537459999</v>
      </c>
      <c r="V1073" s="172"/>
    </row>
    <row r="1074" spans="1:22" ht="15" customHeight="1" x14ac:dyDescent="0.25">
      <c r="A1074" s="4">
        <f t="shared" si="70"/>
        <v>1046</v>
      </c>
      <c r="B1074" s="22">
        <f t="shared" si="70"/>
        <v>102</v>
      </c>
      <c r="C1074" s="2" t="s">
        <v>97</v>
      </c>
      <c r="D1074" s="2" t="s">
        <v>133</v>
      </c>
      <c r="E1074" s="173" t="s">
        <v>1394</v>
      </c>
      <c r="F1074" s="24">
        <v>30421797.800000001</v>
      </c>
      <c r="G1074" s="26">
        <v>9657546.3986000996</v>
      </c>
      <c r="H1074" s="26">
        <v>3441380.8130919002</v>
      </c>
      <c r="I1074" s="26">
        <v>0</v>
      </c>
      <c r="J1074" s="26">
        <v>2250996.0758586</v>
      </c>
      <c r="K1074" s="26">
        <v>1377241.5682872001</v>
      </c>
      <c r="L1074" s="26"/>
      <c r="M1074" s="26">
        <v>370586.49687779997</v>
      </c>
      <c r="N1074" s="26">
        <v>0</v>
      </c>
      <c r="O1074" s="26">
        <v>0</v>
      </c>
      <c r="P1074" s="26">
        <v>0</v>
      </c>
      <c r="Q1074" s="26">
        <v>9166798.7756813988</v>
      </c>
      <c r="R1074" s="26">
        <v>0</v>
      </c>
      <c r="S1074" s="26">
        <v>3278677.1770000001</v>
      </c>
      <c r="T1074" s="1">
        <v>304217.97800000006</v>
      </c>
      <c r="U1074" s="112">
        <v>574352.51660300011</v>
      </c>
      <c r="V1074" s="172"/>
    </row>
    <row r="1075" spans="1:22" ht="15" customHeight="1" x14ac:dyDescent="0.25">
      <c r="A1075" s="4">
        <f t="shared" si="70"/>
        <v>1047</v>
      </c>
      <c r="B1075" s="22">
        <f t="shared" si="70"/>
        <v>103</v>
      </c>
      <c r="C1075" s="2" t="s">
        <v>97</v>
      </c>
      <c r="D1075" s="2" t="s">
        <v>792</v>
      </c>
      <c r="E1075" s="173" t="s">
        <v>1394</v>
      </c>
      <c r="F1075" s="24">
        <v>52616181.970000006</v>
      </c>
      <c r="G1075" s="26">
        <v>12089576.8229145</v>
      </c>
      <c r="H1075" s="26">
        <v>4308013.2351488397</v>
      </c>
      <c r="I1075" s="26">
        <v>4500915.2712127808</v>
      </c>
      <c r="J1075" s="26">
        <v>2817857.5473652803</v>
      </c>
      <c r="K1075" s="26">
        <v>0</v>
      </c>
      <c r="L1075" s="26"/>
      <c r="M1075" s="26">
        <v>463910.16369684006</v>
      </c>
      <c r="N1075" s="26">
        <v>0</v>
      </c>
      <c r="O1075" s="26">
        <v>22101585.911395203</v>
      </c>
      <c r="P1075" s="26">
        <v>0</v>
      </c>
      <c r="Q1075" s="26">
        <v>0</v>
      </c>
      <c r="R1075" s="26">
        <v>0</v>
      </c>
      <c r="S1075" s="26">
        <v>4796070.6798999999</v>
      </c>
      <c r="T1075" s="1">
        <v>526161.81969999999</v>
      </c>
      <c r="U1075" s="112">
        <v>1012090.5186665601</v>
      </c>
      <c r="V1075" s="172"/>
    </row>
    <row r="1076" spans="1:22" ht="15" customHeight="1" x14ac:dyDescent="0.25">
      <c r="A1076" s="4">
        <f t="shared" si="70"/>
        <v>1048</v>
      </c>
      <c r="B1076" s="22">
        <f t="shared" si="70"/>
        <v>104</v>
      </c>
      <c r="C1076" s="2" t="s">
        <v>97</v>
      </c>
      <c r="D1076" s="2" t="s">
        <v>136</v>
      </c>
      <c r="E1076" s="173" t="s">
        <v>1394</v>
      </c>
      <c r="F1076" s="24">
        <v>803405.59</v>
      </c>
      <c r="G1076" s="26">
        <v>0</v>
      </c>
      <c r="H1076" s="26">
        <v>0</v>
      </c>
      <c r="I1076" s="26">
        <v>0</v>
      </c>
      <c r="J1076" s="26">
        <v>0</v>
      </c>
      <c r="K1076" s="26">
        <v>703380.53234399995</v>
      </c>
      <c r="L1076" s="26"/>
      <c r="M1076" s="26">
        <v>0</v>
      </c>
      <c r="N1076" s="26">
        <v>0</v>
      </c>
      <c r="O1076" s="26">
        <v>0</v>
      </c>
      <c r="P1076" s="26">
        <v>0</v>
      </c>
      <c r="Q1076" s="26">
        <v>0</v>
      </c>
      <c r="R1076" s="26">
        <v>0</v>
      </c>
      <c r="S1076" s="26">
        <v>80518.92</v>
      </c>
      <c r="T1076" s="26">
        <v>4124.63</v>
      </c>
      <c r="U1076" s="112">
        <v>15381.507655999998</v>
      </c>
      <c r="V1076" s="172"/>
    </row>
    <row r="1077" spans="1:22" ht="15" customHeight="1" x14ac:dyDescent="0.25">
      <c r="A1077" s="4">
        <f t="shared" si="70"/>
        <v>1049</v>
      </c>
      <c r="B1077" s="22">
        <f t="shared" si="70"/>
        <v>105</v>
      </c>
      <c r="C1077" s="2" t="s">
        <v>97</v>
      </c>
      <c r="D1077" s="2" t="s">
        <v>793</v>
      </c>
      <c r="E1077" s="173" t="s">
        <v>1394</v>
      </c>
      <c r="F1077" s="24">
        <v>40803772.100000001</v>
      </c>
      <c r="G1077" s="26">
        <v>8274934.6457723388</v>
      </c>
      <c r="H1077" s="26">
        <v>4785620.9278290002</v>
      </c>
      <c r="I1077" s="26">
        <v>5058755.6557213198</v>
      </c>
      <c r="J1077" s="26">
        <v>3857344.1921599195</v>
      </c>
      <c r="K1077" s="26">
        <v>1540930.0457111399</v>
      </c>
      <c r="L1077" s="26"/>
      <c r="M1077" s="26">
        <v>411179.32298520009</v>
      </c>
      <c r="N1077" s="26">
        <v>0</v>
      </c>
      <c r="O1077" s="26">
        <v>0</v>
      </c>
      <c r="P1077" s="26">
        <v>0</v>
      </c>
      <c r="Q1077" s="26">
        <v>0</v>
      </c>
      <c r="R1077" s="26">
        <v>11247866.888920201</v>
      </c>
      <c r="S1077" s="26">
        <v>4449861.0098000001</v>
      </c>
      <c r="T1077" s="1">
        <v>408037.72100000002</v>
      </c>
      <c r="U1077" s="112">
        <v>769241.69010087999</v>
      </c>
      <c r="V1077" s="172"/>
    </row>
    <row r="1078" spans="1:22" ht="15" customHeight="1" x14ac:dyDescent="0.25">
      <c r="A1078" s="4">
        <f t="shared" si="70"/>
        <v>1050</v>
      </c>
      <c r="B1078" s="22">
        <f t="shared" si="70"/>
        <v>106</v>
      </c>
      <c r="C1078" s="2" t="s">
        <v>97</v>
      </c>
      <c r="D1078" s="2" t="s">
        <v>794</v>
      </c>
      <c r="E1078" s="173" t="s">
        <v>1394</v>
      </c>
      <c r="F1078" s="24">
        <v>19223092.029999997</v>
      </c>
      <c r="G1078" s="26">
        <v>5703604.6269602403</v>
      </c>
      <c r="H1078" s="26">
        <v>3298550.4798985198</v>
      </c>
      <c r="I1078" s="26">
        <v>3486812.0904695396</v>
      </c>
      <c r="J1078" s="26">
        <v>2658723.8627476799</v>
      </c>
      <c r="K1078" s="26">
        <v>1062105.75506448</v>
      </c>
      <c r="L1078" s="26"/>
      <c r="M1078" s="26">
        <v>283410.6119208</v>
      </c>
      <c r="N1078" s="26">
        <v>0</v>
      </c>
      <c r="O1078" s="26">
        <v>0</v>
      </c>
      <c r="P1078" s="26">
        <v>0</v>
      </c>
      <c r="Q1078" s="26">
        <v>0</v>
      </c>
      <c r="R1078" s="26">
        <v>0</v>
      </c>
      <c r="S1078" s="26">
        <v>2176980.6406</v>
      </c>
      <c r="T1078" s="1">
        <v>192230.92030000003</v>
      </c>
      <c r="U1078" s="112">
        <v>360673.04203874007</v>
      </c>
      <c r="V1078" s="172"/>
    </row>
    <row r="1079" spans="1:22" ht="15" customHeight="1" x14ac:dyDescent="0.25">
      <c r="A1079" s="4">
        <f t="shared" si="70"/>
        <v>1051</v>
      </c>
      <c r="B1079" s="22">
        <f t="shared" si="70"/>
        <v>107</v>
      </c>
      <c r="C1079" s="2" t="s">
        <v>97</v>
      </c>
      <c r="D1079" s="2" t="s">
        <v>795</v>
      </c>
      <c r="E1079" s="173" t="s">
        <v>1394</v>
      </c>
      <c r="F1079" s="24">
        <v>20589034.119999997</v>
      </c>
      <c r="G1079" s="26">
        <v>9020010.4696379993</v>
      </c>
      <c r="H1079" s="26">
        <v>3231794.773788</v>
      </c>
      <c r="I1079" s="26">
        <v>3412556.6672820002</v>
      </c>
      <c r="J1079" s="26">
        <v>2178146.6737379995</v>
      </c>
      <c r="K1079" s="26">
        <v>1610487.0989339999</v>
      </c>
      <c r="L1079" s="26"/>
      <c r="M1079" s="26">
        <v>324068.03834999999</v>
      </c>
      <c r="N1079" s="26">
        <v>0</v>
      </c>
      <c r="O1079" s="26">
        <v>0</v>
      </c>
      <c r="P1079" s="26">
        <v>0</v>
      </c>
      <c r="Q1079" s="26">
        <v>0</v>
      </c>
      <c r="R1079" s="26">
        <v>0</v>
      </c>
      <c r="S1079" s="26">
        <v>334025.17</v>
      </c>
      <c r="T1079" s="26">
        <v>45460.9</v>
      </c>
      <c r="U1079" s="112">
        <v>432484.32827000006</v>
      </c>
      <c r="V1079" s="172"/>
    </row>
    <row r="1080" spans="1:22" ht="15" customHeight="1" x14ac:dyDescent="0.25">
      <c r="A1080" s="4">
        <f t="shared" si="70"/>
        <v>1052</v>
      </c>
      <c r="B1080" s="22">
        <f t="shared" si="70"/>
        <v>108</v>
      </c>
      <c r="C1080" s="2" t="s">
        <v>97</v>
      </c>
      <c r="D1080" s="2" t="s">
        <v>796</v>
      </c>
      <c r="E1080" s="173" t="s">
        <v>1394</v>
      </c>
      <c r="F1080" s="24">
        <v>2208974.5900000003</v>
      </c>
      <c r="G1080" s="26">
        <v>0</v>
      </c>
      <c r="H1080" s="26">
        <v>0</v>
      </c>
      <c r="I1080" s="26">
        <v>0</v>
      </c>
      <c r="J1080" s="26">
        <v>0</v>
      </c>
      <c r="K1080" s="26">
        <v>2040229.003848</v>
      </c>
      <c r="L1080" s="26"/>
      <c r="M1080" s="26">
        <v>0</v>
      </c>
      <c r="N1080" s="26">
        <v>0</v>
      </c>
      <c r="O1080" s="26">
        <v>0</v>
      </c>
      <c r="P1080" s="26">
        <v>0</v>
      </c>
      <c r="Q1080" s="26">
        <v>0</v>
      </c>
      <c r="R1080" s="26">
        <v>0</v>
      </c>
      <c r="S1080" s="26">
        <v>118754.44</v>
      </c>
      <c r="T1080" s="26">
        <v>5375.47</v>
      </c>
      <c r="U1080" s="112">
        <v>44615.676152</v>
      </c>
      <c r="V1080" s="172"/>
    </row>
    <row r="1081" spans="1:22" ht="15" customHeight="1" x14ac:dyDescent="0.25">
      <c r="A1081" s="4">
        <f t="shared" si="70"/>
        <v>1053</v>
      </c>
      <c r="B1081" s="22">
        <f t="shared" si="70"/>
        <v>109</v>
      </c>
      <c r="C1081" s="2" t="s">
        <v>97</v>
      </c>
      <c r="D1081" s="2" t="s">
        <v>797</v>
      </c>
      <c r="E1081" s="173" t="s">
        <v>1394</v>
      </c>
      <c r="F1081" s="24">
        <v>691079.55</v>
      </c>
      <c r="G1081" s="26">
        <v>0</v>
      </c>
      <c r="H1081" s="26">
        <v>0</v>
      </c>
      <c r="I1081" s="26">
        <v>0</v>
      </c>
      <c r="J1081" s="26">
        <v>0</v>
      </c>
      <c r="K1081" s="26">
        <v>543493.30224000011</v>
      </c>
      <c r="L1081" s="26"/>
      <c r="M1081" s="26">
        <v>0</v>
      </c>
      <c r="N1081" s="26">
        <v>0</v>
      </c>
      <c r="O1081" s="26">
        <v>0</v>
      </c>
      <c r="P1081" s="26">
        <v>0</v>
      </c>
      <c r="Q1081" s="26">
        <v>0</v>
      </c>
      <c r="R1081" s="26">
        <v>0</v>
      </c>
      <c r="S1081" s="26">
        <v>131527.07999999999</v>
      </c>
      <c r="T1081" s="26">
        <v>4174.07</v>
      </c>
      <c r="U1081" s="112">
        <v>11885.097760000002</v>
      </c>
      <c r="V1081" s="172"/>
    </row>
    <row r="1082" spans="1:22" ht="15" customHeight="1" x14ac:dyDescent="0.25">
      <c r="A1082" s="4">
        <f t="shared" si="70"/>
        <v>1054</v>
      </c>
      <c r="B1082" s="22">
        <f t="shared" si="70"/>
        <v>110</v>
      </c>
      <c r="C1082" s="2" t="s">
        <v>97</v>
      </c>
      <c r="D1082" s="2" t="s">
        <v>798</v>
      </c>
      <c r="E1082" s="173" t="s">
        <v>1394</v>
      </c>
      <c r="F1082" s="24">
        <v>12115224.74</v>
      </c>
      <c r="G1082" s="26">
        <v>5729481.5403734995</v>
      </c>
      <c r="H1082" s="26">
        <v>3313515.8037752407</v>
      </c>
      <c r="I1082" s="26">
        <v>0</v>
      </c>
      <c r="J1082" s="26">
        <v>0</v>
      </c>
      <c r="K1082" s="26">
        <v>1066924.46797272</v>
      </c>
      <c r="L1082" s="26"/>
      <c r="M1082" s="26">
        <v>284696.42871179996</v>
      </c>
      <c r="N1082" s="26">
        <v>0</v>
      </c>
      <c r="O1082" s="26">
        <v>0</v>
      </c>
      <c r="P1082" s="26">
        <v>0</v>
      </c>
      <c r="Q1082" s="26">
        <v>0</v>
      </c>
      <c r="R1082" s="26">
        <v>0</v>
      </c>
      <c r="S1082" s="26">
        <v>1372145.0035000001</v>
      </c>
      <c r="T1082" s="1">
        <v>121152.24740000001</v>
      </c>
      <c r="U1082" s="112">
        <v>227309.24826674</v>
      </c>
      <c r="V1082" s="172"/>
    </row>
    <row r="1083" spans="1:22" ht="15" customHeight="1" x14ac:dyDescent="0.25">
      <c r="A1083" s="4">
        <f t="shared" si="70"/>
        <v>1055</v>
      </c>
      <c r="B1083" s="22">
        <f t="shared" si="70"/>
        <v>111</v>
      </c>
      <c r="C1083" s="2" t="s">
        <v>97</v>
      </c>
      <c r="D1083" s="2" t="s">
        <v>799</v>
      </c>
      <c r="E1083" s="173" t="s">
        <v>1394</v>
      </c>
      <c r="F1083" s="24">
        <v>48841397.922002405</v>
      </c>
      <c r="G1083" s="26"/>
      <c r="H1083" s="26">
        <v>4165477.2147311401</v>
      </c>
      <c r="I1083" s="26">
        <v>4403217.8352661803</v>
      </c>
      <c r="J1083" s="26">
        <v>3357491.0318031595</v>
      </c>
      <c r="K1083" s="26">
        <v>1341248.93566524</v>
      </c>
      <c r="L1083" s="26"/>
      <c r="M1083" s="26">
        <v>357896.73428460007</v>
      </c>
      <c r="N1083" s="26">
        <v>0</v>
      </c>
      <c r="O1083" s="26"/>
      <c r="P1083" s="26">
        <v>0</v>
      </c>
      <c r="Q1083" s="26">
        <v>24893551.051466998</v>
      </c>
      <c r="R1083" s="26"/>
      <c r="S1083" s="26">
        <v>8041636.4647000004</v>
      </c>
      <c r="T1083" s="1">
        <v>786561.17310000001</v>
      </c>
      <c r="U1083" s="112">
        <v>1494317.4809850804</v>
      </c>
      <c r="V1083" s="172"/>
    </row>
    <row r="1084" spans="1:22" ht="15" customHeight="1" x14ac:dyDescent="0.25">
      <c r="A1084" s="4">
        <f t="shared" si="70"/>
        <v>1056</v>
      </c>
      <c r="B1084" s="22">
        <f t="shared" si="70"/>
        <v>112</v>
      </c>
      <c r="C1084" s="2" t="s">
        <v>97</v>
      </c>
      <c r="D1084" s="2" t="s">
        <v>800</v>
      </c>
      <c r="E1084" s="173" t="s">
        <v>1394</v>
      </c>
      <c r="F1084" s="24">
        <v>66063234.670839608</v>
      </c>
      <c r="G1084" s="26">
        <v>7227671.0917319991</v>
      </c>
      <c r="H1084" s="26">
        <v>4179959.7862247396</v>
      </c>
      <c r="I1084" s="26">
        <v>4418526.9856534805</v>
      </c>
      <c r="J1084" s="26">
        <v>3369164.3891211599</v>
      </c>
      <c r="K1084" s="26">
        <v>1345912.20295434</v>
      </c>
      <c r="L1084" s="26"/>
      <c r="M1084" s="26">
        <v>359141.07311459997</v>
      </c>
      <c r="N1084" s="26">
        <v>0</v>
      </c>
      <c r="O1084" s="26"/>
      <c r="P1084" s="26">
        <v>0</v>
      </c>
      <c r="Q1084" s="26">
        <v>24980101.190715298</v>
      </c>
      <c r="R1084" s="26">
        <v>9824353.4120570999</v>
      </c>
      <c r="S1084" s="26">
        <v>8069595.7042000005</v>
      </c>
      <c r="T1084" s="1">
        <v>789295.89660000009</v>
      </c>
      <c r="U1084" s="112">
        <v>1499512.9384668807</v>
      </c>
      <c r="V1084" s="172"/>
    </row>
    <row r="1085" spans="1:22" ht="15" customHeight="1" x14ac:dyDescent="0.25">
      <c r="A1085" s="4">
        <f t="shared" si="70"/>
        <v>1057</v>
      </c>
      <c r="B1085" s="22">
        <f t="shared" si="70"/>
        <v>113</v>
      </c>
      <c r="C1085" s="2" t="s">
        <v>97</v>
      </c>
      <c r="D1085" s="2" t="s">
        <v>801</v>
      </c>
      <c r="E1085" s="173" t="s">
        <v>1394</v>
      </c>
      <c r="F1085" s="24">
        <v>15259203.060000001</v>
      </c>
      <c r="G1085" s="26">
        <v>7216318.6484734807</v>
      </c>
      <c r="H1085" s="26">
        <v>4173394.3520724</v>
      </c>
      <c r="I1085" s="26">
        <v>0</v>
      </c>
      <c r="J1085" s="26">
        <v>0</v>
      </c>
      <c r="K1085" s="26">
        <v>1343798.19385182</v>
      </c>
      <c r="L1085" s="26"/>
      <c r="M1085" s="26">
        <v>358576.97284499998</v>
      </c>
      <c r="N1085" s="26">
        <v>0</v>
      </c>
      <c r="O1085" s="26">
        <v>0</v>
      </c>
      <c r="P1085" s="26">
        <v>0</v>
      </c>
      <c r="Q1085" s="26">
        <v>0</v>
      </c>
      <c r="R1085" s="26">
        <v>0</v>
      </c>
      <c r="S1085" s="26">
        <v>1728225.4098999999</v>
      </c>
      <c r="T1085" s="1">
        <v>152592.0306</v>
      </c>
      <c r="U1085" s="112">
        <v>286297.45225730003</v>
      </c>
      <c r="V1085" s="172"/>
    </row>
    <row r="1086" spans="1:22" ht="15" customHeight="1" x14ac:dyDescent="0.25">
      <c r="A1086" s="4">
        <f t="shared" ref="A1086:B1101" si="71">+A1085+1</f>
        <v>1058</v>
      </c>
      <c r="B1086" s="22">
        <f t="shared" si="71"/>
        <v>114</v>
      </c>
      <c r="C1086" s="2" t="s">
        <v>97</v>
      </c>
      <c r="D1086" s="2" t="s">
        <v>802</v>
      </c>
      <c r="E1086" s="173" t="s">
        <v>1394</v>
      </c>
      <c r="F1086" s="24">
        <v>12575637.629999999</v>
      </c>
      <c r="G1086" s="26">
        <v>5842505.2034731191</v>
      </c>
      <c r="H1086" s="26">
        <v>0</v>
      </c>
      <c r="I1086" s="26">
        <v>3571726.84810158</v>
      </c>
      <c r="J1086" s="26">
        <v>0</v>
      </c>
      <c r="K1086" s="26">
        <v>1087971.3496965601</v>
      </c>
      <c r="L1086" s="26"/>
      <c r="M1086" s="26">
        <v>290312.54463120009</v>
      </c>
      <c r="N1086" s="26">
        <v>0</v>
      </c>
      <c r="O1086" s="26">
        <v>0</v>
      </c>
      <c r="P1086" s="26">
        <v>0</v>
      </c>
      <c r="Q1086" s="26">
        <v>0</v>
      </c>
      <c r="R1086" s="26">
        <v>0</v>
      </c>
      <c r="S1086" s="26">
        <v>1421354.8426000001</v>
      </c>
      <c r="T1086" s="1">
        <v>125756.3763</v>
      </c>
      <c r="U1086" s="112">
        <v>236010.46519754</v>
      </c>
      <c r="V1086" s="172"/>
    </row>
    <row r="1087" spans="1:22" ht="15" customHeight="1" x14ac:dyDescent="0.25">
      <c r="A1087" s="4">
        <f t="shared" si="71"/>
        <v>1059</v>
      </c>
      <c r="B1087" s="22">
        <f t="shared" si="71"/>
        <v>115</v>
      </c>
      <c r="C1087" s="2" t="s">
        <v>97</v>
      </c>
      <c r="D1087" s="2" t="s">
        <v>803</v>
      </c>
      <c r="E1087" s="173" t="s">
        <v>1394</v>
      </c>
      <c r="F1087" s="24">
        <v>48865245.616670541</v>
      </c>
      <c r="G1087" s="26">
        <v>5729314.5934642795</v>
      </c>
      <c r="H1087" s="26">
        <v>3313419.2585243396</v>
      </c>
      <c r="I1087" s="26"/>
      <c r="J1087" s="26">
        <v>2670708.5095941597</v>
      </c>
      <c r="K1087" s="26">
        <v>1066893.3801993597</v>
      </c>
      <c r="L1087" s="26"/>
      <c r="M1087" s="26">
        <v>284688.13311960007</v>
      </c>
      <c r="N1087" s="26">
        <v>0</v>
      </c>
      <c r="O1087" s="26"/>
      <c r="P1087" s="26">
        <v>0</v>
      </c>
      <c r="Q1087" s="26">
        <v>19801517.854670577</v>
      </c>
      <c r="R1087" s="26">
        <v>7787683.0063746003</v>
      </c>
      <c r="S1087" s="26">
        <v>6396701.2079000007</v>
      </c>
      <c r="T1087" s="1">
        <v>625668.27380000008</v>
      </c>
      <c r="U1087" s="112">
        <v>1188651.3990236199</v>
      </c>
      <c r="V1087" s="172"/>
    </row>
    <row r="1088" spans="1:22" ht="15" customHeight="1" x14ac:dyDescent="0.25">
      <c r="A1088" s="4">
        <f t="shared" si="71"/>
        <v>1060</v>
      </c>
      <c r="B1088" s="22">
        <f t="shared" si="71"/>
        <v>116</v>
      </c>
      <c r="C1088" s="2" t="s">
        <v>97</v>
      </c>
      <c r="D1088" s="2" t="s">
        <v>804</v>
      </c>
      <c r="E1088" s="173" t="s">
        <v>1394</v>
      </c>
      <c r="F1088" s="24">
        <v>11977900.740000002</v>
      </c>
      <c r="G1088" s="26">
        <v>5664538.8453817805</v>
      </c>
      <c r="H1088" s="26">
        <v>3275957.6718523204</v>
      </c>
      <c r="I1088" s="26">
        <v>0</v>
      </c>
      <c r="J1088" s="26">
        <v>0</v>
      </c>
      <c r="K1088" s="26">
        <v>1054831.0607944198</v>
      </c>
      <c r="L1088" s="26"/>
      <c r="M1088" s="26">
        <v>281469.44334599999</v>
      </c>
      <c r="N1088" s="26">
        <v>0</v>
      </c>
      <c r="O1088" s="26">
        <v>0</v>
      </c>
      <c r="P1088" s="26">
        <v>0</v>
      </c>
      <c r="Q1088" s="26">
        <v>0</v>
      </c>
      <c r="R1088" s="26">
        <v>0</v>
      </c>
      <c r="S1088" s="26">
        <v>1356591.9744000002</v>
      </c>
      <c r="T1088" s="1">
        <v>119779.00739999999</v>
      </c>
      <c r="U1088" s="112">
        <v>224732.73682547995</v>
      </c>
      <c r="V1088" s="172"/>
    </row>
    <row r="1089" spans="1:22" ht="15" customHeight="1" x14ac:dyDescent="0.25">
      <c r="A1089" s="4">
        <f t="shared" si="71"/>
        <v>1061</v>
      </c>
      <c r="B1089" s="22">
        <f t="shared" si="71"/>
        <v>117</v>
      </c>
      <c r="C1089" s="2" t="s">
        <v>97</v>
      </c>
      <c r="D1089" s="2" t="s">
        <v>805</v>
      </c>
      <c r="E1089" s="173" t="s">
        <v>1394</v>
      </c>
      <c r="F1089" s="24">
        <v>12332330.799999999</v>
      </c>
      <c r="G1089" s="26">
        <v>5832154.4327646606</v>
      </c>
      <c r="H1089" s="26">
        <v>3372894.346899</v>
      </c>
      <c r="I1089" s="26">
        <v>0</v>
      </c>
      <c r="J1089" s="26">
        <v>0</v>
      </c>
      <c r="K1089" s="26">
        <v>1086043.8604818601</v>
      </c>
      <c r="L1089" s="26"/>
      <c r="M1089" s="26">
        <v>289798.21791479993</v>
      </c>
      <c r="N1089" s="26">
        <v>0</v>
      </c>
      <c r="O1089" s="26">
        <v>0</v>
      </c>
      <c r="P1089" s="26">
        <v>0</v>
      </c>
      <c r="Q1089" s="26">
        <v>0</v>
      </c>
      <c r="R1089" s="26">
        <v>0</v>
      </c>
      <c r="S1089" s="26">
        <v>1396733.9808</v>
      </c>
      <c r="T1089" s="1">
        <v>123323.30799999999</v>
      </c>
      <c r="U1089" s="112">
        <v>231382.65313967995</v>
      </c>
      <c r="V1089" s="172"/>
    </row>
    <row r="1090" spans="1:22" ht="15" customHeight="1" x14ac:dyDescent="0.25">
      <c r="A1090" s="4">
        <f t="shared" si="71"/>
        <v>1062</v>
      </c>
      <c r="B1090" s="22">
        <f t="shared" si="71"/>
        <v>118</v>
      </c>
      <c r="C1090" s="2" t="s">
        <v>97</v>
      </c>
      <c r="D1090" s="2" t="s">
        <v>806</v>
      </c>
      <c r="E1090" s="173" t="s">
        <v>1394</v>
      </c>
      <c r="F1090" s="24">
        <v>63420061.129999995</v>
      </c>
      <c r="G1090" s="26">
        <v>5807446.1655264599</v>
      </c>
      <c r="H1090" s="26">
        <v>3358604.8833262799</v>
      </c>
      <c r="I1090" s="26">
        <v>3550294.0375593598</v>
      </c>
      <c r="J1090" s="26">
        <v>2707129.3844263195</v>
      </c>
      <c r="K1090" s="26">
        <v>1081442.7754918202</v>
      </c>
      <c r="L1090" s="26"/>
      <c r="M1090" s="26">
        <v>288570.47026920004</v>
      </c>
      <c r="N1090" s="26">
        <v>0</v>
      </c>
      <c r="O1090" s="26">
        <v>10338138.3710934</v>
      </c>
      <c r="P1090" s="26">
        <v>0</v>
      </c>
      <c r="Q1090" s="26">
        <v>20071554.294351</v>
      </c>
      <c r="R1090" s="26">
        <v>7893884.8726541996</v>
      </c>
      <c r="S1090" s="26">
        <v>6483934.0373000009</v>
      </c>
      <c r="T1090" s="1">
        <v>634200.61129999999</v>
      </c>
      <c r="U1090" s="112">
        <v>1204861.22670196</v>
      </c>
      <c r="V1090" s="172"/>
    </row>
    <row r="1091" spans="1:22" ht="15" customHeight="1" x14ac:dyDescent="0.25">
      <c r="A1091" s="4">
        <f t="shared" si="71"/>
        <v>1063</v>
      </c>
      <c r="B1091" s="22">
        <f t="shared" si="71"/>
        <v>119</v>
      </c>
      <c r="C1091" s="2" t="s">
        <v>97</v>
      </c>
      <c r="D1091" s="2" t="s">
        <v>807</v>
      </c>
      <c r="E1091" s="173" t="s">
        <v>1394</v>
      </c>
      <c r="F1091" s="24">
        <v>10000151.410000002</v>
      </c>
      <c r="G1091" s="26">
        <v>7149539.5285750804</v>
      </c>
      <c r="H1091" s="26">
        <v>0</v>
      </c>
      <c r="I1091" s="26">
        <v>0</v>
      </c>
      <c r="J1091" s="26">
        <v>0</v>
      </c>
      <c r="K1091" s="26">
        <v>1331362.8144142204</v>
      </c>
      <c r="L1091" s="26"/>
      <c r="M1091" s="26">
        <v>0</v>
      </c>
      <c r="N1091" s="26">
        <v>0</v>
      </c>
      <c r="O1091" s="26">
        <v>0</v>
      </c>
      <c r="P1091" s="26">
        <v>0</v>
      </c>
      <c r="Q1091" s="26">
        <v>0</v>
      </c>
      <c r="R1091" s="26">
        <v>0</v>
      </c>
      <c r="S1091" s="26">
        <v>1233787.3953999998</v>
      </c>
      <c r="T1091" s="1">
        <v>100001.5141</v>
      </c>
      <c r="U1091" s="112">
        <v>185460.15751070005</v>
      </c>
      <c r="V1091" s="172"/>
    </row>
    <row r="1092" spans="1:22" ht="15" customHeight="1" x14ac:dyDescent="0.25">
      <c r="A1092" s="4">
        <f t="shared" si="71"/>
        <v>1064</v>
      </c>
      <c r="B1092" s="22">
        <f t="shared" si="71"/>
        <v>120</v>
      </c>
      <c r="C1092" s="2" t="s">
        <v>97</v>
      </c>
      <c r="D1092" s="2" t="s">
        <v>808</v>
      </c>
      <c r="E1092" s="173" t="s">
        <v>1394</v>
      </c>
      <c r="F1092" s="24">
        <v>73977525.395146951</v>
      </c>
      <c r="G1092" s="26">
        <v>7175917.2738107406</v>
      </c>
      <c r="H1092" s="26">
        <v>4150029.1384713002</v>
      </c>
      <c r="I1092" s="26"/>
      <c r="J1092" s="26">
        <v>3345039.4506639596</v>
      </c>
      <c r="K1092" s="26">
        <v>1336274.7838901998</v>
      </c>
      <c r="L1092" s="26"/>
      <c r="M1092" s="26">
        <v>356569.43953259999</v>
      </c>
      <c r="N1092" s="26">
        <v>0</v>
      </c>
      <c r="O1092" s="26">
        <v>12774225.313571399</v>
      </c>
      <c r="P1092" s="26">
        <v>0</v>
      </c>
      <c r="Q1092" s="26">
        <v>24801230.902935479</v>
      </c>
      <c r="R1092" s="26">
        <v>9754006.0220001023</v>
      </c>
      <c r="S1092" s="26">
        <v>8011813.2759000007</v>
      </c>
      <c r="T1092" s="1">
        <v>783644.13470000017</v>
      </c>
      <c r="U1092" s="112">
        <v>1488775.6596711604</v>
      </c>
      <c r="V1092" s="172"/>
    </row>
    <row r="1093" spans="1:22" ht="15" customHeight="1" x14ac:dyDescent="0.25">
      <c r="A1093" s="4">
        <f t="shared" si="71"/>
        <v>1065</v>
      </c>
      <c r="B1093" s="22">
        <f t="shared" si="71"/>
        <v>121</v>
      </c>
      <c r="C1093" s="2" t="s">
        <v>97</v>
      </c>
      <c r="D1093" s="2" t="s">
        <v>809</v>
      </c>
      <c r="E1093" s="173" t="s">
        <v>1394</v>
      </c>
      <c r="F1093" s="24">
        <v>112490116.45000002</v>
      </c>
      <c r="G1093" s="26">
        <v>10300846.19123742</v>
      </c>
      <c r="H1093" s="26">
        <v>5957260.9616612401</v>
      </c>
      <c r="I1093" s="26">
        <v>6297265.9176991209</v>
      </c>
      <c r="J1093" s="26">
        <v>4801718.7991861207</v>
      </c>
      <c r="K1093" s="26">
        <v>1918188.3660231601</v>
      </c>
      <c r="L1093" s="26"/>
      <c r="M1093" s="26">
        <v>511846.3343322</v>
      </c>
      <c r="N1093" s="26">
        <v>0</v>
      </c>
      <c r="O1093" s="26">
        <v>18337074.5641356</v>
      </c>
      <c r="P1093" s="26">
        <v>0</v>
      </c>
      <c r="Q1093" s="26">
        <v>35601534.275782861</v>
      </c>
      <c r="R1093" s="26">
        <v>14001626.819054702</v>
      </c>
      <c r="S1093" s="26">
        <v>11500753.575800002</v>
      </c>
      <c r="T1093" s="1">
        <v>1124901.1645</v>
      </c>
      <c r="U1093" s="112">
        <v>2137099.4805875802</v>
      </c>
      <c r="V1093" s="172"/>
    </row>
    <row r="1094" spans="1:22" ht="15" customHeight="1" x14ac:dyDescent="0.25">
      <c r="A1094" s="4">
        <f t="shared" si="71"/>
        <v>1066</v>
      </c>
      <c r="B1094" s="22">
        <f t="shared" si="71"/>
        <v>122</v>
      </c>
      <c r="C1094" s="2" t="s">
        <v>97</v>
      </c>
      <c r="D1094" s="2" t="s">
        <v>810</v>
      </c>
      <c r="E1094" s="173" t="s">
        <v>1394</v>
      </c>
      <c r="F1094" s="24">
        <v>12818538.9</v>
      </c>
      <c r="G1094" s="26">
        <v>0</v>
      </c>
      <c r="H1094" s="26">
        <v>0</v>
      </c>
      <c r="I1094" s="26">
        <v>0</v>
      </c>
      <c r="J1094" s="26">
        <v>0</v>
      </c>
      <c r="K1094" s="26">
        <v>0</v>
      </c>
      <c r="L1094" s="26"/>
      <c r="M1094" s="26">
        <v>0</v>
      </c>
      <c r="N1094" s="26">
        <v>0</v>
      </c>
      <c r="O1094" s="26">
        <v>0</v>
      </c>
      <c r="P1094" s="26">
        <v>0</v>
      </c>
      <c r="Q1094" s="26">
        <v>0</v>
      </c>
      <c r="R1094" s="26">
        <v>12317589.348944476</v>
      </c>
      <c r="S1094" s="26">
        <v>155875.03</v>
      </c>
      <c r="T1094" s="26">
        <v>75713.789329170002</v>
      </c>
      <c r="U1094" s="112">
        <v>269360.73172635579</v>
      </c>
      <c r="V1094" s="172"/>
    </row>
    <row r="1095" spans="1:22" ht="15" customHeight="1" x14ac:dyDescent="0.25">
      <c r="A1095" s="4">
        <f t="shared" si="71"/>
        <v>1067</v>
      </c>
      <c r="B1095" s="22">
        <f t="shared" si="71"/>
        <v>123</v>
      </c>
      <c r="C1095" s="2" t="s">
        <v>97</v>
      </c>
      <c r="D1095" s="2" t="s">
        <v>811</v>
      </c>
      <c r="E1095" s="173" t="s">
        <v>1394</v>
      </c>
      <c r="F1095" s="24">
        <v>1987451.85</v>
      </c>
      <c r="G1095" s="26">
        <v>0</v>
      </c>
      <c r="H1095" s="26">
        <v>0</v>
      </c>
      <c r="I1095" s="26">
        <v>0</v>
      </c>
      <c r="J1095" s="26">
        <v>0</v>
      </c>
      <c r="K1095" s="26">
        <v>1841209.5560880001</v>
      </c>
      <c r="L1095" s="26"/>
      <c r="M1095" s="26">
        <v>0</v>
      </c>
      <c r="N1095" s="26">
        <v>0</v>
      </c>
      <c r="O1095" s="26">
        <v>0</v>
      </c>
      <c r="P1095" s="26">
        <v>0</v>
      </c>
      <c r="Q1095" s="26">
        <v>0</v>
      </c>
      <c r="R1095" s="26">
        <v>0</v>
      </c>
      <c r="S1095" s="26">
        <v>100418.07</v>
      </c>
      <c r="T1095" s="26">
        <v>5560.7</v>
      </c>
      <c r="U1095" s="112">
        <v>40263.523912000004</v>
      </c>
      <c r="V1095" s="172"/>
    </row>
    <row r="1096" spans="1:22" ht="15" customHeight="1" x14ac:dyDescent="0.25">
      <c r="A1096" s="4">
        <f t="shared" si="71"/>
        <v>1068</v>
      </c>
      <c r="B1096" s="22">
        <f t="shared" si="71"/>
        <v>124</v>
      </c>
      <c r="C1096" s="2" t="s">
        <v>97</v>
      </c>
      <c r="D1096" s="2" t="s">
        <v>812</v>
      </c>
      <c r="E1096" s="173" t="s">
        <v>1394</v>
      </c>
      <c r="F1096" s="24">
        <v>584253.75</v>
      </c>
      <c r="G1096" s="26">
        <v>0</v>
      </c>
      <c r="H1096" s="26">
        <v>0</v>
      </c>
      <c r="I1096" s="26">
        <v>0</v>
      </c>
      <c r="J1096" s="26">
        <v>0</v>
      </c>
      <c r="K1096" s="26">
        <v>447351.39111600001</v>
      </c>
      <c r="L1096" s="26"/>
      <c r="M1096" s="26">
        <v>0</v>
      </c>
      <c r="N1096" s="26">
        <v>0</v>
      </c>
      <c r="O1096" s="26">
        <v>0</v>
      </c>
      <c r="P1096" s="26">
        <v>0</v>
      </c>
      <c r="Q1096" s="26">
        <v>0</v>
      </c>
      <c r="R1096" s="26">
        <v>0</v>
      </c>
      <c r="S1096" s="26">
        <v>123296.48</v>
      </c>
      <c r="T1096" s="26">
        <v>3823.21</v>
      </c>
      <c r="U1096" s="112">
        <v>9782.6688840000006</v>
      </c>
      <c r="V1096" s="172"/>
    </row>
    <row r="1097" spans="1:22" ht="15" customHeight="1" x14ac:dyDescent="0.25">
      <c r="A1097" s="4">
        <f t="shared" si="71"/>
        <v>1069</v>
      </c>
      <c r="B1097" s="22">
        <f t="shared" si="71"/>
        <v>125</v>
      </c>
      <c r="C1097" s="2" t="s">
        <v>97</v>
      </c>
      <c r="D1097" s="2" t="s">
        <v>813</v>
      </c>
      <c r="E1097" s="173" t="s">
        <v>1394</v>
      </c>
      <c r="F1097" s="24">
        <v>1659225.56</v>
      </c>
      <c r="G1097" s="26">
        <v>0</v>
      </c>
      <c r="H1097" s="26">
        <v>0</v>
      </c>
      <c r="I1097" s="26">
        <v>0</v>
      </c>
      <c r="J1097" s="26">
        <v>0</v>
      </c>
      <c r="K1097" s="26">
        <v>1530379.6270980001</v>
      </c>
      <c r="L1097" s="26"/>
      <c r="M1097" s="26">
        <v>0</v>
      </c>
      <c r="N1097" s="26">
        <v>0</v>
      </c>
      <c r="O1097" s="26">
        <v>0</v>
      </c>
      <c r="P1097" s="26">
        <v>0</v>
      </c>
      <c r="Q1097" s="26">
        <v>0</v>
      </c>
      <c r="R1097" s="26">
        <v>0</v>
      </c>
      <c r="S1097" s="26">
        <v>89786.880000000005</v>
      </c>
      <c r="T1097" s="26">
        <v>5592.75</v>
      </c>
      <c r="U1097" s="112">
        <v>33466.302902000003</v>
      </c>
      <c r="V1097" s="172"/>
    </row>
    <row r="1098" spans="1:22" ht="15" customHeight="1" x14ac:dyDescent="0.25">
      <c r="A1098" s="4">
        <f t="shared" si="71"/>
        <v>1070</v>
      </c>
      <c r="B1098" s="22">
        <f t="shared" si="71"/>
        <v>126</v>
      </c>
      <c r="C1098" s="2" t="s">
        <v>97</v>
      </c>
      <c r="D1098" s="2" t="s">
        <v>814</v>
      </c>
      <c r="E1098" s="173" t="s">
        <v>1394</v>
      </c>
      <c r="F1098" s="24">
        <v>1983123.99</v>
      </c>
      <c r="G1098" s="26">
        <v>0</v>
      </c>
      <c r="H1098" s="26">
        <v>0</v>
      </c>
      <c r="I1098" s="26">
        <v>0</v>
      </c>
      <c r="J1098" s="26">
        <v>0</v>
      </c>
      <c r="K1098" s="26">
        <v>1837223.5910699998</v>
      </c>
      <c r="L1098" s="26"/>
      <c r="M1098" s="26">
        <v>0</v>
      </c>
      <c r="N1098" s="26">
        <v>0</v>
      </c>
      <c r="O1098" s="26">
        <v>0</v>
      </c>
      <c r="P1098" s="26">
        <v>0</v>
      </c>
      <c r="Q1098" s="26">
        <v>0</v>
      </c>
      <c r="R1098" s="26">
        <v>0</v>
      </c>
      <c r="S1098" s="26">
        <v>100543.85</v>
      </c>
      <c r="T1098" s="26">
        <v>5180.1899999999996</v>
      </c>
      <c r="U1098" s="112">
        <v>40176.358930000002</v>
      </c>
      <c r="V1098" s="172"/>
    </row>
    <row r="1099" spans="1:22" ht="15" customHeight="1" x14ac:dyDescent="0.25">
      <c r="A1099" s="4">
        <f t="shared" si="71"/>
        <v>1071</v>
      </c>
      <c r="B1099" s="22">
        <f t="shared" si="71"/>
        <v>127</v>
      </c>
      <c r="C1099" s="2" t="s">
        <v>97</v>
      </c>
      <c r="D1099" s="2" t="s">
        <v>815</v>
      </c>
      <c r="E1099" s="173" t="s">
        <v>1394</v>
      </c>
      <c r="F1099" s="24">
        <v>1964753.63</v>
      </c>
      <c r="G1099" s="26">
        <v>0</v>
      </c>
      <c r="H1099" s="26">
        <v>0</v>
      </c>
      <c r="I1099" s="26">
        <v>0</v>
      </c>
      <c r="J1099" s="26">
        <v>0</v>
      </c>
      <c r="K1099" s="26">
        <v>1819353.1905359998</v>
      </c>
      <c r="L1099" s="26"/>
      <c r="M1099" s="26">
        <v>0</v>
      </c>
      <c r="N1099" s="26">
        <v>0</v>
      </c>
      <c r="O1099" s="26">
        <v>0</v>
      </c>
      <c r="P1099" s="26">
        <v>0</v>
      </c>
      <c r="Q1099" s="26">
        <v>0</v>
      </c>
      <c r="R1099" s="26">
        <v>0</v>
      </c>
      <c r="S1099" s="26">
        <v>100452.25</v>
      </c>
      <c r="T1099" s="26">
        <v>5162.62</v>
      </c>
      <c r="U1099" s="112">
        <v>39785.569464</v>
      </c>
      <c r="V1099" s="172"/>
    </row>
    <row r="1100" spans="1:22" ht="15" customHeight="1" x14ac:dyDescent="0.25">
      <c r="A1100" s="4">
        <f t="shared" si="71"/>
        <v>1072</v>
      </c>
      <c r="B1100" s="22">
        <f t="shared" si="71"/>
        <v>128</v>
      </c>
      <c r="C1100" s="2" t="s">
        <v>97</v>
      </c>
      <c r="D1100" s="2" t="s">
        <v>816</v>
      </c>
      <c r="E1100" s="173" t="s">
        <v>1394</v>
      </c>
      <c r="F1100" s="24">
        <v>1970600.84</v>
      </c>
      <c r="G1100" s="26">
        <v>0</v>
      </c>
      <c r="H1100" s="26">
        <v>0</v>
      </c>
      <c r="I1100" s="26">
        <v>0</v>
      </c>
      <c r="J1100" s="26">
        <v>0</v>
      </c>
      <c r="K1100" s="26">
        <v>1825188.42576</v>
      </c>
      <c r="L1100" s="26"/>
      <c r="M1100" s="26">
        <v>0</v>
      </c>
      <c r="N1100" s="26">
        <v>0</v>
      </c>
      <c r="O1100" s="26">
        <v>0</v>
      </c>
      <c r="P1100" s="26">
        <v>0</v>
      </c>
      <c r="Q1100" s="26">
        <v>0</v>
      </c>
      <c r="R1100" s="26">
        <v>0</v>
      </c>
      <c r="S1100" s="26">
        <v>100371.58</v>
      </c>
      <c r="T1100" s="26">
        <v>5127.66</v>
      </c>
      <c r="U1100" s="112">
        <v>39913.174240000008</v>
      </c>
      <c r="V1100" s="172"/>
    </row>
    <row r="1101" spans="1:22" ht="15" customHeight="1" x14ac:dyDescent="0.25">
      <c r="A1101" s="4">
        <f t="shared" si="71"/>
        <v>1073</v>
      </c>
      <c r="B1101" s="22">
        <f t="shared" si="71"/>
        <v>129</v>
      </c>
      <c r="C1101" s="2" t="s">
        <v>97</v>
      </c>
      <c r="D1101" s="2" t="s">
        <v>817</v>
      </c>
      <c r="E1101" s="173" t="s">
        <v>1394</v>
      </c>
      <c r="F1101" s="24">
        <v>49032236.020000011</v>
      </c>
      <c r="G1101" s="26">
        <v>0</v>
      </c>
      <c r="H1101" s="26">
        <v>0</v>
      </c>
      <c r="I1101" s="26">
        <v>4479661.5288129607</v>
      </c>
      <c r="J1101" s="26">
        <v>0</v>
      </c>
      <c r="K1101" s="26">
        <v>0</v>
      </c>
      <c r="L1101" s="26"/>
      <c r="M1101" s="26">
        <v>0</v>
      </c>
      <c r="N1101" s="26">
        <v>0</v>
      </c>
      <c r="O1101" s="26">
        <v>13044373.2933948</v>
      </c>
      <c r="P1101" s="26">
        <v>0</v>
      </c>
      <c r="Q1101" s="26">
        <v>25325724.749393042</v>
      </c>
      <c r="R1101" s="26">
        <v>0</v>
      </c>
      <c r="S1101" s="26">
        <v>4755116.6318000006</v>
      </c>
      <c r="T1101" s="1">
        <v>490322.3602</v>
      </c>
      <c r="U1101" s="112">
        <v>937037.45639919979</v>
      </c>
      <c r="V1101" s="172"/>
    </row>
    <row r="1102" spans="1:22" ht="15" customHeight="1" x14ac:dyDescent="0.25">
      <c r="A1102" s="4">
        <f t="shared" ref="A1102:B1117" si="72">+A1101+1</f>
        <v>1074</v>
      </c>
      <c r="B1102" s="22">
        <f t="shared" si="72"/>
        <v>130</v>
      </c>
      <c r="C1102" s="2" t="s">
        <v>97</v>
      </c>
      <c r="D1102" s="2" t="s">
        <v>142</v>
      </c>
      <c r="E1102" s="173" t="s">
        <v>1394</v>
      </c>
      <c r="F1102" s="24">
        <v>1922792.17</v>
      </c>
      <c r="G1102" s="26">
        <v>0</v>
      </c>
      <c r="H1102" s="26">
        <v>1674663.5316301798</v>
      </c>
      <c r="I1102" s="26">
        <v>0</v>
      </c>
      <c r="J1102" s="26">
        <v>0</v>
      </c>
      <c r="K1102" s="26">
        <v>0</v>
      </c>
      <c r="L1102" s="26"/>
      <c r="M1102" s="26">
        <v>0</v>
      </c>
      <c r="N1102" s="26">
        <v>0</v>
      </c>
      <c r="O1102" s="26">
        <v>0</v>
      </c>
      <c r="P1102" s="26">
        <v>0</v>
      </c>
      <c r="Q1102" s="26">
        <v>0</v>
      </c>
      <c r="R1102" s="26">
        <v>0</v>
      </c>
      <c r="S1102" s="26">
        <v>192279.217</v>
      </c>
      <c r="T1102" s="1">
        <v>19227.921699999999</v>
      </c>
      <c r="U1102" s="112">
        <v>36621.499669819998</v>
      </c>
      <c r="V1102" s="172"/>
    </row>
    <row r="1103" spans="1:22" ht="15" customHeight="1" x14ac:dyDescent="0.25">
      <c r="A1103" s="4">
        <f t="shared" si="72"/>
        <v>1075</v>
      </c>
      <c r="B1103" s="22">
        <f t="shared" si="72"/>
        <v>131</v>
      </c>
      <c r="C1103" s="2" t="s">
        <v>97</v>
      </c>
      <c r="D1103" s="2" t="s">
        <v>818</v>
      </c>
      <c r="E1103" s="173" t="s">
        <v>1394</v>
      </c>
      <c r="F1103" s="24">
        <v>2299959.7400000002</v>
      </c>
      <c r="G1103" s="26">
        <v>0</v>
      </c>
      <c r="H1103" s="26">
        <v>0</v>
      </c>
      <c r="I1103" s="26">
        <v>0</v>
      </c>
      <c r="J1103" s="26">
        <v>0</v>
      </c>
      <c r="K1103" s="26">
        <v>2156118.2507340005</v>
      </c>
      <c r="L1103" s="26"/>
      <c r="M1103" s="26">
        <v>0</v>
      </c>
      <c r="N1103" s="26">
        <v>0</v>
      </c>
      <c r="O1103" s="26">
        <v>0</v>
      </c>
      <c r="P1103" s="26">
        <v>0</v>
      </c>
      <c r="Q1103" s="26">
        <v>0</v>
      </c>
      <c r="R1103" s="26">
        <v>0</v>
      </c>
      <c r="S1103" s="26">
        <v>90857.4</v>
      </c>
      <c r="T1103" s="26">
        <v>5834.15</v>
      </c>
      <c r="U1103" s="112">
        <v>47149.939266000009</v>
      </c>
      <c r="V1103" s="172"/>
    </row>
    <row r="1104" spans="1:22" ht="15" customHeight="1" x14ac:dyDescent="0.25">
      <c r="A1104" s="4">
        <f t="shared" si="72"/>
        <v>1076</v>
      </c>
      <c r="B1104" s="22">
        <f t="shared" si="72"/>
        <v>132</v>
      </c>
      <c r="C1104" s="2" t="s">
        <v>97</v>
      </c>
      <c r="D1104" s="2" t="s">
        <v>819</v>
      </c>
      <c r="E1104" s="173" t="s">
        <v>1394</v>
      </c>
      <c r="F1104" s="24">
        <v>1607265</v>
      </c>
      <c r="G1104" s="26">
        <v>0</v>
      </c>
      <c r="H1104" s="26">
        <v>0</v>
      </c>
      <c r="I1104" s="26">
        <v>0</v>
      </c>
      <c r="J1104" s="26">
        <v>0</v>
      </c>
      <c r="K1104" s="26">
        <v>1460685.5846520001</v>
      </c>
      <c r="L1104" s="26"/>
      <c r="M1104" s="26">
        <v>0</v>
      </c>
      <c r="N1104" s="26">
        <v>0</v>
      </c>
      <c r="O1104" s="26">
        <v>0</v>
      </c>
      <c r="P1104" s="26">
        <v>0</v>
      </c>
      <c r="Q1104" s="26">
        <v>0</v>
      </c>
      <c r="R1104" s="26">
        <v>0</v>
      </c>
      <c r="S1104" s="26">
        <v>107698.68</v>
      </c>
      <c r="T1104" s="26">
        <v>6938.5</v>
      </c>
      <c r="U1104" s="112">
        <v>31942.235348000006</v>
      </c>
      <c r="V1104" s="172"/>
    </row>
    <row r="1105" spans="1:22" ht="15" customHeight="1" x14ac:dyDescent="0.25">
      <c r="A1105" s="4">
        <f t="shared" si="72"/>
        <v>1077</v>
      </c>
      <c r="B1105" s="22">
        <f t="shared" si="72"/>
        <v>133</v>
      </c>
      <c r="C1105" s="2" t="s">
        <v>97</v>
      </c>
      <c r="D1105" s="2" t="s">
        <v>820</v>
      </c>
      <c r="E1105" s="173" t="s">
        <v>1394</v>
      </c>
      <c r="F1105" s="24">
        <v>1999560.63</v>
      </c>
      <c r="G1105" s="26">
        <v>0</v>
      </c>
      <c r="H1105" s="26">
        <v>0</v>
      </c>
      <c r="I1105" s="26">
        <v>0</v>
      </c>
      <c r="J1105" s="26">
        <v>0</v>
      </c>
      <c r="K1105" s="26">
        <v>1743453.669342</v>
      </c>
      <c r="L1105" s="26"/>
      <c r="M1105" s="26">
        <v>0</v>
      </c>
      <c r="N1105" s="26">
        <v>0</v>
      </c>
      <c r="O1105" s="26">
        <v>0</v>
      </c>
      <c r="P1105" s="26">
        <v>0</v>
      </c>
      <c r="Q1105" s="26">
        <v>0</v>
      </c>
      <c r="R1105" s="26">
        <v>0</v>
      </c>
      <c r="S1105" s="26">
        <v>212866.15000000002</v>
      </c>
      <c r="T1105" s="26">
        <v>5115.01</v>
      </c>
      <c r="U1105" s="112">
        <v>38125.800658</v>
      </c>
      <c r="V1105" s="172"/>
    </row>
    <row r="1106" spans="1:22" ht="15" customHeight="1" x14ac:dyDescent="0.25">
      <c r="A1106" s="4">
        <f t="shared" si="72"/>
        <v>1078</v>
      </c>
      <c r="B1106" s="22">
        <f t="shared" si="72"/>
        <v>134</v>
      </c>
      <c r="C1106" s="2" t="s">
        <v>97</v>
      </c>
      <c r="D1106" s="2" t="s">
        <v>821</v>
      </c>
      <c r="E1106" s="173" t="s">
        <v>1394</v>
      </c>
      <c r="F1106" s="24">
        <v>34989133.449999996</v>
      </c>
      <c r="G1106" s="26">
        <v>10381481.975843159</v>
      </c>
      <c r="H1106" s="26">
        <v>6003894.8349029999</v>
      </c>
      <c r="I1106" s="26">
        <v>6346561.3828171799</v>
      </c>
      <c r="J1106" s="26">
        <v>4839307.0097500803</v>
      </c>
      <c r="K1106" s="26">
        <v>1933204.0846683602</v>
      </c>
      <c r="L1106" s="26"/>
      <c r="M1106" s="26">
        <v>515853.10536480002</v>
      </c>
      <c r="N1106" s="26">
        <v>0</v>
      </c>
      <c r="O1106" s="26">
        <v>0</v>
      </c>
      <c r="P1106" s="26">
        <v>0</v>
      </c>
      <c r="Q1106" s="26">
        <v>0</v>
      </c>
      <c r="R1106" s="26">
        <v>0</v>
      </c>
      <c r="S1106" s="26">
        <v>3962456.5102000004</v>
      </c>
      <c r="T1106" s="1">
        <v>349891.33450000006</v>
      </c>
      <c r="U1106" s="112">
        <v>656483.21195342008</v>
      </c>
      <c r="V1106" s="172"/>
    </row>
    <row r="1107" spans="1:22" ht="15" customHeight="1" x14ac:dyDescent="0.25">
      <c r="A1107" s="4">
        <f t="shared" si="72"/>
        <v>1079</v>
      </c>
      <c r="B1107" s="22">
        <f t="shared" si="72"/>
        <v>135</v>
      </c>
      <c r="C1107" s="2" t="s">
        <v>97</v>
      </c>
      <c r="D1107" s="2" t="s">
        <v>822</v>
      </c>
      <c r="E1107" s="173" t="s">
        <v>1394</v>
      </c>
      <c r="F1107" s="24">
        <v>2843763.8</v>
      </c>
      <c r="G1107" s="26">
        <v>0</v>
      </c>
      <c r="H1107" s="26">
        <v>0</v>
      </c>
      <c r="I1107" s="26">
        <v>0</v>
      </c>
      <c r="J1107" s="26">
        <v>0</v>
      </c>
      <c r="K1107" s="26">
        <v>2549852.7252239999</v>
      </c>
      <c r="L1107" s="26"/>
      <c r="M1107" s="26">
        <v>0</v>
      </c>
      <c r="N1107" s="26">
        <v>0</v>
      </c>
      <c r="O1107" s="26">
        <v>0</v>
      </c>
      <c r="P1107" s="26">
        <v>0</v>
      </c>
      <c r="Q1107" s="26">
        <v>0</v>
      </c>
      <c r="R1107" s="26">
        <v>0</v>
      </c>
      <c r="S1107" s="26">
        <v>232171.65</v>
      </c>
      <c r="T1107" s="26">
        <v>5979.31</v>
      </c>
      <c r="U1107" s="112">
        <v>55760.114776000002</v>
      </c>
      <c r="V1107" s="172"/>
    </row>
    <row r="1108" spans="1:22" ht="15" customHeight="1" x14ac:dyDescent="0.25">
      <c r="A1108" s="4">
        <f t="shared" si="72"/>
        <v>1080</v>
      </c>
      <c r="B1108" s="22">
        <f t="shared" si="72"/>
        <v>136</v>
      </c>
      <c r="C1108" s="2" t="s">
        <v>97</v>
      </c>
      <c r="D1108" s="2" t="s">
        <v>823</v>
      </c>
      <c r="E1108" s="173" t="s">
        <v>1394</v>
      </c>
      <c r="F1108" s="24">
        <v>3401210.6845643353</v>
      </c>
      <c r="G1108" s="26">
        <v>0</v>
      </c>
      <c r="H1108" s="26">
        <v>1379299.4009521424</v>
      </c>
      <c r="I1108" s="26">
        <v>0</v>
      </c>
      <c r="J1108" s="26">
        <v>923467.08456419234</v>
      </c>
      <c r="K1108" s="26">
        <v>677323.96666199993</v>
      </c>
      <c r="L1108" s="26"/>
      <c r="M1108" s="26">
        <v>142086.04594799998</v>
      </c>
      <c r="N1108" s="26">
        <v>0</v>
      </c>
      <c r="O1108" s="26">
        <v>0</v>
      </c>
      <c r="P1108" s="26">
        <v>0</v>
      </c>
      <c r="Q1108" s="26">
        <v>0</v>
      </c>
      <c r="R1108" s="26">
        <v>0</v>
      </c>
      <c r="S1108" s="26">
        <v>164690.01</v>
      </c>
      <c r="T1108" s="26">
        <v>46068.5</v>
      </c>
      <c r="U1108" s="112">
        <v>68275.67643800001</v>
      </c>
      <c r="V1108" s="172"/>
    </row>
    <row r="1109" spans="1:22" ht="15" customHeight="1" x14ac:dyDescent="0.25">
      <c r="A1109" s="4">
        <f t="shared" si="72"/>
        <v>1081</v>
      </c>
      <c r="B1109" s="22">
        <f t="shared" si="72"/>
        <v>137</v>
      </c>
      <c r="C1109" s="2" t="s">
        <v>97</v>
      </c>
      <c r="D1109" s="2" t="s">
        <v>824</v>
      </c>
      <c r="E1109" s="173" t="s">
        <v>1394</v>
      </c>
      <c r="F1109" s="24">
        <v>2003612.24</v>
      </c>
      <c r="G1109" s="26">
        <v>0</v>
      </c>
      <c r="H1109" s="26">
        <v>0</v>
      </c>
      <c r="I1109" s="26">
        <v>0</v>
      </c>
      <c r="J1109" s="26">
        <v>0</v>
      </c>
      <c r="K1109" s="26">
        <v>1857825.9394380001</v>
      </c>
      <c r="L1109" s="26"/>
      <c r="M1109" s="26">
        <v>0</v>
      </c>
      <c r="N1109" s="26">
        <v>0</v>
      </c>
      <c r="O1109" s="26">
        <v>0</v>
      </c>
      <c r="P1109" s="26">
        <v>0</v>
      </c>
      <c r="Q1109" s="26">
        <v>0</v>
      </c>
      <c r="R1109" s="26">
        <v>0</v>
      </c>
      <c r="S1109" s="26">
        <v>99984.47</v>
      </c>
      <c r="T1109" s="26">
        <v>5174.9399999999996</v>
      </c>
      <c r="U1109" s="112">
        <v>40626.890562000008</v>
      </c>
      <c r="V1109" s="172"/>
    </row>
    <row r="1110" spans="1:22" ht="15" customHeight="1" x14ac:dyDescent="0.25">
      <c r="A1110" s="4">
        <f t="shared" si="72"/>
        <v>1082</v>
      </c>
      <c r="B1110" s="22">
        <f t="shared" si="72"/>
        <v>138</v>
      </c>
      <c r="C1110" s="2" t="s">
        <v>97</v>
      </c>
      <c r="D1110" s="2" t="s">
        <v>825</v>
      </c>
      <c r="E1110" s="173" t="s">
        <v>1394</v>
      </c>
      <c r="F1110" s="24">
        <v>2005269.71</v>
      </c>
      <c r="G1110" s="26">
        <v>0</v>
      </c>
      <c r="H1110" s="26">
        <v>0</v>
      </c>
      <c r="I1110" s="26">
        <v>0</v>
      </c>
      <c r="J1110" s="26">
        <v>0</v>
      </c>
      <c r="K1110" s="26">
        <v>1855611.1229879998</v>
      </c>
      <c r="L1110" s="26"/>
      <c r="M1110" s="26">
        <v>0</v>
      </c>
      <c r="N1110" s="26">
        <v>0</v>
      </c>
      <c r="O1110" s="26">
        <v>0</v>
      </c>
      <c r="P1110" s="26">
        <v>0</v>
      </c>
      <c r="Q1110" s="26">
        <v>0</v>
      </c>
      <c r="R1110" s="26">
        <v>0</v>
      </c>
      <c r="S1110" s="26">
        <v>103902.76</v>
      </c>
      <c r="T1110" s="26">
        <v>5177.37</v>
      </c>
      <c r="U1110" s="112">
        <v>40578.457011999999</v>
      </c>
      <c r="V1110" s="172"/>
    </row>
    <row r="1111" spans="1:22" ht="15" customHeight="1" x14ac:dyDescent="0.25">
      <c r="A1111" s="4">
        <f t="shared" si="72"/>
        <v>1083</v>
      </c>
      <c r="B1111" s="22">
        <f t="shared" si="72"/>
        <v>139</v>
      </c>
      <c r="C1111" s="2" t="s">
        <v>97</v>
      </c>
      <c r="D1111" s="2" t="s">
        <v>826</v>
      </c>
      <c r="E1111" s="173" t="s">
        <v>1394</v>
      </c>
      <c r="F1111" s="24">
        <v>14731405.994299399</v>
      </c>
      <c r="G1111" s="26">
        <v>0</v>
      </c>
      <c r="H1111" s="26">
        <v>0</v>
      </c>
      <c r="I1111" s="26">
        <v>0</v>
      </c>
      <c r="J1111" s="26">
        <v>0</v>
      </c>
      <c r="K1111" s="26">
        <v>1320450.7628806198</v>
      </c>
      <c r="L1111" s="26"/>
      <c r="M1111" s="26">
        <v>0</v>
      </c>
      <c r="N1111" s="26">
        <v>0</v>
      </c>
      <c r="O1111" s="26"/>
      <c r="P1111" s="26">
        <v>0</v>
      </c>
      <c r="Q1111" s="26">
        <v>0</v>
      </c>
      <c r="R1111" s="26">
        <v>9638500.1460678</v>
      </c>
      <c r="S1111" s="26">
        <v>2983222.9760999996</v>
      </c>
      <c r="T1111" s="1">
        <v>273543.60320000001</v>
      </c>
      <c r="U1111" s="112">
        <v>515688.50605098007</v>
      </c>
      <c r="V1111" s="172"/>
    </row>
    <row r="1112" spans="1:22" ht="15" customHeight="1" x14ac:dyDescent="0.25">
      <c r="A1112" s="4">
        <f t="shared" si="72"/>
        <v>1084</v>
      </c>
      <c r="B1112" s="22">
        <f t="shared" si="72"/>
        <v>140</v>
      </c>
      <c r="C1112" s="2" t="s">
        <v>97</v>
      </c>
      <c r="D1112" s="2" t="s">
        <v>827</v>
      </c>
      <c r="E1112" s="173" t="s">
        <v>1394</v>
      </c>
      <c r="F1112" s="24">
        <v>2192026.2000000007</v>
      </c>
      <c r="G1112" s="26">
        <v>1123485.5533902</v>
      </c>
      <c r="H1112" s="26">
        <v>401685.82251293998</v>
      </c>
      <c r="I1112" s="26">
        <v>154909.82066742002</v>
      </c>
      <c r="J1112" s="26">
        <v>0</v>
      </c>
      <c r="K1112" s="26">
        <v>0</v>
      </c>
      <c r="L1112" s="26"/>
      <c r="M1112" s="26">
        <v>279426.38763648004</v>
      </c>
      <c r="N1112" s="26">
        <v>0</v>
      </c>
      <c r="O1112" s="26">
        <v>0</v>
      </c>
      <c r="P1112" s="26">
        <v>0</v>
      </c>
      <c r="Q1112" s="26">
        <v>0</v>
      </c>
      <c r="R1112" s="26">
        <v>0</v>
      </c>
      <c r="S1112" s="26">
        <v>167747.8916</v>
      </c>
      <c r="T1112" s="1">
        <v>21920.262000000002</v>
      </c>
      <c r="U1112" s="112">
        <v>42850.462192960011</v>
      </c>
      <c r="V1112" s="172"/>
    </row>
    <row r="1113" spans="1:22" ht="15" customHeight="1" x14ac:dyDescent="0.25">
      <c r="A1113" s="4">
        <f t="shared" si="72"/>
        <v>1085</v>
      </c>
      <c r="B1113" s="22">
        <f t="shared" si="72"/>
        <v>141</v>
      </c>
      <c r="C1113" s="2" t="s">
        <v>97</v>
      </c>
      <c r="D1113" s="2" t="s">
        <v>828</v>
      </c>
      <c r="E1113" s="173" t="s">
        <v>1394</v>
      </c>
      <c r="F1113" s="24">
        <v>3168341.17</v>
      </c>
      <c r="G1113" s="26">
        <v>1143195.8236007399</v>
      </c>
      <c r="H1113" s="26">
        <v>408732.93777497998</v>
      </c>
      <c r="I1113" s="26">
        <v>157627.53681948001</v>
      </c>
      <c r="J1113" s="26">
        <v>610291.96575899993</v>
      </c>
      <c r="K1113" s="26">
        <v>143621.00236007999</v>
      </c>
      <c r="L1113" s="26"/>
      <c r="M1113" s="26">
        <v>284328.61270296003</v>
      </c>
      <c r="N1113" s="26">
        <v>0</v>
      </c>
      <c r="O1113" s="26">
        <v>0</v>
      </c>
      <c r="P1113" s="26">
        <v>0</v>
      </c>
      <c r="Q1113" s="26">
        <v>0</v>
      </c>
      <c r="R1113" s="26">
        <v>0</v>
      </c>
      <c r="S1113" s="26">
        <v>328771.10489999998</v>
      </c>
      <c r="T1113" s="1">
        <v>31683.411700000001</v>
      </c>
      <c r="U1113" s="112">
        <v>60088.774382759992</v>
      </c>
      <c r="V1113" s="172"/>
    </row>
    <row r="1114" spans="1:22" ht="15" customHeight="1" x14ac:dyDescent="0.25">
      <c r="A1114" s="4">
        <f t="shared" si="72"/>
        <v>1086</v>
      </c>
      <c r="B1114" s="22">
        <f t="shared" si="72"/>
        <v>142</v>
      </c>
      <c r="C1114" s="2" t="s">
        <v>97</v>
      </c>
      <c r="D1114" s="2" t="s">
        <v>829</v>
      </c>
      <c r="E1114" s="173" t="s">
        <v>1394</v>
      </c>
      <c r="F1114" s="24">
        <v>3132323.6500000013</v>
      </c>
      <c r="G1114" s="26">
        <v>1130200.0392828602</v>
      </c>
      <c r="H1114" s="26">
        <v>404086.48528037994</v>
      </c>
      <c r="I1114" s="26">
        <v>155835.63605988002</v>
      </c>
      <c r="J1114" s="26">
        <v>603354.2018053201</v>
      </c>
      <c r="K1114" s="26">
        <v>141988.32706211999</v>
      </c>
      <c r="L1114" s="26"/>
      <c r="M1114" s="26">
        <v>281096.38145400002</v>
      </c>
      <c r="N1114" s="26">
        <v>0</v>
      </c>
      <c r="O1114" s="26">
        <v>0</v>
      </c>
      <c r="P1114" s="26">
        <v>0</v>
      </c>
      <c r="Q1114" s="26">
        <v>0</v>
      </c>
      <c r="R1114" s="26">
        <v>0</v>
      </c>
      <c r="S1114" s="26">
        <v>325033.65390000003</v>
      </c>
      <c r="T1114" s="1">
        <v>31323.236500000003</v>
      </c>
      <c r="U1114" s="112">
        <v>59405.688655440004</v>
      </c>
      <c r="V1114" s="172"/>
    </row>
    <row r="1115" spans="1:22" ht="15" customHeight="1" x14ac:dyDescent="0.25">
      <c r="A1115" s="4">
        <f t="shared" si="72"/>
        <v>1087</v>
      </c>
      <c r="B1115" s="22">
        <f t="shared" si="72"/>
        <v>143</v>
      </c>
      <c r="C1115" s="2" t="s">
        <v>97</v>
      </c>
      <c r="D1115" s="2" t="s">
        <v>830</v>
      </c>
      <c r="E1115" s="173" t="s">
        <v>1394</v>
      </c>
      <c r="F1115" s="24">
        <v>2867893.89</v>
      </c>
      <c r="G1115" s="26">
        <v>0</v>
      </c>
      <c r="H1115" s="26">
        <v>0</v>
      </c>
      <c r="I1115" s="26">
        <v>0</v>
      </c>
      <c r="J1115" s="26">
        <v>0</v>
      </c>
      <c r="K1115" s="26">
        <v>2690504.5154400002</v>
      </c>
      <c r="L1115" s="26"/>
      <c r="M1115" s="26">
        <v>0</v>
      </c>
      <c r="N1115" s="26">
        <v>0</v>
      </c>
      <c r="O1115" s="26">
        <v>0</v>
      </c>
      <c r="P1115" s="26">
        <v>0</v>
      </c>
      <c r="Q1115" s="26">
        <v>0</v>
      </c>
      <c r="R1115" s="26">
        <v>0</v>
      </c>
      <c r="S1115" s="26">
        <v>112538.59</v>
      </c>
      <c r="T1115" s="26">
        <v>6014.9</v>
      </c>
      <c r="U1115" s="112">
        <v>58835.884560000013</v>
      </c>
      <c r="V1115" s="172"/>
    </row>
    <row r="1116" spans="1:22" ht="15" customHeight="1" x14ac:dyDescent="0.25">
      <c r="A1116" s="4">
        <f t="shared" si="72"/>
        <v>1088</v>
      </c>
      <c r="B1116" s="22">
        <f t="shared" si="72"/>
        <v>144</v>
      </c>
      <c r="C1116" s="2" t="s">
        <v>97</v>
      </c>
      <c r="D1116" s="2" t="s">
        <v>1088</v>
      </c>
      <c r="E1116" s="173" t="s">
        <v>1394</v>
      </c>
      <c r="F1116" s="24">
        <v>2048475</v>
      </c>
      <c r="G1116" s="26">
        <v>0</v>
      </c>
      <c r="H1116" s="26">
        <v>0</v>
      </c>
      <c r="I1116" s="26">
        <v>0</v>
      </c>
      <c r="J1116" s="26">
        <v>0</v>
      </c>
      <c r="K1116" s="26">
        <v>1912131.50667</v>
      </c>
      <c r="L1116" s="26"/>
      <c r="M1116" s="26">
        <v>0</v>
      </c>
      <c r="N1116" s="26">
        <v>0</v>
      </c>
      <c r="O1116" s="26">
        <v>0</v>
      </c>
      <c r="P1116" s="26">
        <v>0</v>
      </c>
      <c r="Q1116" s="26">
        <v>0</v>
      </c>
      <c r="R1116" s="26">
        <v>0</v>
      </c>
      <c r="S1116" s="26">
        <v>89183.56</v>
      </c>
      <c r="T1116" s="26">
        <v>5345.49</v>
      </c>
      <c r="U1116" s="112">
        <v>41814.443330000002</v>
      </c>
      <c r="V1116" s="172"/>
    </row>
    <row r="1117" spans="1:22" ht="15" customHeight="1" x14ac:dyDescent="0.25">
      <c r="A1117" s="4">
        <f t="shared" si="72"/>
        <v>1089</v>
      </c>
      <c r="B1117" s="22">
        <f t="shared" si="72"/>
        <v>145</v>
      </c>
      <c r="C1117" s="2" t="s">
        <v>97</v>
      </c>
      <c r="D1117" s="2" t="s">
        <v>482</v>
      </c>
      <c r="E1117" s="173" t="s">
        <v>1394</v>
      </c>
      <c r="F1117" s="24">
        <v>38109556.814410999</v>
      </c>
      <c r="G1117" s="26">
        <v>12649079.980151162</v>
      </c>
      <c r="H1117" s="26">
        <v>6869704.5973592401</v>
      </c>
      <c r="I1117" s="26">
        <v>8171118.1097511007</v>
      </c>
      <c r="J1117" s="26">
        <v>3937651.5042933603</v>
      </c>
      <c r="K1117" s="26">
        <v>0</v>
      </c>
      <c r="L1117" s="26"/>
      <c r="M1117" s="26">
        <v>952026.39550956013</v>
      </c>
      <c r="N1117" s="26">
        <v>0</v>
      </c>
      <c r="O1117" s="26"/>
      <c r="P1117" s="26">
        <v>0</v>
      </c>
      <c r="Q1117" s="26">
        <v>0</v>
      </c>
      <c r="R1117" s="26">
        <v>0</v>
      </c>
      <c r="S1117" s="26">
        <v>4209405.1087999996</v>
      </c>
      <c r="T1117" s="1">
        <v>452335.14650000009</v>
      </c>
      <c r="U1117" s="112">
        <v>868235.97204658017</v>
      </c>
      <c r="V1117" s="172"/>
    </row>
    <row r="1118" spans="1:22" ht="15" customHeight="1" x14ac:dyDescent="0.25">
      <c r="A1118" s="4">
        <f t="shared" ref="A1118:B1133" si="73">+A1117+1</f>
        <v>1090</v>
      </c>
      <c r="B1118" s="22">
        <f t="shared" si="73"/>
        <v>146</v>
      </c>
      <c r="C1118" s="2" t="s">
        <v>97</v>
      </c>
      <c r="D1118" s="2" t="s">
        <v>148</v>
      </c>
      <c r="E1118" s="173" t="s">
        <v>1394</v>
      </c>
      <c r="F1118" s="24">
        <v>14135263.039999999</v>
      </c>
      <c r="G1118" s="26">
        <v>0</v>
      </c>
      <c r="H1118" s="26">
        <v>0</v>
      </c>
      <c r="I1118" s="26">
        <v>0</v>
      </c>
      <c r="J1118" s="26">
        <v>0</v>
      </c>
      <c r="K1118" s="26">
        <v>0</v>
      </c>
      <c r="L1118" s="26"/>
      <c r="M1118" s="26">
        <v>0</v>
      </c>
      <c r="N1118" s="26">
        <v>0</v>
      </c>
      <c r="O1118" s="26">
        <v>0</v>
      </c>
      <c r="P1118" s="26">
        <v>0</v>
      </c>
      <c r="Q1118" s="26">
        <v>0</v>
      </c>
      <c r="R1118" s="26">
        <v>13564306.146929998</v>
      </c>
      <c r="S1118" s="26">
        <v>193212.03</v>
      </c>
      <c r="T1118" s="26">
        <v>81120.959999999992</v>
      </c>
      <c r="U1118" s="112">
        <v>296623.90307</v>
      </c>
      <c r="V1118" s="172"/>
    </row>
    <row r="1119" spans="1:22" ht="15" customHeight="1" x14ac:dyDescent="0.25">
      <c r="A1119" s="4">
        <f t="shared" si="73"/>
        <v>1091</v>
      </c>
      <c r="B1119" s="22">
        <f t="shared" si="73"/>
        <v>147</v>
      </c>
      <c r="C1119" s="2" t="s">
        <v>97</v>
      </c>
      <c r="D1119" s="2" t="s">
        <v>1091</v>
      </c>
      <c r="E1119" s="173" t="s">
        <v>1394</v>
      </c>
      <c r="F1119" s="24">
        <v>1012261.8</v>
      </c>
      <c r="G1119" s="26">
        <v>0</v>
      </c>
      <c r="H1119" s="26">
        <v>0</v>
      </c>
      <c r="I1119" s="26">
        <v>0</v>
      </c>
      <c r="J1119" s="26">
        <v>0</v>
      </c>
      <c r="K1119" s="26">
        <v>916283.07493800006</v>
      </c>
      <c r="L1119" s="26"/>
      <c r="M1119" s="26">
        <v>0</v>
      </c>
      <c r="N1119" s="26">
        <v>0</v>
      </c>
      <c r="O1119" s="26">
        <v>0</v>
      </c>
      <c r="P1119" s="26">
        <v>0</v>
      </c>
      <c r="Q1119" s="26">
        <v>0</v>
      </c>
      <c r="R1119" s="26">
        <v>0</v>
      </c>
      <c r="S1119" s="26">
        <v>69857</v>
      </c>
      <c r="T1119" s="26">
        <v>6084.47</v>
      </c>
      <c r="U1119" s="112">
        <v>20037.255062</v>
      </c>
      <c r="V1119" s="172"/>
    </row>
    <row r="1120" spans="1:22" ht="15" customHeight="1" x14ac:dyDescent="0.25">
      <c r="A1120" s="4">
        <f t="shared" si="73"/>
        <v>1092</v>
      </c>
      <c r="B1120" s="22">
        <f t="shared" si="73"/>
        <v>148</v>
      </c>
      <c r="C1120" s="2" t="s">
        <v>97</v>
      </c>
      <c r="D1120" s="2" t="s">
        <v>832</v>
      </c>
      <c r="E1120" s="173" t="s">
        <v>1394</v>
      </c>
      <c r="F1120" s="24">
        <v>14475624.07</v>
      </c>
      <c r="G1120" s="26">
        <v>0</v>
      </c>
      <c r="H1120" s="26">
        <v>0</v>
      </c>
      <c r="I1120" s="26">
        <v>0</v>
      </c>
      <c r="J1120" s="26">
        <v>0</v>
      </c>
      <c r="K1120" s="26">
        <v>0</v>
      </c>
      <c r="L1120" s="26"/>
      <c r="M1120" s="26">
        <v>0</v>
      </c>
      <c r="N1120" s="26">
        <v>0</v>
      </c>
      <c r="O1120" s="26">
        <v>13731245.256708002</v>
      </c>
      <c r="P1120" s="26">
        <v>0</v>
      </c>
      <c r="Q1120" s="26">
        <v>0</v>
      </c>
      <c r="R1120" s="26">
        <v>0</v>
      </c>
      <c r="S1120" s="26">
        <v>414638.11</v>
      </c>
      <c r="T1120" s="26">
        <v>29466.18</v>
      </c>
      <c r="U1120" s="112">
        <v>300274.52329200006</v>
      </c>
      <c r="V1120" s="172"/>
    </row>
    <row r="1121" spans="1:22" ht="15" customHeight="1" x14ac:dyDescent="0.25">
      <c r="A1121" s="4">
        <f t="shared" si="73"/>
        <v>1093</v>
      </c>
      <c r="B1121" s="22">
        <f t="shared" si="73"/>
        <v>149</v>
      </c>
      <c r="C1121" s="2" t="s">
        <v>97</v>
      </c>
      <c r="D1121" s="2" t="s">
        <v>833</v>
      </c>
      <c r="E1121" s="173" t="s">
        <v>1394</v>
      </c>
      <c r="F1121" s="24">
        <v>29390081.470000003</v>
      </c>
      <c r="G1121" s="26">
        <v>11814199.4679345</v>
      </c>
      <c r="H1121" s="26">
        <v>4209884.9643870592</v>
      </c>
      <c r="I1121" s="26">
        <v>4398393.0636496209</v>
      </c>
      <c r="J1121" s="26">
        <v>2753672.1595983598</v>
      </c>
      <c r="K1121" s="26">
        <v>1684797.1438548602</v>
      </c>
      <c r="L1121" s="26"/>
      <c r="M1121" s="26">
        <v>453343.1808108</v>
      </c>
      <c r="N1121" s="26">
        <v>0</v>
      </c>
      <c r="O1121" s="26">
        <v>0</v>
      </c>
      <c r="P1121" s="26">
        <v>0</v>
      </c>
      <c r="Q1121" s="26">
        <v>0</v>
      </c>
      <c r="R1121" s="26">
        <v>0</v>
      </c>
      <c r="S1121" s="26">
        <v>3228318.4233000004</v>
      </c>
      <c r="T1121" s="1">
        <v>293900.81470000005</v>
      </c>
      <c r="U1121" s="112">
        <v>553572.25176480005</v>
      </c>
      <c r="V1121" s="172"/>
    </row>
    <row r="1122" spans="1:22" ht="15" customHeight="1" x14ac:dyDescent="0.25">
      <c r="A1122" s="4">
        <f t="shared" si="73"/>
        <v>1094</v>
      </c>
      <c r="B1122" s="22">
        <f t="shared" si="73"/>
        <v>150</v>
      </c>
      <c r="C1122" s="2" t="s">
        <v>97</v>
      </c>
      <c r="D1122" s="2" t="s">
        <v>834</v>
      </c>
      <c r="E1122" s="173" t="s">
        <v>1394</v>
      </c>
      <c r="F1122" s="24">
        <v>1256969.47</v>
      </c>
      <c r="G1122" s="26">
        <v>0</v>
      </c>
      <c r="H1122" s="26">
        <v>0</v>
      </c>
      <c r="I1122" s="26">
        <v>0</v>
      </c>
      <c r="J1122" s="26">
        <v>0</v>
      </c>
      <c r="K1122" s="26">
        <v>1131302.8088459999</v>
      </c>
      <c r="L1122" s="26"/>
      <c r="M1122" s="26">
        <v>0</v>
      </c>
      <c r="N1122" s="26">
        <v>0</v>
      </c>
      <c r="O1122" s="26">
        <v>0</v>
      </c>
      <c r="P1122" s="26">
        <v>0</v>
      </c>
      <c r="Q1122" s="26">
        <v>0</v>
      </c>
      <c r="R1122" s="26">
        <v>0</v>
      </c>
      <c r="S1122" s="26">
        <v>96164.31</v>
      </c>
      <c r="T1122" s="26">
        <v>4763.05</v>
      </c>
      <c r="U1122" s="112">
        <v>24739.301154000001</v>
      </c>
      <c r="V1122" s="172"/>
    </row>
    <row r="1123" spans="1:22" ht="15" customHeight="1" x14ac:dyDescent="0.25">
      <c r="A1123" s="4">
        <f t="shared" si="73"/>
        <v>1095</v>
      </c>
      <c r="B1123" s="22">
        <f t="shared" si="73"/>
        <v>151</v>
      </c>
      <c r="C1123" s="2" t="s">
        <v>97</v>
      </c>
      <c r="D1123" s="2" t="s">
        <v>835</v>
      </c>
      <c r="E1123" s="173" t="s">
        <v>1394</v>
      </c>
      <c r="F1123" s="24">
        <v>1323932.54</v>
      </c>
      <c r="G1123" s="26">
        <v>0</v>
      </c>
      <c r="H1123" s="26">
        <v>0</v>
      </c>
      <c r="I1123" s="26">
        <v>0</v>
      </c>
      <c r="J1123" s="26">
        <v>0</v>
      </c>
      <c r="K1123" s="26">
        <v>1219019.4339119999</v>
      </c>
      <c r="L1123" s="26"/>
      <c r="M1123" s="26">
        <v>0</v>
      </c>
      <c r="N1123" s="26">
        <v>0</v>
      </c>
      <c r="O1123" s="26">
        <v>0</v>
      </c>
      <c r="P1123" s="26">
        <v>0</v>
      </c>
      <c r="Q1123" s="26">
        <v>0</v>
      </c>
      <c r="R1123" s="26">
        <v>0</v>
      </c>
      <c r="S1123" s="26">
        <v>73281.789999999994</v>
      </c>
      <c r="T1123" s="26">
        <v>4973.83</v>
      </c>
      <c r="U1123" s="112">
        <v>26657.486088000001</v>
      </c>
      <c r="V1123" s="172"/>
    </row>
    <row r="1124" spans="1:22" ht="15" customHeight="1" x14ac:dyDescent="0.25">
      <c r="A1124" s="4">
        <f t="shared" si="73"/>
        <v>1096</v>
      </c>
      <c r="B1124" s="22">
        <f t="shared" si="73"/>
        <v>152</v>
      </c>
      <c r="C1124" s="2" t="s">
        <v>97</v>
      </c>
      <c r="D1124" s="2" t="s">
        <v>836</v>
      </c>
      <c r="E1124" s="173" t="s">
        <v>1394</v>
      </c>
      <c r="F1124" s="24">
        <v>2866420.58</v>
      </c>
      <c r="G1124" s="26">
        <v>0</v>
      </c>
      <c r="H1124" s="26">
        <v>0</v>
      </c>
      <c r="I1124" s="26">
        <v>0</v>
      </c>
      <c r="J1124" s="26">
        <v>0</v>
      </c>
      <c r="K1124" s="26">
        <v>2682538.3102140003</v>
      </c>
      <c r="L1124" s="26"/>
      <c r="M1124" s="26">
        <v>0</v>
      </c>
      <c r="N1124" s="26">
        <v>0</v>
      </c>
      <c r="O1124" s="26">
        <v>0</v>
      </c>
      <c r="P1124" s="26">
        <v>0</v>
      </c>
      <c r="Q1124" s="26">
        <v>0</v>
      </c>
      <c r="R1124" s="26">
        <v>0</v>
      </c>
      <c r="S1124" s="26">
        <v>119204.8</v>
      </c>
      <c r="T1124" s="26">
        <v>6015.79</v>
      </c>
      <c r="U1124" s="112">
        <v>58661.679786000008</v>
      </c>
      <c r="V1124" s="172"/>
    </row>
    <row r="1125" spans="1:22" ht="15" customHeight="1" x14ac:dyDescent="0.25">
      <c r="A1125" s="4">
        <f t="shared" si="73"/>
        <v>1097</v>
      </c>
      <c r="B1125" s="22">
        <f t="shared" si="73"/>
        <v>153</v>
      </c>
      <c r="C1125" s="2" t="s">
        <v>97</v>
      </c>
      <c r="D1125" s="2" t="s">
        <v>837</v>
      </c>
      <c r="E1125" s="173" t="s">
        <v>1394</v>
      </c>
      <c r="F1125" s="24">
        <v>28377467.889999997</v>
      </c>
      <c r="G1125" s="26">
        <v>8419761.85982568</v>
      </c>
      <c r="H1125" s="26">
        <v>4869378.4663003199</v>
      </c>
      <c r="I1125" s="26">
        <v>5147293.5732838195</v>
      </c>
      <c r="J1125" s="26">
        <v>3924855.112857</v>
      </c>
      <c r="K1125" s="26">
        <v>1567899.2698021799</v>
      </c>
      <c r="L1125" s="26"/>
      <c r="M1125" s="26">
        <v>418375.75401383999</v>
      </c>
      <c r="N1125" s="26">
        <v>0</v>
      </c>
      <c r="O1125" s="26">
        <v>0</v>
      </c>
      <c r="P1125" s="26">
        <v>0</v>
      </c>
      <c r="Q1125" s="26">
        <v>0</v>
      </c>
      <c r="R1125" s="26">
        <v>0</v>
      </c>
      <c r="S1125" s="26">
        <v>3213697.2617000001</v>
      </c>
      <c r="T1125" s="1">
        <v>283774.6789</v>
      </c>
      <c r="U1125" s="112">
        <v>532431.91331715998</v>
      </c>
      <c r="V1125" s="172"/>
    </row>
    <row r="1126" spans="1:22" ht="15" customHeight="1" x14ac:dyDescent="0.25">
      <c r="A1126" s="4">
        <f t="shared" si="73"/>
        <v>1098</v>
      </c>
      <c r="B1126" s="22">
        <f t="shared" si="73"/>
        <v>154</v>
      </c>
      <c r="C1126" s="2" t="s">
        <v>97</v>
      </c>
      <c r="D1126" s="2" t="s">
        <v>838</v>
      </c>
      <c r="E1126" s="173" t="s">
        <v>1394</v>
      </c>
      <c r="F1126" s="24">
        <v>28192630.469999995</v>
      </c>
      <c r="G1126" s="26">
        <v>8364919.510725962</v>
      </c>
      <c r="H1126" s="26">
        <v>4837661.63124552</v>
      </c>
      <c r="I1126" s="26">
        <v>5113766.538725879</v>
      </c>
      <c r="J1126" s="26">
        <v>3899290.4561225995</v>
      </c>
      <c r="K1126" s="26">
        <v>1557686.7201785401</v>
      </c>
      <c r="L1126" s="26"/>
      <c r="M1126" s="26">
        <v>415650.64718099998</v>
      </c>
      <c r="N1126" s="26">
        <v>0</v>
      </c>
      <c r="O1126" s="26">
        <v>0</v>
      </c>
      <c r="P1126" s="26">
        <v>0</v>
      </c>
      <c r="Q1126" s="26">
        <v>0</v>
      </c>
      <c r="R1126" s="26">
        <v>0</v>
      </c>
      <c r="S1126" s="26">
        <v>3192764.7577999998</v>
      </c>
      <c r="T1126" s="1">
        <v>281926.30469999998</v>
      </c>
      <c r="U1126" s="112">
        <v>528963.90332049993</v>
      </c>
      <c r="V1126" s="172"/>
    </row>
    <row r="1127" spans="1:22" ht="15" customHeight="1" x14ac:dyDescent="0.25">
      <c r="A1127" s="4">
        <f t="shared" si="73"/>
        <v>1099</v>
      </c>
      <c r="B1127" s="22">
        <f t="shared" si="73"/>
        <v>155</v>
      </c>
      <c r="C1127" s="2" t="s">
        <v>97</v>
      </c>
      <c r="D1127" s="2" t="s">
        <v>839</v>
      </c>
      <c r="E1127" s="173" t="s">
        <v>1394</v>
      </c>
      <c r="F1127" s="24">
        <v>18855188.25</v>
      </c>
      <c r="G1127" s="26">
        <v>0</v>
      </c>
      <c r="H1127" s="26">
        <v>4852018.6895581791</v>
      </c>
      <c r="I1127" s="26">
        <v>5128943.0079808198</v>
      </c>
      <c r="J1127" s="26">
        <v>3910862.6451854394</v>
      </c>
      <c r="K1127" s="26">
        <v>1562309.5679603999</v>
      </c>
      <c r="L1127" s="26"/>
      <c r="M1127" s="26">
        <v>416884.20653627999</v>
      </c>
      <c r="N1127" s="26">
        <v>0</v>
      </c>
      <c r="O1127" s="26">
        <v>0</v>
      </c>
      <c r="P1127" s="26">
        <v>0</v>
      </c>
      <c r="Q1127" s="26">
        <v>0</v>
      </c>
      <c r="R1127" s="26">
        <v>0</v>
      </c>
      <c r="S1127" s="26">
        <v>2448551.2283000001</v>
      </c>
      <c r="T1127" s="1">
        <v>188551.88250000004</v>
      </c>
      <c r="U1127" s="112">
        <v>347067.0219788801</v>
      </c>
      <c r="V1127" s="172"/>
    </row>
    <row r="1128" spans="1:22" ht="15" customHeight="1" x14ac:dyDescent="0.25">
      <c r="A1128" s="4">
        <f t="shared" si="73"/>
        <v>1100</v>
      </c>
      <c r="B1128" s="22">
        <f t="shared" si="73"/>
        <v>156</v>
      </c>
      <c r="C1128" s="2" t="s">
        <v>97</v>
      </c>
      <c r="D1128" s="2" t="s">
        <v>840</v>
      </c>
      <c r="E1128" s="173" t="s">
        <v>1394</v>
      </c>
      <c r="F1128" s="24">
        <v>989671.85</v>
      </c>
      <c r="G1128" s="26">
        <v>0</v>
      </c>
      <c r="H1128" s="26">
        <v>0</v>
      </c>
      <c r="I1128" s="26">
        <v>0</v>
      </c>
      <c r="J1128" s="26">
        <v>0</v>
      </c>
      <c r="K1128" s="26">
        <v>877787.916096</v>
      </c>
      <c r="L1128" s="26"/>
      <c r="M1128" s="26">
        <v>0</v>
      </c>
      <c r="N1128" s="26">
        <v>0</v>
      </c>
      <c r="O1128" s="26">
        <v>0</v>
      </c>
      <c r="P1128" s="26">
        <v>0</v>
      </c>
      <c r="Q1128" s="26">
        <v>0</v>
      </c>
      <c r="R1128" s="26">
        <v>0</v>
      </c>
      <c r="S1128" s="26">
        <v>88154.14</v>
      </c>
      <c r="T1128" s="26">
        <v>4534.3500000000004</v>
      </c>
      <c r="U1128" s="112">
        <v>19195.443904</v>
      </c>
      <c r="V1128" s="172"/>
    </row>
    <row r="1129" spans="1:22" ht="15" customHeight="1" x14ac:dyDescent="0.25">
      <c r="A1129" s="4">
        <f t="shared" si="73"/>
        <v>1101</v>
      </c>
      <c r="B1129" s="22">
        <f t="shared" si="73"/>
        <v>157</v>
      </c>
      <c r="C1129" s="2" t="s">
        <v>97</v>
      </c>
      <c r="D1129" s="2" t="s">
        <v>841</v>
      </c>
      <c r="E1129" s="173" t="s">
        <v>1394</v>
      </c>
      <c r="F1129" s="24">
        <v>4102628.5261912653</v>
      </c>
      <c r="G1129" s="26">
        <v>0</v>
      </c>
      <c r="H1129" s="26">
        <v>2393856.5125572649</v>
      </c>
      <c r="I1129" s="26">
        <v>0</v>
      </c>
      <c r="J1129" s="26">
        <v>0</v>
      </c>
      <c r="K1129" s="26">
        <v>1207579.472694</v>
      </c>
      <c r="L1129" s="26"/>
      <c r="M1129" s="26">
        <v>243268.38316200001</v>
      </c>
      <c r="N1129" s="26">
        <v>0</v>
      </c>
      <c r="O1129" s="26">
        <v>0</v>
      </c>
      <c r="P1129" s="26">
        <v>0</v>
      </c>
      <c r="Q1129" s="26">
        <v>0</v>
      </c>
      <c r="R1129" s="26">
        <v>0</v>
      </c>
      <c r="S1129" s="26">
        <v>129490.79000000001</v>
      </c>
      <c r="T1129" s="26">
        <v>44357.47</v>
      </c>
      <c r="U1129" s="112">
        <v>84075.897777999999</v>
      </c>
      <c r="V1129" s="172"/>
    </row>
    <row r="1130" spans="1:22" ht="15" customHeight="1" x14ac:dyDescent="0.25">
      <c r="A1130" s="4">
        <f t="shared" si="73"/>
        <v>1102</v>
      </c>
      <c r="B1130" s="22">
        <f t="shared" si="73"/>
        <v>158</v>
      </c>
      <c r="C1130" s="2" t="s">
        <v>97</v>
      </c>
      <c r="D1130" s="2" t="s">
        <v>842</v>
      </c>
      <c r="E1130" s="173" t="s">
        <v>1394</v>
      </c>
      <c r="F1130" s="24">
        <v>25083426.917270374</v>
      </c>
      <c r="G1130" s="26">
        <v>4525107.225966936</v>
      </c>
      <c r="H1130" s="26">
        <v>2796445.9111580672</v>
      </c>
      <c r="I1130" s="26">
        <v>1312542.3519563093</v>
      </c>
      <c r="J1130" s="26">
        <v>1144056.1189434747</v>
      </c>
      <c r="K1130" s="26">
        <v>736445.82143999997</v>
      </c>
      <c r="L1130" s="26"/>
      <c r="M1130" s="26">
        <v>433409.41392000002</v>
      </c>
      <c r="N1130" s="26">
        <v>0</v>
      </c>
      <c r="O1130" s="26">
        <v>13331310.272431584</v>
      </c>
      <c r="P1130" s="26">
        <v>0</v>
      </c>
      <c r="Q1130" s="26">
        <v>0</v>
      </c>
      <c r="R1130" s="26">
        <v>0</v>
      </c>
      <c r="S1130" s="26">
        <v>225241.67</v>
      </c>
      <c r="T1130" s="26">
        <v>47928.639999999999</v>
      </c>
      <c r="U1130" s="112">
        <v>530939.491454</v>
      </c>
      <c r="V1130" s="172"/>
    </row>
    <row r="1131" spans="1:22" ht="15" customHeight="1" x14ac:dyDescent="0.25">
      <c r="A1131" s="4">
        <f t="shared" si="73"/>
        <v>1103</v>
      </c>
      <c r="B1131" s="22">
        <f t="shared" si="73"/>
        <v>159</v>
      </c>
      <c r="C1131" s="2" t="s">
        <v>97</v>
      </c>
      <c r="D1131" s="2" t="s">
        <v>844</v>
      </c>
      <c r="E1131" s="173" t="s">
        <v>1394</v>
      </c>
      <c r="F1131" s="24">
        <v>79806524.310000002</v>
      </c>
      <c r="G1131" s="26">
        <v>7307972.9825192997</v>
      </c>
      <c r="H1131" s="26">
        <v>4226400.5602551596</v>
      </c>
      <c r="I1131" s="26">
        <v>4467618.3252825597</v>
      </c>
      <c r="J1131" s="26">
        <v>3406596.95492088</v>
      </c>
      <c r="K1131" s="26">
        <v>1360865.74605282</v>
      </c>
      <c r="L1131" s="26"/>
      <c r="M1131" s="26">
        <v>363131.25296279998</v>
      </c>
      <c r="N1131" s="26">
        <v>0</v>
      </c>
      <c r="O1131" s="26">
        <v>13009304.578170599</v>
      </c>
      <c r="P1131" s="26">
        <v>0</v>
      </c>
      <c r="Q1131" s="26">
        <v>25257638.634625319</v>
      </c>
      <c r="R1131" s="26">
        <v>9933505.3301777989</v>
      </c>
      <c r="S1131" s="26">
        <v>8159251.6634999998</v>
      </c>
      <c r="T1131" s="1">
        <v>798065.24310000008</v>
      </c>
      <c r="U1131" s="112">
        <v>1516173.0384327602</v>
      </c>
      <c r="V1131" s="172"/>
    </row>
    <row r="1132" spans="1:22" ht="15" customHeight="1" x14ac:dyDescent="0.25">
      <c r="A1132" s="4">
        <f t="shared" si="73"/>
        <v>1104</v>
      </c>
      <c r="B1132" s="22">
        <f t="shared" si="73"/>
        <v>160</v>
      </c>
      <c r="C1132" s="2" t="s">
        <v>97</v>
      </c>
      <c r="D1132" s="2" t="s">
        <v>845</v>
      </c>
      <c r="E1132" s="173" t="s">
        <v>1394</v>
      </c>
      <c r="F1132" s="24">
        <v>2937922.25</v>
      </c>
      <c r="G1132" s="26">
        <v>0</v>
      </c>
      <c r="H1132" s="26">
        <v>0</v>
      </c>
      <c r="I1132" s="26">
        <v>0</v>
      </c>
      <c r="J1132" s="26">
        <v>0</v>
      </c>
      <c r="K1132" s="26">
        <v>2718368.0366639998</v>
      </c>
      <c r="L1132" s="26"/>
      <c r="M1132" s="26">
        <v>0</v>
      </c>
      <c r="N1132" s="26">
        <v>0</v>
      </c>
      <c r="O1132" s="26">
        <v>0</v>
      </c>
      <c r="P1132" s="26">
        <v>0</v>
      </c>
      <c r="Q1132" s="26">
        <v>0</v>
      </c>
      <c r="R1132" s="26">
        <v>0</v>
      </c>
      <c r="S1132" s="26">
        <v>154057.04</v>
      </c>
      <c r="T1132" s="26">
        <v>6051.97</v>
      </c>
      <c r="U1132" s="112">
        <v>59445.203335999999</v>
      </c>
      <c r="V1132" s="172"/>
    </row>
    <row r="1133" spans="1:22" ht="15" customHeight="1" x14ac:dyDescent="0.25">
      <c r="A1133" s="4">
        <f t="shared" si="73"/>
        <v>1105</v>
      </c>
      <c r="B1133" s="22">
        <f t="shared" si="73"/>
        <v>161</v>
      </c>
      <c r="C1133" s="2" t="s">
        <v>97</v>
      </c>
      <c r="D1133" s="2" t="s">
        <v>846</v>
      </c>
      <c r="E1133" s="173" t="s">
        <v>1394</v>
      </c>
      <c r="F1133" s="24">
        <v>1989615.77</v>
      </c>
      <c r="G1133" s="26">
        <v>0</v>
      </c>
      <c r="H1133" s="26">
        <v>0</v>
      </c>
      <c r="I1133" s="26">
        <v>0</v>
      </c>
      <c r="J1133" s="26">
        <v>0</v>
      </c>
      <c r="K1133" s="26">
        <v>1840374.3405600002</v>
      </c>
      <c r="L1133" s="26"/>
      <c r="M1133" s="26">
        <v>0</v>
      </c>
      <c r="N1133" s="26">
        <v>0</v>
      </c>
      <c r="O1133" s="26">
        <v>0</v>
      </c>
      <c r="P1133" s="26">
        <v>0</v>
      </c>
      <c r="Q1133" s="26">
        <v>0</v>
      </c>
      <c r="R1133" s="26">
        <v>0</v>
      </c>
      <c r="S1133" s="26">
        <v>103764.71</v>
      </c>
      <c r="T1133" s="26">
        <v>5231.46</v>
      </c>
      <c r="U1133" s="112">
        <v>40245.259440000009</v>
      </c>
      <c r="V1133" s="172"/>
    </row>
    <row r="1134" spans="1:22" ht="15" customHeight="1" x14ac:dyDescent="0.25">
      <c r="A1134" s="4">
        <f t="shared" ref="A1134:B1149" si="74">+A1133+1</f>
        <v>1106</v>
      </c>
      <c r="B1134" s="22">
        <f t="shared" si="74"/>
        <v>162</v>
      </c>
      <c r="C1134" s="2" t="s">
        <v>97</v>
      </c>
      <c r="D1134" s="2" t="s">
        <v>847</v>
      </c>
      <c r="E1134" s="173" t="s">
        <v>1394</v>
      </c>
      <c r="F1134" s="24">
        <v>78714458.100000009</v>
      </c>
      <c r="G1134" s="26">
        <v>7207971.2584861796</v>
      </c>
      <c r="H1134" s="26">
        <v>4168566.8282411997</v>
      </c>
      <c r="I1134" s="26">
        <v>4406483.7908326201</v>
      </c>
      <c r="J1134" s="26">
        <v>3359981.3480309998</v>
      </c>
      <c r="K1134" s="26">
        <v>1342243.77142212</v>
      </c>
      <c r="L1134" s="26"/>
      <c r="M1134" s="26">
        <v>358162.19323499996</v>
      </c>
      <c r="N1134" s="26">
        <v>0</v>
      </c>
      <c r="O1134" s="26">
        <v>12831286.273936201</v>
      </c>
      <c r="P1134" s="26">
        <v>0</v>
      </c>
      <c r="Q1134" s="26">
        <v>24912015.084657121</v>
      </c>
      <c r="R1134" s="26">
        <v>9797576.0184224993</v>
      </c>
      <c r="S1134" s="26">
        <v>8047601.1061000004</v>
      </c>
      <c r="T1134" s="1">
        <v>787144.58100000001</v>
      </c>
      <c r="U1134" s="112">
        <v>1495425.8456360602</v>
      </c>
      <c r="V1134" s="172"/>
    </row>
    <row r="1135" spans="1:22" ht="15" customHeight="1" x14ac:dyDescent="0.25">
      <c r="A1135" s="4">
        <f t="shared" si="74"/>
        <v>1107</v>
      </c>
      <c r="B1135" s="22">
        <f t="shared" si="74"/>
        <v>163</v>
      </c>
      <c r="C1135" s="2" t="s">
        <v>97</v>
      </c>
      <c r="D1135" s="2" t="s">
        <v>848</v>
      </c>
      <c r="E1135" s="173" t="s">
        <v>1394</v>
      </c>
      <c r="F1135" s="24">
        <v>1980407.57</v>
      </c>
      <c r="G1135" s="26">
        <v>0</v>
      </c>
      <c r="H1135" s="26">
        <v>0</v>
      </c>
      <c r="I1135" s="26">
        <v>0</v>
      </c>
      <c r="J1135" s="26">
        <v>0</v>
      </c>
      <c r="K1135" s="26">
        <v>1835716.1360579999</v>
      </c>
      <c r="L1135" s="26"/>
      <c r="M1135" s="26">
        <v>0</v>
      </c>
      <c r="N1135" s="26">
        <v>0</v>
      </c>
      <c r="O1135" s="26">
        <v>0</v>
      </c>
      <c r="P1135" s="26">
        <v>0</v>
      </c>
      <c r="Q1135" s="26">
        <v>0</v>
      </c>
      <c r="R1135" s="26">
        <v>0</v>
      </c>
      <c r="S1135" s="21">
        <v>99438.44</v>
      </c>
      <c r="T1135" s="26">
        <v>5109.6000000000004</v>
      </c>
      <c r="U1135" s="112">
        <v>40143.393942000002</v>
      </c>
      <c r="V1135" s="172"/>
    </row>
    <row r="1136" spans="1:22" ht="15" customHeight="1" x14ac:dyDescent="0.25">
      <c r="A1136" s="4">
        <f t="shared" si="74"/>
        <v>1108</v>
      </c>
      <c r="B1136" s="22">
        <f t="shared" si="74"/>
        <v>164</v>
      </c>
      <c r="C1136" s="2" t="s">
        <v>97</v>
      </c>
      <c r="D1136" s="2" t="s">
        <v>849</v>
      </c>
      <c r="E1136" s="173" t="s">
        <v>1394</v>
      </c>
      <c r="F1136" s="24">
        <v>19622588.440000001</v>
      </c>
      <c r="G1136" s="26">
        <v>5822137.5647799</v>
      </c>
      <c r="H1136" s="26">
        <v>3367101.3183015599</v>
      </c>
      <c r="I1136" s="26">
        <v>3559275.4023027602</v>
      </c>
      <c r="J1136" s="26">
        <v>2713977.7540528802</v>
      </c>
      <c r="K1136" s="26">
        <v>1084178.5535662202</v>
      </c>
      <c r="L1136" s="26"/>
      <c r="M1136" s="26">
        <v>289300.48238279991</v>
      </c>
      <c r="N1136" s="26">
        <v>0</v>
      </c>
      <c r="O1136" s="26">
        <v>0</v>
      </c>
      <c r="P1136" s="26">
        <v>0</v>
      </c>
      <c r="Q1136" s="26">
        <v>0</v>
      </c>
      <c r="R1136" s="26">
        <v>0</v>
      </c>
      <c r="S1136" s="26">
        <v>2222222.8914000001</v>
      </c>
      <c r="T1136" s="1">
        <v>196225.88440000007</v>
      </c>
      <c r="U1136" s="112">
        <v>368168.58881388011</v>
      </c>
      <c r="V1136" s="172"/>
    </row>
    <row r="1137" spans="1:22" ht="15" customHeight="1" x14ac:dyDescent="0.25">
      <c r="A1137" s="4">
        <f t="shared" si="74"/>
        <v>1109</v>
      </c>
      <c r="B1137" s="22">
        <f t="shared" si="74"/>
        <v>165</v>
      </c>
      <c r="C1137" s="2" t="s">
        <v>97</v>
      </c>
      <c r="D1137" s="2" t="s">
        <v>850</v>
      </c>
      <c r="E1137" s="173" t="s">
        <v>1394</v>
      </c>
      <c r="F1137" s="24">
        <v>19409336.159999996</v>
      </c>
      <c r="G1137" s="26">
        <v>5758864.3566909004</v>
      </c>
      <c r="H1137" s="26">
        <v>3330508.6911448804</v>
      </c>
      <c r="I1137" s="26">
        <v>3520594.2884208602</v>
      </c>
      <c r="J1137" s="26">
        <v>2684483.0712293996</v>
      </c>
      <c r="K1137" s="26">
        <v>1072396.0376261999</v>
      </c>
      <c r="L1137" s="26"/>
      <c r="M1137" s="26">
        <v>286156.45293899998</v>
      </c>
      <c r="N1137" s="26">
        <v>0</v>
      </c>
      <c r="O1137" s="26">
        <v>0</v>
      </c>
      <c r="P1137" s="26">
        <v>0</v>
      </c>
      <c r="Q1137" s="26">
        <v>0</v>
      </c>
      <c r="R1137" s="26">
        <v>0</v>
      </c>
      <c r="S1137" s="26">
        <v>2198072.4550000001</v>
      </c>
      <c r="T1137" s="1">
        <v>194093.3616</v>
      </c>
      <c r="U1137" s="112">
        <v>364167.44534875994</v>
      </c>
      <c r="V1137" s="172"/>
    </row>
    <row r="1138" spans="1:22" ht="15" customHeight="1" x14ac:dyDescent="0.25">
      <c r="A1138" s="4">
        <f t="shared" si="74"/>
        <v>1110</v>
      </c>
      <c r="B1138" s="22">
        <f t="shared" si="74"/>
        <v>166</v>
      </c>
      <c r="C1138" s="2" t="s">
        <v>97</v>
      </c>
      <c r="D1138" s="2" t="s">
        <v>851</v>
      </c>
      <c r="E1138" s="173" t="s">
        <v>1394</v>
      </c>
      <c r="F1138" s="24">
        <v>19594173.580000002</v>
      </c>
      <c r="G1138" s="26">
        <v>5813706.7057906203</v>
      </c>
      <c r="H1138" s="26">
        <v>3362225.5261996798</v>
      </c>
      <c r="I1138" s="26">
        <v>3554121.3229787997</v>
      </c>
      <c r="J1138" s="26">
        <v>2710047.7279637996</v>
      </c>
      <c r="K1138" s="26">
        <v>1082608.5872498399</v>
      </c>
      <c r="L1138" s="26"/>
      <c r="M1138" s="26">
        <v>288881.55977184005</v>
      </c>
      <c r="N1138" s="26">
        <v>0</v>
      </c>
      <c r="O1138" s="26">
        <v>0</v>
      </c>
      <c r="P1138" s="26">
        <v>0</v>
      </c>
      <c r="Q1138" s="26">
        <v>0</v>
      </c>
      <c r="R1138" s="26">
        <v>0</v>
      </c>
      <c r="S1138" s="26">
        <v>2219004.9588999995</v>
      </c>
      <c r="T1138" s="1">
        <v>195941.73580000002</v>
      </c>
      <c r="U1138" s="112">
        <v>367635.45534541999</v>
      </c>
      <c r="V1138" s="172"/>
    </row>
    <row r="1139" spans="1:22" ht="15" customHeight="1" x14ac:dyDescent="0.25">
      <c r="A1139" s="4">
        <f t="shared" si="74"/>
        <v>1111</v>
      </c>
      <c r="B1139" s="22">
        <f t="shared" si="74"/>
        <v>167</v>
      </c>
      <c r="C1139" s="2" t="s">
        <v>97</v>
      </c>
      <c r="D1139" s="2" t="s">
        <v>852</v>
      </c>
      <c r="E1139" s="173" t="s">
        <v>1394</v>
      </c>
      <c r="F1139" s="24">
        <v>2029717.49</v>
      </c>
      <c r="G1139" s="26">
        <v>0</v>
      </c>
      <c r="H1139" s="26">
        <v>0</v>
      </c>
      <c r="I1139" s="26">
        <v>0</v>
      </c>
      <c r="J1139" s="26">
        <v>0</v>
      </c>
      <c r="K1139" s="26">
        <v>1900270.365798</v>
      </c>
      <c r="L1139" s="26"/>
      <c r="M1139" s="26">
        <v>0</v>
      </c>
      <c r="N1139" s="26">
        <v>0</v>
      </c>
      <c r="O1139" s="26">
        <v>0</v>
      </c>
      <c r="P1139" s="26">
        <v>0</v>
      </c>
      <c r="Q1139" s="26">
        <v>0</v>
      </c>
      <c r="R1139" s="26">
        <v>0</v>
      </c>
      <c r="S1139" s="26">
        <v>82719.05</v>
      </c>
      <c r="T1139" s="26">
        <v>5173.01</v>
      </c>
      <c r="U1139" s="112">
        <v>41555.064202000001</v>
      </c>
      <c r="V1139" s="172"/>
    </row>
    <row r="1140" spans="1:22" ht="15" customHeight="1" x14ac:dyDescent="0.25">
      <c r="A1140" s="4">
        <f t="shared" si="74"/>
        <v>1112</v>
      </c>
      <c r="B1140" s="22">
        <f t="shared" si="74"/>
        <v>168</v>
      </c>
      <c r="C1140" s="2" t="s">
        <v>97</v>
      </c>
      <c r="D1140" s="2" t="s">
        <v>853</v>
      </c>
      <c r="E1140" s="173" t="s">
        <v>1394</v>
      </c>
      <c r="F1140" s="24">
        <v>4885248.5954377148</v>
      </c>
      <c r="G1140" s="26">
        <v>3936147.9321097154</v>
      </c>
      <c r="H1140" s="26">
        <v>0</v>
      </c>
      <c r="I1140" s="26">
        <v>0</v>
      </c>
      <c r="J1140" s="26">
        <v>0</v>
      </c>
      <c r="K1140" s="26">
        <v>687978.38608799991</v>
      </c>
      <c r="L1140" s="26"/>
      <c r="M1140" s="26">
        <v>0</v>
      </c>
      <c r="N1140" s="26">
        <v>0</v>
      </c>
      <c r="O1140" s="26">
        <v>0</v>
      </c>
      <c r="P1140" s="26">
        <v>0</v>
      </c>
      <c r="Q1140" s="26">
        <v>0</v>
      </c>
      <c r="R1140" s="26">
        <v>0</v>
      </c>
      <c r="S1140" s="26">
        <v>114738.14</v>
      </c>
      <c r="T1140" s="26">
        <v>45263.86</v>
      </c>
      <c r="U1140" s="112">
        <v>101120.27724</v>
      </c>
      <c r="V1140" s="172"/>
    </row>
    <row r="1141" spans="1:22" ht="15" customHeight="1" x14ac:dyDescent="0.25">
      <c r="A1141" s="4">
        <f t="shared" si="74"/>
        <v>1113</v>
      </c>
      <c r="B1141" s="22">
        <f t="shared" si="74"/>
        <v>169</v>
      </c>
      <c r="C1141" s="2" t="s">
        <v>97</v>
      </c>
      <c r="D1141" s="2" t="s">
        <v>854</v>
      </c>
      <c r="E1141" s="173" t="s">
        <v>1394</v>
      </c>
      <c r="F1141" s="24">
        <v>4819950.573373301</v>
      </c>
      <c r="G1141" s="26">
        <v>3881391.7568713003</v>
      </c>
      <c r="H1141" s="26">
        <v>0</v>
      </c>
      <c r="I1141" s="26">
        <v>0</v>
      </c>
      <c r="J1141" s="26">
        <v>0</v>
      </c>
      <c r="K1141" s="26">
        <v>673980.27639599994</v>
      </c>
      <c r="L1141" s="26"/>
      <c r="M1141" s="26">
        <v>0</v>
      </c>
      <c r="N1141" s="26">
        <v>0</v>
      </c>
      <c r="O1141" s="26">
        <v>0</v>
      </c>
      <c r="P1141" s="26">
        <v>0</v>
      </c>
      <c r="Q1141" s="26">
        <v>0</v>
      </c>
      <c r="R1141" s="26">
        <v>0</v>
      </c>
      <c r="S1141" s="26">
        <v>119126.95999999999</v>
      </c>
      <c r="T1141" s="26">
        <v>45834.82</v>
      </c>
      <c r="U1141" s="112">
        <v>99616.760106000002</v>
      </c>
      <c r="V1141" s="172"/>
    </row>
    <row r="1142" spans="1:22" ht="15" customHeight="1" x14ac:dyDescent="0.25">
      <c r="A1142" s="4">
        <f t="shared" si="74"/>
        <v>1114</v>
      </c>
      <c r="B1142" s="22">
        <f t="shared" si="74"/>
        <v>170</v>
      </c>
      <c r="C1142" s="2" t="s">
        <v>97</v>
      </c>
      <c r="D1142" s="2" t="s">
        <v>855</v>
      </c>
      <c r="E1142" s="173" t="s">
        <v>1394</v>
      </c>
      <c r="F1142" s="24">
        <v>62685332.069999993</v>
      </c>
      <c r="G1142" s="26">
        <v>5740166.195995139</v>
      </c>
      <c r="H1142" s="26">
        <v>3319695.0395049001</v>
      </c>
      <c r="I1142" s="26">
        <v>3509163.4526478597</v>
      </c>
      <c r="J1142" s="26">
        <v>2675766.9644319597</v>
      </c>
      <c r="K1142" s="26">
        <v>1068914.1259818</v>
      </c>
      <c r="L1142" s="26"/>
      <c r="M1142" s="26">
        <v>285227.34661260003</v>
      </c>
      <c r="N1142" s="26">
        <v>0</v>
      </c>
      <c r="O1142" s="26">
        <v>10218369.797231399</v>
      </c>
      <c r="P1142" s="26">
        <v>0</v>
      </c>
      <c r="Q1142" s="26">
        <v>19839022.919366278</v>
      </c>
      <c r="R1142" s="26">
        <v>7802433.2655801</v>
      </c>
      <c r="S1142" s="26">
        <v>6408816.8779000007</v>
      </c>
      <c r="T1142" s="1">
        <v>626853.32070000004</v>
      </c>
      <c r="U1142" s="112">
        <v>1190902.7640479603</v>
      </c>
      <c r="V1142" s="172"/>
    </row>
    <row r="1143" spans="1:22" ht="15" customHeight="1" x14ac:dyDescent="0.25">
      <c r="A1143" s="4">
        <f t="shared" si="74"/>
        <v>1115</v>
      </c>
      <c r="B1143" s="22">
        <f t="shared" si="74"/>
        <v>171</v>
      </c>
      <c r="C1143" s="2" t="s">
        <v>97</v>
      </c>
      <c r="D1143" s="2" t="s">
        <v>856</v>
      </c>
      <c r="E1143" s="173" t="s">
        <v>1394</v>
      </c>
      <c r="F1143" s="24">
        <v>7985643.379999999</v>
      </c>
      <c r="G1143" s="26">
        <v>5709280.8574947594</v>
      </c>
      <c r="H1143" s="26">
        <v>0</v>
      </c>
      <c r="I1143" s="26">
        <v>0</v>
      </c>
      <c r="J1143" s="26">
        <v>0</v>
      </c>
      <c r="K1143" s="26">
        <v>1063162.7663680802</v>
      </c>
      <c r="L1143" s="26"/>
      <c r="M1143" s="26">
        <v>0</v>
      </c>
      <c r="N1143" s="26">
        <v>0</v>
      </c>
      <c r="O1143" s="26">
        <v>0</v>
      </c>
      <c r="P1143" s="26">
        <v>0</v>
      </c>
      <c r="Q1143" s="26">
        <v>0</v>
      </c>
      <c r="R1143" s="26">
        <v>0</v>
      </c>
      <c r="S1143" s="26">
        <v>985243.69680000003</v>
      </c>
      <c r="T1143" s="1">
        <v>79856.433799999999</v>
      </c>
      <c r="U1143" s="112">
        <v>148099.62553716</v>
      </c>
      <c r="V1143" s="172"/>
    </row>
    <row r="1144" spans="1:22" ht="15" customHeight="1" x14ac:dyDescent="0.25">
      <c r="A1144" s="4">
        <f t="shared" si="74"/>
        <v>1116</v>
      </c>
      <c r="B1144" s="22">
        <f t="shared" si="74"/>
        <v>172</v>
      </c>
      <c r="C1144" s="2" t="s">
        <v>97</v>
      </c>
      <c r="D1144" s="2" t="s">
        <v>857</v>
      </c>
      <c r="E1144" s="173" t="s">
        <v>1394</v>
      </c>
      <c r="F1144" s="24">
        <v>20418803.97526928</v>
      </c>
      <c r="G1144" s="26">
        <v>3233669.8007460004</v>
      </c>
      <c r="H1144" s="26">
        <v>1144519.81959</v>
      </c>
      <c r="I1144" s="26">
        <v>1220789.9808032832</v>
      </c>
      <c r="J1144" s="26">
        <v>768385.93582799996</v>
      </c>
      <c r="K1144" s="26">
        <v>553182.05875800003</v>
      </c>
      <c r="L1144" s="26"/>
      <c r="M1144" s="26">
        <v>117081.436122</v>
      </c>
      <c r="N1144" s="26">
        <v>0</v>
      </c>
      <c r="O1144" s="26">
        <v>5981715.0371580003</v>
      </c>
      <c r="P1144" s="26">
        <v>0</v>
      </c>
      <c r="Q1144" s="26">
        <v>3107129.5399619997</v>
      </c>
      <c r="R1144" s="26">
        <v>3344141.2588049173</v>
      </c>
      <c r="S1144" s="26">
        <v>451116.49</v>
      </c>
      <c r="T1144" s="26">
        <v>71289.704895854607</v>
      </c>
      <c r="U1144" s="112">
        <v>425782.9126012288</v>
      </c>
      <c r="V1144" s="172"/>
    </row>
    <row r="1145" spans="1:22" ht="15" customHeight="1" x14ac:dyDescent="0.25">
      <c r="A1145" s="4">
        <f t="shared" si="74"/>
        <v>1117</v>
      </c>
      <c r="B1145" s="22">
        <f t="shared" si="74"/>
        <v>173</v>
      </c>
      <c r="C1145" s="2" t="s">
        <v>97</v>
      </c>
      <c r="D1145" s="2" t="s">
        <v>858</v>
      </c>
      <c r="E1145" s="173" t="s">
        <v>1394</v>
      </c>
      <c r="F1145" s="24">
        <v>73758689.839999989</v>
      </c>
      <c r="G1145" s="26">
        <v>6929151.7355478602</v>
      </c>
      <c r="H1145" s="26">
        <v>4007317.8733992605</v>
      </c>
      <c r="I1145" s="26">
        <v>4236031.7089398</v>
      </c>
      <c r="J1145" s="26">
        <v>3230010.1851276006</v>
      </c>
      <c r="K1145" s="26">
        <v>0</v>
      </c>
      <c r="L1145" s="26"/>
      <c r="M1145" s="26">
        <v>344307.72949692002</v>
      </c>
      <c r="N1145" s="26">
        <v>0</v>
      </c>
      <c r="O1145" s="26">
        <v>12334945.070788199</v>
      </c>
      <c r="P1145" s="26">
        <v>0</v>
      </c>
      <c r="Q1145" s="26">
        <v>23948365.833656877</v>
      </c>
      <c r="R1145" s="26">
        <v>9418585.1320217997</v>
      </c>
      <c r="S1145" s="26">
        <v>7163024.8004000001</v>
      </c>
      <c r="T1145" s="1">
        <v>737586.89840000006</v>
      </c>
      <c r="U1145" s="112">
        <v>1409362.8722216799</v>
      </c>
      <c r="V1145" s="172"/>
    </row>
    <row r="1146" spans="1:22" ht="15" customHeight="1" x14ac:dyDescent="0.25">
      <c r="A1146" s="4">
        <f t="shared" si="74"/>
        <v>1118</v>
      </c>
      <c r="B1146" s="22">
        <f t="shared" si="74"/>
        <v>174</v>
      </c>
      <c r="C1146" s="2" t="s">
        <v>97</v>
      </c>
      <c r="D1146" s="2" t="s">
        <v>859</v>
      </c>
      <c r="E1146" s="173" t="s">
        <v>1394</v>
      </c>
      <c r="F1146" s="24">
        <v>37346887.229999997</v>
      </c>
      <c r="G1146" s="26">
        <v>6507682.1298052203</v>
      </c>
      <c r="H1146" s="26">
        <v>2318954.6795356199</v>
      </c>
      <c r="I1146" s="26">
        <v>2422791.6618380998</v>
      </c>
      <c r="J1146" s="26">
        <v>1516820.7665175602</v>
      </c>
      <c r="K1146" s="26">
        <v>928046.31598097994</v>
      </c>
      <c r="L1146" s="26"/>
      <c r="M1146" s="26">
        <v>249717.57989135996</v>
      </c>
      <c r="N1146" s="26">
        <v>0</v>
      </c>
      <c r="O1146" s="26">
        <v>11897033.101632001</v>
      </c>
      <c r="P1146" s="26">
        <v>0</v>
      </c>
      <c r="Q1146" s="26">
        <v>0</v>
      </c>
      <c r="R1146" s="26">
        <v>6662611.7855203198</v>
      </c>
      <c r="S1146" s="26">
        <v>3758971.1671000002</v>
      </c>
      <c r="T1146" s="1">
        <v>373468.87229999999</v>
      </c>
      <c r="U1146" s="112">
        <v>710789.16987883998</v>
      </c>
      <c r="V1146" s="172"/>
    </row>
    <row r="1147" spans="1:22" ht="15" customHeight="1" x14ac:dyDescent="0.25">
      <c r="A1147" s="4">
        <f t="shared" si="74"/>
        <v>1119</v>
      </c>
      <c r="B1147" s="22">
        <f t="shared" si="74"/>
        <v>175</v>
      </c>
      <c r="C1147" s="2" t="s">
        <v>97</v>
      </c>
      <c r="D1147" s="2" t="s">
        <v>860</v>
      </c>
      <c r="E1147" s="173" t="s">
        <v>1394</v>
      </c>
      <c r="F1147" s="24">
        <v>44376055.650000006</v>
      </c>
      <c r="G1147" s="26">
        <v>6705846.8643129608</v>
      </c>
      <c r="H1147" s="26">
        <v>2389568.92118868</v>
      </c>
      <c r="I1147" s="26">
        <v>2496567.8323118398</v>
      </c>
      <c r="J1147" s="26">
        <v>1563009.3139332</v>
      </c>
      <c r="K1147" s="26">
        <v>0</v>
      </c>
      <c r="L1147" s="26"/>
      <c r="M1147" s="26">
        <v>257321.70331307995</v>
      </c>
      <c r="N1147" s="26">
        <v>0</v>
      </c>
      <c r="O1147" s="26">
        <v>12259308.387853799</v>
      </c>
      <c r="P1147" s="26">
        <v>0</v>
      </c>
      <c r="Q1147" s="26">
        <v>6365089.67499342</v>
      </c>
      <c r="R1147" s="26">
        <v>6865494.2663706001</v>
      </c>
      <c r="S1147" s="26">
        <v>4179375.6532000005</v>
      </c>
      <c r="T1147" s="1">
        <v>443760.55650000001</v>
      </c>
      <c r="U1147" s="112">
        <v>850712.47602241999</v>
      </c>
      <c r="V1147" s="172"/>
    </row>
    <row r="1148" spans="1:22" ht="15" customHeight="1" x14ac:dyDescent="0.25">
      <c r="A1148" s="4">
        <f t="shared" si="74"/>
        <v>1120</v>
      </c>
      <c r="B1148" s="22">
        <f t="shared" si="74"/>
        <v>176</v>
      </c>
      <c r="C1148" s="2" t="s">
        <v>97</v>
      </c>
      <c r="D1148" s="2" t="s">
        <v>861</v>
      </c>
      <c r="E1148" s="173" t="s">
        <v>1394</v>
      </c>
      <c r="F1148" s="24">
        <v>6455795.54</v>
      </c>
      <c r="G1148" s="26">
        <v>0</v>
      </c>
      <c r="H1148" s="26">
        <v>0</v>
      </c>
      <c r="I1148" s="26">
        <v>0</v>
      </c>
      <c r="J1148" s="26">
        <v>0</v>
      </c>
      <c r="K1148" s="26">
        <v>0</v>
      </c>
      <c r="L1148" s="26"/>
      <c r="M1148" s="26">
        <v>0</v>
      </c>
      <c r="N1148" s="26">
        <v>0</v>
      </c>
      <c r="O1148" s="26">
        <v>0</v>
      </c>
      <c r="P1148" s="26">
        <v>0</v>
      </c>
      <c r="Q1148" s="26">
        <v>6194812.9572419999</v>
      </c>
      <c r="R1148" s="26">
        <v>0</v>
      </c>
      <c r="S1148" s="21">
        <v>101514.57</v>
      </c>
      <c r="T1148" s="26">
        <v>24000</v>
      </c>
      <c r="U1148" s="112">
        <v>135468.012758</v>
      </c>
      <c r="V1148" s="172"/>
    </row>
    <row r="1149" spans="1:22" ht="15" customHeight="1" x14ac:dyDescent="0.25">
      <c r="A1149" s="4">
        <f t="shared" si="74"/>
        <v>1121</v>
      </c>
      <c r="B1149" s="22">
        <f t="shared" si="74"/>
        <v>177</v>
      </c>
      <c r="C1149" s="2" t="s">
        <v>97</v>
      </c>
      <c r="D1149" s="2" t="s">
        <v>862</v>
      </c>
      <c r="E1149" s="173" t="s">
        <v>1394</v>
      </c>
      <c r="F1149" s="24">
        <v>5881515.5899999999</v>
      </c>
      <c r="G1149" s="26">
        <v>0</v>
      </c>
      <c r="H1149" s="26">
        <v>0</v>
      </c>
      <c r="I1149" s="26">
        <v>0</v>
      </c>
      <c r="J1149" s="26">
        <v>0</v>
      </c>
      <c r="K1149" s="26">
        <v>0</v>
      </c>
      <c r="L1149" s="26"/>
      <c r="M1149" s="26">
        <v>0</v>
      </c>
      <c r="N1149" s="26">
        <v>0</v>
      </c>
      <c r="O1149" s="26">
        <v>0</v>
      </c>
      <c r="P1149" s="26">
        <v>0</v>
      </c>
      <c r="Q1149" s="26">
        <v>5547799.158590666</v>
      </c>
      <c r="R1149" s="26">
        <v>0</v>
      </c>
      <c r="S1149" s="26">
        <v>176500.30000340639</v>
      </c>
      <c r="T1149" s="26">
        <v>35897</v>
      </c>
      <c r="U1149" s="112">
        <v>121319.13140592711</v>
      </c>
      <c r="V1149" s="172"/>
    </row>
    <row r="1150" spans="1:22" ht="15" customHeight="1" x14ac:dyDescent="0.25">
      <c r="A1150" s="4">
        <f t="shared" ref="A1150:B1165" si="75">+A1149+1</f>
        <v>1122</v>
      </c>
      <c r="B1150" s="22">
        <f t="shared" si="75"/>
        <v>178</v>
      </c>
      <c r="C1150" s="2" t="s">
        <v>97</v>
      </c>
      <c r="D1150" s="2" t="s">
        <v>500</v>
      </c>
      <c r="E1150" s="173" t="s">
        <v>1394</v>
      </c>
      <c r="F1150" s="24">
        <v>9468137.6899999976</v>
      </c>
      <c r="G1150" s="26">
        <v>0</v>
      </c>
      <c r="H1150" s="26">
        <v>0</v>
      </c>
      <c r="I1150" s="26">
        <v>0</v>
      </c>
      <c r="J1150" s="26">
        <v>0</v>
      </c>
      <c r="K1150" s="26">
        <v>0</v>
      </c>
      <c r="L1150" s="26"/>
      <c r="M1150" s="26">
        <v>0</v>
      </c>
      <c r="N1150" s="26">
        <v>0</v>
      </c>
      <c r="O1150" s="26">
        <v>8338967.5890905978</v>
      </c>
      <c r="P1150" s="26">
        <v>0</v>
      </c>
      <c r="Q1150" s="26">
        <v>0</v>
      </c>
      <c r="R1150" s="26">
        <v>0</v>
      </c>
      <c r="S1150" s="26">
        <v>852132.39209999994</v>
      </c>
      <c r="T1150" s="1">
        <v>94681.376900000003</v>
      </c>
      <c r="U1150" s="112">
        <v>182356.33190939997</v>
      </c>
      <c r="V1150" s="172"/>
    </row>
    <row r="1151" spans="1:22" ht="15" customHeight="1" x14ac:dyDescent="0.25">
      <c r="A1151" s="4">
        <f t="shared" si="75"/>
        <v>1123</v>
      </c>
      <c r="B1151" s="22">
        <f t="shared" si="75"/>
        <v>179</v>
      </c>
      <c r="C1151" s="2" t="s">
        <v>97</v>
      </c>
      <c r="D1151" s="2" t="s">
        <v>863</v>
      </c>
      <c r="E1151" s="173" t="s">
        <v>1394</v>
      </c>
      <c r="F1151" s="24">
        <v>114548451.67</v>
      </c>
      <c r="G1151" s="26">
        <v>10489330.258041179</v>
      </c>
      <c r="H1151" s="26">
        <v>6066266.4462859211</v>
      </c>
      <c r="I1151" s="26">
        <v>6412492.7922270596</v>
      </c>
      <c r="J1151" s="26">
        <v>4889580.2685996005</v>
      </c>
      <c r="K1151" s="26">
        <v>1953287.2251610199</v>
      </c>
      <c r="L1151" s="26"/>
      <c r="M1151" s="26">
        <v>521212.05792599992</v>
      </c>
      <c r="N1151" s="26">
        <v>0</v>
      </c>
      <c r="O1151" s="26">
        <v>18672604.894377001</v>
      </c>
      <c r="P1151" s="26">
        <v>0</v>
      </c>
      <c r="Q1151" s="26">
        <v>36252968.326471262</v>
      </c>
      <c r="R1151" s="26">
        <v>14257827.475101</v>
      </c>
      <c r="S1151" s="26">
        <v>11711193.4519</v>
      </c>
      <c r="T1151" s="1">
        <v>1145484.5167</v>
      </c>
      <c r="U1151" s="112">
        <v>2176203.9572099601</v>
      </c>
      <c r="V1151" s="172"/>
    </row>
    <row r="1152" spans="1:22" ht="15" customHeight="1" x14ac:dyDescent="0.25">
      <c r="A1152" s="4">
        <f t="shared" si="75"/>
        <v>1124</v>
      </c>
      <c r="B1152" s="22">
        <f t="shared" si="75"/>
        <v>180</v>
      </c>
      <c r="C1152" s="2" t="s">
        <v>97</v>
      </c>
      <c r="D1152" s="2" t="s">
        <v>864</v>
      </c>
      <c r="E1152" s="173" t="s">
        <v>1394</v>
      </c>
      <c r="F1152" s="24">
        <v>114739882.34000002</v>
      </c>
      <c r="G1152" s="26">
        <v>10506859.78146714</v>
      </c>
      <c r="H1152" s="26">
        <v>6076404.2463314394</v>
      </c>
      <c r="I1152" s="26">
        <v>6423209.20185294</v>
      </c>
      <c r="J1152" s="26">
        <v>4897751.6187221995</v>
      </c>
      <c r="K1152" s="26">
        <v>1956551.5156395598</v>
      </c>
      <c r="L1152" s="26"/>
      <c r="M1152" s="26">
        <v>522083.09510700009</v>
      </c>
      <c r="N1152" s="26">
        <v>0</v>
      </c>
      <c r="O1152" s="26">
        <v>18703810.111480199</v>
      </c>
      <c r="P1152" s="26">
        <v>0</v>
      </c>
      <c r="Q1152" s="26">
        <v>36313553.428299837</v>
      </c>
      <c r="R1152" s="26">
        <v>14281654.8168945</v>
      </c>
      <c r="S1152" s="26">
        <v>11730764.922900002</v>
      </c>
      <c r="T1152" s="1">
        <v>1147398.8234000001</v>
      </c>
      <c r="U1152" s="112">
        <v>2179840.7779051797</v>
      </c>
      <c r="V1152" s="172"/>
    </row>
    <row r="1153" spans="1:22" ht="15" customHeight="1" x14ac:dyDescent="0.25">
      <c r="A1153" s="4">
        <f t="shared" si="75"/>
        <v>1125</v>
      </c>
      <c r="B1153" s="22">
        <f t="shared" si="75"/>
        <v>181</v>
      </c>
      <c r="C1153" s="2" t="s">
        <v>97</v>
      </c>
      <c r="D1153" s="2" t="s">
        <v>865</v>
      </c>
      <c r="E1153" s="173" t="s">
        <v>1394</v>
      </c>
      <c r="F1153" s="24">
        <v>113728034.62</v>
      </c>
      <c r="G1153" s="26">
        <v>10414203.74815548</v>
      </c>
      <c r="H1153" s="26">
        <v>6022818.7318051206</v>
      </c>
      <c r="I1153" s="26">
        <v>6366565.3410651591</v>
      </c>
      <c r="J1153" s="26">
        <v>4854560.1966455989</v>
      </c>
      <c r="K1153" s="26">
        <v>1939297.42329372</v>
      </c>
      <c r="L1153" s="26"/>
      <c r="M1153" s="26">
        <v>517479.04143600003</v>
      </c>
      <c r="N1153" s="26">
        <v>0</v>
      </c>
      <c r="O1153" s="26">
        <v>18538868.268521998</v>
      </c>
      <c r="P1153" s="26">
        <v>0</v>
      </c>
      <c r="Q1153" s="26">
        <v>35993317.908726364</v>
      </c>
      <c r="R1153" s="26">
        <v>14155710.295986</v>
      </c>
      <c r="S1153" s="26">
        <v>11627315.733400002</v>
      </c>
      <c r="T1153" s="1">
        <v>1137280.3462</v>
      </c>
      <c r="U1153" s="112">
        <v>2160617.5847645602</v>
      </c>
      <c r="V1153" s="172"/>
    </row>
    <row r="1154" spans="1:22" ht="15" customHeight="1" x14ac:dyDescent="0.25">
      <c r="A1154" s="4">
        <f t="shared" si="75"/>
        <v>1126</v>
      </c>
      <c r="B1154" s="22">
        <f t="shared" si="75"/>
        <v>182</v>
      </c>
      <c r="C1154" s="2" t="s">
        <v>97</v>
      </c>
      <c r="D1154" s="2" t="s">
        <v>866</v>
      </c>
      <c r="E1154" s="173" t="s">
        <v>1394</v>
      </c>
      <c r="F1154" s="24">
        <v>22932892.859999996</v>
      </c>
      <c r="G1154" s="26">
        <v>5269271.9163684594</v>
      </c>
      <c r="H1154" s="26">
        <v>1877658.2087747399</v>
      </c>
      <c r="I1154" s="26">
        <v>1961735.0389824603</v>
      </c>
      <c r="J1154" s="26">
        <v>1228170.1704375602</v>
      </c>
      <c r="K1154" s="26"/>
      <c r="L1154" s="26"/>
      <c r="M1154" s="26">
        <v>202196.39026187998</v>
      </c>
      <c r="N1154" s="26">
        <v>0</v>
      </c>
      <c r="O1154" s="26">
        <v>9633030.8035121989</v>
      </c>
      <c r="P1154" s="26">
        <v>0</v>
      </c>
      <c r="Q1154" s="26">
        <v>0</v>
      </c>
      <c r="R1154" s="26">
        <v>0</v>
      </c>
      <c r="S1154" s="26">
        <v>2090379.2508999999</v>
      </c>
      <c r="T1154" s="1">
        <v>229328.92859999998</v>
      </c>
      <c r="U1154" s="112">
        <v>441122.15216270008</v>
      </c>
      <c r="V1154" s="172"/>
    </row>
    <row r="1155" spans="1:22" ht="15" customHeight="1" x14ac:dyDescent="0.25">
      <c r="A1155" s="4">
        <f t="shared" si="75"/>
        <v>1127</v>
      </c>
      <c r="B1155" s="22">
        <f t="shared" si="75"/>
        <v>183</v>
      </c>
      <c r="C1155" s="2" t="s">
        <v>97</v>
      </c>
      <c r="D1155" s="2" t="s">
        <v>867</v>
      </c>
      <c r="E1155" s="173" t="s">
        <v>1394</v>
      </c>
      <c r="F1155" s="24">
        <v>3827984.7964527905</v>
      </c>
      <c r="G1155" s="26">
        <v>0</v>
      </c>
      <c r="H1155" s="26">
        <v>2230881.5159207908</v>
      </c>
      <c r="I1155" s="26">
        <v>0</v>
      </c>
      <c r="J1155" s="26">
        <v>0</v>
      </c>
      <c r="K1155" s="26">
        <v>1122695.9924879998</v>
      </c>
      <c r="L1155" s="26"/>
      <c r="M1155" s="26">
        <v>226983.177624</v>
      </c>
      <c r="N1155" s="26">
        <v>0</v>
      </c>
      <c r="O1155" s="26">
        <v>0</v>
      </c>
      <c r="P1155" s="26">
        <v>0</v>
      </c>
      <c r="Q1155" s="26">
        <v>0</v>
      </c>
      <c r="R1155" s="26">
        <v>0</v>
      </c>
      <c r="S1155" s="26">
        <v>128061.95</v>
      </c>
      <c r="T1155" s="26">
        <v>41062.550000000003</v>
      </c>
      <c r="U1155" s="112">
        <v>78299.610419999997</v>
      </c>
      <c r="V1155" s="172"/>
    </row>
    <row r="1156" spans="1:22" ht="15" customHeight="1" x14ac:dyDescent="0.25">
      <c r="A1156" s="4">
        <f t="shared" si="75"/>
        <v>1128</v>
      </c>
      <c r="B1156" s="22">
        <f t="shared" si="75"/>
        <v>184</v>
      </c>
      <c r="C1156" s="2" t="s">
        <v>97</v>
      </c>
      <c r="D1156" s="2" t="s">
        <v>868</v>
      </c>
      <c r="E1156" s="173" t="s">
        <v>1394</v>
      </c>
      <c r="F1156" s="24">
        <v>16247767.73</v>
      </c>
      <c r="G1156" s="26">
        <v>0</v>
      </c>
      <c r="H1156" s="26">
        <v>0</v>
      </c>
      <c r="I1156" s="26">
        <v>0</v>
      </c>
      <c r="J1156" s="26">
        <v>0</v>
      </c>
      <c r="K1156" s="26">
        <v>0</v>
      </c>
      <c r="L1156" s="26"/>
      <c r="M1156" s="26">
        <v>0</v>
      </c>
      <c r="N1156" s="26">
        <v>0</v>
      </c>
      <c r="O1156" s="26">
        <v>0</v>
      </c>
      <c r="P1156" s="26">
        <v>0</v>
      </c>
      <c r="Q1156" s="26">
        <v>0</v>
      </c>
      <c r="R1156" s="26">
        <v>14151058.29551442</v>
      </c>
      <c r="S1156" s="26">
        <v>1624776.773</v>
      </c>
      <c r="T1156" s="1">
        <v>162477.67730000001</v>
      </c>
      <c r="U1156" s="112">
        <v>309454.98418557999</v>
      </c>
      <c r="V1156" s="172"/>
    </row>
    <row r="1157" spans="1:22" ht="15" customHeight="1" x14ac:dyDescent="0.25">
      <c r="A1157" s="4">
        <f t="shared" si="75"/>
        <v>1129</v>
      </c>
      <c r="B1157" s="22">
        <f t="shared" si="75"/>
        <v>185</v>
      </c>
      <c r="C1157" s="2" t="s">
        <v>97</v>
      </c>
      <c r="D1157" s="2" t="s">
        <v>871</v>
      </c>
      <c r="E1157" s="173" t="s">
        <v>1394</v>
      </c>
      <c r="F1157" s="24">
        <v>24619973.59</v>
      </c>
      <c r="G1157" s="26">
        <v>4453931.4770332193</v>
      </c>
      <c r="H1157" s="26">
        <v>1587118.89355698</v>
      </c>
      <c r="I1157" s="26">
        <v>1658186.10096636</v>
      </c>
      <c r="J1157" s="26">
        <v>1038129.3440137201</v>
      </c>
      <c r="K1157" s="26">
        <v>0</v>
      </c>
      <c r="L1157" s="26"/>
      <c r="M1157" s="26">
        <v>170909.54989416001</v>
      </c>
      <c r="N1157" s="26">
        <v>0</v>
      </c>
      <c r="O1157" s="26">
        <v>8142464.4194249995</v>
      </c>
      <c r="P1157" s="26">
        <v>0</v>
      </c>
      <c r="Q1157" s="26">
        <v>0</v>
      </c>
      <c r="R1157" s="26">
        <v>4559967.0846529808</v>
      </c>
      <c r="S1157" s="26">
        <v>2290484.5943999998</v>
      </c>
      <c r="T1157" s="1">
        <v>246199.7359</v>
      </c>
      <c r="U1157" s="112">
        <v>472582.39015758003</v>
      </c>
      <c r="V1157" s="172"/>
    </row>
    <row r="1158" spans="1:22" ht="15" customHeight="1" x14ac:dyDescent="0.25">
      <c r="A1158" s="4">
        <f t="shared" si="75"/>
        <v>1130</v>
      </c>
      <c r="B1158" s="22">
        <f t="shared" si="75"/>
        <v>186</v>
      </c>
      <c r="C1158" s="2" t="s">
        <v>97</v>
      </c>
      <c r="D1158" s="2" t="s">
        <v>872</v>
      </c>
      <c r="E1158" s="173" t="s">
        <v>1394</v>
      </c>
      <c r="F1158" s="24">
        <v>87977508.659999996</v>
      </c>
      <c r="G1158" s="26">
        <v>8264917.7777875802</v>
      </c>
      <c r="H1158" s="26">
        <v>4779827.8992315605</v>
      </c>
      <c r="I1158" s="26">
        <v>5052631.9955663988</v>
      </c>
      <c r="J1158" s="26">
        <v>3852674.8492327202</v>
      </c>
      <c r="K1158" s="26">
        <v>0</v>
      </c>
      <c r="L1158" s="26"/>
      <c r="M1158" s="26">
        <v>410681.58745320007</v>
      </c>
      <c r="N1158" s="26">
        <v>0</v>
      </c>
      <c r="O1158" s="26">
        <v>14712811.9990614</v>
      </c>
      <c r="P1158" s="26">
        <v>0</v>
      </c>
      <c r="Q1158" s="26">
        <v>28565007.959250838</v>
      </c>
      <c r="R1158" s="26">
        <v>11234251.265038202</v>
      </c>
      <c r="S1158" s="26">
        <v>8543875.6819000002</v>
      </c>
      <c r="T1158" s="1">
        <v>879775.08660000004</v>
      </c>
      <c r="U1158" s="112">
        <v>1681052.5588781</v>
      </c>
      <c r="V1158" s="172"/>
    </row>
    <row r="1159" spans="1:22" ht="15" customHeight="1" x14ac:dyDescent="0.25">
      <c r="A1159" s="4">
        <f t="shared" si="75"/>
        <v>1131</v>
      </c>
      <c r="B1159" s="22">
        <f t="shared" si="75"/>
        <v>187</v>
      </c>
      <c r="C1159" s="2" t="s">
        <v>97</v>
      </c>
      <c r="D1159" s="2" t="s">
        <v>873</v>
      </c>
      <c r="E1159" s="173" t="s">
        <v>1394</v>
      </c>
      <c r="F1159" s="24">
        <v>79559391.959999993</v>
      </c>
      <c r="G1159" s="26">
        <v>8341354.4473349992</v>
      </c>
      <c r="H1159" s="26">
        <v>5553433.1235902393</v>
      </c>
      <c r="I1159" s="26">
        <v>3380551.53059988</v>
      </c>
      <c r="J1159" s="26">
        <v>3049959.7596686399</v>
      </c>
      <c r="K1159" s="26">
        <v>1113740.92605384</v>
      </c>
      <c r="L1159" s="26"/>
      <c r="M1159" s="26">
        <v>465647.12643960002</v>
      </c>
      <c r="N1159" s="26">
        <v>0</v>
      </c>
      <c r="O1159" s="26">
        <v>3947389.3810512</v>
      </c>
      <c r="P1159" s="26">
        <v>0</v>
      </c>
      <c r="Q1159" s="26">
        <v>34269240.723520316</v>
      </c>
      <c r="R1159" s="26">
        <v>9011986.1099326797</v>
      </c>
      <c r="S1159" s="26">
        <v>8118689.5914000003</v>
      </c>
      <c r="T1159" s="1">
        <v>795593.91959999991</v>
      </c>
      <c r="U1159" s="112">
        <v>1511805.3208086002</v>
      </c>
      <c r="V1159" s="172"/>
    </row>
    <row r="1160" spans="1:22" ht="15" customHeight="1" x14ac:dyDescent="0.25">
      <c r="A1160" s="4">
        <f t="shared" si="75"/>
        <v>1132</v>
      </c>
      <c r="B1160" s="22">
        <f t="shared" si="75"/>
        <v>188</v>
      </c>
      <c r="C1160" s="2" t="s">
        <v>97</v>
      </c>
      <c r="D1160" s="2" t="s">
        <v>874</v>
      </c>
      <c r="E1160" s="173" t="s">
        <v>1394</v>
      </c>
      <c r="F1160" s="24">
        <v>5047649.354092991</v>
      </c>
      <c r="G1160" s="26">
        <v>0</v>
      </c>
      <c r="H1160" s="26">
        <v>2080965.3426794703</v>
      </c>
      <c r="I1160" s="26">
        <v>0</v>
      </c>
      <c r="J1160" s="26">
        <v>1397905.6390375202</v>
      </c>
      <c r="K1160" s="26">
        <v>1036272.8319720001</v>
      </c>
      <c r="L1160" s="26"/>
      <c r="M1160" s="26">
        <v>210866.25214200001</v>
      </c>
      <c r="N1160" s="26">
        <v>0</v>
      </c>
      <c r="O1160" s="26">
        <v>0</v>
      </c>
      <c r="P1160" s="26">
        <v>0</v>
      </c>
      <c r="Q1160" s="26">
        <v>0</v>
      </c>
      <c r="R1160" s="26">
        <v>0</v>
      </c>
      <c r="S1160" s="26">
        <v>173345.08000000002</v>
      </c>
      <c r="T1160" s="26">
        <v>44945.94</v>
      </c>
      <c r="U1160" s="112">
        <v>103348.268262</v>
      </c>
      <c r="V1160" s="172"/>
    </row>
    <row r="1161" spans="1:22" ht="15" customHeight="1" x14ac:dyDescent="0.25">
      <c r="A1161" s="4">
        <f t="shared" si="75"/>
        <v>1133</v>
      </c>
      <c r="B1161" s="22">
        <f t="shared" si="75"/>
        <v>189</v>
      </c>
      <c r="C1161" s="2" t="s">
        <v>97</v>
      </c>
      <c r="D1161" s="2" t="s">
        <v>875</v>
      </c>
      <c r="E1161" s="173" t="s">
        <v>1394</v>
      </c>
      <c r="F1161" s="24">
        <v>30419518.07</v>
      </c>
      <c r="G1161" s="26">
        <v>4454647.7270950191</v>
      </c>
      <c r="H1161" s="26">
        <v>1587374.11791714</v>
      </c>
      <c r="I1161" s="26">
        <v>1658452.76095254</v>
      </c>
      <c r="J1161" s="26">
        <v>1038296.2829962799</v>
      </c>
      <c r="K1161" s="26">
        <v>635267.56802165997</v>
      </c>
      <c r="L1161" s="26"/>
      <c r="M1161" s="26">
        <v>170937.02604636003</v>
      </c>
      <c r="N1161" s="26">
        <v>0</v>
      </c>
      <c r="O1161" s="26">
        <v>8143773.8420052007</v>
      </c>
      <c r="P1161" s="26">
        <v>0</v>
      </c>
      <c r="Q1161" s="26">
        <v>4228285.0782631198</v>
      </c>
      <c r="R1161" s="26">
        <v>4560700.3930828199</v>
      </c>
      <c r="S1161" s="26">
        <v>3058573.6594000002</v>
      </c>
      <c r="T1161" s="1">
        <v>304195.18070000003</v>
      </c>
      <c r="U1161" s="112">
        <v>579014.43351986003</v>
      </c>
      <c r="V1161" s="172"/>
    </row>
    <row r="1162" spans="1:22" ht="15" customHeight="1" x14ac:dyDescent="0.25">
      <c r="A1162" s="4">
        <f t="shared" si="75"/>
        <v>1134</v>
      </c>
      <c r="B1162" s="22">
        <f t="shared" si="75"/>
        <v>190</v>
      </c>
      <c r="C1162" s="2" t="s">
        <v>97</v>
      </c>
      <c r="D1162" s="2" t="s">
        <v>876</v>
      </c>
      <c r="E1162" s="173" t="s">
        <v>1394</v>
      </c>
      <c r="F1162" s="24">
        <v>19368823.829999998</v>
      </c>
      <c r="G1162" s="26">
        <v>5746844.1079849806</v>
      </c>
      <c r="H1162" s="26">
        <v>3323557.0585698597</v>
      </c>
      <c r="I1162" s="26">
        <v>3513245.8927511401</v>
      </c>
      <c r="J1162" s="26">
        <v>2678879.85971676</v>
      </c>
      <c r="K1162" s="26">
        <v>1070157.6639255602</v>
      </c>
      <c r="L1162" s="26"/>
      <c r="M1162" s="26">
        <v>285559.1703006</v>
      </c>
      <c r="N1162" s="26">
        <v>0</v>
      </c>
      <c r="O1162" s="26">
        <v>0</v>
      </c>
      <c r="P1162" s="26">
        <v>0</v>
      </c>
      <c r="Q1162" s="26">
        <v>0</v>
      </c>
      <c r="R1162" s="26">
        <v>0</v>
      </c>
      <c r="S1162" s="26">
        <v>2193484.5052</v>
      </c>
      <c r="T1162" s="1">
        <v>193688.2383</v>
      </c>
      <c r="U1162" s="112">
        <v>363407.33325110003</v>
      </c>
      <c r="V1162" s="172"/>
    </row>
    <row r="1163" spans="1:22" ht="15" customHeight="1" x14ac:dyDescent="0.25">
      <c r="A1163" s="4">
        <f t="shared" si="75"/>
        <v>1135</v>
      </c>
      <c r="B1163" s="22">
        <f t="shared" si="75"/>
        <v>191</v>
      </c>
      <c r="C1163" s="2" t="s">
        <v>97</v>
      </c>
      <c r="D1163" s="2" t="s">
        <v>877</v>
      </c>
      <c r="E1163" s="173" t="s">
        <v>1394</v>
      </c>
      <c r="F1163" s="24">
        <v>87511152.000000015</v>
      </c>
      <c r="G1163" s="26">
        <v>8013494.3878080007</v>
      </c>
      <c r="H1163" s="26">
        <v>4634422.8779520001</v>
      </c>
      <c r="I1163" s="26">
        <v>4898928.1239359993</v>
      </c>
      <c r="J1163" s="26">
        <v>3735474.3417600002</v>
      </c>
      <c r="K1163" s="26">
        <v>1492245.5325120001</v>
      </c>
      <c r="L1163" s="26"/>
      <c r="M1163" s="26">
        <v>398188.42560000002</v>
      </c>
      <c r="N1163" s="26">
        <v>0</v>
      </c>
      <c r="O1163" s="26">
        <v>14265240.0912</v>
      </c>
      <c r="P1163" s="26">
        <v>0</v>
      </c>
      <c r="Q1163" s="26">
        <v>27696044.559456002</v>
      </c>
      <c r="R1163" s="26">
        <v>10892499.105599999</v>
      </c>
      <c r="S1163" s="26">
        <v>8946956.6400000006</v>
      </c>
      <c r="T1163" s="1">
        <v>875111.52</v>
      </c>
      <c r="U1163" s="112">
        <v>1662546.394176</v>
      </c>
      <c r="V1163" s="172"/>
    </row>
    <row r="1164" spans="1:22" ht="15" customHeight="1" x14ac:dyDescent="0.25">
      <c r="A1164" s="4">
        <f t="shared" si="75"/>
        <v>1136</v>
      </c>
      <c r="B1164" s="22">
        <f t="shared" si="75"/>
        <v>192</v>
      </c>
      <c r="C1164" s="2" t="s">
        <v>97</v>
      </c>
      <c r="D1164" s="2" t="s">
        <v>878</v>
      </c>
      <c r="E1164" s="173" t="s">
        <v>1394</v>
      </c>
      <c r="F1164" s="24">
        <v>77406979.776293278</v>
      </c>
      <c r="G1164" s="26">
        <v>10370296.47949386</v>
      </c>
      <c r="H1164" s="26">
        <v>5997425.9547111001</v>
      </c>
      <c r="I1164" s="26">
        <v>6339723.2965151407</v>
      </c>
      <c r="J1164" s="26">
        <v>4834092.9101480395</v>
      </c>
      <c r="K1164" s="26">
        <v>1931121.1633392</v>
      </c>
      <c r="L1164" s="26"/>
      <c r="M1164" s="26">
        <v>515297.3006874001</v>
      </c>
      <c r="N1164" s="26">
        <v>0</v>
      </c>
      <c r="O1164" s="26">
        <v>18460706.644925997</v>
      </c>
      <c r="P1164" s="26">
        <v>0</v>
      </c>
      <c r="Q1164" s="26"/>
      <c r="R1164" s="26">
        <v>14096028.4779699</v>
      </c>
      <c r="S1164" s="26">
        <v>11578293.868000001</v>
      </c>
      <c r="T1164" s="1">
        <v>1132485.4643999999</v>
      </c>
      <c r="U1164" s="112">
        <v>2151508.2161026397</v>
      </c>
      <c r="V1164" s="172"/>
    </row>
    <row r="1165" spans="1:22" ht="15" customHeight="1" x14ac:dyDescent="0.25">
      <c r="A1165" s="4">
        <f t="shared" si="75"/>
        <v>1137</v>
      </c>
      <c r="B1165" s="22">
        <f t="shared" si="75"/>
        <v>193</v>
      </c>
      <c r="C1165" s="2" t="s">
        <v>97</v>
      </c>
      <c r="D1165" s="2" t="s">
        <v>879</v>
      </c>
      <c r="E1165" s="173" t="s">
        <v>1394</v>
      </c>
      <c r="F1165" s="24">
        <v>62533714.207893997</v>
      </c>
      <c r="G1165" s="26">
        <v>6056878.3300000001</v>
      </c>
      <c r="H1165" s="26">
        <v>3324136.3562038802</v>
      </c>
      <c r="I1165" s="26">
        <v>3513858.2605085401</v>
      </c>
      <c r="J1165" s="26">
        <v>2679346.7940094802</v>
      </c>
      <c r="K1165" s="26">
        <v>1070344.1973180603</v>
      </c>
      <c r="L1165" s="26"/>
      <c r="M1165" s="26">
        <v>285608.94385380001</v>
      </c>
      <c r="N1165" s="26">
        <v>0</v>
      </c>
      <c r="O1165" s="26">
        <v>10232040.652318798</v>
      </c>
      <c r="P1165" s="26">
        <v>0</v>
      </c>
      <c r="Q1165" s="26">
        <v>19865564.963811003</v>
      </c>
      <c r="R1165" s="26">
        <v>7812871.9105562996</v>
      </c>
      <c r="S1165" s="26">
        <v>5963728.8811999997</v>
      </c>
      <c r="T1165" s="1">
        <v>570673.40870000003</v>
      </c>
      <c r="U1165" s="112">
        <v>1158661.5094141401</v>
      </c>
      <c r="V1165" s="172"/>
    </row>
    <row r="1166" spans="1:22" ht="15" customHeight="1" x14ac:dyDescent="0.25">
      <c r="A1166" s="4">
        <f t="shared" ref="A1166:B1181" si="76">+A1165+1</f>
        <v>1138</v>
      </c>
      <c r="B1166" s="22">
        <f t="shared" si="76"/>
        <v>194</v>
      </c>
      <c r="C1166" s="2" t="s">
        <v>97</v>
      </c>
      <c r="D1166" s="2" t="s">
        <v>880</v>
      </c>
      <c r="E1166" s="173" t="s">
        <v>1394</v>
      </c>
      <c r="F1166" s="24">
        <v>4267706.6500000004</v>
      </c>
      <c r="G1166" s="26">
        <v>1650681.2021044798</v>
      </c>
      <c r="H1166" s="26">
        <v>590176.91204388009</v>
      </c>
      <c r="I1166" s="26">
        <v>227601.26148185998</v>
      </c>
      <c r="J1166" s="26">
        <v>881211.64899180003</v>
      </c>
      <c r="K1166" s="26">
        <v>0</v>
      </c>
      <c r="L1166" s="26"/>
      <c r="M1166" s="26">
        <v>410547.23722067993</v>
      </c>
      <c r="N1166" s="26">
        <v>0</v>
      </c>
      <c r="O1166" s="26">
        <v>0</v>
      </c>
      <c r="P1166" s="26">
        <v>0</v>
      </c>
      <c r="Q1166" s="26">
        <v>0</v>
      </c>
      <c r="R1166" s="26">
        <v>0</v>
      </c>
      <c r="S1166" s="26">
        <v>382582.96400000004</v>
      </c>
      <c r="T1166" s="1">
        <v>42677.066499999994</v>
      </c>
      <c r="U1166" s="112">
        <v>82228.357657299988</v>
      </c>
      <c r="V1166" s="172"/>
    </row>
    <row r="1167" spans="1:22" ht="15" customHeight="1" x14ac:dyDescent="0.25">
      <c r="A1167" s="4">
        <f t="shared" si="76"/>
        <v>1139</v>
      </c>
      <c r="B1167" s="22">
        <f t="shared" si="76"/>
        <v>195</v>
      </c>
      <c r="C1167" s="2" t="s">
        <v>97</v>
      </c>
      <c r="D1167" s="2" t="s">
        <v>1111</v>
      </c>
      <c r="E1167" s="173" t="s">
        <v>1394</v>
      </c>
      <c r="F1167" s="24">
        <v>1022484.1599999999</v>
      </c>
      <c r="G1167" s="26">
        <v>0</v>
      </c>
      <c r="H1167" s="26">
        <v>0</v>
      </c>
      <c r="I1167" s="26">
        <v>0</v>
      </c>
      <c r="J1167" s="26">
        <v>0</v>
      </c>
      <c r="K1167" s="26">
        <v>908497.09847399988</v>
      </c>
      <c r="L1167" s="26"/>
      <c r="M1167" s="26">
        <v>0</v>
      </c>
      <c r="N1167" s="26">
        <v>0</v>
      </c>
      <c r="O1167" s="26">
        <v>0</v>
      </c>
      <c r="P1167" s="26">
        <v>0</v>
      </c>
      <c r="Q1167" s="26">
        <v>0</v>
      </c>
      <c r="R1167" s="26">
        <v>0</v>
      </c>
      <c r="S1167" s="26">
        <v>89570.02</v>
      </c>
      <c r="T1167" s="26">
        <v>4550.05</v>
      </c>
      <c r="U1167" s="112">
        <v>19866.991525999998</v>
      </c>
      <c r="V1167" s="172"/>
    </row>
    <row r="1168" spans="1:22" ht="15" customHeight="1" x14ac:dyDescent="0.25">
      <c r="A1168" s="4">
        <f t="shared" si="76"/>
        <v>1140</v>
      </c>
      <c r="B1168" s="22">
        <f t="shared" si="76"/>
        <v>196</v>
      </c>
      <c r="C1168" s="2" t="s">
        <v>52</v>
      </c>
      <c r="D1168" s="2" t="s">
        <v>882</v>
      </c>
      <c r="E1168" s="173" t="s">
        <v>1394</v>
      </c>
      <c r="F1168" s="24">
        <v>21015485.169999998</v>
      </c>
      <c r="G1168" s="26">
        <v>8447786.5082246996</v>
      </c>
      <c r="H1168" s="26">
        <v>3010293.6302808598</v>
      </c>
      <c r="I1168" s="26">
        <v>3145087.0351198199</v>
      </c>
      <c r="J1168" s="26">
        <v>1969023.3420555599</v>
      </c>
      <c r="K1168" s="26">
        <v>1204720.3549092601</v>
      </c>
      <c r="L1168" s="26"/>
      <c r="M1168" s="26">
        <v>324164.69858640002</v>
      </c>
      <c r="N1168" s="26">
        <v>0</v>
      </c>
      <c r="O1168" s="26">
        <v>0</v>
      </c>
      <c r="P1168" s="26">
        <v>0</v>
      </c>
      <c r="Q1168" s="26">
        <v>0</v>
      </c>
      <c r="R1168" s="26">
        <v>0</v>
      </c>
      <c r="S1168" s="26">
        <v>2308420.8873000001</v>
      </c>
      <c r="T1168" s="1">
        <v>210154.85170000003</v>
      </c>
      <c r="U1168" s="112">
        <v>395833.86182340002</v>
      </c>
      <c r="V1168" s="172"/>
    </row>
    <row r="1169" spans="1:22" ht="15" customHeight="1" x14ac:dyDescent="0.25">
      <c r="A1169" s="4">
        <f t="shared" si="76"/>
        <v>1141</v>
      </c>
      <c r="B1169" s="22">
        <f t="shared" si="76"/>
        <v>197</v>
      </c>
      <c r="C1169" s="2" t="s">
        <v>52</v>
      </c>
      <c r="D1169" s="2" t="s">
        <v>164</v>
      </c>
      <c r="E1169" s="173" t="s">
        <v>1394</v>
      </c>
      <c r="F1169" s="24">
        <v>1363061.57</v>
      </c>
      <c r="G1169" s="26">
        <v>0</v>
      </c>
      <c r="H1169" s="26">
        <v>0</v>
      </c>
      <c r="I1169" s="26">
        <v>0</v>
      </c>
      <c r="J1169" s="26">
        <v>0</v>
      </c>
      <c r="K1169" s="26">
        <v>1256726.565318</v>
      </c>
      <c r="L1169" s="26"/>
      <c r="M1169" s="26">
        <v>0</v>
      </c>
      <c r="N1169" s="26">
        <v>0</v>
      </c>
      <c r="O1169" s="26">
        <v>0</v>
      </c>
      <c r="P1169" s="26">
        <v>0</v>
      </c>
      <c r="Q1169" s="26">
        <v>0</v>
      </c>
      <c r="R1169" s="26">
        <v>0</v>
      </c>
      <c r="S1169" s="26">
        <v>73987.19</v>
      </c>
      <c r="T1169" s="26">
        <v>4865.75</v>
      </c>
      <c r="U1169" s="112">
        <v>27482.064682000004</v>
      </c>
      <c r="V1169" s="172"/>
    </row>
    <row r="1170" spans="1:22" ht="15" customHeight="1" x14ac:dyDescent="0.25">
      <c r="A1170" s="4">
        <f t="shared" si="76"/>
        <v>1142</v>
      </c>
      <c r="B1170" s="22">
        <f t="shared" si="76"/>
        <v>198</v>
      </c>
      <c r="C1170" s="2" t="s">
        <v>52</v>
      </c>
      <c r="D1170" s="2" t="s">
        <v>883</v>
      </c>
      <c r="E1170" s="173" t="s">
        <v>1394</v>
      </c>
      <c r="F1170" s="24">
        <v>43468971.049999997</v>
      </c>
      <c r="G1170" s="26">
        <v>6634698.5656060204</v>
      </c>
      <c r="H1170" s="26">
        <v>2364215.8595970604</v>
      </c>
      <c r="I1170" s="26">
        <v>2470079.5170193799</v>
      </c>
      <c r="J1170" s="26">
        <v>0</v>
      </c>
      <c r="K1170" s="26">
        <v>946159.85291436012</v>
      </c>
      <c r="L1170" s="26"/>
      <c r="M1170" s="26">
        <v>254591.55199295998</v>
      </c>
      <c r="N1170" s="26">
        <v>0</v>
      </c>
      <c r="O1170" s="26">
        <v>12129238.4675742</v>
      </c>
      <c r="P1170" s="26">
        <v>0</v>
      </c>
      <c r="Q1170" s="26">
        <v>6297556.7640778795</v>
      </c>
      <c r="R1170" s="26">
        <v>6792652.1243855394</v>
      </c>
      <c r="S1170" s="26">
        <v>4316528.7305000005</v>
      </c>
      <c r="T1170" s="1">
        <v>434689.71049999999</v>
      </c>
      <c r="U1170" s="112">
        <v>828559.90583259996</v>
      </c>
      <c r="V1170" s="172"/>
    </row>
    <row r="1171" spans="1:22" ht="15" customHeight="1" x14ac:dyDescent="0.25">
      <c r="A1171" s="4">
        <f t="shared" si="76"/>
        <v>1143</v>
      </c>
      <c r="B1171" s="22">
        <f t="shared" si="76"/>
        <v>199</v>
      </c>
      <c r="C1171" s="2" t="s">
        <v>170</v>
      </c>
      <c r="D1171" s="2" t="s">
        <v>539</v>
      </c>
      <c r="E1171" s="173" t="s">
        <v>1394</v>
      </c>
      <c r="F1171" s="24">
        <v>3234120.1600000006</v>
      </c>
      <c r="G1171" s="26">
        <v>0</v>
      </c>
      <c r="H1171" s="26">
        <v>0</v>
      </c>
      <c r="I1171" s="26">
        <v>0</v>
      </c>
      <c r="J1171" s="26">
        <v>0</v>
      </c>
      <c r="K1171" s="26">
        <v>0</v>
      </c>
      <c r="L1171" s="26"/>
      <c r="M1171" s="26">
        <v>0</v>
      </c>
      <c r="N1171" s="26">
        <v>0</v>
      </c>
      <c r="O1171" s="26">
        <v>0</v>
      </c>
      <c r="P1171" s="26">
        <v>0</v>
      </c>
      <c r="Q1171" s="26">
        <v>0</v>
      </c>
      <c r="R1171" s="26">
        <v>2816769.8898326405</v>
      </c>
      <c r="S1171" s="26">
        <v>323412.01600000006</v>
      </c>
      <c r="T1171" s="1">
        <v>32341.201600000004</v>
      </c>
      <c r="U1171" s="112">
        <v>61597.05256736002</v>
      </c>
      <c r="V1171" s="172"/>
    </row>
    <row r="1172" spans="1:22" ht="15" customHeight="1" x14ac:dyDescent="0.25">
      <c r="A1172" s="4">
        <f t="shared" si="76"/>
        <v>1144</v>
      </c>
      <c r="B1172" s="22">
        <f t="shared" si="76"/>
        <v>200</v>
      </c>
      <c r="C1172" s="2" t="s">
        <v>170</v>
      </c>
      <c r="D1172" s="2" t="s">
        <v>542</v>
      </c>
      <c r="E1172" s="173" t="s">
        <v>1394</v>
      </c>
      <c r="F1172" s="24">
        <v>2217981.3099999996</v>
      </c>
      <c r="G1172" s="26">
        <v>0</v>
      </c>
      <c r="H1172" s="26">
        <v>0</v>
      </c>
      <c r="I1172" s="26">
        <v>0</v>
      </c>
      <c r="J1172" s="26">
        <v>0</v>
      </c>
      <c r="K1172" s="26">
        <v>0</v>
      </c>
      <c r="L1172" s="26"/>
      <c r="M1172" s="26">
        <v>0</v>
      </c>
      <c r="N1172" s="26">
        <v>0</v>
      </c>
      <c r="O1172" s="26">
        <v>0</v>
      </c>
      <c r="P1172" s="26">
        <v>0</v>
      </c>
      <c r="Q1172" s="26">
        <v>0</v>
      </c>
      <c r="R1172" s="26">
        <v>1931759.69386974</v>
      </c>
      <c r="S1172" s="26">
        <v>221798.13100000002</v>
      </c>
      <c r="T1172" s="1">
        <v>22179.813099999999</v>
      </c>
      <c r="U1172" s="112">
        <v>42243.672030260001</v>
      </c>
      <c r="V1172" s="172"/>
    </row>
    <row r="1173" spans="1:22" ht="15" customHeight="1" x14ac:dyDescent="0.25">
      <c r="A1173" s="4">
        <f t="shared" si="76"/>
        <v>1145</v>
      </c>
      <c r="B1173" s="22">
        <f t="shared" si="76"/>
        <v>201</v>
      </c>
      <c r="C1173" s="2" t="s">
        <v>170</v>
      </c>
      <c r="D1173" s="2" t="s">
        <v>884</v>
      </c>
      <c r="E1173" s="173" t="s">
        <v>1394</v>
      </c>
      <c r="F1173" s="24">
        <v>6878130.9400000004</v>
      </c>
      <c r="G1173" s="26">
        <v>0</v>
      </c>
      <c r="H1173" s="26">
        <v>0</v>
      </c>
      <c r="I1173" s="26">
        <v>0</v>
      </c>
      <c r="J1173" s="26">
        <v>0</v>
      </c>
      <c r="K1173" s="26">
        <v>0</v>
      </c>
      <c r="L1173" s="26"/>
      <c r="M1173" s="26">
        <v>0</v>
      </c>
      <c r="N1173" s="26">
        <v>0</v>
      </c>
      <c r="O1173" s="26">
        <v>2543231.9824589998</v>
      </c>
      <c r="P1173" s="26">
        <v>0</v>
      </c>
      <c r="Q1173" s="26">
        <v>0</v>
      </c>
      <c r="R1173" s="26">
        <v>4070510.5582680004</v>
      </c>
      <c r="S1173" s="26">
        <v>86054.79</v>
      </c>
      <c r="T1173" s="1">
        <v>33704.455000000002</v>
      </c>
      <c r="U1173" s="112">
        <v>144629.15427299999</v>
      </c>
      <c r="V1173" s="172"/>
    </row>
    <row r="1174" spans="1:22" ht="15" customHeight="1" x14ac:dyDescent="0.25">
      <c r="A1174" s="4">
        <f t="shared" si="76"/>
        <v>1146</v>
      </c>
      <c r="B1174" s="22">
        <f t="shared" si="76"/>
        <v>202</v>
      </c>
      <c r="C1174" s="2" t="s">
        <v>170</v>
      </c>
      <c r="D1174" s="2" t="s">
        <v>885</v>
      </c>
      <c r="E1174" s="173" t="s">
        <v>1394</v>
      </c>
      <c r="F1174" s="24">
        <v>11544674.98</v>
      </c>
      <c r="G1174" s="26">
        <v>0</v>
      </c>
      <c r="H1174" s="26">
        <v>0</v>
      </c>
      <c r="I1174" s="26">
        <v>0</v>
      </c>
      <c r="J1174" s="26">
        <v>0</v>
      </c>
      <c r="K1174" s="26">
        <v>0</v>
      </c>
      <c r="L1174" s="26"/>
      <c r="M1174" s="26">
        <v>0</v>
      </c>
      <c r="N1174" s="26">
        <v>0</v>
      </c>
      <c r="O1174" s="26">
        <v>4286169.513696</v>
      </c>
      <c r="P1174" s="26">
        <v>0</v>
      </c>
      <c r="Q1174" s="26">
        <v>0</v>
      </c>
      <c r="R1174" s="26">
        <v>6866505.9420720004</v>
      </c>
      <c r="S1174" s="26">
        <v>102958.19</v>
      </c>
      <c r="T1174" s="1">
        <v>45154.909999999996</v>
      </c>
      <c r="U1174" s="112">
        <v>243886.42423200005</v>
      </c>
      <c r="V1174" s="172"/>
    </row>
    <row r="1175" spans="1:22" ht="15" customHeight="1" x14ac:dyDescent="0.25">
      <c r="A1175" s="4">
        <f t="shared" si="76"/>
        <v>1147</v>
      </c>
      <c r="B1175" s="22">
        <f t="shared" si="76"/>
        <v>203</v>
      </c>
      <c r="C1175" s="2" t="s">
        <v>550</v>
      </c>
      <c r="D1175" s="2" t="s">
        <v>886</v>
      </c>
      <c r="E1175" s="173" t="s">
        <v>1394</v>
      </c>
      <c r="F1175" s="24">
        <v>4710111.5999999996</v>
      </c>
      <c r="G1175" s="26">
        <v>1968500.0703479999</v>
      </c>
      <c r="H1175" s="26">
        <v>700983.00148800004</v>
      </c>
      <c r="I1175" s="26">
        <v>262182.147444</v>
      </c>
      <c r="J1175" s="26">
        <v>1105423.2719039998</v>
      </c>
      <c r="K1175" s="26">
        <v>0</v>
      </c>
      <c r="L1175" s="26"/>
      <c r="M1175" s="26">
        <v>457782.552738</v>
      </c>
      <c r="N1175" s="26">
        <v>0</v>
      </c>
      <c r="O1175" s="26">
        <v>0</v>
      </c>
      <c r="P1175" s="26">
        <v>0</v>
      </c>
      <c r="Q1175" s="26">
        <v>0</v>
      </c>
      <c r="R1175" s="26">
        <v>0</v>
      </c>
      <c r="S1175" s="26">
        <v>86946.83</v>
      </c>
      <c r="T1175" s="1">
        <v>30000</v>
      </c>
      <c r="U1175" s="112">
        <v>98293.726077999992</v>
      </c>
      <c r="V1175" s="172"/>
    </row>
    <row r="1176" spans="1:22" ht="15" customHeight="1" x14ac:dyDescent="0.25">
      <c r="A1176" s="4">
        <f t="shared" si="76"/>
        <v>1148</v>
      </c>
      <c r="B1176" s="22">
        <f t="shared" si="76"/>
        <v>204</v>
      </c>
      <c r="C1176" s="2" t="s">
        <v>550</v>
      </c>
      <c r="D1176" s="2" t="s">
        <v>887</v>
      </c>
      <c r="E1176" s="173" t="s">
        <v>1394</v>
      </c>
      <c r="F1176" s="24">
        <v>4819241.2700000005</v>
      </c>
      <c r="G1176" s="26">
        <v>2013486.9582239999</v>
      </c>
      <c r="H1176" s="26">
        <v>708038.7955619999</v>
      </c>
      <c r="I1176" s="26">
        <v>267865.80731399998</v>
      </c>
      <c r="J1176" s="26">
        <v>1127713.9499220001</v>
      </c>
      <c r="K1176" s="26">
        <v>0</v>
      </c>
      <c r="L1176" s="26"/>
      <c r="M1176" s="26">
        <v>468389.02076400002</v>
      </c>
      <c r="N1176" s="26">
        <v>0</v>
      </c>
      <c r="O1176" s="26">
        <v>0</v>
      </c>
      <c r="P1176" s="26">
        <v>0</v>
      </c>
      <c r="Q1176" s="26">
        <v>0</v>
      </c>
      <c r="R1176" s="26">
        <v>0</v>
      </c>
      <c r="S1176" s="26">
        <v>103471.26</v>
      </c>
      <c r="T1176" s="1">
        <v>30000</v>
      </c>
      <c r="U1176" s="112">
        <v>100275.47821400002</v>
      </c>
      <c r="V1176" s="172"/>
    </row>
    <row r="1177" spans="1:22" ht="15" customHeight="1" x14ac:dyDescent="0.25">
      <c r="A1177" s="4">
        <f t="shared" si="76"/>
        <v>1149</v>
      </c>
      <c r="B1177" s="22">
        <f t="shared" si="76"/>
        <v>205</v>
      </c>
      <c r="C1177" s="2" t="s">
        <v>550</v>
      </c>
      <c r="D1177" s="2" t="s">
        <v>888</v>
      </c>
      <c r="E1177" s="173" t="s">
        <v>1394</v>
      </c>
      <c r="F1177" s="24">
        <v>6296342.7100000009</v>
      </c>
      <c r="G1177" s="26">
        <v>2467275.9651212404</v>
      </c>
      <c r="H1177" s="26">
        <v>1501302.4198296599</v>
      </c>
      <c r="I1177" s="26">
        <v>707414.26194726001</v>
      </c>
      <c r="J1177" s="26">
        <v>602877.17677656002</v>
      </c>
      <c r="K1177" s="26">
        <v>0</v>
      </c>
      <c r="L1177" s="26"/>
      <c r="M1177" s="26">
        <v>262232.90488164005</v>
      </c>
      <c r="N1177" s="26">
        <v>0</v>
      </c>
      <c r="O1177" s="26">
        <v>0</v>
      </c>
      <c r="P1177" s="26">
        <v>0</v>
      </c>
      <c r="Q1177" s="26">
        <v>0</v>
      </c>
      <c r="R1177" s="26">
        <v>0</v>
      </c>
      <c r="S1177" s="26">
        <v>571103.86029999994</v>
      </c>
      <c r="T1177" s="1">
        <v>62963.427100000008</v>
      </c>
      <c r="U1177" s="112">
        <v>121172.69404364003</v>
      </c>
      <c r="V1177" s="172"/>
    </row>
    <row r="1178" spans="1:22" ht="15" customHeight="1" x14ac:dyDescent="0.25">
      <c r="A1178" s="4">
        <f t="shared" si="76"/>
        <v>1150</v>
      </c>
      <c r="B1178" s="22">
        <f t="shared" si="76"/>
        <v>206</v>
      </c>
      <c r="C1178" s="2" t="s">
        <v>550</v>
      </c>
      <c r="D1178" s="2" t="s">
        <v>889</v>
      </c>
      <c r="E1178" s="173" t="s">
        <v>1394</v>
      </c>
      <c r="F1178" s="24">
        <v>6108872.46</v>
      </c>
      <c r="G1178" s="26">
        <v>2393814.1332978597</v>
      </c>
      <c r="H1178" s="26">
        <v>1456601.9425343401</v>
      </c>
      <c r="I1178" s="26">
        <v>686351.38040699996</v>
      </c>
      <c r="J1178" s="26">
        <v>584926.83460428007</v>
      </c>
      <c r="K1178" s="26">
        <v>0</v>
      </c>
      <c r="L1178" s="26"/>
      <c r="M1178" s="26">
        <v>254425.05514188003</v>
      </c>
      <c r="N1178" s="26">
        <v>0</v>
      </c>
      <c r="O1178" s="26">
        <v>0</v>
      </c>
      <c r="P1178" s="26">
        <v>0</v>
      </c>
      <c r="Q1178" s="26">
        <v>0</v>
      </c>
      <c r="R1178" s="26">
        <v>0</v>
      </c>
      <c r="S1178" s="26">
        <v>554099.54780000006</v>
      </c>
      <c r="T1178" s="1">
        <v>61088.724600000001</v>
      </c>
      <c r="U1178" s="112">
        <v>117564.84161464</v>
      </c>
      <c r="V1178" s="172"/>
    </row>
    <row r="1179" spans="1:22" ht="15" customHeight="1" x14ac:dyDescent="0.25">
      <c r="A1179" s="4">
        <f t="shared" si="76"/>
        <v>1151</v>
      </c>
      <c r="B1179" s="22">
        <f t="shared" si="76"/>
        <v>207</v>
      </c>
      <c r="C1179" s="2" t="s">
        <v>550</v>
      </c>
      <c r="D1179" s="2" t="s">
        <v>890</v>
      </c>
      <c r="E1179" s="173" t="s">
        <v>1394</v>
      </c>
      <c r="F1179" s="24">
        <v>4721007.54</v>
      </c>
      <c r="G1179" s="26">
        <v>1973233.607478</v>
      </c>
      <c r="H1179" s="26">
        <v>702775.15081200004</v>
      </c>
      <c r="I1179" s="26">
        <v>262983.98292599997</v>
      </c>
      <c r="J1179" s="26">
        <v>1108139.493636</v>
      </c>
      <c r="K1179" s="26">
        <v>0</v>
      </c>
      <c r="L1179" s="26"/>
      <c r="M1179" s="26">
        <v>458841.54472800001</v>
      </c>
      <c r="N1179" s="26">
        <v>0</v>
      </c>
      <c r="O1179" s="26">
        <v>0</v>
      </c>
      <c r="P1179" s="26">
        <v>0</v>
      </c>
      <c r="Q1179" s="26">
        <v>0</v>
      </c>
      <c r="R1179" s="26">
        <v>0</v>
      </c>
      <c r="S1179" s="26">
        <v>86497.24</v>
      </c>
      <c r="T1179" s="1">
        <v>30000</v>
      </c>
      <c r="U1179" s="112">
        <v>98536.520419999972</v>
      </c>
      <c r="V1179" s="172"/>
    </row>
    <row r="1180" spans="1:22" ht="15" customHeight="1" x14ac:dyDescent="0.25">
      <c r="A1180" s="4">
        <f t="shared" si="76"/>
        <v>1152</v>
      </c>
      <c r="B1180" s="22">
        <f t="shared" si="76"/>
        <v>208</v>
      </c>
      <c r="C1180" s="2" t="s">
        <v>176</v>
      </c>
      <c r="D1180" s="2" t="s">
        <v>891</v>
      </c>
      <c r="E1180" s="173" t="s">
        <v>1394</v>
      </c>
      <c r="F1180" s="24">
        <v>4469720.9400000004</v>
      </c>
      <c r="G1180" s="26">
        <v>1751498.5321852199</v>
      </c>
      <c r="H1180" s="26">
        <v>1065762.0143784601</v>
      </c>
      <c r="I1180" s="26">
        <v>502187.45163425995</v>
      </c>
      <c r="J1180" s="26">
        <v>427977.46190892003</v>
      </c>
      <c r="K1180" s="26">
        <v>0</v>
      </c>
      <c r="L1180" s="26"/>
      <c r="M1180" s="26">
        <v>186156.94426056001</v>
      </c>
      <c r="N1180" s="26">
        <v>0</v>
      </c>
      <c r="O1180" s="26">
        <v>0</v>
      </c>
      <c r="P1180" s="26">
        <v>0</v>
      </c>
      <c r="Q1180" s="26">
        <v>0</v>
      </c>
      <c r="R1180" s="26">
        <v>0</v>
      </c>
      <c r="S1180" s="26">
        <v>405421.84589999996</v>
      </c>
      <c r="T1180" s="1">
        <v>44697.209399999992</v>
      </c>
      <c r="U1180" s="112">
        <v>86019.480332579988</v>
      </c>
      <c r="V1180" s="172"/>
    </row>
    <row r="1181" spans="1:22" ht="15" customHeight="1" x14ac:dyDescent="0.25">
      <c r="A1181" s="4">
        <f t="shared" si="76"/>
        <v>1153</v>
      </c>
      <c r="B1181" s="22">
        <f t="shared" si="76"/>
        <v>209</v>
      </c>
      <c r="C1181" s="2" t="s">
        <v>176</v>
      </c>
      <c r="D1181" s="2" t="s">
        <v>892</v>
      </c>
      <c r="E1181" s="173" t="s">
        <v>1394</v>
      </c>
      <c r="F1181" s="24">
        <v>2736423.6599999997</v>
      </c>
      <c r="G1181" s="26">
        <v>1072291.1104705799</v>
      </c>
      <c r="H1181" s="26">
        <v>652473.92621670011</v>
      </c>
      <c r="I1181" s="26">
        <v>307445.96072232001</v>
      </c>
      <c r="J1181" s="26">
        <v>262013.59455431998</v>
      </c>
      <c r="K1181" s="26">
        <v>0</v>
      </c>
      <c r="L1181" s="26"/>
      <c r="M1181" s="26">
        <v>113967.79944983998</v>
      </c>
      <c r="N1181" s="26">
        <v>0</v>
      </c>
      <c r="O1181" s="26">
        <v>0</v>
      </c>
      <c r="P1181" s="26">
        <v>0</v>
      </c>
      <c r="Q1181" s="26">
        <v>0</v>
      </c>
      <c r="R1181" s="26">
        <v>0</v>
      </c>
      <c r="S1181" s="26">
        <v>248204.74180000002</v>
      </c>
      <c r="T1181" s="1">
        <v>27364.236599999997</v>
      </c>
      <c r="U1181" s="112">
        <v>52662.290186240003</v>
      </c>
      <c r="V1181" s="172"/>
    </row>
    <row r="1182" spans="1:22" ht="15" customHeight="1" x14ac:dyDescent="0.25">
      <c r="A1182" s="4">
        <f t="shared" ref="A1182:B1197" si="77">+A1181+1</f>
        <v>1154</v>
      </c>
      <c r="B1182" s="22">
        <f t="shared" si="77"/>
        <v>210</v>
      </c>
      <c r="C1182" s="2" t="s">
        <v>176</v>
      </c>
      <c r="D1182" s="2" t="s">
        <v>893</v>
      </c>
      <c r="E1182" s="173" t="s">
        <v>1394</v>
      </c>
      <c r="F1182" s="24">
        <v>3813311.24</v>
      </c>
      <c r="G1182" s="26">
        <v>2150190.8694575401</v>
      </c>
      <c r="H1182" s="26">
        <v>760761.90151710005</v>
      </c>
      <c r="I1182" s="26">
        <v>380042.30206949997</v>
      </c>
      <c r="J1182" s="26">
        <v>0</v>
      </c>
      <c r="K1182" s="26">
        <v>0</v>
      </c>
      <c r="L1182" s="26"/>
      <c r="M1182" s="26">
        <v>85315.658345399992</v>
      </c>
      <c r="N1182" s="26">
        <v>0</v>
      </c>
      <c r="O1182" s="26">
        <v>0</v>
      </c>
      <c r="P1182" s="26">
        <v>0</v>
      </c>
      <c r="Q1182" s="26">
        <v>0</v>
      </c>
      <c r="R1182" s="26">
        <v>0</v>
      </c>
      <c r="S1182" s="26">
        <v>325034.3187</v>
      </c>
      <c r="T1182" s="1">
        <v>38133.112399999998</v>
      </c>
      <c r="U1182" s="112">
        <v>73833.077510459989</v>
      </c>
      <c r="V1182" s="172"/>
    </row>
    <row r="1183" spans="1:22" ht="15" customHeight="1" x14ac:dyDescent="0.25">
      <c r="A1183" s="4">
        <f t="shared" si="77"/>
        <v>1155</v>
      </c>
      <c r="B1183" s="22">
        <f t="shared" si="77"/>
        <v>211</v>
      </c>
      <c r="C1183" s="2" t="s">
        <v>177</v>
      </c>
      <c r="D1183" s="2" t="s">
        <v>894</v>
      </c>
      <c r="E1183" s="173" t="s">
        <v>1394</v>
      </c>
      <c r="F1183" s="24">
        <v>6506878.9714417215</v>
      </c>
      <c r="G1183" s="26">
        <v>550430.15727000008</v>
      </c>
      <c r="H1183" s="26">
        <v>322388.25187799998</v>
      </c>
      <c r="I1183" s="26">
        <v>79293.599574000007</v>
      </c>
      <c r="J1183" s="26">
        <v>620003.78298600006</v>
      </c>
      <c r="K1183" s="26">
        <v>0</v>
      </c>
      <c r="L1183" s="26"/>
      <c r="M1183" s="26">
        <v>238419.90946200001</v>
      </c>
      <c r="N1183" s="26">
        <v>0</v>
      </c>
      <c r="O1183" s="26">
        <v>1916481.53046</v>
      </c>
      <c r="P1183" s="26">
        <v>0</v>
      </c>
      <c r="Q1183" s="26">
        <v>0</v>
      </c>
      <c r="R1183" s="26">
        <v>2447517.9299340001</v>
      </c>
      <c r="S1183" s="26">
        <v>152771.3414732501</v>
      </c>
      <c r="T1183" s="1">
        <v>44547.89</v>
      </c>
      <c r="U1183" s="112">
        <v>135024.5784044725</v>
      </c>
      <c r="V1183" s="172"/>
    </row>
    <row r="1184" spans="1:22" ht="15" customHeight="1" x14ac:dyDescent="0.25">
      <c r="A1184" s="4">
        <f t="shared" si="77"/>
        <v>1156</v>
      </c>
      <c r="B1184" s="22">
        <f t="shared" si="77"/>
        <v>212</v>
      </c>
      <c r="C1184" s="2" t="s">
        <v>177</v>
      </c>
      <c r="D1184" s="2" t="s">
        <v>895</v>
      </c>
      <c r="E1184" s="173" t="s">
        <v>1394</v>
      </c>
      <c r="F1184" s="24">
        <v>8546292.5500000007</v>
      </c>
      <c r="G1184" s="26">
        <v>0</v>
      </c>
      <c r="H1184" s="26">
        <v>0</v>
      </c>
      <c r="I1184" s="26">
        <v>0</v>
      </c>
      <c r="J1184" s="26">
        <v>0</v>
      </c>
      <c r="K1184" s="26">
        <v>0</v>
      </c>
      <c r="L1184" s="26"/>
      <c r="M1184" s="26">
        <v>0</v>
      </c>
      <c r="N1184" s="26">
        <v>0</v>
      </c>
      <c r="O1184" s="26">
        <v>7527061.7004870009</v>
      </c>
      <c r="P1184" s="26">
        <v>0</v>
      </c>
      <c r="Q1184" s="26">
        <v>0</v>
      </c>
      <c r="R1184" s="26">
        <v>0</v>
      </c>
      <c r="S1184" s="26">
        <v>769166.32949999999</v>
      </c>
      <c r="T1184" s="1">
        <v>85462.925500000012</v>
      </c>
      <c r="U1184" s="112">
        <v>164601.59451300002</v>
      </c>
      <c r="V1184" s="172"/>
    </row>
    <row r="1185" spans="1:22" ht="15" customHeight="1" x14ac:dyDescent="0.25">
      <c r="A1185" s="4">
        <f t="shared" si="77"/>
        <v>1157</v>
      </c>
      <c r="B1185" s="22">
        <f t="shared" si="77"/>
        <v>213</v>
      </c>
      <c r="C1185" s="2" t="s">
        <v>177</v>
      </c>
      <c r="D1185" s="2" t="s">
        <v>896</v>
      </c>
      <c r="E1185" s="173" t="s">
        <v>1394</v>
      </c>
      <c r="F1185" s="24">
        <v>9177190.3899999987</v>
      </c>
      <c r="G1185" s="26">
        <v>0</v>
      </c>
      <c r="H1185" s="26">
        <v>0</v>
      </c>
      <c r="I1185" s="26">
        <v>0</v>
      </c>
      <c r="J1185" s="26">
        <v>0</v>
      </c>
      <c r="K1185" s="26">
        <v>0</v>
      </c>
      <c r="L1185" s="26"/>
      <c r="M1185" s="26">
        <v>0</v>
      </c>
      <c r="N1185" s="26">
        <v>0</v>
      </c>
      <c r="O1185" s="26">
        <v>3228608.4326160001</v>
      </c>
      <c r="P1185" s="26">
        <v>0</v>
      </c>
      <c r="Q1185" s="26">
        <v>5622908.264568001</v>
      </c>
      <c r="R1185" s="26">
        <v>0</v>
      </c>
      <c r="S1185" s="26">
        <v>102108.95</v>
      </c>
      <c r="T1185" s="1">
        <v>30000</v>
      </c>
      <c r="U1185" s="112">
        <v>193564.74281600001</v>
      </c>
      <c r="V1185" s="172"/>
    </row>
    <row r="1186" spans="1:22" ht="15" customHeight="1" x14ac:dyDescent="0.25">
      <c r="A1186" s="4">
        <f t="shared" si="77"/>
        <v>1158</v>
      </c>
      <c r="B1186" s="22">
        <f t="shared" si="77"/>
        <v>214</v>
      </c>
      <c r="C1186" s="2" t="s">
        <v>177</v>
      </c>
      <c r="D1186" s="2" t="s">
        <v>897</v>
      </c>
      <c r="E1186" s="173" t="s">
        <v>1394</v>
      </c>
      <c r="F1186" s="24">
        <v>9763228.4400000013</v>
      </c>
      <c r="G1186" s="26">
        <v>2669028.4044900006</v>
      </c>
      <c r="H1186" s="26">
        <v>948585.18325200002</v>
      </c>
      <c r="I1186" s="26">
        <v>360421.01243399997</v>
      </c>
      <c r="J1186" s="26">
        <v>1498635.7024380001</v>
      </c>
      <c r="K1186" s="26">
        <v>0</v>
      </c>
      <c r="L1186" s="26"/>
      <c r="M1186" s="26">
        <v>617800.70973600005</v>
      </c>
      <c r="N1186" s="26">
        <v>0</v>
      </c>
      <c r="O1186" s="26">
        <v>3275289.6489599999</v>
      </c>
      <c r="P1186" s="26">
        <v>0</v>
      </c>
      <c r="Q1186" s="26">
        <v>0</v>
      </c>
      <c r="R1186" s="26">
        <v>0</v>
      </c>
      <c r="S1186" s="26">
        <v>158570.09</v>
      </c>
      <c r="T1186" s="1">
        <v>30000</v>
      </c>
      <c r="U1186" s="112">
        <v>204897.68869000004</v>
      </c>
      <c r="V1186" s="172"/>
    </row>
    <row r="1187" spans="1:22" ht="15" customHeight="1" x14ac:dyDescent="0.25">
      <c r="A1187" s="4">
        <f t="shared" si="77"/>
        <v>1159</v>
      </c>
      <c r="B1187" s="22">
        <f t="shared" si="77"/>
        <v>215</v>
      </c>
      <c r="C1187" s="2" t="s">
        <v>177</v>
      </c>
      <c r="D1187" s="2" t="s">
        <v>898</v>
      </c>
      <c r="E1187" s="173" t="s">
        <v>1394</v>
      </c>
      <c r="F1187" s="24">
        <v>6522910.4644847969</v>
      </c>
      <c r="G1187" s="26">
        <v>1778097.3521640003</v>
      </c>
      <c r="H1187" s="26">
        <v>630651.76322400011</v>
      </c>
      <c r="I1187" s="26">
        <v>236349.31908000002</v>
      </c>
      <c r="J1187" s="26">
        <v>995804.71767000004</v>
      </c>
      <c r="K1187" s="26">
        <v>0</v>
      </c>
      <c r="L1187" s="26"/>
      <c r="M1187" s="26">
        <v>412758.83035800001</v>
      </c>
      <c r="N1187" s="26">
        <v>0</v>
      </c>
      <c r="O1187" s="26">
        <v>2168239.2001200002</v>
      </c>
      <c r="P1187" s="26">
        <v>0</v>
      </c>
      <c r="Q1187" s="26">
        <v>0</v>
      </c>
      <c r="R1187" s="26">
        <v>0</v>
      </c>
      <c r="S1187" s="26">
        <v>134948.90458286961</v>
      </c>
      <c r="T1187" s="1">
        <v>30000</v>
      </c>
      <c r="U1187" s="112">
        <v>136060.3772859266</v>
      </c>
      <c r="V1187" s="172"/>
    </row>
    <row r="1188" spans="1:22" ht="15" customHeight="1" x14ac:dyDescent="0.25">
      <c r="A1188" s="4">
        <f t="shared" si="77"/>
        <v>1160</v>
      </c>
      <c r="B1188" s="22">
        <f t="shared" si="77"/>
        <v>216</v>
      </c>
      <c r="C1188" s="2" t="s">
        <v>177</v>
      </c>
      <c r="D1188" s="2" t="s">
        <v>899</v>
      </c>
      <c r="E1188" s="173" t="s">
        <v>1394</v>
      </c>
      <c r="F1188" s="24">
        <v>3240124.1300000008</v>
      </c>
      <c r="G1188" s="26">
        <v>1348788.2037420003</v>
      </c>
      <c r="H1188" s="26">
        <v>473113.91685599997</v>
      </c>
      <c r="I1188" s="26">
        <v>175463.117004</v>
      </c>
      <c r="J1188" s="26">
        <v>752886.86902799993</v>
      </c>
      <c r="K1188" s="26">
        <v>0</v>
      </c>
      <c r="L1188" s="26"/>
      <c r="M1188" s="26">
        <v>314912.34482400003</v>
      </c>
      <c r="N1188" s="26">
        <v>0</v>
      </c>
      <c r="O1188" s="26">
        <v>0</v>
      </c>
      <c r="P1188" s="26">
        <v>0</v>
      </c>
      <c r="Q1188" s="26">
        <v>0</v>
      </c>
      <c r="R1188" s="26">
        <v>0</v>
      </c>
      <c r="S1188" s="26">
        <v>77930.740000000005</v>
      </c>
      <c r="T1188" s="1">
        <v>30000</v>
      </c>
      <c r="U1188" s="112">
        <v>67028.93854599999</v>
      </c>
      <c r="V1188" s="172"/>
    </row>
    <row r="1189" spans="1:22" ht="15" customHeight="1" x14ac:dyDescent="0.25">
      <c r="A1189" s="4">
        <f t="shared" si="77"/>
        <v>1161</v>
      </c>
      <c r="B1189" s="22">
        <f t="shared" si="77"/>
        <v>217</v>
      </c>
      <c r="C1189" s="2" t="s">
        <v>177</v>
      </c>
      <c r="D1189" s="2" t="s">
        <v>900</v>
      </c>
      <c r="E1189" s="173" t="s">
        <v>1394</v>
      </c>
      <c r="F1189" s="24">
        <v>5362846.12</v>
      </c>
      <c r="G1189" s="26">
        <v>1457536.440066</v>
      </c>
      <c r="H1189" s="26">
        <v>513980.60515199997</v>
      </c>
      <c r="I1189" s="26">
        <v>191902.28568</v>
      </c>
      <c r="J1189" s="26">
        <v>815079.306384</v>
      </c>
      <c r="K1189" s="26">
        <v>0</v>
      </c>
      <c r="L1189" s="26"/>
      <c r="M1189" s="26">
        <v>339351.90122400003</v>
      </c>
      <c r="N1189" s="26">
        <v>0</v>
      </c>
      <c r="O1189" s="26">
        <v>1779244.1637180001</v>
      </c>
      <c r="P1189" s="26">
        <v>0</v>
      </c>
      <c r="Q1189" s="26">
        <v>0</v>
      </c>
      <c r="R1189" s="26">
        <v>0</v>
      </c>
      <c r="S1189" s="26">
        <v>124288.28</v>
      </c>
      <c r="T1189" s="1">
        <v>30000</v>
      </c>
      <c r="U1189" s="112">
        <v>111463.137776</v>
      </c>
      <c r="V1189" s="172"/>
    </row>
    <row r="1190" spans="1:22" ht="15" customHeight="1" x14ac:dyDescent="0.25">
      <c r="A1190" s="4">
        <f t="shared" si="77"/>
        <v>1162</v>
      </c>
      <c r="B1190" s="22">
        <f t="shared" si="77"/>
        <v>218</v>
      </c>
      <c r="C1190" s="2" t="s">
        <v>177</v>
      </c>
      <c r="D1190" s="2" t="s">
        <v>901</v>
      </c>
      <c r="E1190" s="173" t="s">
        <v>1394</v>
      </c>
      <c r="F1190" s="24">
        <v>3442309.57</v>
      </c>
      <c r="G1190" s="26">
        <v>0</v>
      </c>
      <c r="H1190" s="26">
        <v>0</v>
      </c>
      <c r="I1190" s="26">
        <v>0</v>
      </c>
      <c r="J1190" s="26">
        <v>0</v>
      </c>
      <c r="K1190" s="26">
        <v>0</v>
      </c>
      <c r="L1190" s="26"/>
      <c r="M1190" s="26">
        <v>0</v>
      </c>
      <c r="N1190" s="26">
        <v>0</v>
      </c>
      <c r="O1190" s="26">
        <v>3285461.8618650348</v>
      </c>
      <c r="P1190" s="26">
        <v>0</v>
      </c>
      <c r="Q1190" s="26">
        <v>0</v>
      </c>
      <c r="R1190" s="26">
        <v>0</v>
      </c>
      <c r="S1190" s="26">
        <v>55001.311400945284</v>
      </c>
      <c r="T1190" s="1">
        <v>30000</v>
      </c>
      <c r="U1190" s="112">
        <v>71846.396734019771</v>
      </c>
      <c r="V1190" s="172"/>
    </row>
    <row r="1191" spans="1:22" ht="15" customHeight="1" x14ac:dyDescent="0.25">
      <c r="A1191" s="4">
        <f t="shared" si="77"/>
        <v>1163</v>
      </c>
      <c r="B1191" s="22">
        <f t="shared" si="77"/>
        <v>219</v>
      </c>
      <c r="C1191" s="2" t="s">
        <v>177</v>
      </c>
      <c r="D1191" s="2" t="s">
        <v>902</v>
      </c>
      <c r="E1191" s="173" t="s">
        <v>1394</v>
      </c>
      <c r="F1191" s="24">
        <v>8281653.2599999998</v>
      </c>
      <c r="G1191" s="26">
        <v>0</v>
      </c>
      <c r="H1191" s="26">
        <v>0</v>
      </c>
      <c r="I1191" s="26">
        <v>0</v>
      </c>
      <c r="J1191" s="26">
        <v>0</v>
      </c>
      <c r="K1191" s="26">
        <v>0</v>
      </c>
      <c r="L1191" s="26"/>
      <c r="M1191" s="26">
        <v>0</v>
      </c>
      <c r="N1191" s="26">
        <v>0</v>
      </c>
      <c r="O1191" s="26">
        <v>7293983.2922124006</v>
      </c>
      <c r="P1191" s="26">
        <v>0</v>
      </c>
      <c r="Q1191" s="26">
        <v>0</v>
      </c>
      <c r="R1191" s="26">
        <v>0</v>
      </c>
      <c r="S1191" s="26">
        <v>745348.79339999997</v>
      </c>
      <c r="T1191" s="1">
        <v>82816.532600000006</v>
      </c>
      <c r="U1191" s="112">
        <v>159504.64178760001</v>
      </c>
      <c r="V1191" s="172"/>
    </row>
    <row r="1192" spans="1:22" ht="15" customHeight="1" x14ac:dyDescent="0.25">
      <c r="A1192" s="4">
        <f t="shared" si="77"/>
        <v>1164</v>
      </c>
      <c r="B1192" s="22">
        <f t="shared" si="77"/>
        <v>220</v>
      </c>
      <c r="C1192" s="2" t="s">
        <v>177</v>
      </c>
      <c r="D1192" s="2" t="s">
        <v>903</v>
      </c>
      <c r="E1192" s="173" t="s">
        <v>1394</v>
      </c>
      <c r="F1192" s="24">
        <v>3470564.36</v>
      </c>
      <c r="G1192" s="26">
        <v>0</v>
      </c>
      <c r="H1192" s="26">
        <v>0</v>
      </c>
      <c r="I1192" s="26">
        <v>0</v>
      </c>
      <c r="J1192" s="26">
        <v>0</v>
      </c>
      <c r="K1192" s="26">
        <v>0</v>
      </c>
      <c r="L1192" s="26"/>
      <c r="M1192" s="26">
        <v>0</v>
      </c>
      <c r="N1192" s="26">
        <v>0</v>
      </c>
      <c r="O1192" s="26">
        <v>3312957.9103739997</v>
      </c>
      <c r="P1192" s="26">
        <v>0</v>
      </c>
      <c r="Q1192" s="26">
        <v>0</v>
      </c>
      <c r="R1192" s="26">
        <v>0</v>
      </c>
      <c r="S1192" s="26">
        <v>55158.77</v>
      </c>
      <c r="T1192" s="1">
        <v>30000</v>
      </c>
      <c r="U1192" s="112">
        <v>72447.679625999997</v>
      </c>
      <c r="V1192" s="172"/>
    </row>
    <row r="1193" spans="1:22" ht="15" customHeight="1" x14ac:dyDescent="0.25">
      <c r="A1193" s="4">
        <f t="shared" si="77"/>
        <v>1165</v>
      </c>
      <c r="B1193" s="22">
        <f t="shared" si="77"/>
        <v>221</v>
      </c>
      <c r="C1193" s="2" t="s">
        <v>177</v>
      </c>
      <c r="D1193" s="2" t="s">
        <v>904</v>
      </c>
      <c r="E1193" s="173" t="s">
        <v>1394</v>
      </c>
      <c r="F1193" s="24">
        <v>1490995.33</v>
      </c>
      <c r="G1193" s="26">
        <v>0</v>
      </c>
      <c r="H1193" s="26">
        <v>0</v>
      </c>
      <c r="I1193" s="26">
        <v>0</v>
      </c>
      <c r="J1193" s="26">
        <v>0</v>
      </c>
      <c r="K1193" s="26">
        <v>0</v>
      </c>
      <c r="L1193" s="26"/>
      <c r="M1193" s="26">
        <v>0</v>
      </c>
      <c r="N1193" s="26">
        <v>0</v>
      </c>
      <c r="O1193" s="26">
        <v>1376663.292018</v>
      </c>
      <c r="P1193" s="26">
        <v>0</v>
      </c>
      <c r="Q1193" s="26">
        <v>0</v>
      </c>
      <c r="R1193" s="26">
        <v>0</v>
      </c>
      <c r="S1193" s="26">
        <v>54227.199999999997</v>
      </c>
      <c r="T1193" s="1">
        <v>30000</v>
      </c>
      <c r="U1193" s="112">
        <v>30104.837982000005</v>
      </c>
      <c r="V1193" s="172"/>
    </row>
    <row r="1194" spans="1:22" ht="15" customHeight="1" x14ac:dyDescent="0.25">
      <c r="A1194" s="4">
        <f t="shared" si="77"/>
        <v>1166</v>
      </c>
      <c r="B1194" s="22">
        <f t="shared" si="77"/>
        <v>222</v>
      </c>
      <c r="C1194" s="2" t="s">
        <v>177</v>
      </c>
      <c r="D1194" s="2" t="s">
        <v>905</v>
      </c>
      <c r="E1194" s="173" t="s">
        <v>1394</v>
      </c>
      <c r="F1194" s="24">
        <v>9497938.540000001</v>
      </c>
      <c r="G1194" s="26">
        <v>2595073.0874880003</v>
      </c>
      <c r="H1194" s="26">
        <v>921354.91408799996</v>
      </c>
      <c r="I1194" s="26">
        <v>349919.21546400001</v>
      </c>
      <c r="J1194" s="26">
        <v>1456726.227768</v>
      </c>
      <c r="K1194" s="26">
        <v>0</v>
      </c>
      <c r="L1194" s="26"/>
      <c r="M1194" s="26">
        <v>600978.17450999992</v>
      </c>
      <c r="N1194" s="26">
        <v>0</v>
      </c>
      <c r="O1194" s="26">
        <v>3182716.2516660001</v>
      </c>
      <c r="P1194" s="26">
        <v>0</v>
      </c>
      <c r="Q1194" s="26">
        <v>0</v>
      </c>
      <c r="R1194" s="26">
        <v>0</v>
      </c>
      <c r="S1194" s="26">
        <v>161464.1</v>
      </c>
      <c r="T1194" s="1">
        <v>30560</v>
      </c>
      <c r="U1194" s="112">
        <v>199146.56901599999</v>
      </c>
      <c r="V1194" s="172"/>
    </row>
    <row r="1195" spans="1:22" ht="15" customHeight="1" x14ac:dyDescent="0.25">
      <c r="A1195" s="4">
        <f t="shared" si="77"/>
        <v>1167</v>
      </c>
      <c r="B1195" s="22">
        <f t="shared" si="77"/>
        <v>223</v>
      </c>
      <c r="C1195" s="2" t="s">
        <v>550</v>
      </c>
      <c r="D1195" s="2" t="s">
        <v>906</v>
      </c>
      <c r="E1195" s="173" t="s">
        <v>1394</v>
      </c>
      <c r="F1195" s="24">
        <v>5431560.5600000005</v>
      </c>
      <c r="G1195" s="26">
        <v>2128403.6521729799</v>
      </c>
      <c r="H1195" s="26">
        <v>1295103.42453324</v>
      </c>
      <c r="I1195" s="26">
        <v>610253.22044064</v>
      </c>
      <c r="J1195" s="26">
        <v>520073.96021784004</v>
      </c>
      <c r="K1195" s="26">
        <v>0</v>
      </c>
      <c r="L1195" s="26"/>
      <c r="M1195" s="26">
        <v>226216.07128596</v>
      </c>
      <c r="N1195" s="26">
        <v>0</v>
      </c>
      <c r="O1195" s="26">
        <v>0</v>
      </c>
      <c r="P1195" s="26">
        <v>0</v>
      </c>
      <c r="Q1195" s="26">
        <v>0</v>
      </c>
      <c r="R1195" s="26">
        <v>0</v>
      </c>
      <c r="S1195" s="26">
        <v>492664.6063000001</v>
      </c>
      <c r="T1195" s="1">
        <v>54315.60560000001</v>
      </c>
      <c r="U1195" s="112">
        <v>104530.01944934</v>
      </c>
      <c r="V1195" s="172"/>
    </row>
    <row r="1196" spans="1:22" ht="15" customHeight="1" x14ac:dyDescent="0.25">
      <c r="A1196" s="4">
        <f t="shared" si="77"/>
        <v>1168</v>
      </c>
      <c r="B1196" s="22">
        <f t="shared" si="77"/>
        <v>224</v>
      </c>
      <c r="C1196" s="2" t="s">
        <v>580</v>
      </c>
      <c r="D1196" s="2" t="s">
        <v>581</v>
      </c>
      <c r="E1196" s="173" t="s">
        <v>1394</v>
      </c>
      <c r="F1196" s="24">
        <v>8963653.0500000007</v>
      </c>
      <c r="G1196" s="26">
        <v>0</v>
      </c>
      <c r="H1196" s="26">
        <v>0</v>
      </c>
      <c r="I1196" s="26">
        <v>0</v>
      </c>
      <c r="J1196" s="26">
        <v>0</v>
      </c>
      <c r="K1196" s="26">
        <v>0</v>
      </c>
      <c r="L1196" s="26">
        <v>0</v>
      </c>
      <c r="M1196" s="26">
        <v>0</v>
      </c>
      <c r="N1196" s="26">
        <v>0</v>
      </c>
      <c r="O1196" s="26">
        <v>0</v>
      </c>
      <c r="P1196" s="26">
        <v>0</v>
      </c>
      <c r="Q1196" s="26">
        <v>4051921.5615765597</v>
      </c>
      <c r="R1196" s="26">
        <v>3755007.9169331403</v>
      </c>
      <c r="S1196" s="26">
        <v>896365.30499999993</v>
      </c>
      <c r="T1196" s="1">
        <v>89636.530500000008</v>
      </c>
      <c r="U1196" s="112">
        <v>170721.73599030002</v>
      </c>
      <c r="V1196" s="172"/>
    </row>
    <row r="1197" spans="1:22" ht="15" customHeight="1" x14ac:dyDescent="0.25">
      <c r="A1197" s="4">
        <f t="shared" si="77"/>
        <v>1169</v>
      </c>
      <c r="B1197" s="22">
        <f t="shared" si="77"/>
        <v>225</v>
      </c>
      <c r="C1197" s="2" t="s">
        <v>582</v>
      </c>
      <c r="D1197" s="2" t="s">
        <v>584</v>
      </c>
      <c r="E1197" s="173" t="s">
        <v>1394</v>
      </c>
      <c r="F1197" s="24">
        <v>2064071.7658937376</v>
      </c>
      <c r="G1197" s="26">
        <v>0</v>
      </c>
      <c r="H1197" s="26">
        <v>0</v>
      </c>
      <c r="I1197" s="26">
        <v>0</v>
      </c>
      <c r="J1197" s="26">
        <v>1737114.5418891059</v>
      </c>
      <c r="K1197" s="26">
        <v>0</v>
      </c>
      <c r="L1197" s="26"/>
      <c r="M1197" s="26">
        <v>0</v>
      </c>
      <c r="N1197" s="26">
        <v>0</v>
      </c>
      <c r="O1197" s="26">
        <v>0</v>
      </c>
      <c r="P1197" s="26">
        <v>0</v>
      </c>
      <c r="Q1197" s="26">
        <v>0</v>
      </c>
      <c r="R1197" s="26">
        <v>0</v>
      </c>
      <c r="S1197" s="26">
        <v>268329.32956618589</v>
      </c>
      <c r="T1197" s="1">
        <v>20640.717658937378</v>
      </c>
      <c r="U1197" s="112">
        <v>37987.176779508351</v>
      </c>
      <c r="V1197" s="172"/>
    </row>
    <row r="1198" spans="1:22" ht="15" customHeight="1" x14ac:dyDescent="0.25">
      <c r="A1198" s="4">
        <f t="shared" ref="A1198:B1213" si="78">+A1197+1</f>
        <v>1170</v>
      </c>
      <c r="B1198" s="22">
        <f t="shared" si="78"/>
        <v>226</v>
      </c>
      <c r="C1198" s="2" t="s">
        <v>582</v>
      </c>
      <c r="D1198" s="2" t="s">
        <v>585</v>
      </c>
      <c r="E1198" s="173" t="s">
        <v>1394</v>
      </c>
      <c r="F1198" s="24">
        <v>2048840.6249735423</v>
      </c>
      <c r="G1198" s="26">
        <v>0</v>
      </c>
      <c r="H1198" s="26">
        <v>0</v>
      </c>
      <c r="I1198" s="26">
        <v>0</v>
      </c>
      <c r="J1198" s="26">
        <v>1724296.0746152333</v>
      </c>
      <c r="K1198" s="26">
        <v>0</v>
      </c>
      <c r="L1198" s="26"/>
      <c r="M1198" s="26">
        <v>0</v>
      </c>
      <c r="N1198" s="26">
        <v>0</v>
      </c>
      <c r="O1198" s="26">
        <v>0</v>
      </c>
      <c r="P1198" s="26">
        <v>0</v>
      </c>
      <c r="Q1198" s="26">
        <v>0</v>
      </c>
      <c r="R1198" s="26">
        <v>0</v>
      </c>
      <c r="S1198" s="26">
        <v>266349.28124656051</v>
      </c>
      <c r="T1198" s="1">
        <v>20488.406249735424</v>
      </c>
      <c r="U1198" s="112">
        <v>37706.862862013077</v>
      </c>
      <c r="V1198" s="172"/>
    </row>
    <row r="1199" spans="1:22" ht="15" customHeight="1" x14ac:dyDescent="0.25">
      <c r="A1199" s="4">
        <f t="shared" si="78"/>
        <v>1171</v>
      </c>
      <c r="B1199" s="22">
        <f t="shared" si="78"/>
        <v>227</v>
      </c>
      <c r="C1199" s="2" t="s">
        <v>582</v>
      </c>
      <c r="D1199" s="2" t="s">
        <v>587</v>
      </c>
      <c r="E1199" s="173" t="s">
        <v>1394</v>
      </c>
      <c r="F1199" s="24">
        <v>2470269.146593248</v>
      </c>
      <c r="G1199" s="26">
        <v>0</v>
      </c>
      <c r="H1199" s="26">
        <v>0</v>
      </c>
      <c r="I1199" s="26">
        <v>0</v>
      </c>
      <c r="J1199" s="26">
        <v>2078968.6326962912</v>
      </c>
      <c r="K1199" s="26">
        <v>0</v>
      </c>
      <c r="L1199" s="26"/>
      <c r="M1199" s="26">
        <v>0</v>
      </c>
      <c r="N1199" s="26">
        <v>0</v>
      </c>
      <c r="O1199" s="26">
        <v>0</v>
      </c>
      <c r="P1199" s="26">
        <v>0</v>
      </c>
      <c r="Q1199" s="26">
        <v>0</v>
      </c>
      <c r="R1199" s="26">
        <v>0</v>
      </c>
      <c r="S1199" s="26">
        <v>321134.98905712226</v>
      </c>
      <c r="T1199" s="1">
        <v>24702.691465932479</v>
      </c>
      <c r="U1199" s="112">
        <v>45462.83337390214</v>
      </c>
      <c r="V1199" s="172"/>
    </row>
    <row r="1200" spans="1:22" ht="15" customHeight="1" x14ac:dyDescent="0.25">
      <c r="A1200" s="4">
        <f t="shared" si="78"/>
        <v>1172</v>
      </c>
      <c r="B1200" s="22">
        <f t="shared" si="78"/>
        <v>228</v>
      </c>
      <c r="C1200" s="2" t="s">
        <v>582</v>
      </c>
      <c r="D1200" s="2" t="s">
        <v>589</v>
      </c>
      <c r="E1200" s="173" t="s">
        <v>1394</v>
      </c>
      <c r="F1200" s="24">
        <v>2493973.2400783203</v>
      </c>
      <c r="G1200" s="26">
        <v>0</v>
      </c>
      <c r="H1200" s="26">
        <v>0</v>
      </c>
      <c r="I1200" s="26">
        <v>0</v>
      </c>
      <c r="J1200" s="26">
        <v>2098917.9029569542</v>
      </c>
      <c r="K1200" s="26">
        <v>0</v>
      </c>
      <c r="L1200" s="26"/>
      <c r="M1200" s="26">
        <v>0</v>
      </c>
      <c r="N1200" s="26">
        <v>0</v>
      </c>
      <c r="O1200" s="26">
        <v>0</v>
      </c>
      <c r="P1200" s="26">
        <v>0</v>
      </c>
      <c r="Q1200" s="26">
        <v>0</v>
      </c>
      <c r="R1200" s="26">
        <v>0</v>
      </c>
      <c r="S1200" s="26">
        <v>324216.52121018164</v>
      </c>
      <c r="T1200" s="1">
        <v>24939.732400783203</v>
      </c>
      <c r="U1200" s="112">
        <v>45899.083510401404</v>
      </c>
      <c r="V1200" s="172"/>
    </row>
    <row r="1201" spans="1:22" ht="15" customHeight="1" x14ac:dyDescent="0.25">
      <c r="A1201" s="4">
        <f t="shared" si="78"/>
        <v>1173</v>
      </c>
      <c r="B1201" s="22">
        <f t="shared" si="78"/>
        <v>229</v>
      </c>
      <c r="C1201" s="2" t="s">
        <v>582</v>
      </c>
      <c r="D1201" s="2" t="s">
        <v>595</v>
      </c>
      <c r="E1201" s="173" t="s">
        <v>1394</v>
      </c>
      <c r="F1201" s="24">
        <v>2412370.6373999235</v>
      </c>
      <c r="G1201" s="26">
        <v>0</v>
      </c>
      <c r="H1201" s="26">
        <v>0</v>
      </c>
      <c r="I1201" s="26">
        <v>0</v>
      </c>
      <c r="J1201" s="26">
        <v>2030241.478953226</v>
      </c>
      <c r="K1201" s="26">
        <v>0</v>
      </c>
      <c r="L1201" s="26"/>
      <c r="M1201" s="26">
        <v>0</v>
      </c>
      <c r="N1201" s="26">
        <v>0</v>
      </c>
      <c r="O1201" s="26">
        <v>0</v>
      </c>
      <c r="P1201" s="26">
        <v>0</v>
      </c>
      <c r="Q1201" s="26">
        <v>0</v>
      </c>
      <c r="R1201" s="26">
        <v>0</v>
      </c>
      <c r="S1201" s="26">
        <v>313608.18286199</v>
      </c>
      <c r="T1201" s="1">
        <v>24123.70637399923</v>
      </c>
      <c r="U1201" s="112">
        <v>44397.269210708189</v>
      </c>
      <c r="V1201" s="172"/>
    </row>
    <row r="1202" spans="1:22" ht="15" customHeight="1" x14ac:dyDescent="0.25">
      <c r="A1202" s="4">
        <f t="shared" si="78"/>
        <v>1174</v>
      </c>
      <c r="B1202" s="22">
        <f t="shared" si="78"/>
        <v>230</v>
      </c>
      <c r="C1202" s="2" t="s">
        <v>582</v>
      </c>
      <c r="D1202" s="2" t="s">
        <v>596</v>
      </c>
      <c r="E1202" s="173" t="s">
        <v>1394</v>
      </c>
      <c r="F1202" s="24">
        <v>2509506.9864472612</v>
      </c>
      <c r="G1202" s="26">
        <v>0</v>
      </c>
      <c r="H1202" s="26">
        <v>0</v>
      </c>
      <c r="I1202" s="26">
        <v>0</v>
      </c>
      <c r="J1202" s="26">
        <v>2111991.0417660694</v>
      </c>
      <c r="K1202" s="26">
        <v>0</v>
      </c>
      <c r="L1202" s="26"/>
      <c r="M1202" s="26">
        <v>0</v>
      </c>
      <c r="N1202" s="26">
        <v>0</v>
      </c>
      <c r="O1202" s="26">
        <v>0</v>
      </c>
      <c r="P1202" s="26">
        <v>0</v>
      </c>
      <c r="Q1202" s="26">
        <v>0</v>
      </c>
      <c r="R1202" s="26">
        <v>0</v>
      </c>
      <c r="S1202" s="26">
        <v>326235.90823814389</v>
      </c>
      <c r="T1202" s="1">
        <v>25095.069864472607</v>
      </c>
      <c r="U1202" s="112">
        <v>46184.966578575404</v>
      </c>
      <c r="V1202" s="172"/>
    </row>
    <row r="1203" spans="1:22" ht="15" customHeight="1" x14ac:dyDescent="0.25">
      <c r="A1203" s="4">
        <f t="shared" si="78"/>
        <v>1175</v>
      </c>
      <c r="B1203" s="22">
        <f t="shared" si="78"/>
        <v>231</v>
      </c>
      <c r="C1203" s="2" t="s">
        <v>582</v>
      </c>
      <c r="D1203" s="2" t="s">
        <v>907</v>
      </c>
      <c r="E1203" s="173" t="s">
        <v>1394</v>
      </c>
      <c r="F1203" s="24">
        <v>1958621.6233209604</v>
      </c>
      <c r="G1203" s="26">
        <v>0</v>
      </c>
      <c r="H1203" s="26">
        <v>0</v>
      </c>
      <c r="I1203" s="26">
        <v>1705869.3373178835</v>
      </c>
      <c r="J1203" s="26">
        <v>0</v>
      </c>
      <c r="K1203" s="26">
        <v>0</v>
      </c>
      <c r="L1203" s="26"/>
      <c r="M1203" s="26">
        <v>0</v>
      </c>
      <c r="N1203" s="26">
        <v>0</v>
      </c>
      <c r="O1203" s="26">
        <v>0</v>
      </c>
      <c r="P1203" s="26">
        <v>0</v>
      </c>
      <c r="Q1203" s="26">
        <v>0</v>
      </c>
      <c r="R1203" s="26">
        <v>0</v>
      </c>
      <c r="S1203" s="26">
        <v>195862.16233209602</v>
      </c>
      <c r="T1203" s="1">
        <v>19586.216233209601</v>
      </c>
      <c r="U1203" s="112">
        <v>37303.907437771006</v>
      </c>
      <c r="V1203" s="172"/>
    </row>
    <row r="1204" spans="1:22" ht="15" customHeight="1" x14ac:dyDescent="0.25">
      <c r="A1204" s="4">
        <f t="shared" si="78"/>
        <v>1176</v>
      </c>
      <c r="B1204" s="22">
        <f t="shared" si="78"/>
        <v>232</v>
      </c>
      <c r="C1204" s="2" t="s">
        <v>582</v>
      </c>
      <c r="D1204" s="2" t="s">
        <v>908</v>
      </c>
      <c r="E1204" s="173" t="s">
        <v>1394</v>
      </c>
      <c r="F1204" s="24">
        <v>8816238.8611652162</v>
      </c>
      <c r="G1204" s="26">
        <v>4211114.5920837251</v>
      </c>
      <c r="H1204" s="26">
        <v>2542939.3447388657</v>
      </c>
      <c r="I1204" s="26">
        <v>1017036.5333214835</v>
      </c>
      <c r="J1204" s="26">
        <v>0</v>
      </c>
      <c r="K1204" s="26">
        <v>0</v>
      </c>
      <c r="L1204" s="26"/>
      <c r="M1204" s="26">
        <v>0</v>
      </c>
      <c r="N1204" s="26">
        <v>0</v>
      </c>
      <c r="O1204" s="26">
        <v>0</v>
      </c>
      <c r="P1204" s="26">
        <v>0</v>
      </c>
      <c r="Q1204" s="26">
        <v>0</v>
      </c>
      <c r="R1204" s="26">
        <v>0</v>
      </c>
      <c r="S1204" s="26">
        <v>787047.99294588482</v>
      </c>
      <c r="T1204" s="1">
        <v>88162.388611652161</v>
      </c>
      <c r="U1204" s="112">
        <v>169938.00946360437</v>
      </c>
      <c r="V1204" s="172"/>
    </row>
    <row r="1205" spans="1:22" ht="15" customHeight="1" x14ac:dyDescent="0.25">
      <c r="A1205" s="4">
        <f t="shared" si="78"/>
        <v>1177</v>
      </c>
      <c r="B1205" s="22">
        <f t="shared" si="78"/>
        <v>233</v>
      </c>
      <c r="C1205" s="2" t="s">
        <v>582</v>
      </c>
      <c r="D1205" s="2" t="s">
        <v>909</v>
      </c>
      <c r="E1205" s="173" t="s">
        <v>1394</v>
      </c>
      <c r="F1205" s="24">
        <v>6360267.7595478538</v>
      </c>
      <c r="G1205" s="26">
        <v>0</v>
      </c>
      <c r="H1205" s="26">
        <v>0</v>
      </c>
      <c r="I1205" s="26">
        <v>3320012.5520375175</v>
      </c>
      <c r="J1205" s="26">
        <v>2144673.8887888566</v>
      </c>
      <c r="K1205" s="26">
        <v>0</v>
      </c>
      <c r="L1205" s="26"/>
      <c r="M1205" s="26">
        <v>0</v>
      </c>
      <c r="N1205" s="26">
        <v>0</v>
      </c>
      <c r="O1205" s="26">
        <v>0</v>
      </c>
      <c r="P1205" s="26">
        <v>0</v>
      </c>
      <c r="Q1205" s="26">
        <v>0</v>
      </c>
      <c r="R1205" s="26">
        <v>0</v>
      </c>
      <c r="S1205" s="26">
        <v>712477.0165258738</v>
      </c>
      <c r="T1205" s="1">
        <v>63602.677595478541</v>
      </c>
      <c r="U1205" s="112">
        <v>119501.62460012714</v>
      </c>
      <c r="V1205" s="172"/>
    </row>
    <row r="1206" spans="1:22" ht="15" customHeight="1" x14ac:dyDescent="0.25">
      <c r="A1206" s="4">
        <f t="shared" si="78"/>
        <v>1178</v>
      </c>
      <c r="B1206" s="22">
        <f t="shared" si="78"/>
        <v>234</v>
      </c>
      <c r="C1206" s="2" t="s">
        <v>582</v>
      </c>
      <c r="D1206" s="2" t="s">
        <v>910</v>
      </c>
      <c r="E1206" s="173" t="s">
        <v>1394</v>
      </c>
      <c r="F1206" s="24">
        <v>1959828.6931142404</v>
      </c>
      <c r="G1206" s="26">
        <v>0</v>
      </c>
      <c r="H1206" s="26">
        <v>0</v>
      </c>
      <c r="I1206" s="26">
        <v>1706920.6395826202</v>
      </c>
      <c r="J1206" s="26">
        <v>0</v>
      </c>
      <c r="K1206" s="26">
        <v>0</v>
      </c>
      <c r="L1206" s="26"/>
      <c r="M1206" s="26">
        <v>0</v>
      </c>
      <c r="N1206" s="26">
        <v>0</v>
      </c>
      <c r="O1206" s="26">
        <v>0</v>
      </c>
      <c r="P1206" s="26">
        <v>0</v>
      </c>
      <c r="Q1206" s="26">
        <v>0</v>
      </c>
      <c r="R1206" s="26">
        <v>0</v>
      </c>
      <c r="S1206" s="26">
        <v>195982.86931142406</v>
      </c>
      <c r="T1206" s="1">
        <v>19598.286931142404</v>
      </c>
      <c r="U1206" s="112">
        <v>37326.897289053828</v>
      </c>
      <c r="V1206" s="172"/>
    </row>
    <row r="1207" spans="1:22" ht="15" customHeight="1" x14ac:dyDescent="0.25">
      <c r="A1207" s="4">
        <f t="shared" si="78"/>
        <v>1179</v>
      </c>
      <c r="B1207" s="22">
        <f t="shared" si="78"/>
        <v>235</v>
      </c>
      <c r="C1207" s="2" t="s">
        <v>582</v>
      </c>
      <c r="D1207" s="2" t="s">
        <v>911</v>
      </c>
      <c r="E1207" s="173" t="s">
        <v>1394</v>
      </c>
      <c r="F1207" s="24">
        <v>823749.40866816009</v>
      </c>
      <c r="G1207" s="26">
        <v>0</v>
      </c>
      <c r="H1207" s="26">
        <v>0</v>
      </c>
      <c r="I1207" s="26">
        <v>717447.84247716866</v>
      </c>
      <c r="J1207" s="26">
        <v>0</v>
      </c>
      <c r="K1207" s="26">
        <v>0</v>
      </c>
      <c r="L1207" s="26"/>
      <c r="M1207" s="26">
        <v>0</v>
      </c>
      <c r="N1207" s="26">
        <v>0</v>
      </c>
      <c r="O1207" s="26">
        <v>0</v>
      </c>
      <c r="P1207" s="26">
        <v>0</v>
      </c>
      <c r="Q1207" s="26">
        <v>0</v>
      </c>
      <c r="R1207" s="26">
        <v>0</v>
      </c>
      <c r="S1207" s="26">
        <v>82374.940866816018</v>
      </c>
      <c r="T1207" s="1">
        <v>8237.4940866816014</v>
      </c>
      <c r="U1207" s="112">
        <v>15689.131237493779</v>
      </c>
      <c r="V1207" s="172"/>
    </row>
    <row r="1208" spans="1:22" ht="15" customHeight="1" x14ac:dyDescent="0.25">
      <c r="A1208" s="4">
        <f t="shared" si="78"/>
        <v>1180</v>
      </c>
      <c r="B1208" s="22">
        <f t="shared" si="78"/>
        <v>236</v>
      </c>
      <c r="C1208" s="2" t="s">
        <v>582</v>
      </c>
      <c r="D1208" s="2" t="s">
        <v>912</v>
      </c>
      <c r="E1208" s="173" t="s">
        <v>1394</v>
      </c>
      <c r="F1208" s="24">
        <v>628529.26990464004</v>
      </c>
      <c r="G1208" s="26">
        <v>0</v>
      </c>
      <c r="H1208" s="26">
        <v>0</v>
      </c>
      <c r="I1208" s="26">
        <v>547420.0817405259</v>
      </c>
      <c r="J1208" s="26">
        <v>0</v>
      </c>
      <c r="K1208" s="26">
        <v>0</v>
      </c>
      <c r="L1208" s="26"/>
      <c r="M1208" s="26">
        <v>0</v>
      </c>
      <c r="N1208" s="26">
        <v>0</v>
      </c>
      <c r="O1208" s="26">
        <v>0</v>
      </c>
      <c r="P1208" s="26">
        <v>0</v>
      </c>
      <c r="Q1208" s="26">
        <v>0</v>
      </c>
      <c r="R1208" s="26">
        <v>0</v>
      </c>
      <c r="S1208" s="26">
        <v>62852.92699046401</v>
      </c>
      <c r="T1208" s="1">
        <v>6285.2926990464002</v>
      </c>
      <c r="U1208" s="112">
        <v>11970.968474603775</v>
      </c>
      <c r="V1208" s="172"/>
    </row>
    <row r="1209" spans="1:22" ht="15" customHeight="1" x14ac:dyDescent="0.25">
      <c r="A1209" s="4">
        <f t="shared" si="78"/>
        <v>1181</v>
      </c>
      <c r="B1209" s="22">
        <f t="shared" si="78"/>
        <v>237</v>
      </c>
      <c r="C1209" s="2" t="s">
        <v>582</v>
      </c>
      <c r="D1209" s="2" t="s">
        <v>913</v>
      </c>
      <c r="E1209" s="173" t="s">
        <v>1394</v>
      </c>
      <c r="F1209" s="24">
        <v>20902928.128522508</v>
      </c>
      <c r="G1209" s="26">
        <v>0</v>
      </c>
      <c r="H1209" s="26">
        <v>0</v>
      </c>
      <c r="I1209" s="26">
        <v>0</v>
      </c>
      <c r="J1209" s="26">
        <v>0</v>
      </c>
      <c r="K1209" s="26">
        <v>0</v>
      </c>
      <c r="L1209" s="26"/>
      <c r="M1209" s="26">
        <v>0</v>
      </c>
      <c r="N1209" s="26">
        <v>0</v>
      </c>
      <c r="O1209" s="26">
        <v>18410044.919914912</v>
      </c>
      <c r="P1209" s="26">
        <v>0</v>
      </c>
      <c r="Q1209" s="26">
        <v>0</v>
      </c>
      <c r="R1209" s="26">
        <v>0</v>
      </c>
      <c r="S1209" s="26">
        <v>1881263.5315670257</v>
      </c>
      <c r="T1209" s="1">
        <v>209029.28128522509</v>
      </c>
      <c r="U1209" s="112">
        <v>402590.39575534349</v>
      </c>
      <c r="V1209" s="172"/>
    </row>
    <row r="1210" spans="1:22" ht="15" customHeight="1" x14ac:dyDescent="0.25">
      <c r="A1210" s="4">
        <f t="shared" si="78"/>
        <v>1182</v>
      </c>
      <c r="B1210" s="22">
        <f t="shared" si="78"/>
        <v>238</v>
      </c>
      <c r="C1210" s="2" t="s">
        <v>582</v>
      </c>
      <c r="D1210" s="2" t="s">
        <v>914</v>
      </c>
      <c r="E1210" s="173" t="s">
        <v>1394</v>
      </c>
      <c r="F1210" s="24">
        <v>7495898.6137351692</v>
      </c>
      <c r="G1210" s="26">
        <v>2954908.2826843821</v>
      </c>
      <c r="H1210" s="26">
        <v>1784361.9231493648</v>
      </c>
      <c r="I1210" s="26">
        <v>713647.09042914386</v>
      </c>
      <c r="J1210" s="26">
        <v>0</v>
      </c>
      <c r="K1210" s="26">
        <v>0</v>
      </c>
      <c r="L1210" s="26"/>
      <c r="M1210" s="26">
        <v>214102.51111192559</v>
      </c>
      <c r="N1210" s="26">
        <v>0</v>
      </c>
      <c r="O1210" s="26">
        <v>0</v>
      </c>
      <c r="P1210" s="26">
        <v>0</v>
      </c>
      <c r="Q1210" s="26">
        <v>946168.58854243939</v>
      </c>
      <c r="R1210" s="26">
        <v>0</v>
      </c>
      <c r="S1210" s="26">
        <v>663134.19543221779</v>
      </c>
      <c r="T1210" s="1">
        <v>74958.986137351691</v>
      </c>
      <c r="U1210" s="112">
        <v>144617.03624834382</v>
      </c>
      <c r="V1210" s="172"/>
    </row>
    <row r="1211" spans="1:22" ht="15" customHeight="1" x14ac:dyDescent="0.25">
      <c r="A1211" s="4">
        <f t="shared" si="78"/>
        <v>1183</v>
      </c>
      <c r="B1211" s="22">
        <f t="shared" si="78"/>
        <v>239</v>
      </c>
      <c r="C1211" s="2" t="s">
        <v>582</v>
      </c>
      <c r="D1211" s="2" t="s">
        <v>915</v>
      </c>
      <c r="E1211" s="173" t="s">
        <v>1394</v>
      </c>
      <c r="F1211" s="24">
        <v>23160120.339689046</v>
      </c>
      <c r="G1211" s="26">
        <v>4146776.8334225207</v>
      </c>
      <c r="H1211" s="26">
        <v>2504088.1061239289</v>
      </c>
      <c r="I1211" s="26">
        <v>0</v>
      </c>
      <c r="J1211" s="26">
        <v>0</v>
      </c>
      <c r="K1211" s="26">
        <v>0</v>
      </c>
      <c r="L1211" s="26"/>
      <c r="M1211" s="26">
        <v>300461.21507702715</v>
      </c>
      <c r="N1211" s="26">
        <v>0</v>
      </c>
      <c r="O1211" s="26">
        <v>12145951.94218928</v>
      </c>
      <c r="P1211" s="26">
        <v>0</v>
      </c>
      <c r="Q1211" s="26">
        <v>1327807.7043784016</v>
      </c>
      <c r="R1211" s="26">
        <v>0</v>
      </c>
      <c r="S1211" s="26">
        <v>2056778.0764197302</v>
      </c>
      <c r="T1211" s="1">
        <v>231601.20339689046</v>
      </c>
      <c r="U1211" s="112">
        <v>446655.25868126994</v>
      </c>
      <c r="V1211" s="172"/>
    </row>
    <row r="1212" spans="1:22" ht="15" customHeight="1" x14ac:dyDescent="0.25">
      <c r="A1212" s="4">
        <f t="shared" si="78"/>
        <v>1184</v>
      </c>
      <c r="B1212" s="22">
        <f t="shared" si="78"/>
        <v>240</v>
      </c>
      <c r="C1212" s="2" t="s">
        <v>582</v>
      </c>
      <c r="D1212" s="2" t="s">
        <v>916</v>
      </c>
      <c r="E1212" s="173" t="s">
        <v>1394</v>
      </c>
      <c r="F1212" s="24">
        <v>26038489.198511466</v>
      </c>
      <c r="G1212" s="26">
        <v>4441619.6554886159</v>
      </c>
      <c r="H1212" s="26">
        <v>2682132.990999578</v>
      </c>
      <c r="I1212" s="26">
        <v>1072706.3721425538</v>
      </c>
      <c r="J1212" s="26">
        <v>0</v>
      </c>
      <c r="K1212" s="26">
        <v>0</v>
      </c>
      <c r="L1212" s="26"/>
      <c r="M1212" s="26">
        <v>321824.51388315129</v>
      </c>
      <c r="N1212" s="26">
        <v>0</v>
      </c>
      <c r="O1212" s="26">
        <v>13009549.596746104</v>
      </c>
      <c r="P1212" s="26">
        <v>0</v>
      </c>
      <c r="Q1212" s="26">
        <v>1422217.070121123</v>
      </c>
      <c r="R1212" s="26">
        <v>0</v>
      </c>
      <c r="S1212" s="26">
        <v>2326182.990992805</v>
      </c>
      <c r="T1212" s="1">
        <v>260384.89198511466</v>
      </c>
      <c r="U1212" s="112">
        <v>501871.1161524179</v>
      </c>
      <c r="V1212" s="172"/>
    </row>
    <row r="1213" spans="1:22" ht="15" customHeight="1" x14ac:dyDescent="0.25">
      <c r="A1213" s="4">
        <f t="shared" si="78"/>
        <v>1185</v>
      </c>
      <c r="B1213" s="22">
        <f t="shared" si="78"/>
        <v>241</v>
      </c>
      <c r="C1213" s="2" t="s">
        <v>582</v>
      </c>
      <c r="D1213" s="2" t="s">
        <v>591</v>
      </c>
      <c r="E1213" s="173" t="s">
        <v>1394</v>
      </c>
      <c r="F1213" s="24">
        <v>10890793.952438401</v>
      </c>
      <c r="G1213" s="26">
        <v>0</v>
      </c>
      <c r="H1213" s="26">
        <v>0</v>
      </c>
      <c r="I1213" s="26">
        <v>0</v>
      </c>
      <c r="J1213" s="26">
        <v>0</v>
      </c>
      <c r="K1213" s="26">
        <v>0</v>
      </c>
      <c r="L1213" s="26"/>
      <c r="M1213" s="26">
        <v>0</v>
      </c>
      <c r="N1213" s="26">
        <v>0</v>
      </c>
      <c r="O1213" s="26">
        <v>0</v>
      </c>
      <c r="P1213" s="26">
        <v>0</v>
      </c>
      <c r="Q1213" s="26">
        <v>9485380.5560520347</v>
      </c>
      <c r="R1213" s="26">
        <v>0</v>
      </c>
      <c r="S1213" s="26">
        <v>1089079.3952438401</v>
      </c>
      <c r="T1213" s="1">
        <v>108907.93952438401</v>
      </c>
      <c r="U1213" s="112">
        <v>207426.0616181418</v>
      </c>
      <c r="V1213" s="172"/>
    </row>
    <row r="1214" spans="1:22" ht="15" customHeight="1" x14ac:dyDescent="0.25">
      <c r="A1214" s="4">
        <f t="shared" ref="A1214:B1229" si="79">+A1213+1</f>
        <v>1186</v>
      </c>
      <c r="B1214" s="22">
        <f t="shared" si="79"/>
        <v>242</v>
      </c>
      <c r="C1214" s="2" t="s">
        <v>582</v>
      </c>
      <c r="D1214" s="2" t="s">
        <v>917</v>
      </c>
      <c r="E1214" s="173" t="s">
        <v>1394</v>
      </c>
      <c r="F1214" s="24">
        <v>1481678.1712512001</v>
      </c>
      <c r="G1214" s="26">
        <v>0</v>
      </c>
      <c r="H1214" s="26">
        <v>0</v>
      </c>
      <c r="I1214" s="26">
        <v>1290473.5299639178</v>
      </c>
      <c r="J1214" s="26">
        <v>0</v>
      </c>
      <c r="K1214" s="26">
        <v>0</v>
      </c>
      <c r="L1214" s="26"/>
      <c r="M1214" s="26">
        <v>0</v>
      </c>
      <c r="N1214" s="26">
        <v>0</v>
      </c>
      <c r="O1214" s="26">
        <v>0</v>
      </c>
      <c r="P1214" s="26">
        <v>0</v>
      </c>
      <c r="Q1214" s="26">
        <v>0</v>
      </c>
      <c r="R1214" s="26">
        <v>0</v>
      </c>
      <c r="S1214" s="26">
        <v>148167.81712512003</v>
      </c>
      <c r="T1214" s="1">
        <v>14816.781712512002</v>
      </c>
      <c r="U1214" s="112">
        <v>28220.042449650358</v>
      </c>
      <c r="V1214" s="172"/>
    </row>
    <row r="1215" spans="1:22" ht="15" customHeight="1" x14ac:dyDescent="0.25">
      <c r="A1215" s="4">
        <f t="shared" si="79"/>
        <v>1187</v>
      </c>
      <c r="B1215" s="22">
        <f t="shared" si="79"/>
        <v>243</v>
      </c>
      <c r="C1215" s="2" t="s">
        <v>582</v>
      </c>
      <c r="D1215" s="2" t="s">
        <v>918</v>
      </c>
      <c r="E1215" s="173" t="s">
        <v>1394</v>
      </c>
      <c r="F1215" s="24">
        <v>3125330.0203881604</v>
      </c>
      <c r="G1215" s="26">
        <v>0</v>
      </c>
      <c r="H1215" s="26">
        <v>0</v>
      </c>
      <c r="I1215" s="26">
        <v>2722018.6825771499</v>
      </c>
      <c r="J1215" s="26">
        <v>0</v>
      </c>
      <c r="K1215" s="26">
        <v>0</v>
      </c>
      <c r="L1215" s="26"/>
      <c r="M1215" s="26">
        <v>0</v>
      </c>
      <c r="N1215" s="26">
        <v>0</v>
      </c>
      <c r="O1215" s="26">
        <v>0</v>
      </c>
      <c r="P1215" s="26">
        <v>0</v>
      </c>
      <c r="Q1215" s="26">
        <v>0</v>
      </c>
      <c r="R1215" s="26">
        <v>0</v>
      </c>
      <c r="S1215" s="26">
        <v>312533.00203881605</v>
      </c>
      <c r="T1215" s="1">
        <v>31253.300203881605</v>
      </c>
      <c r="U1215" s="112">
        <v>59525.035568312909</v>
      </c>
      <c r="V1215" s="172"/>
    </row>
    <row r="1216" spans="1:22" ht="15" customHeight="1" x14ac:dyDescent="0.25">
      <c r="A1216" s="4">
        <f t="shared" si="79"/>
        <v>1188</v>
      </c>
      <c r="B1216" s="22">
        <f t="shared" si="79"/>
        <v>244</v>
      </c>
      <c r="C1216" s="2" t="s">
        <v>601</v>
      </c>
      <c r="D1216" s="2" t="s">
        <v>919</v>
      </c>
      <c r="E1216" s="173" t="s">
        <v>1394</v>
      </c>
      <c r="F1216" s="24">
        <v>25821578.139546003</v>
      </c>
      <c r="G1216" s="26">
        <v>10648308.966049999</v>
      </c>
      <c r="H1216" s="26">
        <v>4991310.5735360002</v>
      </c>
      <c r="I1216" s="26">
        <v>5084752.6153340004</v>
      </c>
      <c r="J1216" s="26">
        <v>3370738.893956</v>
      </c>
      <c r="K1216" s="26">
        <v>0</v>
      </c>
      <c r="L1216" s="26"/>
      <c r="M1216" s="26">
        <v>308620.48505399999</v>
      </c>
      <c r="N1216" s="26">
        <v>0</v>
      </c>
      <c r="O1216" s="26"/>
      <c r="P1216" s="26">
        <v>0</v>
      </c>
      <c r="Q1216" s="26">
        <v>0</v>
      </c>
      <c r="R1216" s="26">
        <v>0</v>
      </c>
      <c r="S1216" s="26">
        <v>297563.33999999997</v>
      </c>
      <c r="T1216" s="26">
        <v>31416.666666666664</v>
      </c>
      <c r="U1216" s="112">
        <v>1088866.5989493334</v>
      </c>
      <c r="V1216" s="172"/>
    </row>
    <row r="1217" spans="1:22" ht="15" customHeight="1" x14ac:dyDescent="0.25">
      <c r="A1217" s="4">
        <f t="shared" si="79"/>
        <v>1189</v>
      </c>
      <c r="B1217" s="22">
        <f t="shared" si="79"/>
        <v>245</v>
      </c>
      <c r="C1217" s="2" t="s">
        <v>920</v>
      </c>
      <c r="D1217" s="2" t="s">
        <v>921</v>
      </c>
      <c r="E1217" s="173" t="s">
        <v>1394</v>
      </c>
      <c r="F1217" s="24">
        <v>6991181.8800000008</v>
      </c>
      <c r="G1217" s="26">
        <v>2754955.5538650602</v>
      </c>
      <c r="H1217" s="26">
        <v>985217.28586050007</v>
      </c>
      <c r="I1217" s="26">
        <v>378418.10350259999</v>
      </c>
      <c r="J1217" s="26">
        <v>1483436.5972843198</v>
      </c>
      <c r="K1217" s="26">
        <v>0</v>
      </c>
      <c r="L1217" s="26"/>
      <c r="M1217" s="26">
        <v>545905.11086999997</v>
      </c>
      <c r="N1217" s="26">
        <v>0</v>
      </c>
      <c r="O1217" s="26">
        <v>0</v>
      </c>
      <c r="P1217" s="26">
        <v>0</v>
      </c>
      <c r="Q1217" s="26">
        <v>0</v>
      </c>
      <c r="R1217" s="26">
        <v>0</v>
      </c>
      <c r="S1217" s="26">
        <v>638894.57440000004</v>
      </c>
      <c r="T1217" s="1">
        <v>69911.818800000008</v>
      </c>
      <c r="U1217" s="112">
        <v>134442.83541752002</v>
      </c>
      <c r="V1217" s="172"/>
    </row>
    <row r="1218" spans="1:22" ht="15" customHeight="1" x14ac:dyDescent="0.25">
      <c r="A1218" s="4">
        <f t="shared" si="79"/>
        <v>1190</v>
      </c>
      <c r="B1218" s="22">
        <f t="shared" si="79"/>
        <v>246</v>
      </c>
      <c r="C1218" s="2" t="s">
        <v>920</v>
      </c>
      <c r="D1218" s="2" t="s">
        <v>922</v>
      </c>
      <c r="E1218" s="173" t="s">
        <v>1394</v>
      </c>
      <c r="F1218" s="24">
        <v>4467790.51</v>
      </c>
      <c r="G1218" s="26">
        <v>1760584.1860370401</v>
      </c>
      <c r="H1218" s="26">
        <v>629613.77884020004</v>
      </c>
      <c r="I1218" s="26">
        <v>241832.18823623998</v>
      </c>
      <c r="J1218" s="26">
        <v>948006.22842156002</v>
      </c>
      <c r="K1218" s="26">
        <v>0</v>
      </c>
      <c r="L1218" s="26"/>
      <c r="M1218" s="26">
        <v>348866.57458799996</v>
      </c>
      <c r="N1218" s="26">
        <v>0</v>
      </c>
      <c r="O1218" s="26">
        <v>0</v>
      </c>
      <c r="P1218" s="26">
        <v>0</v>
      </c>
      <c r="Q1218" s="26">
        <v>0</v>
      </c>
      <c r="R1218" s="26">
        <v>0</v>
      </c>
      <c r="S1218" s="26">
        <v>408292.49850000005</v>
      </c>
      <c r="T1218" s="1">
        <v>44677.905099999996</v>
      </c>
      <c r="U1218" s="112">
        <v>85917.15027695999</v>
      </c>
      <c r="V1218" s="172"/>
    </row>
    <row r="1219" spans="1:22" ht="15" customHeight="1" x14ac:dyDescent="0.25">
      <c r="A1219" s="4">
        <f t="shared" si="79"/>
        <v>1191</v>
      </c>
      <c r="B1219" s="22">
        <f t="shared" si="79"/>
        <v>247</v>
      </c>
      <c r="C1219" s="2" t="s">
        <v>207</v>
      </c>
      <c r="D1219" s="2" t="s">
        <v>923</v>
      </c>
      <c r="E1219" s="173" t="s">
        <v>1394</v>
      </c>
      <c r="F1219" s="24">
        <v>6942269.2300000004</v>
      </c>
      <c r="G1219" s="26">
        <v>1570905.0188579999</v>
      </c>
      <c r="H1219" s="26">
        <v>0</v>
      </c>
      <c r="I1219" s="26">
        <v>0</v>
      </c>
      <c r="J1219" s="26">
        <v>0</v>
      </c>
      <c r="K1219" s="26">
        <v>0</v>
      </c>
      <c r="L1219" s="26"/>
      <c r="M1219" s="26">
        <v>0</v>
      </c>
      <c r="N1219" s="26">
        <v>0</v>
      </c>
      <c r="O1219" s="26">
        <v>1918256.935938</v>
      </c>
      <c r="P1219" s="26">
        <v>0</v>
      </c>
      <c r="Q1219" s="26">
        <v>0</v>
      </c>
      <c r="R1219" s="26">
        <v>3143069.7405659999</v>
      </c>
      <c r="S1219" s="26">
        <v>120896.44</v>
      </c>
      <c r="T1219" s="1">
        <v>44107.62</v>
      </c>
      <c r="U1219" s="112">
        <v>145033.47463800001</v>
      </c>
      <c r="V1219" s="172"/>
    </row>
    <row r="1220" spans="1:22" ht="15" customHeight="1" x14ac:dyDescent="0.25">
      <c r="A1220" s="4">
        <f t="shared" si="79"/>
        <v>1192</v>
      </c>
      <c r="B1220" s="22">
        <f t="shared" si="79"/>
        <v>248</v>
      </c>
      <c r="C1220" s="2" t="s">
        <v>207</v>
      </c>
      <c r="D1220" s="2" t="s">
        <v>924</v>
      </c>
      <c r="E1220" s="173" t="s">
        <v>1394</v>
      </c>
      <c r="F1220" s="24">
        <v>8917341.1564469282</v>
      </c>
      <c r="G1220" s="26">
        <v>1119066.355302</v>
      </c>
      <c r="H1220" s="26">
        <v>392995.55320199998</v>
      </c>
      <c r="I1220" s="26">
        <v>145643.57988600002</v>
      </c>
      <c r="J1220" s="26">
        <v>631268.9760299999</v>
      </c>
      <c r="K1220" s="26">
        <v>0</v>
      </c>
      <c r="L1220" s="26"/>
      <c r="M1220" s="26">
        <v>210750.07274999999</v>
      </c>
      <c r="N1220" s="26">
        <v>0</v>
      </c>
      <c r="O1220" s="26">
        <v>1362528.6382680002</v>
      </c>
      <c r="P1220" s="26">
        <v>0</v>
      </c>
      <c r="Q1220" s="26">
        <v>2391972.0948479995</v>
      </c>
      <c r="R1220" s="26">
        <v>2227356.3478319999</v>
      </c>
      <c r="S1220" s="26">
        <v>206538.09636923106</v>
      </c>
      <c r="T1220" s="1">
        <v>43746.43</v>
      </c>
      <c r="U1220" s="112">
        <v>185475.01195969846</v>
      </c>
      <c r="V1220" s="172"/>
    </row>
    <row r="1221" spans="1:22" ht="15" customHeight="1" x14ac:dyDescent="0.25">
      <c r="A1221" s="4">
        <f t="shared" si="79"/>
        <v>1193</v>
      </c>
      <c r="B1221" s="22">
        <f t="shared" si="79"/>
        <v>249</v>
      </c>
      <c r="C1221" s="2" t="s">
        <v>213</v>
      </c>
      <c r="D1221" s="2" t="s">
        <v>214</v>
      </c>
      <c r="E1221" s="173" t="s">
        <v>1394</v>
      </c>
      <c r="F1221" s="24">
        <v>1255921.8999999999</v>
      </c>
      <c r="G1221" s="26">
        <v>1118431.1059193998</v>
      </c>
      <c r="H1221" s="26">
        <v>0</v>
      </c>
      <c r="I1221" s="26">
        <v>0</v>
      </c>
      <c r="J1221" s="26">
        <v>0</v>
      </c>
      <c r="K1221" s="26">
        <v>0</v>
      </c>
      <c r="L1221" s="26"/>
      <c r="M1221" s="26">
        <v>0</v>
      </c>
      <c r="N1221" s="26">
        <v>0</v>
      </c>
      <c r="O1221" s="26">
        <v>0</v>
      </c>
      <c r="P1221" s="26">
        <v>0</v>
      </c>
      <c r="Q1221" s="26">
        <v>0</v>
      </c>
      <c r="R1221" s="26">
        <v>0</v>
      </c>
      <c r="S1221" s="26">
        <v>100473.75199999999</v>
      </c>
      <c r="T1221" s="1">
        <v>12559.218999999999</v>
      </c>
      <c r="U1221" s="112">
        <v>24457.823080599996</v>
      </c>
      <c r="V1221" s="172"/>
    </row>
    <row r="1222" spans="1:22" ht="15" customHeight="1" x14ac:dyDescent="0.25">
      <c r="A1222" s="4">
        <f t="shared" si="79"/>
        <v>1194</v>
      </c>
      <c r="B1222" s="22">
        <f t="shared" si="79"/>
        <v>250</v>
      </c>
      <c r="C1222" s="2" t="s">
        <v>215</v>
      </c>
      <c r="D1222" s="2" t="s">
        <v>605</v>
      </c>
      <c r="E1222" s="173" t="s">
        <v>1394</v>
      </c>
      <c r="F1222" s="24">
        <v>7911499.6917932918</v>
      </c>
      <c r="G1222" s="26">
        <v>0</v>
      </c>
      <c r="H1222" s="26">
        <v>0</v>
      </c>
      <c r="I1222" s="26">
        <v>0</v>
      </c>
      <c r="J1222" s="26">
        <v>0</v>
      </c>
      <c r="K1222" s="26">
        <v>0</v>
      </c>
      <c r="L1222" s="26"/>
      <c r="M1222" s="26">
        <v>0</v>
      </c>
      <c r="N1222" s="26">
        <v>0</v>
      </c>
      <c r="O1222" s="26">
        <v>1733197.315038</v>
      </c>
      <c r="P1222" s="26">
        <v>0</v>
      </c>
      <c r="Q1222" s="26">
        <v>3033896.2927560001</v>
      </c>
      <c r="R1222" s="26">
        <v>2807621.2888079998</v>
      </c>
      <c r="S1222" s="26">
        <v>142075.48183250893</v>
      </c>
      <c r="T1222" s="1">
        <v>29065.64</v>
      </c>
      <c r="U1222" s="112">
        <v>165643.67335878435</v>
      </c>
      <c r="V1222" s="172"/>
    </row>
    <row r="1223" spans="1:22" ht="15" customHeight="1" x14ac:dyDescent="0.25">
      <c r="A1223" s="4">
        <f t="shared" si="79"/>
        <v>1195</v>
      </c>
      <c r="B1223" s="22">
        <f t="shared" si="79"/>
        <v>251</v>
      </c>
      <c r="C1223" s="2" t="s">
        <v>215</v>
      </c>
      <c r="D1223" s="2" t="s">
        <v>925</v>
      </c>
      <c r="E1223" s="173" t="s">
        <v>1394</v>
      </c>
      <c r="F1223" s="24">
        <v>2301209.5199999996</v>
      </c>
      <c r="G1223" s="26">
        <v>1205160.39482748</v>
      </c>
      <c r="H1223" s="26">
        <v>430884.12859548</v>
      </c>
      <c r="I1223" s="26">
        <v>166176.65580221999</v>
      </c>
      <c r="J1223" s="26">
        <v>0</v>
      </c>
      <c r="K1223" s="26">
        <v>0</v>
      </c>
      <c r="L1223" s="26"/>
      <c r="M1223" s="26">
        <v>251621.60531172002</v>
      </c>
      <c r="N1223" s="26">
        <v>0</v>
      </c>
      <c r="O1223" s="26">
        <v>0</v>
      </c>
      <c r="P1223" s="26">
        <v>0</v>
      </c>
      <c r="Q1223" s="26">
        <v>0</v>
      </c>
      <c r="R1223" s="26">
        <v>0</v>
      </c>
      <c r="S1223" s="26">
        <v>179441.25829999999</v>
      </c>
      <c r="T1223" s="1">
        <v>23012.0952</v>
      </c>
      <c r="U1223" s="112">
        <v>44913.381963100008</v>
      </c>
      <c r="V1223" s="172"/>
    </row>
    <row r="1224" spans="1:22" ht="15" customHeight="1" x14ac:dyDescent="0.25">
      <c r="A1224" s="4">
        <f t="shared" si="79"/>
        <v>1196</v>
      </c>
      <c r="B1224" s="22">
        <f t="shared" si="79"/>
        <v>252</v>
      </c>
      <c r="C1224" s="2" t="s">
        <v>54</v>
      </c>
      <c r="D1224" s="2" t="s">
        <v>926</v>
      </c>
      <c r="E1224" s="173" t="s">
        <v>1394</v>
      </c>
      <c r="F1224" s="24">
        <v>6001891.9499999993</v>
      </c>
      <c r="G1224" s="26">
        <v>0</v>
      </c>
      <c r="H1224" s="26">
        <v>0</v>
      </c>
      <c r="I1224" s="26">
        <v>1189999.01255088</v>
      </c>
      <c r="J1224" s="26">
        <v>0</v>
      </c>
      <c r="K1224" s="26">
        <v>0</v>
      </c>
      <c r="L1224" s="26"/>
      <c r="M1224" s="26">
        <v>0</v>
      </c>
      <c r="N1224" s="26">
        <v>0</v>
      </c>
      <c r="O1224" s="26">
        <v>0</v>
      </c>
      <c r="P1224" s="26">
        <v>764864.79162029992</v>
      </c>
      <c r="Q1224" s="26">
        <v>0</v>
      </c>
      <c r="R1224" s="26">
        <v>3272507.9972491194</v>
      </c>
      <c r="S1224" s="26">
        <v>600189.19499999995</v>
      </c>
      <c r="T1224" s="1">
        <v>60018.919499999996</v>
      </c>
      <c r="U1224" s="112">
        <v>114312.03407969998</v>
      </c>
      <c r="V1224" s="172"/>
    </row>
    <row r="1225" spans="1:22" ht="15" customHeight="1" x14ac:dyDescent="0.25">
      <c r="A1225" s="4">
        <f t="shared" si="79"/>
        <v>1197</v>
      </c>
      <c r="B1225" s="22">
        <f t="shared" si="79"/>
        <v>253</v>
      </c>
      <c r="C1225" s="2" t="s">
        <v>54</v>
      </c>
      <c r="D1225" s="2" t="s">
        <v>927</v>
      </c>
      <c r="E1225" s="173" t="s">
        <v>1394</v>
      </c>
      <c r="F1225" s="24">
        <v>6803706.830000001</v>
      </c>
      <c r="G1225" s="26">
        <v>0</v>
      </c>
      <c r="H1225" s="26">
        <v>0</v>
      </c>
      <c r="I1225" s="26">
        <v>1348975.3697015401</v>
      </c>
      <c r="J1225" s="26">
        <v>0</v>
      </c>
      <c r="K1225" s="26">
        <v>0</v>
      </c>
      <c r="L1225" s="26"/>
      <c r="M1225" s="26">
        <v>0</v>
      </c>
      <c r="N1225" s="26">
        <v>0</v>
      </c>
      <c r="O1225" s="26">
        <v>0</v>
      </c>
      <c r="P1225" s="26">
        <v>867045.8987589</v>
      </c>
      <c r="Q1225" s="26">
        <v>0</v>
      </c>
      <c r="R1225" s="26">
        <v>3709694.4099553796</v>
      </c>
      <c r="S1225" s="26">
        <v>680370.68299999996</v>
      </c>
      <c r="T1225" s="1">
        <v>68037.068299999999</v>
      </c>
      <c r="U1225" s="112">
        <v>129583.40028418</v>
      </c>
      <c r="V1225" s="172"/>
    </row>
    <row r="1226" spans="1:22" ht="15" customHeight="1" x14ac:dyDescent="0.25">
      <c r="A1226" s="4">
        <f t="shared" si="79"/>
        <v>1198</v>
      </c>
      <c r="B1226" s="22">
        <f t="shared" si="79"/>
        <v>254</v>
      </c>
      <c r="C1226" s="2" t="s">
        <v>54</v>
      </c>
      <c r="D1226" s="2" t="s">
        <v>928</v>
      </c>
      <c r="E1226" s="173" t="s">
        <v>1394</v>
      </c>
      <c r="F1226" s="24">
        <v>12582078.119999999</v>
      </c>
      <c r="G1226" s="26">
        <v>1220195.64261</v>
      </c>
      <c r="H1226" s="26">
        <v>749878.52541000012</v>
      </c>
      <c r="I1226" s="26">
        <v>350521.40675999998</v>
      </c>
      <c r="J1226" s="26">
        <v>301288.67685000005</v>
      </c>
      <c r="K1226" s="26">
        <v>0</v>
      </c>
      <c r="L1226" s="26"/>
      <c r="M1226" s="26">
        <v>109676.38949399999</v>
      </c>
      <c r="N1226" s="26">
        <v>0</v>
      </c>
      <c r="O1226" s="26">
        <v>3598124.543664</v>
      </c>
      <c r="P1226" s="26">
        <v>0</v>
      </c>
      <c r="Q1226" s="26">
        <v>2969366.7139499998</v>
      </c>
      <c r="R1226" s="26">
        <v>2786775.3766860003</v>
      </c>
      <c r="S1226" s="26">
        <v>187994.76</v>
      </c>
      <c r="T1226" s="1">
        <v>43963.520000000004</v>
      </c>
      <c r="U1226" s="112">
        <v>264292.56457600003</v>
      </c>
      <c r="V1226" s="172"/>
    </row>
    <row r="1227" spans="1:22" ht="15" customHeight="1" x14ac:dyDescent="0.25">
      <c r="A1227" s="4">
        <f t="shared" si="79"/>
        <v>1199</v>
      </c>
      <c r="B1227" s="22">
        <f t="shared" si="79"/>
        <v>255</v>
      </c>
      <c r="C1227" s="2" t="s">
        <v>54</v>
      </c>
      <c r="D1227" s="2" t="s">
        <v>929</v>
      </c>
      <c r="E1227" s="173" t="s">
        <v>1394</v>
      </c>
      <c r="F1227" s="24">
        <v>19642322.439999998</v>
      </c>
      <c r="G1227" s="26">
        <v>2821780.5180419399</v>
      </c>
      <c r="H1227" s="26">
        <v>1017993.6538753798</v>
      </c>
      <c r="I1227" s="26">
        <v>1063553.7540591599</v>
      </c>
      <c r="J1227" s="26">
        <v>665875.47655355989</v>
      </c>
      <c r="K1227" s="26">
        <v>0</v>
      </c>
      <c r="L1227" s="26"/>
      <c r="M1227" s="26">
        <v>101809.49181312</v>
      </c>
      <c r="N1227" s="26">
        <v>0</v>
      </c>
      <c r="O1227" s="26">
        <v>5222681.4190823995</v>
      </c>
      <c r="P1227" s="26">
        <v>683592.85135050002</v>
      </c>
      <c r="Q1227" s="26">
        <v>2711658.3273179396</v>
      </c>
      <c r="R1227" s="26">
        <v>2924782.3910923805</v>
      </c>
      <c r="S1227" s="26">
        <v>1855741.9672999999</v>
      </c>
      <c r="T1227" s="1">
        <v>196423.22439999998</v>
      </c>
      <c r="U1227" s="112">
        <v>376429.36511361995</v>
      </c>
      <c r="V1227" s="172"/>
    </row>
    <row r="1228" spans="1:22" ht="15" customHeight="1" x14ac:dyDescent="0.25">
      <c r="A1228" s="4">
        <f t="shared" si="79"/>
        <v>1200</v>
      </c>
      <c r="B1228" s="22">
        <f t="shared" si="79"/>
        <v>256</v>
      </c>
      <c r="C1228" s="2" t="s">
        <v>54</v>
      </c>
      <c r="D1228" s="2" t="s">
        <v>930</v>
      </c>
      <c r="E1228" s="173" t="s">
        <v>1394</v>
      </c>
      <c r="F1228" s="24">
        <v>20711430.510000002</v>
      </c>
      <c r="G1228" s="26">
        <v>3099206.3677902599</v>
      </c>
      <c r="H1228" s="26">
        <v>1118078.6011840198</v>
      </c>
      <c r="I1228" s="26">
        <v>1168117.9829516402</v>
      </c>
      <c r="J1228" s="26">
        <v>731341.61352924001</v>
      </c>
      <c r="K1228" s="26">
        <v>0</v>
      </c>
      <c r="L1228" s="26"/>
      <c r="M1228" s="26">
        <v>111818.98213248001</v>
      </c>
      <c r="N1228" s="26">
        <v>0</v>
      </c>
      <c r="O1228" s="26">
        <v>5736153.9664296005</v>
      </c>
      <c r="P1228" s="26">
        <v>0</v>
      </c>
      <c r="Q1228" s="26">
        <v>2978257.4163942602</v>
      </c>
      <c r="R1228" s="26">
        <v>3212334.9611770199</v>
      </c>
      <c r="S1228" s="26">
        <v>1951986.4567</v>
      </c>
      <c r="T1228" s="1">
        <v>207114.30510000003</v>
      </c>
      <c r="U1228" s="112">
        <v>397019.85661148006</v>
      </c>
      <c r="V1228" s="172"/>
    </row>
    <row r="1229" spans="1:22" ht="15" customHeight="1" x14ac:dyDescent="0.25">
      <c r="A1229" s="4">
        <f t="shared" si="79"/>
        <v>1201</v>
      </c>
      <c r="B1229" s="22">
        <f t="shared" si="79"/>
        <v>257</v>
      </c>
      <c r="C1229" s="2" t="s">
        <v>54</v>
      </c>
      <c r="D1229" s="2" t="s">
        <v>931</v>
      </c>
      <c r="E1229" s="173" t="s">
        <v>1394</v>
      </c>
      <c r="F1229" s="24">
        <v>20539765.109999996</v>
      </c>
      <c r="G1229" s="26">
        <v>3073518.7891098596</v>
      </c>
      <c r="H1229" s="26">
        <v>1108811.4764332199</v>
      </c>
      <c r="I1229" s="26">
        <v>1158436.1099060399</v>
      </c>
      <c r="J1229" s="26">
        <v>725279.93417963991</v>
      </c>
      <c r="K1229" s="26">
        <v>0</v>
      </c>
      <c r="L1229" s="26"/>
      <c r="M1229" s="26">
        <v>110892.17747327998</v>
      </c>
      <c r="N1229" s="26">
        <v>0</v>
      </c>
      <c r="O1229" s="26">
        <v>5688610.2120455997</v>
      </c>
      <c r="P1229" s="26">
        <v>0</v>
      </c>
      <c r="Q1229" s="26">
        <v>2953572.3155538603</v>
      </c>
      <c r="R1229" s="26">
        <v>3185709.7232062202</v>
      </c>
      <c r="S1229" s="26">
        <v>1935807.5387000002</v>
      </c>
      <c r="T1229" s="1">
        <v>205397.65109999999</v>
      </c>
      <c r="U1229" s="112">
        <v>393729.18229228002</v>
      </c>
      <c r="V1229" s="172"/>
    </row>
    <row r="1230" spans="1:22" ht="15" customHeight="1" x14ac:dyDescent="0.25">
      <c r="A1230" s="4">
        <f t="shared" ref="A1230:B1245" si="80">+A1229+1</f>
        <v>1202</v>
      </c>
      <c r="B1230" s="22">
        <f t="shared" si="80"/>
        <v>258</v>
      </c>
      <c r="C1230" s="2" t="s">
        <v>54</v>
      </c>
      <c r="D1230" s="2" t="s">
        <v>932</v>
      </c>
      <c r="E1230" s="173" t="s">
        <v>1394</v>
      </c>
      <c r="F1230" s="24">
        <v>36579168.819999993</v>
      </c>
      <c r="G1230" s="26">
        <v>3296586.4242183599</v>
      </c>
      <c r="H1230" s="26">
        <v>2005923.7262883002</v>
      </c>
      <c r="I1230" s="26">
        <v>945220.05597012001</v>
      </c>
      <c r="J1230" s="26">
        <v>805515.18886355986</v>
      </c>
      <c r="K1230" s="26">
        <v>0</v>
      </c>
      <c r="L1230" s="26"/>
      <c r="M1230" s="26">
        <v>312478.89445500006</v>
      </c>
      <c r="N1230" s="26">
        <v>0</v>
      </c>
      <c r="O1230" s="26">
        <v>9536457.495171601</v>
      </c>
      <c r="P1230" s="26">
        <v>0</v>
      </c>
      <c r="Q1230" s="26">
        <v>7797629.057187479</v>
      </c>
      <c r="R1230" s="26">
        <v>7337973.3202931397</v>
      </c>
      <c r="S1230" s="26">
        <v>3474991.5172000001</v>
      </c>
      <c r="T1230" s="1">
        <v>365791.68819999992</v>
      </c>
      <c r="U1230" s="112">
        <v>700601.45215243986</v>
      </c>
      <c r="V1230" s="172"/>
    </row>
    <row r="1231" spans="1:22" ht="15" customHeight="1" x14ac:dyDescent="0.25">
      <c r="A1231" s="4">
        <f t="shared" si="80"/>
        <v>1203</v>
      </c>
      <c r="B1231" s="22">
        <f t="shared" si="80"/>
        <v>259</v>
      </c>
      <c r="C1231" s="2" t="s">
        <v>54</v>
      </c>
      <c r="D1231" s="2" t="s">
        <v>933</v>
      </c>
      <c r="E1231" s="173" t="s">
        <v>1394</v>
      </c>
      <c r="F1231" s="24">
        <v>36927435.980000004</v>
      </c>
      <c r="G1231" s="26">
        <v>3327972.9418462794</v>
      </c>
      <c r="H1231" s="26">
        <v>2025021.9533430603</v>
      </c>
      <c r="I1231" s="26">
        <v>954219.41462316003</v>
      </c>
      <c r="J1231" s="26">
        <v>813184.43439659989</v>
      </c>
      <c r="K1231" s="26">
        <v>0</v>
      </c>
      <c r="L1231" s="26"/>
      <c r="M1231" s="26">
        <v>315453.97193603998</v>
      </c>
      <c r="N1231" s="26">
        <v>0</v>
      </c>
      <c r="O1231" s="26">
        <v>9627253.2988379989</v>
      </c>
      <c r="P1231" s="26">
        <v>0</v>
      </c>
      <c r="Q1231" s="26">
        <v>7871869.6290435605</v>
      </c>
      <c r="R1231" s="26">
        <v>7407837.5399091002</v>
      </c>
      <c r="S1231" s="26">
        <v>3508076.6171999997</v>
      </c>
      <c r="T1231" s="1">
        <v>369274.35979999998</v>
      </c>
      <c r="U1231" s="112">
        <v>707271.81906420004</v>
      </c>
      <c r="V1231" s="172"/>
    </row>
    <row r="1232" spans="1:22" ht="15" customHeight="1" x14ac:dyDescent="0.25">
      <c r="A1232" s="4">
        <f t="shared" si="80"/>
        <v>1204</v>
      </c>
      <c r="B1232" s="22">
        <f t="shared" si="80"/>
        <v>260</v>
      </c>
      <c r="C1232" s="2" t="s">
        <v>54</v>
      </c>
      <c r="D1232" s="2" t="s">
        <v>934</v>
      </c>
      <c r="E1232" s="173" t="s">
        <v>1394</v>
      </c>
      <c r="F1232" s="24">
        <v>34167233.340000004</v>
      </c>
      <c r="G1232" s="26">
        <v>3079218.0664572599</v>
      </c>
      <c r="H1232" s="26">
        <v>1873658.3176915799</v>
      </c>
      <c r="I1232" s="26">
        <v>882894.70095414005</v>
      </c>
      <c r="J1232" s="26">
        <v>752401.6108417199</v>
      </c>
      <c r="K1232" s="26">
        <v>0</v>
      </c>
      <c r="L1232" s="26"/>
      <c r="M1232" s="26">
        <v>291874.83960432006</v>
      </c>
      <c r="N1232" s="26">
        <v>0</v>
      </c>
      <c r="O1232" s="26">
        <v>8907648.2312202007</v>
      </c>
      <c r="P1232" s="26">
        <v>0</v>
      </c>
      <c r="Q1232" s="26">
        <v>7283473.6350293402</v>
      </c>
      <c r="R1232" s="26">
        <v>6854126.4005717998</v>
      </c>
      <c r="S1232" s="26">
        <v>3245859.5940000005</v>
      </c>
      <c r="T1232" s="1">
        <v>341672.33340000006</v>
      </c>
      <c r="U1232" s="112">
        <v>654405.61022964003</v>
      </c>
      <c r="V1232" s="172"/>
    </row>
    <row r="1233" spans="1:22" ht="15" customHeight="1" x14ac:dyDescent="0.25">
      <c r="A1233" s="4">
        <f t="shared" si="80"/>
        <v>1205</v>
      </c>
      <c r="B1233" s="22">
        <f t="shared" si="80"/>
        <v>261</v>
      </c>
      <c r="C1233" s="2" t="s">
        <v>54</v>
      </c>
      <c r="D1233" s="2" t="s">
        <v>935</v>
      </c>
      <c r="E1233" s="173" t="s">
        <v>1394</v>
      </c>
      <c r="F1233" s="24">
        <v>37138619.279999994</v>
      </c>
      <c r="G1233" s="26">
        <v>3347005.1922762003</v>
      </c>
      <c r="H1233" s="26">
        <v>2036602.79352348</v>
      </c>
      <c r="I1233" s="26">
        <v>959676.47271510004</v>
      </c>
      <c r="J1233" s="26">
        <v>817834.93398936011</v>
      </c>
      <c r="K1233" s="26">
        <v>0</v>
      </c>
      <c r="L1233" s="26"/>
      <c r="M1233" s="26">
        <v>317258.01868739998</v>
      </c>
      <c r="N1233" s="26">
        <v>0</v>
      </c>
      <c r="O1233" s="26">
        <v>9682310.3290956002</v>
      </c>
      <c r="P1233" s="26">
        <v>0</v>
      </c>
      <c r="Q1233" s="26">
        <v>7916887.847777158</v>
      </c>
      <c r="R1233" s="26">
        <v>7450202.0227714796</v>
      </c>
      <c r="S1233" s="26">
        <v>3528138.8598999996</v>
      </c>
      <c r="T1233" s="1">
        <v>371386.19280000002</v>
      </c>
      <c r="U1233" s="112">
        <v>711316.6164642201</v>
      </c>
      <c r="V1233" s="172"/>
    </row>
    <row r="1234" spans="1:22" ht="15" customHeight="1" x14ac:dyDescent="0.25">
      <c r="A1234" s="4">
        <f t="shared" si="80"/>
        <v>1206</v>
      </c>
      <c r="B1234" s="22">
        <f t="shared" si="80"/>
        <v>262</v>
      </c>
      <c r="C1234" s="2" t="s">
        <v>54</v>
      </c>
      <c r="D1234" s="2" t="s">
        <v>936</v>
      </c>
      <c r="E1234" s="173" t="s">
        <v>1394</v>
      </c>
      <c r="F1234" s="24">
        <v>24082184.68</v>
      </c>
      <c r="G1234" s="26">
        <v>3459603.0948952204</v>
      </c>
      <c r="H1234" s="26">
        <v>1248096.36492156</v>
      </c>
      <c r="I1234" s="26">
        <v>1303954.6600395001</v>
      </c>
      <c r="J1234" s="26">
        <v>816386.97648732003</v>
      </c>
      <c r="K1234" s="26">
        <v>0</v>
      </c>
      <c r="L1234" s="26"/>
      <c r="M1234" s="26">
        <v>124822.049583</v>
      </c>
      <c r="N1234" s="26">
        <v>0</v>
      </c>
      <c r="O1234" s="26">
        <v>6403192.8421985991</v>
      </c>
      <c r="P1234" s="26">
        <v>838109.10532439989</v>
      </c>
      <c r="Q1234" s="26">
        <v>3324589.38292698</v>
      </c>
      <c r="R1234" s="26">
        <v>3585887.05339116</v>
      </c>
      <c r="S1234" s="26">
        <v>2275205.5373000004</v>
      </c>
      <c r="T1234" s="1">
        <v>240821.8468</v>
      </c>
      <c r="U1234" s="112">
        <v>461515.76613225997</v>
      </c>
      <c r="V1234" s="172"/>
    </row>
    <row r="1235" spans="1:22" ht="15" customHeight="1" x14ac:dyDescent="0.25">
      <c r="A1235" s="4">
        <f t="shared" si="80"/>
        <v>1207</v>
      </c>
      <c r="B1235" s="22">
        <f t="shared" si="80"/>
        <v>263</v>
      </c>
      <c r="C1235" s="2" t="s">
        <v>54</v>
      </c>
      <c r="D1235" s="2" t="s">
        <v>937</v>
      </c>
      <c r="E1235" s="173" t="s">
        <v>1394</v>
      </c>
      <c r="F1235" s="24">
        <v>26675784</v>
      </c>
      <c r="G1235" s="26">
        <v>2404073.9634912</v>
      </c>
      <c r="H1235" s="26">
        <v>1462843.1901888</v>
      </c>
      <c r="I1235" s="26">
        <v>689312.71110239998</v>
      </c>
      <c r="J1235" s="26">
        <v>587431.31489280006</v>
      </c>
      <c r="K1235" s="26">
        <v>0</v>
      </c>
      <c r="L1235" s="26"/>
      <c r="M1235" s="26">
        <v>227878.8628032</v>
      </c>
      <c r="N1235" s="26">
        <v>0</v>
      </c>
      <c r="O1235" s="26">
        <v>6954572.4655679995</v>
      </c>
      <c r="P1235" s="26">
        <v>0</v>
      </c>
      <c r="Q1235" s="26">
        <v>5686511.6200032001</v>
      </c>
      <c r="R1235" s="26">
        <v>5351302.3282992002</v>
      </c>
      <c r="S1235" s="26">
        <v>2534177.952</v>
      </c>
      <c r="T1235" s="1">
        <v>266757.84000000003</v>
      </c>
      <c r="U1235" s="112">
        <v>510921.75165120006</v>
      </c>
      <c r="V1235" s="172"/>
    </row>
    <row r="1236" spans="1:22" ht="15" customHeight="1" x14ac:dyDescent="0.25">
      <c r="A1236" s="4">
        <f t="shared" si="80"/>
        <v>1208</v>
      </c>
      <c r="B1236" s="22">
        <f t="shared" si="80"/>
        <v>264</v>
      </c>
      <c r="C1236" s="2" t="s">
        <v>54</v>
      </c>
      <c r="D1236" s="2" t="s">
        <v>938</v>
      </c>
      <c r="E1236" s="173" t="s">
        <v>1394</v>
      </c>
      <c r="F1236" s="24">
        <v>23254292.520000007</v>
      </c>
      <c r="G1236" s="26">
        <v>3340669.60738602</v>
      </c>
      <c r="H1236" s="26">
        <v>1205189.5738415401</v>
      </c>
      <c r="I1236" s="26">
        <v>1259127.5895802802</v>
      </c>
      <c r="J1236" s="26">
        <v>788321.39941547997</v>
      </c>
      <c r="K1236" s="26">
        <v>0</v>
      </c>
      <c r="L1236" s="26"/>
      <c r="M1236" s="26">
        <v>120530.94592896002</v>
      </c>
      <c r="N1236" s="26">
        <v>0</v>
      </c>
      <c r="O1236" s="26">
        <v>6183065.2576392004</v>
      </c>
      <c r="P1236" s="26">
        <v>809296.77121649997</v>
      </c>
      <c r="Q1236" s="26">
        <v>3210297.3642940195</v>
      </c>
      <c r="R1236" s="26">
        <v>3462612.1981025399</v>
      </c>
      <c r="S1236" s="26">
        <v>2196989.0109000001</v>
      </c>
      <c r="T1236" s="1">
        <v>232542.92520000003</v>
      </c>
      <c r="U1236" s="112">
        <v>445649.87649546011</v>
      </c>
      <c r="V1236" s="172"/>
    </row>
    <row r="1237" spans="1:22" ht="15" customHeight="1" x14ac:dyDescent="0.25">
      <c r="A1237" s="4">
        <f t="shared" si="80"/>
        <v>1209</v>
      </c>
      <c r="B1237" s="22">
        <f t="shared" si="80"/>
        <v>265</v>
      </c>
      <c r="C1237" s="2" t="s">
        <v>222</v>
      </c>
      <c r="D1237" s="2" t="s">
        <v>939</v>
      </c>
      <c r="E1237" s="173" t="s">
        <v>1394</v>
      </c>
      <c r="F1237" s="24">
        <v>2315169.5199999996</v>
      </c>
      <c r="G1237" s="26">
        <v>1278316.5363779999</v>
      </c>
      <c r="H1237" s="26">
        <v>448600.29022199998</v>
      </c>
      <c r="I1237" s="26">
        <v>167000.76157800001</v>
      </c>
      <c r="J1237" s="26">
        <v>0</v>
      </c>
      <c r="K1237" s="26">
        <v>0</v>
      </c>
      <c r="L1237" s="26"/>
      <c r="M1237" s="26">
        <v>297716.53241400002</v>
      </c>
      <c r="N1237" s="26">
        <v>0</v>
      </c>
      <c r="O1237" s="26">
        <v>0</v>
      </c>
      <c r="P1237" s="26">
        <v>0</v>
      </c>
      <c r="Q1237" s="26">
        <v>0</v>
      </c>
      <c r="R1237" s="26">
        <v>0</v>
      </c>
      <c r="S1237" s="26">
        <v>57608.800000000003</v>
      </c>
      <c r="T1237" s="1">
        <v>18000</v>
      </c>
      <c r="U1237" s="112">
        <v>47926.599408000002</v>
      </c>
      <c r="V1237" s="172"/>
    </row>
    <row r="1238" spans="1:22" ht="15" customHeight="1" x14ac:dyDescent="0.25">
      <c r="A1238" s="4">
        <f t="shared" si="80"/>
        <v>1210</v>
      </c>
      <c r="B1238" s="22">
        <f t="shared" si="80"/>
        <v>266</v>
      </c>
      <c r="C1238" s="2" t="s">
        <v>222</v>
      </c>
      <c r="D1238" s="2" t="s">
        <v>940</v>
      </c>
      <c r="E1238" s="173" t="s">
        <v>1394</v>
      </c>
      <c r="F1238" s="24">
        <v>4337426.79</v>
      </c>
      <c r="G1238" s="26">
        <v>1222849.3513739998</v>
      </c>
      <c r="H1238" s="26">
        <v>429196.75621200004</v>
      </c>
      <c r="I1238" s="26">
        <v>0</v>
      </c>
      <c r="J1238" s="26">
        <v>683177.17876799998</v>
      </c>
      <c r="K1238" s="26">
        <v>0</v>
      </c>
      <c r="L1238" s="26"/>
      <c r="M1238" s="26">
        <v>285297.88312200003</v>
      </c>
      <c r="N1238" s="26">
        <v>0</v>
      </c>
      <c r="O1238" s="26">
        <v>1486357.355028</v>
      </c>
      <c r="P1238" s="26">
        <v>0</v>
      </c>
      <c r="Q1238" s="26">
        <v>0</v>
      </c>
      <c r="R1238" s="26">
        <v>0</v>
      </c>
      <c r="S1238" s="26">
        <v>110739.15</v>
      </c>
      <c r="T1238" s="1">
        <v>30000</v>
      </c>
      <c r="U1238" s="112">
        <v>89809.115495999999</v>
      </c>
      <c r="V1238" s="172"/>
    </row>
    <row r="1239" spans="1:22" ht="15" customHeight="1" x14ac:dyDescent="0.25">
      <c r="A1239" s="4">
        <f t="shared" si="80"/>
        <v>1211</v>
      </c>
      <c r="B1239" s="22">
        <f t="shared" si="80"/>
        <v>267</v>
      </c>
      <c r="C1239" s="2" t="s">
        <v>222</v>
      </c>
      <c r="D1239" s="2" t="s">
        <v>941</v>
      </c>
      <c r="E1239" s="173" t="s">
        <v>1394</v>
      </c>
      <c r="F1239" s="24">
        <v>2109147.7599999998</v>
      </c>
      <c r="G1239" s="26">
        <v>1160864.7686579998</v>
      </c>
      <c r="H1239" s="26">
        <v>406389.67097400001</v>
      </c>
      <c r="I1239" s="26">
        <v>149485.269906</v>
      </c>
      <c r="J1239" s="26">
        <v>0</v>
      </c>
      <c r="K1239" s="26">
        <v>0</v>
      </c>
      <c r="L1239" s="26"/>
      <c r="M1239" s="26">
        <v>271223.40348600002</v>
      </c>
      <c r="N1239" s="26">
        <v>0</v>
      </c>
      <c r="O1239" s="26">
        <v>0</v>
      </c>
      <c r="P1239" s="26">
        <v>0</v>
      </c>
      <c r="Q1239" s="26">
        <v>0</v>
      </c>
      <c r="R1239" s="26">
        <v>0</v>
      </c>
      <c r="S1239" s="26">
        <v>55211.92</v>
      </c>
      <c r="T1239" s="1">
        <v>22500</v>
      </c>
      <c r="U1239" s="112">
        <v>43472.726975999998</v>
      </c>
      <c r="V1239" s="172"/>
    </row>
    <row r="1240" spans="1:22" ht="15" customHeight="1" x14ac:dyDescent="0.25">
      <c r="A1240" s="4">
        <f t="shared" si="80"/>
        <v>1212</v>
      </c>
      <c r="B1240" s="22">
        <f t="shared" si="80"/>
        <v>268</v>
      </c>
      <c r="C1240" s="2" t="s">
        <v>222</v>
      </c>
      <c r="D1240" s="2" t="s">
        <v>618</v>
      </c>
      <c r="E1240" s="173" t="s">
        <v>1394</v>
      </c>
      <c r="F1240" s="24">
        <v>4086935.56</v>
      </c>
      <c r="G1240" s="26">
        <v>0</v>
      </c>
      <c r="H1240" s="26">
        <v>0</v>
      </c>
      <c r="I1240" s="26">
        <v>0</v>
      </c>
      <c r="J1240" s="26">
        <v>0</v>
      </c>
      <c r="K1240" s="26">
        <v>0</v>
      </c>
      <c r="L1240" s="26"/>
      <c r="M1240" s="26">
        <v>0</v>
      </c>
      <c r="N1240" s="26">
        <v>0</v>
      </c>
      <c r="O1240" s="26">
        <v>1489295.4547380002</v>
      </c>
      <c r="P1240" s="26">
        <v>0</v>
      </c>
      <c r="Q1240" s="26">
        <v>0</v>
      </c>
      <c r="R1240" s="26">
        <v>2409599.460072</v>
      </c>
      <c r="S1240" s="26">
        <v>82575.289999999994</v>
      </c>
      <c r="T1240" s="1">
        <v>20204.419999999998</v>
      </c>
      <c r="U1240" s="112">
        <v>85260.935190000018</v>
      </c>
      <c r="V1240" s="172"/>
    </row>
    <row r="1241" spans="1:22" ht="15" customHeight="1" x14ac:dyDescent="0.25">
      <c r="A1241" s="4">
        <f t="shared" si="80"/>
        <v>1213</v>
      </c>
      <c r="B1241" s="22">
        <f t="shared" si="80"/>
        <v>269</v>
      </c>
      <c r="C1241" s="2" t="s">
        <v>222</v>
      </c>
      <c r="D1241" s="2" t="s">
        <v>942</v>
      </c>
      <c r="E1241" s="173" t="s">
        <v>1394</v>
      </c>
      <c r="F1241" s="24">
        <v>4187324.1799999997</v>
      </c>
      <c r="G1241" s="26">
        <v>0</v>
      </c>
      <c r="H1241" s="26">
        <v>0</v>
      </c>
      <c r="I1241" s="26">
        <v>146904.77999400001</v>
      </c>
      <c r="J1241" s="26">
        <v>0</v>
      </c>
      <c r="K1241" s="26">
        <v>0</v>
      </c>
      <c r="L1241" s="26"/>
      <c r="M1241" s="26">
        <v>0</v>
      </c>
      <c r="N1241" s="26">
        <v>0</v>
      </c>
      <c r="O1241" s="26">
        <v>1452212.7484199998</v>
      </c>
      <c r="P1241" s="26">
        <v>0</v>
      </c>
      <c r="Q1241" s="26">
        <v>0</v>
      </c>
      <c r="R1241" s="26">
        <v>2364036.8030999997</v>
      </c>
      <c r="S1241" s="26">
        <v>93271.49</v>
      </c>
      <c r="T1241" s="1">
        <v>44232.2</v>
      </c>
      <c r="U1241" s="112">
        <v>86666.158486</v>
      </c>
      <c r="V1241" s="172"/>
    </row>
    <row r="1242" spans="1:22" ht="15" customHeight="1" x14ac:dyDescent="0.25">
      <c r="A1242" s="4">
        <f t="shared" si="80"/>
        <v>1214</v>
      </c>
      <c r="B1242" s="22">
        <f t="shared" si="80"/>
        <v>270</v>
      </c>
      <c r="C1242" s="2" t="s">
        <v>57</v>
      </c>
      <c r="D1242" s="2" t="s">
        <v>58</v>
      </c>
      <c r="E1242" s="173" t="s">
        <v>1394</v>
      </c>
      <c r="F1242" s="24">
        <v>12607249.890000001</v>
      </c>
      <c r="G1242" s="26">
        <v>0</v>
      </c>
      <c r="H1242" s="26">
        <v>0</v>
      </c>
      <c r="I1242" s="26">
        <v>0</v>
      </c>
      <c r="J1242" s="26">
        <v>0</v>
      </c>
      <c r="K1242" s="26">
        <v>0</v>
      </c>
      <c r="L1242" s="26"/>
      <c r="M1242" s="26">
        <v>0</v>
      </c>
      <c r="N1242" s="26">
        <v>0</v>
      </c>
      <c r="O1242" s="26">
        <v>0</v>
      </c>
      <c r="P1242" s="26">
        <v>0</v>
      </c>
      <c r="Q1242" s="26">
        <v>10980334.72069506</v>
      </c>
      <c r="R1242" s="26">
        <v>0</v>
      </c>
      <c r="S1242" s="26">
        <v>1260724.9890000001</v>
      </c>
      <c r="T1242" s="1">
        <v>126072.49890000001</v>
      </c>
      <c r="U1242" s="112">
        <v>240117.68140494003</v>
      </c>
      <c r="V1242" s="172"/>
    </row>
    <row r="1243" spans="1:22" ht="15" customHeight="1" x14ac:dyDescent="0.25">
      <c r="A1243" s="4">
        <f t="shared" si="80"/>
        <v>1215</v>
      </c>
      <c r="B1243" s="22">
        <f t="shared" si="80"/>
        <v>271</v>
      </c>
      <c r="C1243" s="2" t="s">
        <v>57</v>
      </c>
      <c r="D1243" s="2" t="s">
        <v>943</v>
      </c>
      <c r="E1243" s="173" t="s">
        <v>1394</v>
      </c>
      <c r="F1243" s="24">
        <v>21594584.64801088</v>
      </c>
      <c r="G1243" s="26">
        <v>4631599.4465777399</v>
      </c>
      <c r="H1243" s="26"/>
      <c r="I1243" s="26">
        <v>1934925.9339127201</v>
      </c>
      <c r="J1243" s="26">
        <v>1745759.1417302401</v>
      </c>
      <c r="K1243" s="26">
        <v>0</v>
      </c>
      <c r="L1243" s="26"/>
      <c r="M1243" s="26">
        <v>222817.11301919998</v>
      </c>
      <c r="N1243" s="26">
        <v>0</v>
      </c>
      <c r="O1243" s="26">
        <v>2259410.2166411998</v>
      </c>
      <c r="P1243" s="26">
        <v>0</v>
      </c>
      <c r="Q1243" s="26"/>
      <c r="R1243" s="26">
        <v>5158377.8738793004</v>
      </c>
      <c r="S1243" s="26">
        <v>4350496.0856000008</v>
      </c>
      <c r="T1243" s="1">
        <v>443884.90120000008</v>
      </c>
      <c r="U1243" s="112">
        <v>847313.93545048009</v>
      </c>
      <c r="V1243" s="172"/>
    </row>
    <row r="1244" spans="1:22" ht="15" customHeight="1" x14ac:dyDescent="0.25">
      <c r="A1244" s="4">
        <f t="shared" si="80"/>
        <v>1216</v>
      </c>
      <c r="B1244" s="22">
        <f t="shared" si="80"/>
        <v>272</v>
      </c>
      <c r="C1244" s="2" t="s">
        <v>57</v>
      </c>
      <c r="D1244" s="2" t="s">
        <v>944</v>
      </c>
      <c r="E1244" s="173" t="s">
        <v>1394</v>
      </c>
      <c r="F1244" s="24">
        <v>133828117.44000001</v>
      </c>
      <c r="G1244" s="26">
        <v>13963940.488183141</v>
      </c>
      <c r="H1244" s="26">
        <v>9583521.8977096211</v>
      </c>
      <c r="I1244" s="26">
        <v>5833663.0608244799</v>
      </c>
      <c r="J1244" s="26">
        <v>5263338.7413885603</v>
      </c>
      <c r="K1244" s="26">
        <v>0</v>
      </c>
      <c r="L1244" s="26"/>
      <c r="M1244" s="26">
        <v>671777.63177280012</v>
      </c>
      <c r="N1244" s="26">
        <v>0</v>
      </c>
      <c r="O1244" s="26">
        <v>6811959.9181410009</v>
      </c>
      <c r="P1244" s="26">
        <v>0</v>
      </c>
      <c r="Q1244" s="26">
        <v>59138470.018736638</v>
      </c>
      <c r="R1244" s="26">
        <v>15552139.69889202</v>
      </c>
      <c r="S1244" s="26">
        <v>13116434.001499999</v>
      </c>
      <c r="T1244" s="1">
        <v>1338281.1743999999</v>
      </c>
      <c r="U1244" s="112">
        <v>2554590.8084517401</v>
      </c>
      <c r="V1244" s="172"/>
    </row>
    <row r="1245" spans="1:22" ht="15" customHeight="1" x14ac:dyDescent="0.25">
      <c r="A1245" s="4">
        <f t="shared" si="80"/>
        <v>1217</v>
      </c>
      <c r="B1245" s="22">
        <f t="shared" si="80"/>
        <v>273</v>
      </c>
      <c r="C1245" s="2" t="s">
        <v>57</v>
      </c>
      <c r="D1245" s="2" t="s">
        <v>945</v>
      </c>
      <c r="E1245" s="173" t="s">
        <v>1394</v>
      </c>
      <c r="F1245" s="24">
        <v>14409527.60733</v>
      </c>
      <c r="G1245" s="26">
        <v>10235799.652008839</v>
      </c>
      <c r="H1245" s="26">
        <v>0</v>
      </c>
      <c r="I1245" s="26">
        <v>0</v>
      </c>
      <c r="J1245" s="26">
        <v>2771852.98</v>
      </c>
      <c r="K1245" s="26">
        <v>0</v>
      </c>
      <c r="L1245" s="26"/>
      <c r="M1245" s="26">
        <v>0</v>
      </c>
      <c r="N1245" s="26">
        <v>0</v>
      </c>
      <c r="O1245" s="26">
        <v>0</v>
      </c>
      <c r="P1245" s="26">
        <v>0</v>
      </c>
      <c r="Q1245" s="26">
        <v>0</v>
      </c>
      <c r="R1245" s="26">
        <v>0</v>
      </c>
      <c r="S1245" s="26">
        <v>977830.47720000008</v>
      </c>
      <c r="T1245" s="1">
        <v>142733.0534</v>
      </c>
      <c r="U1245" s="112">
        <v>281311.44472115999</v>
      </c>
      <c r="V1245" s="172"/>
    </row>
    <row r="1246" spans="1:22" s="81" customFormat="1" ht="15" customHeight="1" x14ac:dyDescent="0.25">
      <c r="A1246" s="4">
        <f t="shared" ref="A1246:B1261" si="81">+A1245+1</f>
        <v>1218</v>
      </c>
      <c r="B1246" s="22">
        <f t="shared" si="81"/>
        <v>274</v>
      </c>
      <c r="C1246" s="2" t="s">
        <v>57</v>
      </c>
      <c r="D1246" s="2" t="s">
        <v>946</v>
      </c>
      <c r="E1246" s="173" t="s">
        <v>1394</v>
      </c>
      <c r="F1246" s="24">
        <v>20557934.949999999</v>
      </c>
      <c r="G1246" s="26">
        <v>4354337.0884977598</v>
      </c>
      <c r="H1246" s="26">
        <v>2988403.2292165803</v>
      </c>
      <c r="I1246" s="26">
        <v>1819095.0789144</v>
      </c>
      <c r="J1246" s="26">
        <v>1641252.41830956</v>
      </c>
      <c r="K1246" s="26">
        <v>0</v>
      </c>
      <c r="L1246" s="26"/>
      <c r="M1246" s="26">
        <v>209478.56798399999</v>
      </c>
      <c r="N1246" s="26">
        <v>0</v>
      </c>
      <c r="O1246" s="26">
        <v>2124154.6930043995</v>
      </c>
      <c r="P1246" s="26">
        <v>0</v>
      </c>
      <c r="Q1246" s="26">
        <v>0</v>
      </c>
      <c r="R1246" s="26">
        <v>4849580.8718931004</v>
      </c>
      <c r="S1246" s="26">
        <v>1972729.6575000002</v>
      </c>
      <c r="T1246" s="1">
        <v>205579.34950000001</v>
      </c>
      <c r="U1246" s="112">
        <v>393323.99518020003</v>
      </c>
      <c r="V1246" s="172"/>
    </row>
    <row r="1247" spans="1:22" s="81" customFormat="1" ht="15" customHeight="1" x14ac:dyDescent="0.25">
      <c r="A1247" s="4">
        <f t="shared" si="81"/>
        <v>1219</v>
      </c>
      <c r="B1247" s="22">
        <f t="shared" si="81"/>
        <v>275</v>
      </c>
      <c r="C1247" s="2" t="s">
        <v>57</v>
      </c>
      <c r="D1247" s="2" t="s">
        <v>947</v>
      </c>
      <c r="E1247" s="173" t="s">
        <v>1394</v>
      </c>
      <c r="F1247" s="24">
        <v>19409539.310000002</v>
      </c>
      <c r="G1247" s="26">
        <v>4657498.8457725001</v>
      </c>
      <c r="H1247" s="26">
        <v>3196464.6551275197</v>
      </c>
      <c r="I1247" s="26">
        <v>1945745.8302928801</v>
      </c>
      <c r="J1247" s="26">
        <v>1755521.2429481999</v>
      </c>
      <c r="K1247" s="26">
        <v>0</v>
      </c>
      <c r="L1247" s="26"/>
      <c r="M1247" s="26">
        <v>224063.08219680001</v>
      </c>
      <c r="N1247" s="26">
        <v>0</v>
      </c>
      <c r="O1247" s="26">
        <v>0</v>
      </c>
      <c r="P1247" s="26">
        <v>0</v>
      </c>
      <c r="Q1247" s="26">
        <v>0</v>
      </c>
      <c r="R1247" s="26">
        <v>5187222.9645671407</v>
      </c>
      <c r="S1247" s="26">
        <v>1877903.9405</v>
      </c>
      <c r="T1247" s="1">
        <v>194095.39309999999</v>
      </c>
      <c r="U1247" s="112">
        <v>371023.35549496004</v>
      </c>
      <c r="V1247" s="172"/>
    </row>
    <row r="1248" spans="1:22" s="81" customFormat="1" ht="15" customHeight="1" x14ac:dyDescent="0.25">
      <c r="A1248" s="4">
        <f t="shared" si="81"/>
        <v>1220</v>
      </c>
      <c r="B1248" s="22">
        <f t="shared" si="81"/>
        <v>276</v>
      </c>
      <c r="C1248" s="2" t="s">
        <v>57</v>
      </c>
      <c r="D1248" s="2" t="s">
        <v>948</v>
      </c>
      <c r="E1248" s="173" t="s">
        <v>1394</v>
      </c>
      <c r="F1248" s="24">
        <v>21892071.77</v>
      </c>
      <c r="G1248" s="26">
        <v>4636918.0685864408</v>
      </c>
      <c r="H1248" s="26">
        <v>3182339.9673420601</v>
      </c>
      <c r="I1248" s="26">
        <v>1937147.8769193597</v>
      </c>
      <c r="J1248" s="26">
        <v>1747763.85706608</v>
      </c>
      <c r="K1248" s="26">
        <v>0</v>
      </c>
      <c r="L1248" s="26"/>
      <c r="M1248" s="26">
        <v>223072.98168960001</v>
      </c>
      <c r="N1248" s="26">
        <v>0</v>
      </c>
      <c r="O1248" s="26">
        <v>2262004.7709924001</v>
      </c>
      <c r="P1248" s="26">
        <v>0</v>
      </c>
      <c r="Q1248" s="26">
        <v>0</v>
      </c>
      <c r="R1248" s="26">
        <v>5164301.4149336405</v>
      </c>
      <c r="S1248" s="26">
        <v>2100752.7919999999</v>
      </c>
      <c r="T1248" s="1">
        <v>218920.71770000001</v>
      </c>
      <c r="U1248" s="112">
        <v>418849.32277042</v>
      </c>
      <c r="V1248" s="172"/>
    </row>
    <row r="1249" spans="1:22" ht="15" customHeight="1" x14ac:dyDescent="0.25">
      <c r="A1249" s="4">
        <f t="shared" si="81"/>
        <v>1221</v>
      </c>
      <c r="B1249" s="22">
        <f t="shared" si="81"/>
        <v>277</v>
      </c>
      <c r="C1249" s="2" t="s">
        <v>57</v>
      </c>
      <c r="D1249" s="2" t="s">
        <v>949</v>
      </c>
      <c r="E1249" s="173" t="s">
        <v>1394</v>
      </c>
      <c r="F1249" s="24">
        <v>135273087.03</v>
      </c>
      <c r="G1249" s="26">
        <v>14114712.016718039</v>
      </c>
      <c r="H1249" s="26">
        <v>9686997.1466872804</v>
      </c>
      <c r="I1249" s="26">
        <v>5896650.3147518393</v>
      </c>
      <c r="J1249" s="26">
        <v>5320168.0919898003</v>
      </c>
      <c r="K1249" s="26">
        <v>0</v>
      </c>
      <c r="L1249" s="26"/>
      <c r="M1249" s="26">
        <v>679030.95234239998</v>
      </c>
      <c r="N1249" s="26">
        <v>0</v>
      </c>
      <c r="O1249" s="26">
        <v>6885510.0487487996</v>
      </c>
      <c r="P1249" s="26">
        <v>0</v>
      </c>
      <c r="Q1249" s="26">
        <v>59777000.180442296</v>
      </c>
      <c r="R1249" s="26">
        <v>15720059.33396766</v>
      </c>
      <c r="S1249" s="26">
        <v>13258054.825500002</v>
      </c>
      <c r="T1249" s="1">
        <v>1352730.8703000001</v>
      </c>
      <c r="U1249" s="112">
        <v>2582173.2485518805</v>
      </c>
      <c r="V1249" s="172"/>
    </row>
    <row r="1250" spans="1:22" ht="15" customHeight="1" x14ac:dyDescent="0.25">
      <c r="A1250" s="4">
        <f t="shared" si="81"/>
        <v>1222</v>
      </c>
      <c r="B1250" s="22">
        <f t="shared" si="81"/>
        <v>278</v>
      </c>
      <c r="C1250" s="2" t="s">
        <v>57</v>
      </c>
      <c r="D1250" s="2" t="s">
        <v>950</v>
      </c>
      <c r="E1250" s="173" t="s">
        <v>1394</v>
      </c>
      <c r="F1250" s="24">
        <v>9119250.5200000014</v>
      </c>
      <c r="G1250" s="26">
        <v>4650099.0199755002</v>
      </c>
      <c r="H1250" s="26">
        <v>3191386.1136439806</v>
      </c>
      <c r="I1250" s="26">
        <v>0</v>
      </c>
      <c r="J1250" s="26">
        <v>0</v>
      </c>
      <c r="K1250" s="26">
        <v>0</v>
      </c>
      <c r="L1250" s="26"/>
      <c r="M1250" s="26">
        <v>223707.09100319998</v>
      </c>
      <c r="N1250" s="26">
        <v>0</v>
      </c>
      <c r="O1250" s="26">
        <v>0</v>
      </c>
      <c r="P1250" s="26">
        <v>0</v>
      </c>
      <c r="Q1250" s="26">
        <v>0</v>
      </c>
      <c r="R1250" s="26">
        <v>0</v>
      </c>
      <c r="S1250" s="26">
        <v>786496.37100000004</v>
      </c>
      <c r="T1250" s="1">
        <v>91192.505200000014</v>
      </c>
      <c r="U1250" s="112">
        <v>176369.41917732003</v>
      </c>
      <c r="V1250" s="172"/>
    </row>
    <row r="1251" spans="1:22" ht="15" customHeight="1" x14ac:dyDescent="0.25">
      <c r="A1251" s="4">
        <f t="shared" si="81"/>
        <v>1223</v>
      </c>
      <c r="B1251" s="22">
        <f t="shared" si="81"/>
        <v>279</v>
      </c>
      <c r="C1251" s="2" t="s">
        <v>57</v>
      </c>
      <c r="D1251" s="2" t="s">
        <v>951</v>
      </c>
      <c r="E1251" s="173" t="s">
        <v>1394</v>
      </c>
      <c r="F1251" s="24">
        <v>88860936.86999999</v>
      </c>
      <c r="G1251" s="26">
        <v>18821465.971318923</v>
      </c>
      <c r="H1251" s="26">
        <v>12917265.834582899</v>
      </c>
      <c r="I1251" s="26">
        <v>7862973.2694105599</v>
      </c>
      <c r="J1251" s="26">
        <v>7094254.7407149589</v>
      </c>
      <c r="K1251" s="26">
        <v>0</v>
      </c>
      <c r="L1251" s="26"/>
      <c r="M1251" s="26">
        <v>905463.60092160001</v>
      </c>
      <c r="N1251" s="26">
        <v>0</v>
      </c>
      <c r="O1251" s="26">
        <v>9181582.5123036001</v>
      </c>
      <c r="P1251" s="26">
        <v>0</v>
      </c>
      <c r="Q1251" s="26">
        <v>0</v>
      </c>
      <c r="R1251" s="26">
        <v>20962139.47557744</v>
      </c>
      <c r="S1251" s="26">
        <v>8527053.2270000018</v>
      </c>
      <c r="T1251" s="1">
        <v>888609.36870000011</v>
      </c>
      <c r="U1251" s="112">
        <v>1700128.8694700203</v>
      </c>
      <c r="V1251" s="172"/>
    </row>
    <row r="1252" spans="1:22" ht="15" customHeight="1" x14ac:dyDescent="0.25">
      <c r="A1252" s="4">
        <f t="shared" si="81"/>
        <v>1224</v>
      </c>
      <c r="B1252" s="22">
        <f t="shared" si="81"/>
        <v>280</v>
      </c>
      <c r="C1252" s="2" t="s">
        <v>57</v>
      </c>
      <c r="D1252" s="2" t="s">
        <v>952</v>
      </c>
      <c r="E1252" s="173" t="s">
        <v>1394</v>
      </c>
      <c r="F1252" s="24">
        <v>77772109.160000011</v>
      </c>
      <c r="G1252" s="26">
        <v>18662138.402554922</v>
      </c>
      <c r="H1252" s="26">
        <v>12807918.526641842</v>
      </c>
      <c r="I1252" s="26">
        <v>7796411.5854290398</v>
      </c>
      <c r="J1252" s="26">
        <v>7034200.4194895998</v>
      </c>
      <c r="K1252" s="26">
        <v>0</v>
      </c>
      <c r="L1252" s="26"/>
      <c r="M1252" s="26">
        <v>897798.66553440015</v>
      </c>
      <c r="N1252" s="26">
        <v>0</v>
      </c>
      <c r="O1252" s="26">
        <v>0</v>
      </c>
      <c r="P1252" s="26">
        <v>0</v>
      </c>
      <c r="Q1252" s="26">
        <v>0</v>
      </c>
      <c r="R1252" s="26">
        <v>20784690.663111482</v>
      </c>
      <c r="S1252" s="26">
        <v>7524575.8236000016</v>
      </c>
      <c r="T1252" s="1">
        <v>777721.09159999993</v>
      </c>
      <c r="U1252" s="112">
        <v>1486653.9820387203</v>
      </c>
      <c r="V1252" s="172"/>
    </row>
    <row r="1253" spans="1:22" ht="15" customHeight="1" x14ac:dyDescent="0.25">
      <c r="A1253" s="4">
        <f t="shared" si="81"/>
        <v>1225</v>
      </c>
      <c r="B1253" s="22">
        <f t="shared" si="81"/>
        <v>281</v>
      </c>
      <c r="C1253" s="2" t="s">
        <v>57</v>
      </c>
      <c r="D1253" s="2" t="s">
        <v>953</v>
      </c>
      <c r="E1253" s="173" t="s">
        <v>1394</v>
      </c>
      <c r="F1253" s="24">
        <v>8463586.3400000017</v>
      </c>
      <c r="G1253" s="26">
        <v>5867865.3624590999</v>
      </c>
      <c r="H1253" s="26">
        <v>0</v>
      </c>
      <c r="I1253" s="26">
        <v>0</v>
      </c>
      <c r="J1253" s="26">
        <v>1407470.6749488001</v>
      </c>
      <c r="K1253" s="26">
        <v>0</v>
      </c>
      <c r="L1253" s="26"/>
      <c r="M1253" s="26">
        <v>193714.72744931999</v>
      </c>
      <c r="N1253" s="26">
        <v>0</v>
      </c>
      <c r="O1253" s="26">
        <v>0</v>
      </c>
      <c r="P1253" s="26">
        <v>0</v>
      </c>
      <c r="Q1253" s="26">
        <v>0</v>
      </c>
      <c r="R1253" s="26">
        <v>0</v>
      </c>
      <c r="S1253" s="26">
        <v>746566.69889999984</v>
      </c>
      <c r="T1253" s="1">
        <v>84635.863400000002</v>
      </c>
      <c r="U1253" s="112">
        <v>163333.01284278001</v>
      </c>
      <c r="V1253" s="172"/>
    </row>
    <row r="1254" spans="1:22" ht="15" customHeight="1" x14ac:dyDescent="0.25">
      <c r="A1254" s="4">
        <f t="shared" si="81"/>
        <v>1226</v>
      </c>
      <c r="B1254" s="22">
        <f t="shared" si="81"/>
        <v>282</v>
      </c>
      <c r="C1254" s="2" t="s">
        <v>57</v>
      </c>
      <c r="D1254" s="2" t="s">
        <v>954</v>
      </c>
      <c r="E1254" s="173" t="s">
        <v>1394</v>
      </c>
      <c r="F1254" s="24">
        <v>8960039.7127500009</v>
      </c>
      <c r="G1254" s="26">
        <v>4869659.12</v>
      </c>
      <c r="H1254" s="26">
        <v>3179641.99571718</v>
      </c>
      <c r="I1254" s="26">
        <v>0</v>
      </c>
      <c r="J1254" s="26">
        <v>0</v>
      </c>
      <c r="K1254" s="26">
        <v>0</v>
      </c>
      <c r="L1254" s="26"/>
      <c r="M1254" s="26">
        <v>222883.86136800001</v>
      </c>
      <c r="N1254" s="26">
        <v>0</v>
      </c>
      <c r="O1254" s="26">
        <v>0</v>
      </c>
      <c r="P1254" s="26">
        <v>0</v>
      </c>
      <c r="Q1254" s="26">
        <v>0</v>
      </c>
      <c r="R1254" s="26">
        <v>0</v>
      </c>
      <c r="S1254" s="26">
        <v>449564.57699999999</v>
      </c>
      <c r="T1254" s="1">
        <v>61925.636700000003</v>
      </c>
      <c r="U1254" s="112">
        <v>176364.52196481999</v>
      </c>
      <c r="V1254" s="172"/>
    </row>
    <row r="1255" spans="1:22" ht="15" customHeight="1" x14ac:dyDescent="0.25">
      <c r="A1255" s="4">
        <f t="shared" si="81"/>
        <v>1227</v>
      </c>
      <c r="B1255" s="22">
        <f t="shared" si="81"/>
        <v>283</v>
      </c>
      <c r="C1255" s="2" t="s">
        <v>57</v>
      </c>
      <c r="D1255" s="2" t="s">
        <v>955</v>
      </c>
      <c r="E1255" s="173" t="s">
        <v>1394</v>
      </c>
      <c r="F1255" s="24">
        <v>11270269.226899998</v>
      </c>
      <c r="G1255" s="26">
        <v>4965914.72</v>
      </c>
      <c r="H1255" s="26">
        <v>3178213.6485762601</v>
      </c>
      <c r="I1255" s="26">
        <v>1934636.11525968</v>
      </c>
      <c r="J1255" s="26">
        <v>0</v>
      </c>
      <c r="K1255" s="26">
        <v>0</v>
      </c>
      <c r="L1255" s="26"/>
      <c r="M1255" s="26">
        <v>222783.73884480001</v>
      </c>
      <c r="N1255" s="26">
        <v>0</v>
      </c>
      <c r="O1255" s="26">
        <v>0</v>
      </c>
      <c r="P1255" s="26">
        <v>0</v>
      </c>
      <c r="Q1255" s="26">
        <v>0</v>
      </c>
      <c r="R1255" s="26">
        <v>0</v>
      </c>
      <c r="S1255" s="26">
        <v>671526.34699999995</v>
      </c>
      <c r="T1255" s="1">
        <v>76330.362099999984</v>
      </c>
      <c r="U1255" s="112">
        <v>220864.29511925997</v>
      </c>
      <c r="V1255" s="172"/>
    </row>
    <row r="1256" spans="1:22" ht="15" customHeight="1" x14ac:dyDescent="0.25">
      <c r="A1256" s="4">
        <f t="shared" si="81"/>
        <v>1228</v>
      </c>
      <c r="B1256" s="22">
        <f t="shared" si="81"/>
        <v>284</v>
      </c>
      <c r="C1256" s="2" t="s">
        <v>57</v>
      </c>
      <c r="D1256" s="2" t="s">
        <v>956</v>
      </c>
      <c r="E1256" s="173" t="s">
        <v>1394</v>
      </c>
      <c r="F1256" s="24">
        <v>6718375.6200000001</v>
      </c>
      <c r="G1256" s="26">
        <v>5804939.1923523005</v>
      </c>
      <c r="H1256" s="26">
        <v>0</v>
      </c>
      <c r="I1256" s="26">
        <v>0</v>
      </c>
      <c r="J1256" s="26">
        <v>0</v>
      </c>
      <c r="K1256" s="26">
        <v>0</v>
      </c>
      <c r="L1256" s="26"/>
      <c r="M1256" s="26">
        <v>191637.35771796</v>
      </c>
      <c r="N1256" s="26">
        <v>0</v>
      </c>
      <c r="O1256" s="26">
        <v>0</v>
      </c>
      <c r="P1256" s="26">
        <v>0</v>
      </c>
      <c r="Q1256" s="26">
        <v>0</v>
      </c>
      <c r="R1256" s="26">
        <v>0</v>
      </c>
      <c r="S1256" s="26">
        <v>523482.3297</v>
      </c>
      <c r="T1256" s="1">
        <v>67183.756200000003</v>
      </c>
      <c r="U1256" s="112">
        <v>131132.98402974001</v>
      </c>
      <c r="V1256" s="172"/>
    </row>
    <row r="1257" spans="1:22" ht="15" customHeight="1" x14ac:dyDescent="0.25">
      <c r="A1257" s="4">
        <f t="shared" si="81"/>
        <v>1229</v>
      </c>
      <c r="B1257" s="22">
        <f t="shared" si="81"/>
        <v>285</v>
      </c>
      <c r="C1257" s="2" t="s">
        <v>57</v>
      </c>
      <c r="D1257" s="2" t="s">
        <v>957</v>
      </c>
      <c r="E1257" s="173" t="s">
        <v>1394</v>
      </c>
      <c r="F1257" s="24">
        <v>106077568.56999999</v>
      </c>
      <c r="G1257" s="26">
        <v>18055119.95713608</v>
      </c>
      <c r="H1257" s="26">
        <v>0</v>
      </c>
      <c r="I1257" s="26">
        <v>0</v>
      </c>
      <c r="J1257" s="26">
        <v>4330714.8848485211</v>
      </c>
      <c r="K1257" s="26">
        <v>0</v>
      </c>
      <c r="L1257" s="26"/>
      <c r="M1257" s="26">
        <v>0</v>
      </c>
      <c r="N1257" s="26">
        <v>0</v>
      </c>
      <c r="O1257" s="26">
        <v>33967503.6578262</v>
      </c>
      <c r="P1257" s="26">
        <v>0</v>
      </c>
      <c r="Q1257" s="26">
        <v>17636148.100577578</v>
      </c>
      <c r="R1257" s="26">
        <v>19022357.136998877</v>
      </c>
      <c r="S1257" s="26">
        <v>9970968.5052000005</v>
      </c>
      <c r="T1257" s="1">
        <v>1060775.6857</v>
      </c>
      <c r="U1257" s="112">
        <v>2033980.6417127401</v>
      </c>
      <c r="V1257" s="172"/>
    </row>
    <row r="1258" spans="1:22" ht="15" customHeight="1" x14ac:dyDescent="0.25">
      <c r="A1258" s="4">
        <f t="shared" si="81"/>
        <v>1230</v>
      </c>
      <c r="B1258" s="22">
        <f t="shared" si="81"/>
        <v>286</v>
      </c>
      <c r="C1258" s="2" t="s">
        <v>57</v>
      </c>
      <c r="D1258" s="2" t="s">
        <v>959</v>
      </c>
      <c r="E1258" s="173" t="s">
        <v>1394</v>
      </c>
      <c r="F1258" s="24">
        <v>26371012.292399999</v>
      </c>
      <c r="G1258" s="26">
        <v>12305507</v>
      </c>
      <c r="H1258" s="26">
        <v>4288000.4889749996</v>
      </c>
      <c r="I1258" s="26">
        <v>4479954.2738714404</v>
      </c>
      <c r="J1258" s="26">
        <v>3127291</v>
      </c>
      <c r="K1258" s="26">
        <v>0</v>
      </c>
      <c r="L1258" s="26"/>
      <c r="M1258" s="26">
        <v>386031.94970675994</v>
      </c>
      <c r="N1258" s="26">
        <v>0</v>
      </c>
      <c r="O1258" s="26">
        <v>0</v>
      </c>
      <c r="P1258" s="26">
        <v>0</v>
      </c>
      <c r="Q1258" s="26">
        <v>0</v>
      </c>
      <c r="R1258" s="26">
        <v>0</v>
      </c>
      <c r="S1258" s="26">
        <v>1122564.2276999999</v>
      </c>
      <c r="T1258" s="1">
        <v>134247.94030000002</v>
      </c>
      <c r="U1258" s="112">
        <v>527415.41184680001</v>
      </c>
      <c r="V1258" s="172"/>
    </row>
    <row r="1259" spans="1:22" ht="15" customHeight="1" x14ac:dyDescent="0.25">
      <c r="A1259" s="4">
        <f t="shared" si="81"/>
        <v>1231</v>
      </c>
      <c r="B1259" s="22">
        <f t="shared" si="81"/>
        <v>287</v>
      </c>
      <c r="C1259" s="2" t="s">
        <v>57</v>
      </c>
      <c r="D1259" s="2" t="s">
        <v>960</v>
      </c>
      <c r="E1259" s="173" t="s">
        <v>1394</v>
      </c>
      <c r="F1259" s="24">
        <v>2938207.17</v>
      </c>
      <c r="G1259" s="26">
        <v>0</v>
      </c>
      <c r="H1259" s="26">
        <v>0</v>
      </c>
      <c r="I1259" s="26">
        <v>0</v>
      </c>
      <c r="J1259" s="26">
        <v>0</v>
      </c>
      <c r="K1259" s="26">
        <v>0</v>
      </c>
      <c r="L1259" s="26"/>
      <c r="M1259" s="26">
        <v>0</v>
      </c>
      <c r="N1259" s="26">
        <v>0</v>
      </c>
      <c r="O1259" s="26">
        <v>0</v>
      </c>
      <c r="P1259" s="26">
        <v>0</v>
      </c>
      <c r="Q1259" s="26">
        <v>2800305.2654220001</v>
      </c>
      <c r="R1259" s="26">
        <v>0</v>
      </c>
      <c r="S1259" s="26">
        <v>46664.9</v>
      </c>
      <c r="T1259" s="1">
        <v>30000</v>
      </c>
      <c r="U1259" s="112">
        <v>61237.004578</v>
      </c>
      <c r="V1259" s="172"/>
    </row>
    <row r="1260" spans="1:22" ht="15" customHeight="1" x14ac:dyDescent="0.25">
      <c r="A1260" s="4">
        <f t="shared" si="81"/>
        <v>1232</v>
      </c>
      <c r="B1260" s="22">
        <f t="shared" si="81"/>
        <v>288</v>
      </c>
      <c r="C1260" s="2" t="s">
        <v>253</v>
      </c>
      <c r="D1260" s="2" t="s">
        <v>961</v>
      </c>
      <c r="E1260" s="173" t="s">
        <v>1394</v>
      </c>
      <c r="F1260" s="24">
        <v>7131894.3900000006</v>
      </c>
      <c r="G1260" s="26">
        <v>3861288.8462639404</v>
      </c>
      <c r="H1260" s="26">
        <v>2292533.9415640198</v>
      </c>
      <c r="I1260" s="26">
        <v>0</v>
      </c>
      <c r="J1260" s="26">
        <v>0</v>
      </c>
      <c r="K1260" s="26">
        <v>0</v>
      </c>
      <c r="L1260" s="26"/>
      <c r="M1260" s="26">
        <v>157012.13129196005</v>
      </c>
      <c r="N1260" s="26">
        <v>0</v>
      </c>
      <c r="O1260" s="26">
        <v>0</v>
      </c>
      <c r="P1260" s="26">
        <v>0</v>
      </c>
      <c r="Q1260" s="26">
        <v>0</v>
      </c>
      <c r="R1260" s="26">
        <v>0</v>
      </c>
      <c r="S1260" s="26">
        <v>611735.34889999998</v>
      </c>
      <c r="T1260" s="1">
        <v>71318.943900000013</v>
      </c>
      <c r="U1260" s="112">
        <v>138005.17808008002</v>
      </c>
      <c r="V1260" s="172"/>
    </row>
    <row r="1261" spans="1:22" ht="15" customHeight="1" x14ac:dyDescent="0.25">
      <c r="A1261" s="4">
        <f t="shared" si="81"/>
        <v>1233</v>
      </c>
      <c r="B1261" s="22">
        <f t="shared" si="81"/>
        <v>289</v>
      </c>
      <c r="C1261" s="2" t="s">
        <v>962</v>
      </c>
      <c r="D1261" s="2" t="s">
        <v>963</v>
      </c>
      <c r="E1261" s="173" t="s">
        <v>1394</v>
      </c>
      <c r="F1261" s="24">
        <v>8975787.6699999999</v>
      </c>
      <c r="G1261" s="26">
        <v>2037549.4111140005</v>
      </c>
      <c r="H1261" s="26">
        <v>724905.58307999989</v>
      </c>
      <c r="I1261" s="26">
        <v>272022.52824599994</v>
      </c>
      <c r="J1261" s="26">
        <v>1141961.36775</v>
      </c>
      <c r="K1261" s="26">
        <v>0</v>
      </c>
      <c r="L1261" s="26"/>
      <c r="M1261" s="26">
        <v>425801.88516599999</v>
      </c>
      <c r="N1261" s="26">
        <v>0</v>
      </c>
      <c r="O1261" s="26">
        <v>0</v>
      </c>
      <c r="P1261" s="26">
        <v>0</v>
      </c>
      <c r="Q1261" s="26">
        <v>0</v>
      </c>
      <c r="R1261" s="26">
        <v>4017040.7545799999</v>
      </c>
      <c r="S1261" s="26">
        <v>124669.96</v>
      </c>
      <c r="T1261" s="1">
        <v>43349.95</v>
      </c>
      <c r="U1261" s="112">
        <v>188486.23006399997</v>
      </c>
      <c r="V1261" s="172"/>
    </row>
    <row r="1262" spans="1:22" ht="15" customHeight="1" x14ac:dyDescent="0.25">
      <c r="A1262" s="4">
        <f t="shared" ref="A1262:B1277" si="82">+A1261+1</f>
        <v>1234</v>
      </c>
      <c r="B1262" s="22">
        <f t="shared" si="82"/>
        <v>290</v>
      </c>
      <c r="C1262" s="2" t="s">
        <v>962</v>
      </c>
      <c r="D1262" s="2" t="s">
        <v>964</v>
      </c>
      <c r="E1262" s="173" t="s">
        <v>1394</v>
      </c>
      <c r="F1262" s="24">
        <v>8604839.9099999983</v>
      </c>
      <c r="G1262" s="26">
        <v>0</v>
      </c>
      <c r="H1262" s="26">
        <v>0</v>
      </c>
      <c r="I1262" s="26">
        <v>0</v>
      </c>
      <c r="J1262" s="26">
        <v>0</v>
      </c>
      <c r="K1262" s="26">
        <v>0</v>
      </c>
      <c r="L1262" s="26"/>
      <c r="M1262" s="26">
        <v>0</v>
      </c>
      <c r="N1262" s="26">
        <v>0</v>
      </c>
      <c r="O1262" s="26">
        <v>0</v>
      </c>
      <c r="P1262" s="26">
        <v>0</v>
      </c>
      <c r="Q1262" s="26">
        <v>4316448.4252260001</v>
      </c>
      <c r="R1262" s="26">
        <v>3992298.5465579997</v>
      </c>
      <c r="S1262" s="26">
        <v>94703.43</v>
      </c>
      <c r="T1262" s="1">
        <v>19694.04</v>
      </c>
      <c r="U1262" s="112">
        <v>181695.46821600004</v>
      </c>
      <c r="V1262" s="172"/>
    </row>
    <row r="1263" spans="1:22" ht="15" customHeight="1" x14ac:dyDescent="0.25">
      <c r="A1263" s="4">
        <f t="shared" si="82"/>
        <v>1235</v>
      </c>
      <c r="B1263" s="22">
        <f t="shared" si="82"/>
        <v>291</v>
      </c>
      <c r="C1263" s="2" t="s">
        <v>962</v>
      </c>
      <c r="D1263" s="2" t="s">
        <v>965</v>
      </c>
      <c r="E1263" s="173" t="s">
        <v>1394</v>
      </c>
      <c r="F1263" s="24">
        <v>4353992.87</v>
      </c>
      <c r="G1263" s="26">
        <v>0</v>
      </c>
      <c r="H1263" s="26">
        <v>0</v>
      </c>
      <c r="I1263" s="26">
        <v>0</v>
      </c>
      <c r="J1263" s="26">
        <v>0</v>
      </c>
      <c r="K1263" s="26">
        <v>0</v>
      </c>
      <c r="L1263" s="26"/>
      <c r="M1263" s="26">
        <v>0</v>
      </c>
      <c r="N1263" s="26">
        <v>0</v>
      </c>
      <c r="O1263" s="26">
        <v>0</v>
      </c>
      <c r="P1263" s="26">
        <v>0</v>
      </c>
      <c r="Q1263" s="26">
        <v>4207071.7809119998</v>
      </c>
      <c r="R1263" s="26">
        <v>0</v>
      </c>
      <c r="S1263" s="26">
        <v>50120.95</v>
      </c>
      <c r="T1263" s="1">
        <v>4800</v>
      </c>
      <c r="U1263" s="112">
        <v>92000.139087999996</v>
      </c>
      <c r="V1263" s="172"/>
    </row>
    <row r="1264" spans="1:22" ht="15" customHeight="1" x14ac:dyDescent="0.25">
      <c r="A1264" s="4">
        <f t="shared" si="82"/>
        <v>1236</v>
      </c>
      <c r="B1264" s="22">
        <f t="shared" si="82"/>
        <v>292</v>
      </c>
      <c r="C1264" s="2" t="s">
        <v>962</v>
      </c>
      <c r="D1264" s="2" t="s">
        <v>966</v>
      </c>
      <c r="E1264" s="173" t="s">
        <v>1394</v>
      </c>
      <c r="F1264" s="24">
        <v>3086412.83</v>
      </c>
      <c r="G1264" s="26">
        <v>0</v>
      </c>
      <c r="H1264" s="26">
        <v>0</v>
      </c>
      <c r="I1264" s="26">
        <v>0</v>
      </c>
      <c r="J1264" s="26">
        <v>0</v>
      </c>
      <c r="K1264" s="26">
        <v>0</v>
      </c>
      <c r="L1264" s="26"/>
      <c r="M1264" s="26">
        <v>0</v>
      </c>
      <c r="N1264" s="26">
        <v>0</v>
      </c>
      <c r="O1264" s="26">
        <v>0</v>
      </c>
      <c r="P1264" s="26">
        <v>0</v>
      </c>
      <c r="Q1264" s="26">
        <v>2955624.1265040003</v>
      </c>
      <c r="R1264" s="26">
        <v>0</v>
      </c>
      <c r="S1264" s="26">
        <v>42155.19</v>
      </c>
      <c r="T1264" s="1">
        <v>24000</v>
      </c>
      <c r="U1264" s="112">
        <v>64633.513496</v>
      </c>
      <c r="V1264" s="172"/>
    </row>
    <row r="1265" spans="1:22" ht="15" customHeight="1" x14ac:dyDescent="0.25">
      <c r="A1265" s="4">
        <f t="shared" si="82"/>
        <v>1237</v>
      </c>
      <c r="B1265" s="22">
        <f t="shared" si="82"/>
        <v>293</v>
      </c>
      <c r="C1265" s="2" t="s">
        <v>254</v>
      </c>
      <c r="D1265" s="2" t="s">
        <v>967</v>
      </c>
      <c r="E1265" s="173" t="s">
        <v>1394</v>
      </c>
      <c r="F1265" s="24">
        <v>26286020.449999999</v>
      </c>
      <c r="G1265" s="26">
        <v>0</v>
      </c>
      <c r="H1265" s="26">
        <v>0</v>
      </c>
      <c r="I1265" s="26">
        <v>0</v>
      </c>
      <c r="J1265" s="26">
        <v>0</v>
      </c>
      <c r="K1265" s="26">
        <v>0</v>
      </c>
      <c r="L1265" s="26"/>
      <c r="M1265" s="26">
        <v>0</v>
      </c>
      <c r="N1265" s="26">
        <v>0</v>
      </c>
      <c r="O1265" s="26">
        <v>23151149.651132997</v>
      </c>
      <c r="P1265" s="26">
        <v>0</v>
      </c>
      <c r="Q1265" s="26">
        <v>0</v>
      </c>
      <c r="R1265" s="26">
        <v>0</v>
      </c>
      <c r="S1265" s="26">
        <v>2365741.8404999999</v>
      </c>
      <c r="T1265" s="1">
        <v>262860.20449999999</v>
      </c>
      <c r="U1265" s="112">
        <v>506268.75386699999</v>
      </c>
      <c r="V1265" s="172"/>
    </row>
    <row r="1266" spans="1:22" ht="15" customHeight="1" x14ac:dyDescent="0.25">
      <c r="A1266" s="4">
        <f t="shared" si="82"/>
        <v>1238</v>
      </c>
      <c r="B1266" s="22">
        <f t="shared" si="82"/>
        <v>294</v>
      </c>
      <c r="C1266" s="2" t="s">
        <v>254</v>
      </c>
      <c r="D1266" s="2" t="s">
        <v>255</v>
      </c>
      <c r="E1266" s="173" t="s">
        <v>1394</v>
      </c>
      <c r="F1266" s="24">
        <v>2946366.48</v>
      </c>
      <c r="G1266" s="26">
        <v>0</v>
      </c>
      <c r="H1266" s="26">
        <v>0</v>
      </c>
      <c r="I1266" s="26">
        <v>171286.25550539998</v>
      </c>
      <c r="J1266" s="26">
        <v>0</v>
      </c>
      <c r="K1266" s="26">
        <v>0</v>
      </c>
      <c r="L1266" s="26"/>
      <c r="M1266" s="26">
        <v>0</v>
      </c>
      <c r="N1266" s="26">
        <v>0</v>
      </c>
      <c r="O1266" s="26">
        <v>0</v>
      </c>
      <c r="P1266" s="26">
        <v>0</v>
      </c>
      <c r="Q1266" s="26">
        <v>0</v>
      </c>
      <c r="R1266" s="26">
        <v>2394863.41571652</v>
      </c>
      <c r="S1266" s="26">
        <v>294636.64799999999</v>
      </c>
      <c r="T1266" s="1">
        <v>29463.664799999999</v>
      </c>
      <c r="U1266" s="112">
        <v>56116.495978080005</v>
      </c>
      <c r="V1266" s="172"/>
    </row>
    <row r="1267" spans="1:22" ht="15" customHeight="1" x14ac:dyDescent="0.25">
      <c r="A1267" s="4">
        <f t="shared" si="82"/>
        <v>1239</v>
      </c>
      <c r="B1267" s="22">
        <f t="shared" si="82"/>
        <v>295</v>
      </c>
      <c r="C1267" s="2" t="s">
        <v>254</v>
      </c>
      <c r="D1267" s="2" t="s">
        <v>968</v>
      </c>
      <c r="E1267" s="173" t="s">
        <v>1394</v>
      </c>
      <c r="F1267" s="24">
        <v>50851543.909999996</v>
      </c>
      <c r="G1267" s="26">
        <v>12240570.226002298</v>
      </c>
      <c r="H1267" s="26">
        <v>4488649.7915120395</v>
      </c>
      <c r="I1267" s="26">
        <v>4689585.7163009401</v>
      </c>
      <c r="J1267" s="26">
        <v>0</v>
      </c>
      <c r="K1267" s="26">
        <v>0</v>
      </c>
      <c r="L1267" s="26"/>
      <c r="M1267" s="26">
        <v>404095.62569795997</v>
      </c>
      <c r="N1267" s="26">
        <v>0</v>
      </c>
      <c r="O1267" s="26">
        <v>23028460.340860799</v>
      </c>
      <c r="P1267" s="26">
        <v>0</v>
      </c>
      <c r="Q1267" s="26">
        <v>0</v>
      </c>
      <c r="R1267" s="26">
        <v>0</v>
      </c>
      <c r="S1267" s="26">
        <v>4510858.3295000009</v>
      </c>
      <c r="T1267" s="1">
        <v>508515.43910000008</v>
      </c>
      <c r="U1267" s="112">
        <v>980808.44102596026</v>
      </c>
      <c r="V1267" s="172"/>
    </row>
    <row r="1268" spans="1:22" ht="15" customHeight="1" x14ac:dyDescent="0.25">
      <c r="A1268" s="4">
        <f t="shared" si="82"/>
        <v>1240</v>
      </c>
      <c r="B1268" s="22">
        <f t="shared" si="82"/>
        <v>296</v>
      </c>
      <c r="C1268" s="2" t="s">
        <v>254</v>
      </c>
      <c r="D1268" s="2" t="s">
        <v>256</v>
      </c>
      <c r="E1268" s="173" t="s">
        <v>1394</v>
      </c>
      <c r="F1268" s="24">
        <v>2921838.3499999996</v>
      </c>
      <c r="G1268" s="26">
        <v>0</v>
      </c>
      <c r="H1268" s="26">
        <v>0</v>
      </c>
      <c r="I1268" s="26">
        <v>169860.32090706003</v>
      </c>
      <c r="J1268" s="26">
        <v>0</v>
      </c>
      <c r="K1268" s="26">
        <v>0</v>
      </c>
      <c r="L1268" s="26"/>
      <c r="M1268" s="26">
        <v>0</v>
      </c>
      <c r="N1268" s="26">
        <v>0</v>
      </c>
      <c r="O1268" s="26">
        <v>0</v>
      </c>
      <c r="P1268" s="26">
        <v>0</v>
      </c>
      <c r="Q1268" s="26">
        <v>0</v>
      </c>
      <c r="R1268" s="26">
        <v>2374926.4773788396</v>
      </c>
      <c r="S1268" s="26">
        <v>292183.83500000002</v>
      </c>
      <c r="T1268" s="1">
        <v>29218.3835</v>
      </c>
      <c r="U1268" s="112">
        <v>55649.333214100006</v>
      </c>
      <c r="V1268" s="172"/>
    </row>
    <row r="1269" spans="1:22" ht="15" customHeight="1" x14ac:dyDescent="0.25">
      <c r="A1269" s="4">
        <f t="shared" si="82"/>
        <v>1241</v>
      </c>
      <c r="B1269" s="22">
        <f t="shared" si="82"/>
        <v>297</v>
      </c>
      <c r="C1269" s="2" t="s">
        <v>254</v>
      </c>
      <c r="D1269" s="2" t="s">
        <v>257</v>
      </c>
      <c r="E1269" s="173" t="s">
        <v>1394</v>
      </c>
      <c r="F1269" s="24">
        <v>2925427.83</v>
      </c>
      <c r="G1269" s="26">
        <v>0</v>
      </c>
      <c r="H1269" s="26">
        <v>0</v>
      </c>
      <c r="I1269" s="26">
        <v>170068.99277592002</v>
      </c>
      <c r="J1269" s="26">
        <v>0</v>
      </c>
      <c r="K1269" s="26">
        <v>0</v>
      </c>
      <c r="L1269" s="26"/>
      <c r="M1269" s="26">
        <v>0</v>
      </c>
      <c r="N1269" s="26">
        <v>0</v>
      </c>
      <c r="O1269" s="26">
        <v>0</v>
      </c>
      <c r="P1269" s="26">
        <v>0</v>
      </c>
      <c r="Q1269" s="26">
        <v>0</v>
      </c>
      <c r="R1269" s="26">
        <v>2377844.0774738998</v>
      </c>
      <c r="S1269" s="26">
        <v>292542.78300000005</v>
      </c>
      <c r="T1269" s="1">
        <v>29254.278300000002</v>
      </c>
      <c r="U1269" s="112">
        <v>55717.698450180011</v>
      </c>
      <c r="V1269" s="172"/>
    </row>
    <row r="1270" spans="1:22" ht="15" customHeight="1" x14ac:dyDescent="0.25">
      <c r="A1270" s="4">
        <f t="shared" si="82"/>
        <v>1242</v>
      </c>
      <c r="B1270" s="22">
        <f t="shared" si="82"/>
        <v>298</v>
      </c>
      <c r="C1270" s="2" t="s">
        <v>254</v>
      </c>
      <c r="D1270" s="2" t="s">
        <v>258</v>
      </c>
      <c r="E1270" s="173" t="s">
        <v>1394</v>
      </c>
      <c r="F1270" s="24">
        <v>2934401.54</v>
      </c>
      <c r="G1270" s="26">
        <v>0</v>
      </c>
      <c r="H1270" s="26">
        <v>0</v>
      </c>
      <c r="I1270" s="26">
        <v>170590.67680284</v>
      </c>
      <c r="J1270" s="26">
        <v>0</v>
      </c>
      <c r="K1270" s="26">
        <v>0</v>
      </c>
      <c r="L1270" s="26"/>
      <c r="M1270" s="26">
        <v>0</v>
      </c>
      <c r="N1270" s="26">
        <v>0</v>
      </c>
      <c r="O1270" s="26">
        <v>0</v>
      </c>
      <c r="P1270" s="26">
        <v>0</v>
      </c>
      <c r="Q1270" s="26">
        <v>0</v>
      </c>
      <c r="R1270" s="26">
        <v>2385138.0820663199</v>
      </c>
      <c r="S1270" s="26">
        <v>293440.15400000004</v>
      </c>
      <c r="T1270" s="1">
        <v>29344.0154</v>
      </c>
      <c r="U1270" s="112">
        <v>55888.611730839999</v>
      </c>
      <c r="V1270" s="172"/>
    </row>
    <row r="1271" spans="1:22" ht="15" customHeight="1" x14ac:dyDescent="0.25">
      <c r="A1271" s="4">
        <f t="shared" si="82"/>
        <v>1243</v>
      </c>
      <c r="B1271" s="22">
        <f t="shared" si="82"/>
        <v>299</v>
      </c>
      <c r="C1271" s="2" t="s">
        <v>254</v>
      </c>
      <c r="D1271" s="2" t="s">
        <v>259</v>
      </c>
      <c r="E1271" s="173" t="s">
        <v>1394</v>
      </c>
      <c r="F1271" s="24">
        <v>2948759.4699999993</v>
      </c>
      <c r="G1271" s="26">
        <v>0</v>
      </c>
      <c r="H1271" s="26">
        <v>0</v>
      </c>
      <c r="I1271" s="26">
        <v>171425.37298781998</v>
      </c>
      <c r="J1271" s="26">
        <v>0</v>
      </c>
      <c r="K1271" s="26">
        <v>0</v>
      </c>
      <c r="L1271" s="26"/>
      <c r="M1271" s="26">
        <v>0</v>
      </c>
      <c r="N1271" s="26">
        <v>0</v>
      </c>
      <c r="O1271" s="26">
        <v>0</v>
      </c>
      <c r="P1271" s="26">
        <v>0</v>
      </c>
      <c r="Q1271" s="26">
        <v>0</v>
      </c>
      <c r="R1271" s="26">
        <v>2396808.4824465597</v>
      </c>
      <c r="S1271" s="26">
        <v>294875.94700000004</v>
      </c>
      <c r="T1271" s="1">
        <v>29487.594700000001</v>
      </c>
      <c r="U1271" s="112">
        <v>56162.072865620015</v>
      </c>
      <c r="V1271" s="172"/>
    </row>
    <row r="1272" spans="1:22" ht="15" customHeight="1" x14ac:dyDescent="0.25">
      <c r="A1272" s="4">
        <f t="shared" si="82"/>
        <v>1244</v>
      </c>
      <c r="B1272" s="22">
        <f t="shared" si="82"/>
        <v>300</v>
      </c>
      <c r="C1272" s="2" t="s">
        <v>254</v>
      </c>
      <c r="D1272" s="2" t="s">
        <v>969</v>
      </c>
      <c r="E1272" s="173" t="s">
        <v>1394</v>
      </c>
      <c r="F1272" s="24">
        <v>3707040.26</v>
      </c>
      <c r="G1272" s="26">
        <v>0</v>
      </c>
      <c r="H1272" s="26">
        <v>0</v>
      </c>
      <c r="I1272" s="26">
        <v>165067.82107199999</v>
      </c>
      <c r="J1272" s="26">
        <v>732773.90873400006</v>
      </c>
      <c r="K1272" s="26">
        <v>0</v>
      </c>
      <c r="L1272" s="26"/>
      <c r="M1272" s="26">
        <v>0</v>
      </c>
      <c r="N1272" s="26">
        <v>0</v>
      </c>
      <c r="O1272" s="26">
        <v>0</v>
      </c>
      <c r="P1272" s="26">
        <v>0</v>
      </c>
      <c r="Q1272" s="26">
        <v>0</v>
      </c>
      <c r="R1272" s="26">
        <v>2619644.0502959997</v>
      </c>
      <c r="S1272" s="26">
        <v>68191.19</v>
      </c>
      <c r="T1272" s="1">
        <v>44443</v>
      </c>
      <c r="U1272" s="112">
        <v>76920.289898000003</v>
      </c>
      <c r="V1272" s="172"/>
    </row>
    <row r="1273" spans="1:22" ht="15" customHeight="1" x14ac:dyDescent="0.25">
      <c r="A1273" s="4">
        <f t="shared" si="82"/>
        <v>1245</v>
      </c>
      <c r="B1273" s="22">
        <f t="shared" si="82"/>
        <v>301</v>
      </c>
      <c r="C1273" s="2" t="s">
        <v>254</v>
      </c>
      <c r="D1273" s="2" t="s">
        <v>970</v>
      </c>
      <c r="E1273" s="173" t="s">
        <v>1394</v>
      </c>
      <c r="F1273" s="24">
        <v>3688084.2299999995</v>
      </c>
      <c r="G1273" s="26">
        <v>0</v>
      </c>
      <c r="H1273" s="26">
        <v>0</v>
      </c>
      <c r="I1273" s="26">
        <v>164099.83888199998</v>
      </c>
      <c r="J1273" s="26">
        <v>728859.65552399994</v>
      </c>
      <c r="K1273" s="26">
        <v>0</v>
      </c>
      <c r="L1273" s="26"/>
      <c r="M1273" s="26">
        <v>0</v>
      </c>
      <c r="N1273" s="26">
        <v>0</v>
      </c>
      <c r="O1273" s="26">
        <v>0</v>
      </c>
      <c r="P1273" s="26">
        <v>0</v>
      </c>
      <c r="Q1273" s="26">
        <v>0</v>
      </c>
      <c r="R1273" s="26">
        <v>2605986.3172559999</v>
      </c>
      <c r="S1273" s="26">
        <v>68182.039999999994</v>
      </c>
      <c r="T1273" s="1">
        <v>44441.520000000004</v>
      </c>
      <c r="U1273" s="112">
        <v>76514.858338000005</v>
      </c>
      <c r="V1273" s="172"/>
    </row>
    <row r="1274" spans="1:22" ht="15" customHeight="1" x14ac:dyDescent="0.25">
      <c r="A1274" s="4">
        <f t="shared" si="82"/>
        <v>1246</v>
      </c>
      <c r="B1274" s="22">
        <f t="shared" si="82"/>
        <v>302</v>
      </c>
      <c r="C1274" s="2" t="s">
        <v>254</v>
      </c>
      <c r="D1274" s="2" t="s">
        <v>971</v>
      </c>
      <c r="E1274" s="173" t="s">
        <v>1394</v>
      </c>
      <c r="F1274" s="24">
        <v>4339008.07</v>
      </c>
      <c r="G1274" s="26">
        <v>1321039.9028820002</v>
      </c>
      <c r="H1274" s="26">
        <v>0</v>
      </c>
      <c r="I1274" s="26">
        <v>171747.48045</v>
      </c>
      <c r="J1274" s="26">
        <v>737451.71459400002</v>
      </c>
      <c r="K1274" s="26">
        <v>0</v>
      </c>
      <c r="L1274" s="26"/>
      <c r="M1274" s="26">
        <v>278121.30044999998</v>
      </c>
      <c r="N1274" s="26">
        <v>0</v>
      </c>
      <c r="O1274" s="26">
        <v>1613417.0273340002</v>
      </c>
      <c r="P1274" s="26">
        <v>0</v>
      </c>
      <c r="Q1274" s="26">
        <v>0</v>
      </c>
      <c r="R1274" s="26">
        <v>0</v>
      </c>
      <c r="S1274" s="26">
        <v>97095.72</v>
      </c>
      <c r="T1274" s="1">
        <v>30000</v>
      </c>
      <c r="U1274" s="112">
        <v>90134.92429000001</v>
      </c>
      <c r="V1274" s="172"/>
    </row>
    <row r="1275" spans="1:22" ht="15" customHeight="1" x14ac:dyDescent="0.25">
      <c r="A1275" s="4">
        <f t="shared" si="82"/>
        <v>1247</v>
      </c>
      <c r="B1275" s="22">
        <f t="shared" si="82"/>
        <v>303</v>
      </c>
      <c r="C1275" s="2" t="s">
        <v>254</v>
      </c>
      <c r="D1275" s="2" t="s">
        <v>972</v>
      </c>
      <c r="E1275" s="173" t="s">
        <v>1394</v>
      </c>
      <c r="F1275" s="24">
        <v>3700974.32</v>
      </c>
      <c r="G1275" s="26">
        <v>0</v>
      </c>
      <c r="H1275" s="26">
        <v>0</v>
      </c>
      <c r="I1275" s="26">
        <v>164757.30150599999</v>
      </c>
      <c r="J1275" s="26">
        <v>731521.33987799997</v>
      </c>
      <c r="K1275" s="26">
        <v>0</v>
      </c>
      <c r="L1275" s="26"/>
      <c r="M1275" s="26">
        <v>0</v>
      </c>
      <c r="N1275" s="26">
        <v>0</v>
      </c>
      <c r="O1275" s="26">
        <v>0</v>
      </c>
      <c r="P1275" s="26">
        <v>0</v>
      </c>
      <c r="Q1275" s="26">
        <v>0</v>
      </c>
      <c r="R1275" s="26">
        <v>2615273.02575</v>
      </c>
      <c r="S1275" s="26">
        <v>68189.039999999994</v>
      </c>
      <c r="T1275" s="1">
        <v>44443.09</v>
      </c>
      <c r="U1275" s="112">
        <v>76790.522865999999</v>
      </c>
      <c r="V1275" s="172"/>
    </row>
    <row r="1276" spans="1:22" ht="15" customHeight="1" x14ac:dyDescent="0.25">
      <c r="A1276" s="4">
        <f t="shared" si="82"/>
        <v>1248</v>
      </c>
      <c r="B1276" s="22">
        <f t="shared" si="82"/>
        <v>304</v>
      </c>
      <c r="C1276" s="2" t="s">
        <v>254</v>
      </c>
      <c r="D1276" s="2" t="s">
        <v>973</v>
      </c>
      <c r="E1276" s="173" t="s">
        <v>1394</v>
      </c>
      <c r="F1276" s="24">
        <v>5282162.7300000004</v>
      </c>
      <c r="G1276" s="26">
        <v>0</v>
      </c>
      <c r="H1276" s="26">
        <v>0</v>
      </c>
      <c r="I1276" s="26">
        <v>169300.98045</v>
      </c>
      <c r="J1276" s="26">
        <v>735005.21459400002</v>
      </c>
      <c r="K1276" s="26">
        <v>0</v>
      </c>
      <c r="L1276" s="26"/>
      <c r="M1276" s="26">
        <v>0</v>
      </c>
      <c r="N1276" s="26">
        <v>0</v>
      </c>
      <c r="O1276" s="26">
        <v>1610970.5273340002</v>
      </c>
      <c r="P1276" s="26">
        <v>0</v>
      </c>
      <c r="Q1276" s="26">
        <v>0</v>
      </c>
      <c r="R1276" s="26">
        <v>2610356.1087660003</v>
      </c>
      <c r="S1276" s="26"/>
      <c r="T1276" s="1">
        <v>44442.69</v>
      </c>
      <c r="U1276" s="112">
        <v>112087.20885600001</v>
      </c>
      <c r="V1276" s="172"/>
    </row>
    <row r="1277" spans="1:22" ht="15" customHeight="1" x14ac:dyDescent="0.25">
      <c r="A1277" s="4">
        <f t="shared" si="82"/>
        <v>1249</v>
      </c>
      <c r="B1277" s="22">
        <f t="shared" si="82"/>
        <v>305</v>
      </c>
      <c r="C1277" s="2" t="s">
        <v>254</v>
      </c>
      <c r="D1277" s="2" t="s">
        <v>974</v>
      </c>
      <c r="E1277" s="173" t="s">
        <v>1394</v>
      </c>
      <c r="F1277" s="24">
        <v>5397214.1600000001</v>
      </c>
      <c r="G1277" s="26">
        <v>0</v>
      </c>
      <c r="H1277" s="26">
        <v>0</v>
      </c>
      <c r="I1277" s="26">
        <v>169378.084344</v>
      </c>
      <c r="J1277" s="26">
        <v>735318.35680800001</v>
      </c>
      <c r="K1277" s="26">
        <v>0</v>
      </c>
      <c r="L1277" s="26"/>
      <c r="M1277" s="26">
        <v>0</v>
      </c>
      <c r="N1277" s="26">
        <v>0</v>
      </c>
      <c r="O1277" s="26">
        <v>1611653.8054260002</v>
      </c>
      <c r="P1277" s="26">
        <v>0</v>
      </c>
      <c r="Q1277" s="26">
        <v>0</v>
      </c>
      <c r="R1277" s="26">
        <v>2611448.6667359998</v>
      </c>
      <c r="S1277" s="26">
        <v>112837.8</v>
      </c>
      <c r="T1277" s="1">
        <v>44442.87</v>
      </c>
      <c r="U1277" s="112">
        <v>112134.576686</v>
      </c>
      <c r="V1277" s="172"/>
    </row>
    <row r="1278" spans="1:22" ht="15" customHeight="1" x14ac:dyDescent="0.25">
      <c r="A1278" s="4">
        <f t="shared" ref="A1278:B1293" si="83">+A1277+1</f>
        <v>1250</v>
      </c>
      <c r="B1278" s="22">
        <f t="shared" si="83"/>
        <v>306</v>
      </c>
      <c r="C1278" s="2" t="s">
        <v>254</v>
      </c>
      <c r="D1278" s="2" t="s">
        <v>975</v>
      </c>
      <c r="E1278" s="173" t="s">
        <v>1394</v>
      </c>
      <c r="F1278" s="24">
        <v>25777981.720000003</v>
      </c>
      <c r="G1278" s="26">
        <v>6939898.4786422197</v>
      </c>
      <c r="H1278" s="26">
        <v>2544879.30231024</v>
      </c>
      <c r="I1278" s="26">
        <v>0</v>
      </c>
      <c r="J1278" s="26">
        <v>0</v>
      </c>
      <c r="K1278" s="26">
        <v>0</v>
      </c>
      <c r="L1278" s="26"/>
      <c r="M1278" s="26">
        <v>229105.55551800001</v>
      </c>
      <c r="N1278" s="26">
        <v>0</v>
      </c>
      <c r="O1278" s="26">
        <v>13056187.249110602</v>
      </c>
      <c r="P1278" s="26">
        <v>0</v>
      </c>
      <c r="Q1278" s="26">
        <v>0</v>
      </c>
      <c r="R1278" s="26">
        <v>0</v>
      </c>
      <c r="S1278" s="26">
        <v>2252195.9907</v>
      </c>
      <c r="T1278" s="1">
        <v>257779.81719999999</v>
      </c>
      <c r="U1278" s="112">
        <v>497935.32651894004</v>
      </c>
      <c r="V1278" s="172"/>
    </row>
    <row r="1279" spans="1:22" ht="15" customHeight="1" x14ac:dyDescent="0.25">
      <c r="A1279" s="4">
        <f t="shared" si="83"/>
        <v>1251</v>
      </c>
      <c r="B1279" s="22">
        <f t="shared" si="83"/>
        <v>307</v>
      </c>
      <c r="C1279" s="2" t="s">
        <v>254</v>
      </c>
      <c r="D1279" s="2" t="s">
        <v>976</v>
      </c>
      <c r="E1279" s="173" t="s">
        <v>1394</v>
      </c>
      <c r="F1279" s="24">
        <v>25580367.880000003</v>
      </c>
      <c r="G1279" s="26">
        <v>6886697.2620973801</v>
      </c>
      <c r="H1279" s="26">
        <v>2525370.28109184</v>
      </c>
      <c r="I1279" s="26">
        <v>0</v>
      </c>
      <c r="J1279" s="26">
        <v>0</v>
      </c>
      <c r="K1279" s="26">
        <v>0</v>
      </c>
      <c r="L1279" s="26"/>
      <c r="M1279" s="26">
        <v>227349.22999992</v>
      </c>
      <c r="N1279" s="26">
        <v>0</v>
      </c>
      <c r="O1279" s="26">
        <v>12956098.599171</v>
      </c>
      <c r="P1279" s="26">
        <v>0</v>
      </c>
      <c r="Q1279" s="26">
        <v>0</v>
      </c>
      <c r="R1279" s="26">
        <v>0</v>
      </c>
      <c r="S1279" s="26">
        <v>2234930.6713</v>
      </c>
      <c r="T1279" s="1">
        <v>255803.67880000002</v>
      </c>
      <c r="U1279" s="112">
        <v>494118.15753986</v>
      </c>
      <c r="V1279" s="172"/>
    </row>
    <row r="1280" spans="1:22" ht="15" customHeight="1" x14ac:dyDescent="0.25">
      <c r="A1280" s="4">
        <f t="shared" si="83"/>
        <v>1252</v>
      </c>
      <c r="B1280" s="22">
        <f t="shared" si="83"/>
        <v>308</v>
      </c>
      <c r="C1280" s="2" t="s">
        <v>254</v>
      </c>
      <c r="D1280" s="2" t="s">
        <v>977</v>
      </c>
      <c r="E1280" s="173" t="s">
        <v>1394</v>
      </c>
      <c r="F1280" s="24">
        <v>25208513.880000003</v>
      </c>
      <c r="G1280" s="26">
        <v>6786587.4460183801</v>
      </c>
      <c r="H1280" s="26">
        <v>2488659.7441826407</v>
      </c>
      <c r="I1280" s="26">
        <v>0</v>
      </c>
      <c r="J1280" s="26">
        <v>0</v>
      </c>
      <c r="K1280" s="26">
        <v>0</v>
      </c>
      <c r="L1280" s="26"/>
      <c r="M1280" s="26">
        <v>224044.32360912001</v>
      </c>
      <c r="N1280" s="26">
        <v>0</v>
      </c>
      <c r="O1280" s="26">
        <v>12767759.748387001</v>
      </c>
      <c r="P1280" s="26">
        <v>0</v>
      </c>
      <c r="Q1280" s="26">
        <v>0</v>
      </c>
      <c r="R1280" s="26">
        <v>0</v>
      </c>
      <c r="S1280" s="26">
        <v>2202442.1663000002</v>
      </c>
      <c r="T1280" s="1">
        <v>252085.13879999999</v>
      </c>
      <c r="U1280" s="112">
        <v>486935.3127028601</v>
      </c>
      <c r="V1280" s="172"/>
    </row>
    <row r="1281" spans="1:22" ht="15" customHeight="1" x14ac:dyDescent="0.25">
      <c r="A1281" s="4">
        <f t="shared" si="83"/>
        <v>1253</v>
      </c>
      <c r="B1281" s="22">
        <f t="shared" si="83"/>
        <v>309</v>
      </c>
      <c r="C1281" s="2" t="s">
        <v>254</v>
      </c>
      <c r="D1281" s="2" t="s">
        <v>978</v>
      </c>
      <c r="E1281" s="173" t="s">
        <v>1394</v>
      </c>
      <c r="F1281" s="24">
        <v>7968740.4605884599</v>
      </c>
      <c r="G1281" s="26">
        <v>0</v>
      </c>
      <c r="H1281" s="26">
        <v>0</v>
      </c>
      <c r="I1281" s="26">
        <v>0</v>
      </c>
      <c r="J1281" s="26">
        <v>0</v>
      </c>
      <c r="K1281" s="26">
        <v>0</v>
      </c>
      <c r="L1281" s="26"/>
      <c r="M1281" s="26">
        <v>0</v>
      </c>
      <c r="N1281" s="26">
        <v>0</v>
      </c>
      <c r="O1281" s="26">
        <v>0</v>
      </c>
      <c r="P1281" s="26">
        <v>0</v>
      </c>
      <c r="Q1281" s="26">
        <v>0</v>
      </c>
      <c r="R1281" s="26">
        <v>6940406.3791113617</v>
      </c>
      <c r="S1281" s="26">
        <v>796874.04605884617</v>
      </c>
      <c r="T1281" s="1">
        <v>79687.404605884614</v>
      </c>
      <c r="U1281" s="112">
        <v>151772.6308123678</v>
      </c>
      <c r="V1281" s="172"/>
    </row>
    <row r="1282" spans="1:22" ht="15" customHeight="1" x14ac:dyDescent="0.25">
      <c r="A1282" s="4">
        <f t="shared" si="83"/>
        <v>1254</v>
      </c>
      <c r="B1282" s="22">
        <f t="shared" si="83"/>
        <v>310</v>
      </c>
      <c r="C1282" s="2" t="s">
        <v>254</v>
      </c>
      <c r="D1282" s="2" t="s">
        <v>979</v>
      </c>
      <c r="E1282" s="173" t="s">
        <v>1394</v>
      </c>
      <c r="F1282" s="24">
        <v>26180932.579999998</v>
      </c>
      <c r="G1282" s="26">
        <v>0</v>
      </c>
      <c r="H1282" s="26">
        <v>0</v>
      </c>
      <c r="I1282" s="26">
        <v>0</v>
      </c>
      <c r="J1282" s="26">
        <v>0</v>
      </c>
      <c r="K1282" s="26">
        <v>0</v>
      </c>
      <c r="L1282" s="26"/>
      <c r="M1282" s="26">
        <v>0</v>
      </c>
      <c r="N1282" s="26">
        <v>0</v>
      </c>
      <c r="O1282" s="26">
        <v>23058594.560509197</v>
      </c>
      <c r="P1282" s="26">
        <v>0</v>
      </c>
      <c r="Q1282" s="26">
        <v>0</v>
      </c>
      <c r="R1282" s="26">
        <v>0</v>
      </c>
      <c r="S1282" s="26">
        <v>2356283.9321999997</v>
      </c>
      <c r="T1282" s="1">
        <v>261809.32579999999</v>
      </c>
      <c r="U1282" s="112">
        <v>504244.76149079995</v>
      </c>
      <c r="V1282" s="172"/>
    </row>
    <row r="1283" spans="1:22" ht="15" customHeight="1" x14ac:dyDescent="0.25">
      <c r="A1283" s="4">
        <f t="shared" si="83"/>
        <v>1255</v>
      </c>
      <c r="B1283" s="22">
        <f t="shared" si="83"/>
        <v>311</v>
      </c>
      <c r="C1283" s="2" t="s">
        <v>254</v>
      </c>
      <c r="D1283" s="2" t="s">
        <v>980</v>
      </c>
      <c r="E1283" s="173" t="s">
        <v>1394</v>
      </c>
      <c r="F1283" s="24">
        <v>26408215.649999999</v>
      </c>
      <c r="G1283" s="26">
        <v>0</v>
      </c>
      <c r="H1283" s="26">
        <v>0</v>
      </c>
      <c r="I1283" s="26">
        <v>0</v>
      </c>
      <c r="J1283" s="26">
        <v>0</v>
      </c>
      <c r="K1283" s="26">
        <v>0</v>
      </c>
      <c r="L1283" s="26"/>
      <c r="M1283" s="26">
        <v>0</v>
      </c>
      <c r="N1283" s="26">
        <v>0</v>
      </c>
      <c r="O1283" s="26">
        <v>23258771.851580996</v>
      </c>
      <c r="P1283" s="26">
        <v>0</v>
      </c>
      <c r="Q1283" s="26">
        <v>0</v>
      </c>
      <c r="R1283" s="26">
        <v>0</v>
      </c>
      <c r="S1283" s="26">
        <v>2376739.4084999999</v>
      </c>
      <c r="T1283" s="1">
        <v>264082.15649999998</v>
      </c>
      <c r="U1283" s="112">
        <v>508622.233419</v>
      </c>
      <c r="V1283" s="172"/>
    </row>
    <row r="1284" spans="1:22" ht="15" customHeight="1" x14ac:dyDescent="0.25">
      <c r="A1284" s="4">
        <f t="shared" si="83"/>
        <v>1256</v>
      </c>
      <c r="B1284" s="22">
        <f t="shared" si="83"/>
        <v>312</v>
      </c>
      <c r="C1284" s="2" t="s">
        <v>261</v>
      </c>
      <c r="D1284" s="2" t="s">
        <v>981</v>
      </c>
      <c r="E1284" s="173" t="s">
        <v>1394</v>
      </c>
      <c r="F1284" s="24">
        <v>5090562.92</v>
      </c>
      <c r="G1284" s="26">
        <v>0</v>
      </c>
      <c r="H1284" s="26">
        <v>0</v>
      </c>
      <c r="I1284" s="26">
        <v>0</v>
      </c>
      <c r="J1284" s="26">
        <v>0</v>
      </c>
      <c r="K1284" s="26">
        <v>0</v>
      </c>
      <c r="L1284" s="26"/>
      <c r="M1284" s="26">
        <v>0</v>
      </c>
      <c r="N1284" s="26">
        <v>0</v>
      </c>
      <c r="O1284" s="26">
        <v>0</v>
      </c>
      <c r="P1284" s="26">
        <v>0</v>
      </c>
      <c r="Q1284" s="26">
        <v>4433646.1374256797</v>
      </c>
      <c r="R1284" s="26">
        <v>0</v>
      </c>
      <c r="S1284" s="26">
        <v>509056.29200000002</v>
      </c>
      <c r="T1284" s="1">
        <v>50905.629200000003</v>
      </c>
      <c r="U1284" s="112">
        <v>96954.861374319997</v>
      </c>
      <c r="V1284" s="172"/>
    </row>
    <row r="1285" spans="1:22" ht="15" customHeight="1" x14ac:dyDescent="0.25">
      <c r="A1285" s="4">
        <f t="shared" si="83"/>
        <v>1257</v>
      </c>
      <c r="B1285" s="22">
        <f t="shared" si="83"/>
        <v>313</v>
      </c>
      <c r="C1285" s="2" t="s">
        <v>261</v>
      </c>
      <c r="D1285" s="2" t="s">
        <v>982</v>
      </c>
      <c r="E1285" s="173" t="s">
        <v>1394</v>
      </c>
      <c r="F1285" s="24">
        <v>10251146.339999998</v>
      </c>
      <c r="G1285" s="26">
        <v>0</v>
      </c>
      <c r="H1285" s="26">
        <v>0</v>
      </c>
      <c r="I1285" s="26">
        <v>0</v>
      </c>
      <c r="J1285" s="26">
        <v>0</v>
      </c>
      <c r="K1285" s="26">
        <v>0</v>
      </c>
      <c r="L1285" s="26"/>
      <c r="M1285" s="26">
        <v>0</v>
      </c>
      <c r="N1285" s="26">
        <v>0</v>
      </c>
      <c r="O1285" s="26">
        <v>3776000.4968279996</v>
      </c>
      <c r="P1285" s="26">
        <v>0</v>
      </c>
      <c r="Q1285" s="26">
        <v>0</v>
      </c>
      <c r="R1285" s="26">
        <v>6111194.6991899991</v>
      </c>
      <c r="S1285" s="26">
        <v>102277.59</v>
      </c>
      <c r="T1285" s="1">
        <v>45460.62</v>
      </c>
      <c r="U1285" s="112">
        <v>216212.93398200002</v>
      </c>
      <c r="V1285" s="172"/>
    </row>
    <row r="1286" spans="1:22" ht="15" customHeight="1" x14ac:dyDescent="0.25">
      <c r="A1286" s="4">
        <f t="shared" si="83"/>
        <v>1258</v>
      </c>
      <c r="B1286" s="22">
        <f t="shared" si="83"/>
        <v>314</v>
      </c>
      <c r="C1286" s="2" t="s">
        <v>261</v>
      </c>
      <c r="D1286" s="2" t="s">
        <v>983</v>
      </c>
      <c r="E1286" s="173" t="s">
        <v>1394</v>
      </c>
      <c r="F1286" s="24">
        <v>4415515.4499999993</v>
      </c>
      <c r="G1286" s="26">
        <v>0</v>
      </c>
      <c r="H1286" s="26">
        <v>0</v>
      </c>
      <c r="I1286" s="26">
        <v>0</v>
      </c>
      <c r="J1286" s="26">
        <v>0</v>
      </c>
      <c r="K1286" s="26">
        <v>0</v>
      </c>
      <c r="L1286" s="26"/>
      <c r="M1286" s="26">
        <v>0</v>
      </c>
      <c r="N1286" s="26">
        <v>0</v>
      </c>
      <c r="O1286" s="26">
        <v>1586654.6659739998</v>
      </c>
      <c r="P1286" s="26">
        <v>0</v>
      </c>
      <c r="Q1286" s="26">
        <v>0</v>
      </c>
      <c r="R1286" s="26">
        <v>2606676.0345360003</v>
      </c>
      <c r="S1286" s="26">
        <v>87098.3</v>
      </c>
      <c r="T1286" s="1">
        <v>43386.8</v>
      </c>
      <c r="U1286" s="112">
        <v>91699.649490000011</v>
      </c>
      <c r="V1286" s="172"/>
    </row>
    <row r="1287" spans="1:22" ht="15" customHeight="1" x14ac:dyDescent="0.25">
      <c r="A1287" s="4">
        <f t="shared" si="83"/>
        <v>1259</v>
      </c>
      <c r="B1287" s="22">
        <f t="shared" si="83"/>
        <v>315</v>
      </c>
      <c r="C1287" s="2" t="s">
        <v>261</v>
      </c>
      <c r="D1287" s="2" t="s">
        <v>984</v>
      </c>
      <c r="E1287" s="173" t="s">
        <v>1394</v>
      </c>
      <c r="F1287" s="24">
        <v>4450904.9200000009</v>
      </c>
      <c r="G1287" s="26">
        <v>0</v>
      </c>
      <c r="H1287" s="26">
        <v>0</v>
      </c>
      <c r="I1287" s="26">
        <v>0</v>
      </c>
      <c r="J1287" s="26">
        <v>0</v>
      </c>
      <c r="K1287" s="26">
        <v>0</v>
      </c>
      <c r="L1287" s="26"/>
      <c r="M1287" s="26">
        <v>0</v>
      </c>
      <c r="N1287" s="26">
        <v>0</v>
      </c>
      <c r="O1287" s="26">
        <v>1599593.950038</v>
      </c>
      <c r="P1287" s="26">
        <v>0</v>
      </c>
      <c r="Q1287" s="26">
        <v>0</v>
      </c>
      <c r="R1287" s="26">
        <v>2627669.0498100007</v>
      </c>
      <c r="S1287" s="26">
        <v>87786.65</v>
      </c>
      <c r="T1287" s="1">
        <v>43413.59</v>
      </c>
      <c r="U1287" s="112">
        <v>92441.680152000001</v>
      </c>
      <c r="V1287" s="172"/>
    </row>
    <row r="1288" spans="1:22" ht="15" customHeight="1" x14ac:dyDescent="0.25">
      <c r="A1288" s="4">
        <f t="shared" si="83"/>
        <v>1260</v>
      </c>
      <c r="B1288" s="22">
        <f t="shared" si="83"/>
        <v>316</v>
      </c>
      <c r="C1288" s="2" t="s">
        <v>261</v>
      </c>
      <c r="D1288" s="2" t="s">
        <v>985</v>
      </c>
      <c r="E1288" s="173" t="s">
        <v>1394</v>
      </c>
      <c r="F1288" s="24">
        <v>9065145.7799999993</v>
      </c>
      <c r="G1288" s="26">
        <v>0</v>
      </c>
      <c r="H1288" s="26">
        <v>0</v>
      </c>
      <c r="I1288" s="26">
        <v>0</v>
      </c>
      <c r="J1288" s="26">
        <v>0</v>
      </c>
      <c r="K1288" s="26">
        <v>0</v>
      </c>
      <c r="L1288" s="26"/>
      <c r="M1288" s="26">
        <v>0</v>
      </c>
      <c r="N1288" s="26">
        <v>0</v>
      </c>
      <c r="O1288" s="26">
        <v>3329565.4569660001</v>
      </c>
      <c r="P1288" s="26">
        <v>0</v>
      </c>
      <c r="Q1288" s="26">
        <v>0</v>
      </c>
      <c r="R1288" s="26">
        <v>5397884.6649419991</v>
      </c>
      <c r="S1288" s="26">
        <v>101589.38</v>
      </c>
      <c r="T1288" s="1">
        <v>45254.62</v>
      </c>
      <c r="U1288" s="112">
        <v>190851.658092</v>
      </c>
      <c r="V1288" s="172"/>
    </row>
    <row r="1289" spans="1:22" ht="15" customHeight="1" x14ac:dyDescent="0.25">
      <c r="A1289" s="4">
        <f t="shared" si="83"/>
        <v>1261</v>
      </c>
      <c r="B1289" s="22">
        <f t="shared" si="83"/>
        <v>317</v>
      </c>
      <c r="C1289" s="2" t="s">
        <v>261</v>
      </c>
      <c r="D1289" s="2" t="s">
        <v>263</v>
      </c>
      <c r="E1289" s="173" t="s">
        <v>1394</v>
      </c>
      <c r="F1289" s="24">
        <v>5781910.1399999997</v>
      </c>
      <c r="G1289" s="26">
        <v>0</v>
      </c>
      <c r="H1289" s="26">
        <v>0</v>
      </c>
      <c r="I1289" s="26">
        <v>0</v>
      </c>
      <c r="J1289" s="26">
        <v>0</v>
      </c>
      <c r="K1289" s="26">
        <v>0</v>
      </c>
      <c r="L1289" s="26"/>
      <c r="M1289" s="26">
        <v>0</v>
      </c>
      <c r="N1289" s="26">
        <v>0</v>
      </c>
      <c r="O1289" s="26">
        <v>0</v>
      </c>
      <c r="P1289" s="26">
        <v>0</v>
      </c>
      <c r="Q1289" s="26">
        <v>0</v>
      </c>
      <c r="R1289" s="26">
        <v>5569783.0650839992</v>
      </c>
      <c r="S1289" s="26">
        <v>45190.86</v>
      </c>
      <c r="T1289" s="1">
        <v>45136.34</v>
      </c>
      <c r="U1289" s="112">
        <v>121799.874916</v>
      </c>
      <c r="V1289" s="172"/>
    </row>
    <row r="1290" spans="1:22" ht="15" customHeight="1" x14ac:dyDescent="0.25">
      <c r="A1290" s="4">
        <f t="shared" si="83"/>
        <v>1262</v>
      </c>
      <c r="B1290" s="22">
        <f t="shared" si="83"/>
        <v>318</v>
      </c>
      <c r="C1290" s="2" t="s">
        <v>261</v>
      </c>
      <c r="D1290" s="2" t="s">
        <v>986</v>
      </c>
      <c r="E1290" s="173" t="s">
        <v>1394</v>
      </c>
      <c r="F1290" s="24">
        <v>9681285.3200000003</v>
      </c>
      <c r="G1290" s="26">
        <v>0</v>
      </c>
      <c r="H1290" s="26">
        <v>0</v>
      </c>
      <c r="I1290" s="26">
        <v>0</v>
      </c>
      <c r="J1290" s="26">
        <v>0</v>
      </c>
      <c r="K1290" s="26">
        <v>0</v>
      </c>
      <c r="L1290" s="26"/>
      <c r="M1290" s="26">
        <v>0</v>
      </c>
      <c r="N1290" s="26">
        <v>0</v>
      </c>
      <c r="O1290" s="26">
        <v>3561795.780144</v>
      </c>
      <c r="P1290" s="26">
        <v>0</v>
      </c>
      <c r="Q1290" s="26">
        <v>0</v>
      </c>
      <c r="R1290" s="26">
        <v>5769179.1466260003</v>
      </c>
      <c r="S1290" s="26">
        <v>101118.88</v>
      </c>
      <c r="T1290" s="1">
        <v>45141.99</v>
      </c>
      <c r="U1290" s="112">
        <v>204049.52322999999</v>
      </c>
      <c r="V1290" s="172"/>
    </row>
    <row r="1291" spans="1:22" ht="15" customHeight="1" x14ac:dyDescent="0.25">
      <c r="A1291" s="4">
        <f t="shared" si="83"/>
        <v>1263</v>
      </c>
      <c r="B1291" s="22">
        <f t="shared" si="83"/>
        <v>319</v>
      </c>
      <c r="C1291" s="2" t="s">
        <v>261</v>
      </c>
      <c r="D1291" s="2" t="s">
        <v>987</v>
      </c>
      <c r="E1291" s="173" t="s">
        <v>1394</v>
      </c>
      <c r="F1291" s="24">
        <v>11647646.460000001</v>
      </c>
      <c r="G1291" s="26">
        <v>0</v>
      </c>
      <c r="H1291" s="26">
        <v>0</v>
      </c>
      <c r="I1291" s="26">
        <v>0</v>
      </c>
      <c r="J1291" s="26">
        <v>0</v>
      </c>
      <c r="K1291" s="26">
        <v>0</v>
      </c>
      <c r="L1291" s="26"/>
      <c r="M1291" s="26">
        <v>0</v>
      </c>
      <c r="N1291" s="26">
        <v>0</v>
      </c>
      <c r="O1291" s="26">
        <v>10258548.143180402</v>
      </c>
      <c r="P1291" s="26">
        <v>0</v>
      </c>
      <c r="Q1291" s="26">
        <v>0</v>
      </c>
      <c r="R1291" s="26">
        <v>0</v>
      </c>
      <c r="S1291" s="26">
        <v>1048288.1814</v>
      </c>
      <c r="T1291" s="1">
        <v>116476.46460000001</v>
      </c>
      <c r="U1291" s="112">
        <v>224333.67081960003</v>
      </c>
      <c r="V1291" s="172"/>
    </row>
    <row r="1292" spans="1:22" ht="15" customHeight="1" x14ac:dyDescent="0.25">
      <c r="A1292" s="4">
        <f t="shared" si="83"/>
        <v>1264</v>
      </c>
      <c r="B1292" s="22">
        <f t="shared" si="83"/>
        <v>320</v>
      </c>
      <c r="C1292" s="2" t="s">
        <v>261</v>
      </c>
      <c r="D1292" s="2" t="s">
        <v>267</v>
      </c>
      <c r="E1292" s="173" t="s">
        <v>1394</v>
      </c>
      <c r="F1292" s="24">
        <v>4340136.25</v>
      </c>
      <c r="G1292" s="26">
        <v>0</v>
      </c>
      <c r="H1292" s="26">
        <v>0</v>
      </c>
      <c r="I1292" s="26">
        <v>0</v>
      </c>
      <c r="J1292" s="26">
        <v>0</v>
      </c>
      <c r="K1292" s="26">
        <v>0</v>
      </c>
      <c r="L1292" s="26"/>
      <c r="M1292" s="26">
        <v>0</v>
      </c>
      <c r="N1292" s="26">
        <v>0</v>
      </c>
      <c r="O1292" s="26">
        <v>0</v>
      </c>
      <c r="P1292" s="26">
        <v>0</v>
      </c>
      <c r="Q1292" s="26">
        <v>3780059.0274825003</v>
      </c>
      <c r="R1292" s="26">
        <v>0</v>
      </c>
      <c r="S1292" s="26">
        <v>434013.625</v>
      </c>
      <c r="T1292" s="1">
        <v>43401.362500000003</v>
      </c>
      <c r="U1292" s="112">
        <v>82662.235017500003</v>
      </c>
      <c r="V1292" s="172"/>
    </row>
    <row r="1293" spans="1:22" ht="15" customHeight="1" x14ac:dyDescent="0.25">
      <c r="A1293" s="4">
        <f t="shared" si="83"/>
        <v>1265</v>
      </c>
      <c r="B1293" s="22">
        <f t="shared" si="83"/>
        <v>321</v>
      </c>
      <c r="C1293" s="2" t="s">
        <v>1215</v>
      </c>
      <c r="D1293" s="2" t="s">
        <v>1216</v>
      </c>
      <c r="E1293" s="173" t="s">
        <v>1394</v>
      </c>
      <c r="F1293" s="24">
        <v>593748.16</v>
      </c>
      <c r="G1293" s="26">
        <v>0</v>
      </c>
      <c r="H1293" s="26">
        <v>0</v>
      </c>
      <c r="I1293" s="26">
        <v>0</v>
      </c>
      <c r="J1293" s="26">
        <v>0</v>
      </c>
      <c r="K1293" s="26">
        <v>543023.63295600004</v>
      </c>
      <c r="L1293" s="26"/>
      <c r="M1293" s="26">
        <v>0</v>
      </c>
      <c r="N1293" s="26">
        <v>0</v>
      </c>
      <c r="O1293" s="26">
        <v>0</v>
      </c>
      <c r="P1293" s="26">
        <v>0</v>
      </c>
      <c r="Q1293" s="26">
        <v>0</v>
      </c>
      <c r="R1293" s="26">
        <v>0</v>
      </c>
      <c r="S1293" s="26">
        <v>34646.21</v>
      </c>
      <c r="T1293" s="26">
        <v>4203.49</v>
      </c>
      <c r="U1293" s="112">
        <v>11874.827044000001</v>
      </c>
      <c r="V1293" s="172"/>
    </row>
    <row r="1294" spans="1:22" ht="15" customHeight="1" x14ac:dyDescent="0.25">
      <c r="A1294" s="4">
        <f t="shared" ref="A1294:B1309" si="84">+A1293+1</f>
        <v>1266</v>
      </c>
      <c r="B1294" s="22">
        <f t="shared" si="84"/>
        <v>322</v>
      </c>
      <c r="C1294" s="2" t="s">
        <v>645</v>
      </c>
      <c r="D1294" s="2" t="s">
        <v>988</v>
      </c>
      <c r="E1294" s="173" t="s">
        <v>1394</v>
      </c>
      <c r="F1294" s="24">
        <v>8541004.8900000006</v>
      </c>
      <c r="G1294" s="26">
        <v>0</v>
      </c>
      <c r="H1294" s="26">
        <v>0</v>
      </c>
      <c r="I1294" s="26">
        <v>4445034.5403198004</v>
      </c>
      <c r="J1294" s="26">
        <v>2892873.6360392398</v>
      </c>
      <c r="K1294" s="26">
        <v>0</v>
      </c>
      <c r="L1294" s="26"/>
      <c r="M1294" s="26">
        <v>0</v>
      </c>
      <c r="N1294" s="26">
        <v>0</v>
      </c>
      <c r="O1294" s="26">
        <v>0</v>
      </c>
      <c r="P1294" s="26">
        <v>0</v>
      </c>
      <c r="Q1294" s="26">
        <v>0</v>
      </c>
      <c r="R1294" s="26">
        <v>0</v>
      </c>
      <c r="S1294" s="26">
        <v>957221.47470000014</v>
      </c>
      <c r="T1294" s="1">
        <v>85410.048900000009</v>
      </c>
      <c r="U1294" s="112">
        <v>160465.19004096001</v>
      </c>
      <c r="V1294" s="172"/>
    </row>
    <row r="1295" spans="1:22" ht="15" customHeight="1" x14ac:dyDescent="0.25">
      <c r="A1295" s="4">
        <f t="shared" si="84"/>
        <v>1267</v>
      </c>
      <c r="B1295" s="22">
        <f t="shared" si="84"/>
        <v>323</v>
      </c>
      <c r="C1295" s="2" t="s">
        <v>645</v>
      </c>
      <c r="D1295" s="2" t="s">
        <v>989</v>
      </c>
      <c r="E1295" s="173" t="s">
        <v>1394</v>
      </c>
      <c r="F1295" s="24">
        <v>28614187.700000003</v>
      </c>
      <c r="G1295" s="26">
        <v>0</v>
      </c>
      <c r="H1295" s="26">
        <v>0</v>
      </c>
      <c r="I1295" s="26">
        <v>1925825.0481519001</v>
      </c>
      <c r="J1295" s="26">
        <v>1253346.5063616</v>
      </c>
      <c r="K1295" s="26">
        <v>0</v>
      </c>
      <c r="L1295" s="26"/>
      <c r="M1295" s="26">
        <v>0</v>
      </c>
      <c r="N1295" s="26">
        <v>0</v>
      </c>
      <c r="O1295" s="26">
        <v>9928216.292715</v>
      </c>
      <c r="P1295" s="26">
        <v>0</v>
      </c>
      <c r="Q1295" s="26">
        <v>5045928.4281096598</v>
      </c>
      <c r="R1295" s="26">
        <v>6834917.0833343398</v>
      </c>
      <c r="S1295" s="26">
        <v>2793370.4105000002</v>
      </c>
      <c r="T1295" s="1">
        <v>286141.87699999998</v>
      </c>
      <c r="U1295" s="112">
        <v>546442.05382749997</v>
      </c>
      <c r="V1295" s="172"/>
    </row>
    <row r="1296" spans="1:22" ht="15" customHeight="1" x14ac:dyDescent="0.25">
      <c r="A1296" s="4">
        <f t="shared" si="84"/>
        <v>1268</v>
      </c>
      <c r="B1296" s="22">
        <f t="shared" si="84"/>
        <v>324</v>
      </c>
      <c r="C1296" s="2" t="s">
        <v>645</v>
      </c>
      <c r="D1296" s="2" t="s">
        <v>990</v>
      </c>
      <c r="E1296" s="173" t="s">
        <v>1394</v>
      </c>
      <c r="F1296" s="24">
        <v>29462353.34</v>
      </c>
      <c r="G1296" s="26">
        <v>0</v>
      </c>
      <c r="H1296" s="26">
        <v>0</v>
      </c>
      <c r="I1296" s="26">
        <v>1982909.2719916198</v>
      </c>
      <c r="J1296" s="26">
        <v>1290497.4993876</v>
      </c>
      <c r="K1296" s="26">
        <v>0</v>
      </c>
      <c r="L1296" s="26"/>
      <c r="M1296" s="26">
        <v>0</v>
      </c>
      <c r="N1296" s="26">
        <v>0</v>
      </c>
      <c r="O1296" s="26">
        <v>10222502.889866399</v>
      </c>
      <c r="P1296" s="26">
        <v>0</v>
      </c>
      <c r="Q1296" s="26">
        <v>5195496.9927289803</v>
      </c>
      <c r="R1296" s="26">
        <v>7037513.8477249201</v>
      </c>
      <c r="S1296" s="26">
        <v>2876169.9234000002</v>
      </c>
      <c r="T1296" s="1">
        <v>294623.53340000001</v>
      </c>
      <c r="U1296" s="112">
        <v>562639.38150048</v>
      </c>
      <c r="V1296" s="172"/>
    </row>
    <row r="1297" spans="1:22" ht="15" customHeight="1" x14ac:dyDescent="0.25">
      <c r="A1297" s="4">
        <f t="shared" si="84"/>
        <v>1269</v>
      </c>
      <c r="B1297" s="22">
        <f t="shared" si="84"/>
        <v>325</v>
      </c>
      <c r="C1297" s="2" t="s">
        <v>645</v>
      </c>
      <c r="D1297" s="2" t="s">
        <v>647</v>
      </c>
      <c r="E1297" s="173" t="s">
        <v>1394</v>
      </c>
      <c r="F1297" s="24">
        <v>24970330.050000004</v>
      </c>
      <c r="G1297" s="26">
        <v>0</v>
      </c>
      <c r="H1297" s="26">
        <v>0</v>
      </c>
      <c r="I1297" s="26">
        <v>0</v>
      </c>
      <c r="J1297" s="26">
        <v>0</v>
      </c>
      <c r="K1297" s="26">
        <v>0</v>
      </c>
      <c r="L1297" s="26"/>
      <c r="M1297" s="26">
        <v>0</v>
      </c>
      <c r="N1297" s="26">
        <v>0</v>
      </c>
      <c r="O1297" s="26">
        <v>9950755.3540920001</v>
      </c>
      <c r="P1297" s="26">
        <v>0</v>
      </c>
      <c r="Q1297" s="26">
        <v>5057383.7028518999</v>
      </c>
      <c r="R1297" s="26">
        <v>6850433.7298026001</v>
      </c>
      <c r="S1297" s="26">
        <v>2384051.247</v>
      </c>
      <c r="T1297" s="1">
        <v>249703.30049999998</v>
      </c>
      <c r="U1297" s="112">
        <v>478002.71575349988</v>
      </c>
      <c r="V1297" s="172"/>
    </row>
    <row r="1298" spans="1:22" ht="15" customHeight="1" x14ac:dyDescent="0.25">
      <c r="A1298" s="4">
        <f t="shared" si="84"/>
        <v>1270</v>
      </c>
      <c r="B1298" s="22">
        <f t="shared" si="84"/>
        <v>326</v>
      </c>
      <c r="C1298" s="2" t="s">
        <v>278</v>
      </c>
      <c r="D1298" s="2" t="s">
        <v>991</v>
      </c>
      <c r="E1298" s="173" t="s">
        <v>1394</v>
      </c>
      <c r="F1298" s="24">
        <v>4344030.53</v>
      </c>
      <c r="G1298" s="26">
        <v>0</v>
      </c>
      <c r="H1298" s="26">
        <v>0</v>
      </c>
      <c r="I1298" s="26">
        <v>0</v>
      </c>
      <c r="J1298" s="26">
        <v>882604.63422600005</v>
      </c>
      <c r="K1298" s="26">
        <v>0</v>
      </c>
      <c r="L1298" s="26"/>
      <c r="M1298" s="26">
        <v>0</v>
      </c>
      <c r="N1298" s="26">
        <v>0</v>
      </c>
      <c r="O1298" s="26">
        <v>0</v>
      </c>
      <c r="P1298" s="26">
        <v>0</v>
      </c>
      <c r="Q1298" s="26">
        <v>0</v>
      </c>
      <c r="R1298" s="26">
        <v>3271404.6950340006</v>
      </c>
      <c r="S1298" s="26">
        <v>55888.63</v>
      </c>
      <c r="T1298" s="1">
        <v>43292.800000000003</v>
      </c>
      <c r="U1298" s="112">
        <v>90839.770740000007</v>
      </c>
      <c r="V1298" s="172"/>
    </row>
    <row r="1299" spans="1:22" ht="15" customHeight="1" x14ac:dyDescent="0.25">
      <c r="A1299" s="4">
        <f t="shared" si="84"/>
        <v>1271</v>
      </c>
      <c r="B1299" s="22">
        <f t="shared" si="84"/>
        <v>327</v>
      </c>
      <c r="C1299" s="2" t="s">
        <v>278</v>
      </c>
      <c r="D1299" s="2" t="s">
        <v>992</v>
      </c>
      <c r="E1299" s="173" t="s">
        <v>1394</v>
      </c>
      <c r="F1299" s="24">
        <v>6362376.5099999998</v>
      </c>
      <c r="G1299" s="26">
        <v>0</v>
      </c>
      <c r="H1299" s="26">
        <v>0</v>
      </c>
      <c r="I1299" s="26">
        <v>0</v>
      </c>
      <c r="J1299" s="26">
        <v>896708.42293200002</v>
      </c>
      <c r="K1299" s="26">
        <v>0</v>
      </c>
      <c r="L1299" s="26"/>
      <c r="M1299" s="26">
        <v>0</v>
      </c>
      <c r="N1299" s="26">
        <v>0</v>
      </c>
      <c r="O1299" s="26">
        <v>1916481.442386</v>
      </c>
      <c r="P1299" s="26">
        <v>0</v>
      </c>
      <c r="Q1299" s="26">
        <v>0</v>
      </c>
      <c r="R1299" s="26">
        <v>3269343.9787260001</v>
      </c>
      <c r="S1299" s="26">
        <v>103537.29</v>
      </c>
      <c r="T1299" s="1">
        <v>43292.68</v>
      </c>
      <c r="U1299" s="112">
        <v>133012.69595600001</v>
      </c>
      <c r="V1299" s="172"/>
    </row>
    <row r="1300" spans="1:22" ht="15" customHeight="1" x14ac:dyDescent="0.25">
      <c r="A1300" s="4">
        <f t="shared" si="84"/>
        <v>1272</v>
      </c>
      <c r="B1300" s="22">
        <f t="shared" si="84"/>
        <v>328</v>
      </c>
      <c r="C1300" s="2" t="s">
        <v>278</v>
      </c>
      <c r="D1300" s="2" t="s">
        <v>993</v>
      </c>
      <c r="E1300" s="173" t="s">
        <v>1394</v>
      </c>
      <c r="F1300" s="24">
        <v>6362376.5099999998</v>
      </c>
      <c r="G1300" s="26">
        <v>0</v>
      </c>
      <c r="H1300" s="26">
        <v>0</v>
      </c>
      <c r="I1300" s="26">
        <v>0</v>
      </c>
      <c r="J1300" s="26">
        <v>896708.42293200002</v>
      </c>
      <c r="K1300" s="26">
        <v>0</v>
      </c>
      <c r="L1300" s="26"/>
      <c r="M1300" s="26">
        <v>0</v>
      </c>
      <c r="N1300" s="26">
        <v>0</v>
      </c>
      <c r="O1300" s="26">
        <v>1916481.442386</v>
      </c>
      <c r="P1300" s="26">
        <v>0</v>
      </c>
      <c r="Q1300" s="26">
        <v>0</v>
      </c>
      <c r="R1300" s="26">
        <v>3269343.9787260001</v>
      </c>
      <c r="S1300" s="26">
        <v>103537.29</v>
      </c>
      <c r="T1300" s="1">
        <v>43292.68</v>
      </c>
      <c r="U1300" s="112">
        <v>133012.69595600001</v>
      </c>
      <c r="V1300" s="172"/>
    </row>
    <row r="1301" spans="1:22" ht="15" customHeight="1" x14ac:dyDescent="0.25">
      <c r="A1301" s="4">
        <f t="shared" si="84"/>
        <v>1273</v>
      </c>
      <c r="B1301" s="22">
        <f t="shared" si="84"/>
        <v>329</v>
      </c>
      <c r="C1301" s="2" t="s">
        <v>281</v>
      </c>
      <c r="D1301" s="2" t="s">
        <v>994</v>
      </c>
      <c r="E1301" s="173" t="s">
        <v>1394</v>
      </c>
      <c r="F1301" s="24">
        <v>998070.82</v>
      </c>
      <c r="G1301" s="26">
        <v>0</v>
      </c>
      <c r="H1301" s="26">
        <v>0</v>
      </c>
      <c r="I1301" s="26">
        <v>0</v>
      </c>
      <c r="J1301" s="26">
        <v>839972.40982871992</v>
      </c>
      <c r="K1301" s="26">
        <v>0</v>
      </c>
      <c r="L1301" s="26"/>
      <c r="M1301" s="26">
        <v>0</v>
      </c>
      <c r="N1301" s="26">
        <v>0</v>
      </c>
      <c r="O1301" s="26">
        <v>0</v>
      </c>
      <c r="P1301" s="26">
        <v>0</v>
      </c>
      <c r="Q1301" s="26">
        <v>0</v>
      </c>
      <c r="R1301" s="26">
        <v>0</v>
      </c>
      <c r="S1301" s="26">
        <v>129749.2066</v>
      </c>
      <c r="T1301" s="1">
        <v>9980.7081999999991</v>
      </c>
      <c r="U1301" s="112">
        <v>18368.495371279998</v>
      </c>
      <c r="V1301" s="172"/>
    </row>
    <row r="1302" spans="1:22" ht="15" customHeight="1" x14ac:dyDescent="0.25">
      <c r="A1302" s="4">
        <f t="shared" si="84"/>
        <v>1274</v>
      </c>
      <c r="B1302" s="22">
        <f t="shared" si="84"/>
        <v>330</v>
      </c>
      <c r="C1302" s="2" t="s">
        <v>281</v>
      </c>
      <c r="D1302" s="2" t="s">
        <v>995</v>
      </c>
      <c r="E1302" s="173" t="s">
        <v>1394</v>
      </c>
      <c r="F1302" s="24">
        <v>9192230.629999999</v>
      </c>
      <c r="G1302" s="26">
        <v>3604821.641694</v>
      </c>
      <c r="H1302" s="26">
        <v>1665413.416611</v>
      </c>
      <c r="I1302" s="26">
        <v>1687134.4693795198</v>
      </c>
      <c r="J1302" s="26">
        <v>1089849.3568830001</v>
      </c>
      <c r="K1302" s="26">
        <v>0</v>
      </c>
      <c r="L1302" s="26"/>
      <c r="M1302" s="26">
        <v>0</v>
      </c>
      <c r="N1302" s="26">
        <v>0</v>
      </c>
      <c r="O1302" s="26">
        <v>0</v>
      </c>
      <c r="P1302" s="26">
        <v>0</v>
      </c>
      <c r="Q1302" s="26">
        <v>0</v>
      </c>
      <c r="R1302" s="26">
        <v>0</v>
      </c>
      <c r="S1302" s="26">
        <v>877113.06050000002</v>
      </c>
      <c r="T1302" s="1">
        <v>91922.306299999997</v>
      </c>
      <c r="U1302" s="112">
        <v>175976.37863247999</v>
      </c>
      <c r="V1302" s="172"/>
    </row>
    <row r="1303" spans="1:22" ht="15" customHeight="1" x14ac:dyDescent="0.25">
      <c r="A1303" s="4">
        <f t="shared" si="84"/>
        <v>1275</v>
      </c>
      <c r="B1303" s="22">
        <f t="shared" si="84"/>
        <v>331</v>
      </c>
      <c r="C1303" s="2" t="s">
        <v>281</v>
      </c>
      <c r="D1303" s="2" t="s">
        <v>996</v>
      </c>
      <c r="E1303" s="173" t="s">
        <v>1394</v>
      </c>
      <c r="F1303" s="24">
        <v>12550430.99</v>
      </c>
      <c r="G1303" s="26">
        <v>6235881.2519148607</v>
      </c>
      <c r="H1303" s="26">
        <v>2880952.6065108599</v>
      </c>
      <c r="I1303" s="26">
        <v>0</v>
      </c>
      <c r="J1303" s="26">
        <v>1885300.26106884</v>
      </c>
      <c r="K1303" s="26">
        <v>0</v>
      </c>
      <c r="L1303" s="26"/>
      <c r="M1303" s="26">
        <v>0</v>
      </c>
      <c r="N1303" s="26">
        <v>0</v>
      </c>
      <c r="O1303" s="26">
        <v>0</v>
      </c>
      <c r="P1303" s="26">
        <v>0</v>
      </c>
      <c r="Q1303" s="26">
        <v>0</v>
      </c>
      <c r="R1303" s="26">
        <v>0</v>
      </c>
      <c r="S1303" s="26">
        <v>1182198.1705</v>
      </c>
      <c r="T1303" s="1">
        <v>125504.30989999999</v>
      </c>
      <c r="U1303" s="112">
        <v>240594.39010543999</v>
      </c>
      <c r="V1303" s="172"/>
    </row>
    <row r="1304" spans="1:22" ht="15" customHeight="1" x14ac:dyDescent="0.25">
      <c r="A1304" s="4">
        <f t="shared" si="84"/>
        <v>1276</v>
      </c>
      <c r="B1304" s="22">
        <f t="shared" si="84"/>
        <v>332</v>
      </c>
      <c r="C1304" s="2" t="s">
        <v>281</v>
      </c>
      <c r="D1304" s="2" t="s">
        <v>651</v>
      </c>
      <c r="E1304" s="173" t="s">
        <v>1394</v>
      </c>
      <c r="F1304" s="24">
        <v>25655177.409999996</v>
      </c>
      <c r="G1304" s="26">
        <v>0</v>
      </c>
      <c r="H1304" s="26">
        <v>0</v>
      </c>
      <c r="I1304" s="26">
        <v>0</v>
      </c>
      <c r="J1304" s="26">
        <v>0</v>
      </c>
      <c r="K1304" s="26">
        <v>0</v>
      </c>
      <c r="L1304" s="26"/>
      <c r="M1304" s="26">
        <v>0</v>
      </c>
      <c r="N1304" s="26">
        <v>0</v>
      </c>
      <c r="O1304" s="26">
        <v>12294937.7469324</v>
      </c>
      <c r="P1304" s="26">
        <v>0</v>
      </c>
      <c r="Q1304" s="26">
        <v>10186152.058427099</v>
      </c>
      <c r="R1304" s="26">
        <v>0</v>
      </c>
      <c r="S1304" s="26">
        <v>2425919.9283999996</v>
      </c>
      <c r="T1304" s="1">
        <v>256551.77410000001</v>
      </c>
      <c r="U1304" s="112">
        <v>491615.90214050008</v>
      </c>
      <c r="V1304" s="172"/>
    </row>
    <row r="1305" spans="1:22" ht="15" customHeight="1" x14ac:dyDescent="0.25">
      <c r="A1305" s="4">
        <f t="shared" si="84"/>
        <v>1277</v>
      </c>
      <c r="B1305" s="22">
        <f t="shared" si="84"/>
        <v>333</v>
      </c>
      <c r="C1305" s="2" t="s">
        <v>284</v>
      </c>
      <c r="D1305" s="2" t="s">
        <v>997</v>
      </c>
      <c r="E1305" s="173" t="s">
        <v>1394</v>
      </c>
      <c r="F1305" s="24">
        <v>27406326.610000003</v>
      </c>
      <c r="G1305" s="26">
        <v>7576293.9264179999</v>
      </c>
      <c r="H1305" s="26">
        <v>3545321.0589299998</v>
      </c>
      <c r="I1305" s="26">
        <v>3617684.0958719999</v>
      </c>
      <c r="J1305" s="26">
        <v>2394593.793606</v>
      </c>
      <c r="K1305" s="26">
        <v>0</v>
      </c>
      <c r="L1305" s="26"/>
      <c r="M1305" s="26">
        <v>0</v>
      </c>
      <c r="N1305" s="26">
        <v>0</v>
      </c>
      <c r="O1305" s="26">
        <v>0</v>
      </c>
      <c r="P1305" s="26">
        <v>0</v>
      </c>
      <c r="Q1305" s="26">
        <v>9349994.0373420026</v>
      </c>
      <c r="R1305" s="26">
        <v>0</v>
      </c>
      <c r="S1305" s="26">
        <v>309167.73</v>
      </c>
      <c r="T1305" s="26">
        <v>34123</v>
      </c>
      <c r="U1305" s="112">
        <v>579148.96783199999</v>
      </c>
      <c r="V1305" s="172"/>
    </row>
    <row r="1306" spans="1:22" ht="15" customHeight="1" x14ac:dyDescent="0.25">
      <c r="A1306" s="4">
        <f t="shared" si="84"/>
        <v>1278</v>
      </c>
      <c r="B1306" s="22">
        <f t="shared" si="84"/>
        <v>334</v>
      </c>
      <c r="C1306" s="2" t="s">
        <v>284</v>
      </c>
      <c r="D1306" s="2" t="s">
        <v>998</v>
      </c>
      <c r="E1306" s="173" t="s">
        <v>1394</v>
      </c>
      <c r="F1306" s="24">
        <v>21470164.739999995</v>
      </c>
      <c r="G1306" s="26">
        <v>4433568.4279739996</v>
      </c>
      <c r="H1306" s="26">
        <v>2065856.3555700001</v>
      </c>
      <c r="I1306" s="26">
        <v>2116247.4934439999</v>
      </c>
      <c r="J1306" s="26">
        <v>1392500.0932499997</v>
      </c>
      <c r="K1306" s="26">
        <v>0</v>
      </c>
      <c r="L1306" s="26"/>
      <c r="M1306" s="26">
        <v>162529.46967600001</v>
      </c>
      <c r="N1306" s="26">
        <v>0</v>
      </c>
      <c r="O1306" s="26">
        <v>10559152.813859999</v>
      </c>
      <c r="P1306" s="26">
        <v>0</v>
      </c>
      <c r="Q1306" s="26">
        <v>0</v>
      </c>
      <c r="R1306" s="26">
        <v>0</v>
      </c>
      <c r="S1306" s="26">
        <v>258542.15</v>
      </c>
      <c r="T1306" s="26">
        <v>28448</v>
      </c>
      <c r="U1306" s="112">
        <v>453319.93622600014</v>
      </c>
      <c r="V1306" s="172"/>
    </row>
    <row r="1307" spans="1:22" ht="15" customHeight="1" x14ac:dyDescent="0.25">
      <c r="A1307" s="4">
        <f t="shared" si="84"/>
        <v>1279</v>
      </c>
      <c r="B1307" s="22">
        <f t="shared" si="84"/>
        <v>335</v>
      </c>
      <c r="C1307" s="2" t="s">
        <v>288</v>
      </c>
      <c r="D1307" s="2" t="s">
        <v>999</v>
      </c>
      <c r="E1307" s="173" t="s">
        <v>1394</v>
      </c>
      <c r="F1307" s="24">
        <v>10860841.440000001</v>
      </c>
      <c r="G1307" s="26">
        <v>1186293.6896580001</v>
      </c>
      <c r="H1307" s="26">
        <v>0</v>
      </c>
      <c r="I1307" s="26">
        <v>339981.94347599999</v>
      </c>
      <c r="J1307" s="26">
        <v>0</v>
      </c>
      <c r="K1307" s="26">
        <v>0</v>
      </c>
      <c r="L1307" s="26"/>
      <c r="M1307" s="26">
        <v>89025.120911999998</v>
      </c>
      <c r="N1307" s="26">
        <v>0</v>
      </c>
      <c r="O1307" s="26">
        <v>3416719.5925379996</v>
      </c>
      <c r="P1307" s="26">
        <v>0</v>
      </c>
      <c r="Q1307" s="26">
        <v>2855451.4304819996</v>
      </c>
      <c r="R1307" s="26">
        <v>2514343.4902740004</v>
      </c>
      <c r="S1307" s="26">
        <v>166928.99</v>
      </c>
      <c r="T1307" s="26">
        <v>64630.55</v>
      </c>
      <c r="U1307" s="112">
        <v>227466.63266000003</v>
      </c>
      <c r="V1307" s="172"/>
    </row>
    <row r="1308" spans="1:22" ht="15" customHeight="1" x14ac:dyDescent="0.25">
      <c r="A1308" s="4">
        <f t="shared" si="84"/>
        <v>1280</v>
      </c>
      <c r="B1308" s="22">
        <f t="shared" si="84"/>
        <v>336</v>
      </c>
      <c r="C1308" s="2" t="s">
        <v>288</v>
      </c>
      <c r="D1308" s="2" t="s">
        <v>1000</v>
      </c>
      <c r="E1308" s="173" t="s">
        <v>1394</v>
      </c>
      <c r="F1308" s="24">
        <v>8707538.4100000001</v>
      </c>
      <c r="G1308" s="26">
        <v>727531.73446799989</v>
      </c>
      <c r="H1308" s="26">
        <v>0</v>
      </c>
      <c r="I1308" s="26">
        <v>107476.75113</v>
      </c>
      <c r="J1308" s="26">
        <v>0</v>
      </c>
      <c r="K1308" s="26">
        <v>0</v>
      </c>
      <c r="L1308" s="26"/>
      <c r="M1308" s="26">
        <v>263025.553854</v>
      </c>
      <c r="N1308" s="26">
        <v>0</v>
      </c>
      <c r="O1308" s="26">
        <v>2523403.8681600001</v>
      </c>
      <c r="P1308" s="26">
        <v>0</v>
      </c>
      <c r="Q1308" s="26">
        <v>1475249.3251440001</v>
      </c>
      <c r="R1308" s="26">
        <v>3222160.2121379999</v>
      </c>
      <c r="S1308" s="26">
        <v>153523.25</v>
      </c>
      <c r="T1308" s="1">
        <v>53251.37</v>
      </c>
      <c r="U1308" s="112">
        <v>181916.34510600005</v>
      </c>
      <c r="V1308" s="172"/>
    </row>
    <row r="1309" spans="1:22" ht="15" customHeight="1" x14ac:dyDescent="0.25">
      <c r="A1309" s="4">
        <f t="shared" si="84"/>
        <v>1281</v>
      </c>
      <c r="B1309" s="22">
        <f t="shared" si="84"/>
        <v>337</v>
      </c>
      <c r="C1309" s="2" t="s">
        <v>288</v>
      </c>
      <c r="D1309" s="2" t="s">
        <v>1001</v>
      </c>
      <c r="E1309" s="173" t="s">
        <v>1394</v>
      </c>
      <c r="F1309" s="24">
        <v>5567433.790000001</v>
      </c>
      <c r="G1309" s="26">
        <v>0</v>
      </c>
      <c r="H1309" s="26">
        <v>0</v>
      </c>
      <c r="I1309" s="26">
        <v>203121.02458199995</v>
      </c>
      <c r="J1309" s="26">
        <v>0</v>
      </c>
      <c r="K1309" s="26">
        <v>0</v>
      </c>
      <c r="L1309" s="26"/>
      <c r="M1309" s="26">
        <v>0</v>
      </c>
      <c r="N1309" s="26">
        <v>0</v>
      </c>
      <c r="O1309" s="26">
        <v>1941849.92505</v>
      </c>
      <c r="P1309" s="26">
        <v>0</v>
      </c>
      <c r="Q1309" s="26">
        <v>0</v>
      </c>
      <c r="R1309" s="26">
        <v>3153714.0021240003</v>
      </c>
      <c r="S1309" s="26">
        <v>108699.7</v>
      </c>
      <c r="T1309" s="1">
        <v>44177.63</v>
      </c>
      <c r="U1309" s="112">
        <v>115871.508244</v>
      </c>
      <c r="V1309" s="172"/>
    </row>
    <row r="1310" spans="1:22" ht="15" customHeight="1" x14ac:dyDescent="0.25">
      <c r="A1310" s="4">
        <f t="shared" ref="A1310:B1325" si="85">+A1309+1</f>
        <v>1282</v>
      </c>
      <c r="B1310" s="22">
        <f t="shared" si="85"/>
        <v>338</v>
      </c>
      <c r="C1310" s="2" t="s">
        <v>656</v>
      </c>
      <c r="D1310" s="2" t="s">
        <v>1002</v>
      </c>
      <c r="E1310" s="173" t="s">
        <v>1394</v>
      </c>
      <c r="F1310" s="24">
        <v>29490722.483319998</v>
      </c>
      <c r="G1310" s="26">
        <v>3709825.8866268601</v>
      </c>
      <c r="H1310" s="26">
        <v>1713921.9573709802</v>
      </c>
      <c r="I1310" s="26">
        <v>1736279.30300328</v>
      </c>
      <c r="J1310" s="26">
        <v>1121604.8779529999</v>
      </c>
      <c r="K1310" s="26">
        <v>0</v>
      </c>
      <c r="L1310" s="26"/>
      <c r="M1310" s="26">
        <v>0</v>
      </c>
      <c r="N1310" s="26">
        <v>0</v>
      </c>
      <c r="O1310" s="26">
        <v>8717365.728174597</v>
      </c>
      <c r="P1310" s="26">
        <v>0</v>
      </c>
      <c r="Q1310" s="26">
        <v>4503240.0913058994</v>
      </c>
      <c r="R1310" s="26">
        <v>4830668.1100000003</v>
      </c>
      <c r="S1310" s="26">
        <v>2380364.9164</v>
      </c>
      <c r="T1310" s="1">
        <v>273293.73689999996</v>
      </c>
      <c r="U1310" s="112">
        <v>504157.87558537989</v>
      </c>
      <c r="V1310" s="172"/>
    </row>
    <row r="1311" spans="1:22" ht="15" customHeight="1" x14ac:dyDescent="0.25">
      <c r="A1311" s="4">
        <f t="shared" si="85"/>
        <v>1283</v>
      </c>
      <c r="B1311" s="22">
        <f t="shared" si="85"/>
        <v>339</v>
      </c>
      <c r="C1311" s="2" t="s">
        <v>1003</v>
      </c>
      <c r="D1311" s="2" t="s">
        <v>1004</v>
      </c>
      <c r="E1311" s="173" t="s">
        <v>1394</v>
      </c>
      <c r="F1311" s="24">
        <v>4909061.8000000007</v>
      </c>
      <c r="G1311" s="26">
        <v>1847428.441656</v>
      </c>
      <c r="H1311" s="26">
        <v>0</v>
      </c>
      <c r="I1311" s="26">
        <v>245107.25085000007</v>
      </c>
      <c r="J1311" s="26">
        <v>0</v>
      </c>
      <c r="K1311" s="26">
        <v>0</v>
      </c>
      <c r="L1311" s="26"/>
      <c r="M1311" s="26">
        <v>347460.96247799997</v>
      </c>
      <c r="N1311" s="26">
        <v>0</v>
      </c>
      <c r="O1311" s="26">
        <v>2255234.626344</v>
      </c>
      <c r="P1311" s="26">
        <v>0</v>
      </c>
      <c r="Q1311" s="26">
        <v>0</v>
      </c>
      <c r="R1311" s="26">
        <v>0</v>
      </c>
      <c r="S1311" s="26">
        <v>85125.82</v>
      </c>
      <c r="T1311" s="1">
        <v>26029.5</v>
      </c>
      <c r="U1311" s="112">
        <v>102675.19867200003</v>
      </c>
      <c r="V1311" s="172"/>
    </row>
    <row r="1312" spans="1:22" ht="15" customHeight="1" x14ac:dyDescent="0.25">
      <c r="A1312" s="4">
        <f t="shared" si="85"/>
        <v>1284</v>
      </c>
      <c r="B1312" s="22">
        <f t="shared" si="85"/>
        <v>340</v>
      </c>
      <c r="C1312" s="2" t="s">
        <v>658</v>
      </c>
      <c r="D1312" s="2" t="s">
        <v>664</v>
      </c>
      <c r="E1312" s="173" t="s">
        <v>1394</v>
      </c>
      <c r="F1312" s="24">
        <v>4041466.56</v>
      </c>
      <c r="G1312" s="26">
        <v>0</v>
      </c>
      <c r="H1312" s="26">
        <v>0</v>
      </c>
      <c r="I1312" s="26">
        <v>0</v>
      </c>
      <c r="J1312" s="26">
        <v>0</v>
      </c>
      <c r="K1312" s="26">
        <v>0</v>
      </c>
      <c r="L1312" s="26"/>
      <c r="M1312" s="26">
        <v>0</v>
      </c>
      <c r="N1312" s="26">
        <v>0</v>
      </c>
      <c r="O1312" s="26">
        <v>0</v>
      </c>
      <c r="P1312" s="26">
        <v>0</v>
      </c>
      <c r="Q1312" s="26">
        <v>0</v>
      </c>
      <c r="R1312" s="26">
        <v>3519931.4662982402</v>
      </c>
      <c r="S1312" s="26">
        <v>404146.65600000002</v>
      </c>
      <c r="T1312" s="1">
        <v>40414.6656</v>
      </c>
      <c r="U1312" s="112">
        <v>76973.772101759998</v>
      </c>
      <c r="V1312" s="172"/>
    </row>
    <row r="1313" spans="1:22" ht="15" customHeight="1" x14ac:dyDescent="0.25">
      <c r="A1313" s="4">
        <f t="shared" si="85"/>
        <v>1285</v>
      </c>
      <c r="B1313" s="22">
        <f t="shared" si="85"/>
        <v>341</v>
      </c>
      <c r="C1313" s="2" t="s">
        <v>658</v>
      </c>
      <c r="D1313" s="2" t="s">
        <v>1010</v>
      </c>
      <c r="E1313" s="173" t="s">
        <v>1394</v>
      </c>
      <c r="F1313" s="24">
        <v>14517653.369999999</v>
      </c>
      <c r="G1313" s="26">
        <v>0</v>
      </c>
      <c r="H1313" s="26">
        <v>0</v>
      </c>
      <c r="I1313" s="26">
        <v>0</v>
      </c>
      <c r="J1313" s="26">
        <v>0</v>
      </c>
      <c r="K1313" s="26">
        <v>0</v>
      </c>
      <c r="L1313" s="26"/>
      <c r="M1313" s="26">
        <v>0</v>
      </c>
      <c r="N1313" s="26">
        <v>0</v>
      </c>
      <c r="O1313" s="26">
        <v>12786278.0290938</v>
      </c>
      <c r="P1313" s="26">
        <v>0</v>
      </c>
      <c r="Q1313" s="26">
        <v>0</v>
      </c>
      <c r="R1313" s="26">
        <v>0</v>
      </c>
      <c r="S1313" s="26">
        <v>1306588.8032999998</v>
      </c>
      <c r="T1313" s="1">
        <v>145176.5337</v>
      </c>
      <c r="U1313" s="112">
        <v>279610.0039062</v>
      </c>
      <c r="V1313" s="172"/>
    </row>
    <row r="1314" spans="1:22" ht="15" customHeight="1" x14ac:dyDescent="0.25">
      <c r="A1314" s="4">
        <f t="shared" si="85"/>
        <v>1286</v>
      </c>
      <c r="B1314" s="22">
        <f t="shared" si="85"/>
        <v>342</v>
      </c>
      <c r="C1314" s="2" t="s">
        <v>658</v>
      </c>
      <c r="D1314" s="2" t="s">
        <v>1011</v>
      </c>
      <c r="E1314" s="173" t="s">
        <v>1394</v>
      </c>
      <c r="F1314" s="24">
        <v>21968812.859999999</v>
      </c>
      <c r="G1314" s="26">
        <v>0</v>
      </c>
      <c r="H1314" s="26">
        <v>0</v>
      </c>
      <c r="I1314" s="26">
        <v>0</v>
      </c>
      <c r="J1314" s="26">
        <v>0</v>
      </c>
      <c r="K1314" s="26">
        <v>0</v>
      </c>
      <c r="L1314" s="26"/>
      <c r="M1314" s="26">
        <v>0</v>
      </c>
      <c r="N1314" s="26">
        <v>0</v>
      </c>
      <c r="O1314" s="26">
        <v>12571294.6707264</v>
      </c>
      <c r="P1314" s="26">
        <v>0</v>
      </c>
      <c r="Q1314" s="26">
        <v>0</v>
      </c>
      <c r="R1314" s="26">
        <v>6702211.8168390002</v>
      </c>
      <c r="S1314" s="26">
        <v>2054145.6924000001</v>
      </c>
      <c r="T1314" s="1">
        <v>219688.1286</v>
      </c>
      <c r="U1314" s="112">
        <v>421472.55143459997</v>
      </c>
      <c r="V1314" s="172"/>
    </row>
    <row r="1315" spans="1:22" ht="15" customHeight="1" x14ac:dyDescent="0.25">
      <c r="A1315" s="4">
        <f t="shared" si="85"/>
        <v>1287</v>
      </c>
      <c r="B1315" s="22">
        <f t="shared" si="85"/>
        <v>343</v>
      </c>
      <c r="C1315" s="2" t="s">
        <v>658</v>
      </c>
      <c r="D1315" s="2" t="s">
        <v>1012</v>
      </c>
      <c r="E1315" s="173" t="s">
        <v>1394</v>
      </c>
      <c r="F1315" s="24">
        <v>9558548.6999999993</v>
      </c>
      <c r="G1315" s="26">
        <v>0</v>
      </c>
      <c r="H1315" s="26">
        <v>0</v>
      </c>
      <c r="I1315" s="26">
        <v>0</v>
      </c>
      <c r="J1315" s="26">
        <v>0</v>
      </c>
      <c r="K1315" s="26">
        <v>0</v>
      </c>
      <c r="L1315" s="26"/>
      <c r="M1315" s="26">
        <v>0</v>
      </c>
      <c r="N1315" s="26">
        <v>0</v>
      </c>
      <c r="O1315" s="26">
        <v>8418596.1820379999</v>
      </c>
      <c r="P1315" s="26">
        <v>0</v>
      </c>
      <c r="Q1315" s="26">
        <v>0</v>
      </c>
      <c r="R1315" s="26">
        <v>0</v>
      </c>
      <c r="S1315" s="26">
        <v>860269.38299999991</v>
      </c>
      <c r="T1315" s="1">
        <v>95585.486999999994</v>
      </c>
      <c r="U1315" s="112">
        <v>184097.64796199999</v>
      </c>
      <c r="V1315" s="172"/>
    </row>
    <row r="1316" spans="1:22" ht="15" customHeight="1" x14ac:dyDescent="0.25">
      <c r="A1316" s="4">
        <f t="shared" si="85"/>
        <v>1288</v>
      </c>
      <c r="B1316" s="22">
        <f t="shared" si="85"/>
        <v>344</v>
      </c>
      <c r="C1316" s="2" t="s">
        <v>294</v>
      </c>
      <c r="D1316" s="2" t="s">
        <v>1013</v>
      </c>
      <c r="E1316" s="173" t="s">
        <v>1394</v>
      </c>
      <c r="F1316" s="24">
        <v>5224507.53</v>
      </c>
      <c r="G1316" s="26">
        <v>0</v>
      </c>
      <c r="H1316" s="26">
        <v>0</v>
      </c>
      <c r="I1316" s="26">
        <v>0</v>
      </c>
      <c r="J1316" s="26">
        <v>0</v>
      </c>
      <c r="K1316" s="26">
        <v>0</v>
      </c>
      <c r="L1316" s="26"/>
      <c r="M1316" s="26">
        <v>0</v>
      </c>
      <c r="N1316" s="26">
        <v>0</v>
      </c>
      <c r="O1316" s="26">
        <v>0</v>
      </c>
      <c r="P1316" s="26">
        <v>0</v>
      </c>
      <c r="Q1316" s="26">
        <v>2575576.9485600004</v>
      </c>
      <c r="R1316" s="26">
        <v>2403410.5000919998</v>
      </c>
      <c r="S1316" s="26">
        <v>92533.77</v>
      </c>
      <c r="T1316" s="1">
        <v>44105.94</v>
      </c>
      <c r="U1316" s="112">
        <v>108880.371348</v>
      </c>
      <c r="V1316" s="172"/>
    </row>
    <row r="1317" spans="1:22" ht="15" customHeight="1" x14ac:dyDescent="0.25">
      <c r="A1317" s="4">
        <f t="shared" si="85"/>
        <v>1289</v>
      </c>
      <c r="B1317" s="22">
        <f t="shared" si="85"/>
        <v>345</v>
      </c>
      <c r="C1317" s="2" t="s">
        <v>1014</v>
      </c>
      <c r="D1317" s="2" t="s">
        <v>1015</v>
      </c>
      <c r="E1317" s="173" t="s">
        <v>1394</v>
      </c>
      <c r="F1317" s="24">
        <v>16858412.73</v>
      </c>
      <c r="G1317" s="26">
        <v>1683565.8969639998</v>
      </c>
      <c r="H1317" s="26">
        <v>1040219.4703179998</v>
      </c>
      <c r="I1317" s="26">
        <v>488517.72999399999</v>
      </c>
      <c r="J1317" s="26">
        <v>423331.30508199998</v>
      </c>
      <c r="K1317" s="26">
        <v>0</v>
      </c>
      <c r="L1317" s="26"/>
      <c r="M1317" s="26">
        <v>147640.393614</v>
      </c>
      <c r="N1317" s="26">
        <v>0</v>
      </c>
      <c r="O1317" s="26">
        <v>4805741.3532099994</v>
      </c>
      <c r="P1317" s="26">
        <v>0</v>
      </c>
      <c r="Q1317" s="26">
        <v>4013795.9746779995</v>
      </c>
      <c r="R1317" s="26">
        <v>3549227.0136119998</v>
      </c>
      <c r="S1317" s="26">
        <v>314486.54000000004</v>
      </c>
      <c r="T1317" s="26">
        <v>38674.67</v>
      </c>
      <c r="U1317" s="112">
        <v>353212.38252800005</v>
      </c>
      <c r="V1317" s="172"/>
    </row>
    <row r="1318" spans="1:22" ht="15" customHeight="1" x14ac:dyDescent="0.25">
      <c r="A1318" s="4">
        <f t="shared" si="85"/>
        <v>1290</v>
      </c>
      <c r="B1318" s="22">
        <f t="shared" si="85"/>
        <v>346</v>
      </c>
      <c r="C1318" s="2" t="s">
        <v>296</v>
      </c>
      <c r="D1318" s="2" t="s">
        <v>1016</v>
      </c>
      <c r="E1318" s="173" t="s">
        <v>1394</v>
      </c>
      <c r="F1318" s="24">
        <v>2159719.7000000002</v>
      </c>
      <c r="G1318" s="26">
        <v>0</v>
      </c>
      <c r="H1318" s="26">
        <v>0</v>
      </c>
      <c r="I1318" s="26">
        <v>105075.60923999998</v>
      </c>
      <c r="J1318" s="26">
        <v>0</v>
      </c>
      <c r="K1318" s="26">
        <v>0</v>
      </c>
      <c r="L1318" s="26"/>
      <c r="M1318" s="26">
        <v>0</v>
      </c>
      <c r="N1318" s="26">
        <v>0</v>
      </c>
      <c r="O1318" s="26">
        <v>0</v>
      </c>
      <c r="P1318" s="26">
        <v>0</v>
      </c>
      <c r="Q1318" s="26">
        <v>1919964.7690860003</v>
      </c>
      <c r="R1318" s="26">
        <v>0</v>
      </c>
      <c r="S1318" s="26">
        <v>60395.79</v>
      </c>
      <c r="T1318" s="1">
        <v>30000</v>
      </c>
      <c r="U1318" s="112">
        <v>44283.531674000005</v>
      </c>
      <c r="V1318" s="172"/>
    </row>
    <row r="1319" spans="1:22" ht="15" customHeight="1" x14ac:dyDescent="0.25">
      <c r="A1319" s="4">
        <f t="shared" si="85"/>
        <v>1291</v>
      </c>
      <c r="B1319" s="22">
        <f t="shared" si="85"/>
        <v>347</v>
      </c>
      <c r="C1319" s="2" t="s">
        <v>674</v>
      </c>
      <c r="D1319" s="2" t="s">
        <v>675</v>
      </c>
      <c r="E1319" s="173" t="s">
        <v>1394</v>
      </c>
      <c r="F1319" s="24">
        <v>7994669.5200000005</v>
      </c>
      <c r="G1319" s="26">
        <v>0</v>
      </c>
      <c r="H1319" s="26">
        <v>0</v>
      </c>
      <c r="I1319" s="26">
        <v>0</v>
      </c>
      <c r="J1319" s="26">
        <v>0</v>
      </c>
      <c r="K1319" s="26">
        <v>0</v>
      </c>
      <c r="L1319" s="26"/>
      <c r="M1319" s="26">
        <v>0</v>
      </c>
      <c r="N1319" s="26">
        <v>0</v>
      </c>
      <c r="O1319" s="26">
        <v>2946332.8479479998</v>
      </c>
      <c r="P1319" s="26">
        <v>0</v>
      </c>
      <c r="Q1319" s="26">
        <v>0</v>
      </c>
      <c r="R1319" s="26">
        <v>4750816.3680600002</v>
      </c>
      <c r="S1319" s="26">
        <v>105837.82</v>
      </c>
      <c r="T1319" s="1">
        <v>23361.42</v>
      </c>
      <c r="U1319" s="112">
        <v>168321.06399200001</v>
      </c>
      <c r="V1319" s="172"/>
    </row>
    <row r="1320" spans="1:22" ht="15" customHeight="1" x14ac:dyDescent="0.25">
      <c r="A1320" s="4">
        <f t="shared" si="85"/>
        <v>1292</v>
      </c>
      <c r="B1320" s="22">
        <f t="shared" si="85"/>
        <v>348</v>
      </c>
      <c r="C1320" s="2" t="s">
        <v>299</v>
      </c>
      <c r="D1320" s="2" t="s">
        <v>300</v>
      </c>
      <c r="E1320" s="173" t="s">
        <v>1394</v>
      </c>
      <c r="F1320" s="24">
        <v>6723043.4100000001</v>
      </c>
      <c r="G1320" s="26">
        <v>0</v>
      </c>
      <c r="H1320" s="26">
        <v>0</v>
      </c>
      <c r="I1320" s="26">
        <v>0</v>
      </c>
      <c r="J1320" s="26">
        <v>0</v>
      </c>
      <c r="K1320" s="26">
        <v>0</v>
      </c>
      <c r="L1320" s="26"/>
      <c r="M1320" s="26">
        <v>0</v>
      </c>
      <c r="N1320" s="26">
        <v>0</v>
      </c>
      <c r="O1320" s="26">
        <v>0</v>
      </c>
      <c r="P1320" s="26">
        <v>0</v>
      </c>
      <c r="Q1320" s="26">
        <v>5855461.5501131397</v>
      </c>
      <c r="R1320" s="26">
        <v>0</v>
      </c>
      <c r="S1320" s="26">
        <v>672304.34100000001</v>
      </c>
      <c r="T1320" s="1">
        <v>67230.434099999999</v>
      </c>
      <c r="U1320" s="112">
        <v>128047.08478686001</v>
      </c>
      <c r="V1320" s="172"/>
    </row>
    <row r="1321" spans="1:22" ht="15" customHeight="1" x14ac:dyDescent="0.25">
      <c r="A1321" s="4">
        <f t="shared" si="85"/>
        <v>1293</v>
      </c>
      <c r="B1321" s="22">
        <f t="shared" si="85"/>
        <v>349</v>
      </c>
      <c r="C1321" s="2" t="s">
        <v>299</v>
      </c>
      <c r="D1321" s="2" t="s">
        <v>1017</v>
      </c>
      <c r="E1321" s="173" t="s">
        <v>1394</v>
      </c>
      <c r="F1321" s="24">
        <v>4272645.45</v>
      </c>
      <c r="G1321" s="26">
        <v>0</v>
      </c>
      <c r="H1321" s="26">
        <v>0</v>
      </c>
      <c r="I1321" s="26">
        <v>0</v>
      </c>
      <c r="J1321" s="26">
        <v>0</v>
      </c>
      <c r="K1321" s="26">
        <v>0</v>
      </c>
      <c r="L1321" s="26"/>
      <c r="M1321" s="26">
        <v>0</v>
      </c>
      <c r="N1321" s="26">
        <v>0</v>
      </c>
      <c r="O1321" s="26">
        <v>4097613.0597039592</v>
      </c>
      <c r="P1321" s="26">
        <v>0</v>
      </c>
      <c r="Q1321" s="26">
        <v>0</v>
      </c>
      <c r="R1321" s="26">
        <v>0</v>
      </c>
      <c r="S1321" s="26">
        <v>55425.891749479815</v>
      </c>
      <c r="T1321" s="1">
        <v>30000</v>
      </c>
      <c r="U1321" s="112">
        <v>89606.498546561139</v>
      </c>
      <c r="V1321" s="172"/>
    </row>
    <row r="1322" spans="1:22" ht="15" customHeight="1" x14ac:dyDescent="0.25">
      <c r="A1322" s="4">
        <f t="shared" si="85"/>
        <v>1294</v>
      </c>
      <c r="B1322" s="22">
        <f t="shared" si="85"/>
        <v>350</v>
      </c>
      <c r="C1322" s="2" t="s">
        <v>1336</v>
      </c>
      <c r="D1322" s="2" t="s">
        <v>1018</v>
      </c>
      <c r="E1322" s="173" t="s">
        <v>1394</v>
      </c>
      <c r="F1322" s="24">
        <v>7915891.0800000001</v>
      </c>
      <c r="G1322" s="26">
        <v>5150580.93</v>
      </c>
      <c r="H1322" s="26">
        <v>0</v>
      </c>
      <c r="I1322" s="26">
        <v>1565815.07</v>
      </c>
      <c r="J1322" s="26">
        <v>1199495.08</v>
      </c>
      <c r="K1322" s="26">
        <v>0</v>
      </c>
      <c r="L1322" s="26"/>
      <c r="M1322" s="26">
        <v>0</v>
      </c>
      <c r="N1322" s="26">
        <v>0</v>
      </c>
      <c r="O1322" s="26">
        <v>0</v>
      </c>
      <c r="P1322" s="26">
        <v>0</v>
      </c>
      <c r="Q1322" s="26">
        <v>0</v>
      </c>
      <c r="R1322" s="26">
        <v>0</v>
      </c>
      <c r="S1322" s="26"/>
      <c r="T1322" s="1"/>
      <c r="U1322" s="112"/>
      <c r="V1322" s="172"/>
    </row>
    <row r="1323" spans="1:22" ht="15" customHeight="1" x14ac:dyDescent="0.25">
      <c r="A1323" s="4">
        <f t="shared" si="85"/>
        <v>1295</v>
      </c>
      <c r="B1323" s="22">
        <f t="shared" si="85"/>
        <v>351</v>
      </c>
      <c r="C1323" s="2" t="s">
        <v>1336</v>
      </c>
      <c r="D1323" s="2" t="s">
        <v>1019</v>
      </c>
      <c r="E1323" s="173" t="s">
        <v>1394</v>
      </c>
      <c r="F1323" s="24">
        <v>10226305.780000001</v>
      </c>
      <c r="G1323" s="26">
        <v>4183872.1028832006</v>
      </c>
      <c r="H1323" s="26">
        <v>0</v>
      </c>
      <c r="I1323" s="26">
        <v>2691129.2796128998</v>
      </c>
      <c r="J1323" s="26">
        <v>2052011.9622130801</v>
      </c>
      <c r="K1323" s="26">
        <v>0</v>
      </c>
      <c r="L1323" s="26"/>
      <c r="M1323" s="26">
        <v>0</v>
      </c>
      <c r="N1323" s="26">
        <v>0</v>
      </c>
      <c r="O1323" s="26">
        <v>0</v>
      </c>
      <c r="P1323" s="26">
        <v>0</v>
      </c>
      <c r="Q1323" s="26">
        <v>0</v>
      </c>
      <c r="R1323" s="26">
        <v>0</v>
      </c>
      <c r="S1323" s="26">
        <v>1001813.6759000001</v>
      </c>
      <c r="T1323" s="1">
        <v>102263.05780000001</v>
      </c>
      <c r="U1323" s="112">
        <v>195215.70159081998</v>
      </c>
      <c r="V1323" s="172"/>
    </row>
    <row r="1324" spans="1:22" ht="15" customHeight="1" x14ac:dyDescent="0.25">
      <c r="A1324" s="4">
        <f t="shared" si="85"/>
        <v>1296</v>
      </c>
      <c r="B1324" s="22">
        <f t="shared" si="85"/>
        <v>352</v>
      </c>
      <c r="C1324" s="2" t="s">
        <v>1336</v>
      </c>
      <c r="D1324" s="2" t="s">
        <v>1020</v>
      </c>
      <c r="E1324" s="173" t="s">
        <v>1394</v>
      </c>
      <c r="F1324" s="24">
        <v>21715352.68</v>
      </c>
      <c r="G1324" s="26">
        <v>8884367.4585665986</v>
      </c>
      <c r="H1324" s="26">
        <v>0</v>
      </c>
      <c r="I1324" s="26">
        <v>5714558.3855451001</v>
      </c>
      <c r="J1324" s="26">
        <v>4357405.7316862792</v>
      </c>
      <c r="K1324" s="26">
        <v>0</v>
      </c>
      <c r="L1324" s="26"/>
      <c r="M1324" s="26">
        <v>0</v>
      </c>
      <c r="N1324" s="26">
        <v>0</v>
      </c>
      <c r="O1324" s="26">
        <v>0</v>
      </c>
      <c r="P1324" s="26">
        <v>0</v>
      </c>
      <c r="Q1324" s="26">
        <v>0</v>
      </c>
      <c r="R1324" s="26">
        <v>0</v>
      </c>
      <c r="S1324" s="26">
        <v>2127330.9989</v>
      </c>
      <c r="T1324" s="1">
        <v>217153.52679999999</v>
      </c>
      <c r="U1324" s="112">
        <v>414536.57850202004</v>
      </c>
      <c r="V1324" s="172"/>
    </row>
    <row r="1325" spans="1:22" ht="15" customHeight="1" x14ac:dyDescent="0.25">
      <c r="A1325" s="4">
        <f t="shared" si="85"/>
        <v>1297</v>
      </c>
      <c r="B1325" s="22">
        <f t="shared" si="85"/>
        <v>353</v>
      </c>
      <c r="C1325" s="2" t="s">
        <v>1336</v>
      </c>
      <c r="D1325" s="2" t="s">
        <v>1024</v>
      </c>
      <c r="E1325" s="173" t="s">
        <v>1394</v>
      </c>
      <c r="F1325" s="24">
        <v>9087777.0999999996</v>
      </c>
      <c r="G1325" s="26">
        <v>8092901.7897546003</v>
      </c>
      <c r="H1325" s="26">
        <v>0</v>
      </c>
      <c r="I1325" s="26">
        <v>0</v>
      </c>
      <c r="J1325" s="26">
        <v>0</v>
      </c>
      <c r="K1325" s="26">
        <v>0</v>
      </c>
      <c r="L1325" s="26"/>
      <c r="M1325" s="26">
        <v>0</v>
      </c>
      <c r="N1325" s="26">
        <v>0</v>
      </c>
      <c r="O1325" s="26">
        <v>0</v>
      </c>
      <c r="P1325" s="26">
        <v>0</v>
      </c>
      <c r="Q1325" s="26">
        <v>0</v>
      </c>
      <c r="R1325" s="26">
        <v>0</v>
      </c>
      <c r="S1325" s="26">
        <v>727022.16799999995</v>
      </c>
      <c r="T1325" s="1">
        <v>90877.770999999993</v>
      </c>
      <c r="U1325" s="112">
        <v>176975.37124540002</v>
      </c>
      <c r="V1325" s="172"/>
    </row>
    <row r="1326" spans="1:22" ht="15" customHeight="1" x14ac:dyDescent="0.25">
      <c r="A1326" s="4">
        <f t="shared" ref="A1326:B1341" si="86">+A1325+1</f>
        <v>1298</v>
      </c>
      <c r="B1326" s="22">
        <f t="shared" si="86"/>
        <v>354</v>
      </c>
      <c r="C1326" s="2" t="s">
        <v>1336</v>
      </c>
      <c r="D1326" s="2" t="s">
        <v>1028</v>
      </c>
      <c r="E1326" s="173" t="s">
        <v>1394</v>
      </c>
      <c r="F1326" s="24">
        <v>21831999.890000004</v>
      </c>
      <c r="G1326" s="26">
        <v>8932091.1476433016</v>
      </c>
      <c r="H1326" s="26">
        <v>0</v>
      </c>
      <c r="I1326" s="26">
        <v>5745254.9763747603</v>
      </c>
      <c r="J1326" s="26">
        <v>4380812.1743904008</v>
      </c>
      <c r="K1326" s="26">
        <v>0</v>
      </c>
      <c r="L1326" s="26"/>
      <c r="M1326" s="26">
        <v>0</v>
      </c>
      <c r="N1326" s="26">
        <v>0</v>
      </c>
      <c r="O1326" s="26">
        <v>0</v>
      </c>
      <c r="P1326" s="26">
        <v>0</v>
      </c>
      <c r="Q1326" s="26">
        <v>0</v>
      </c>
      <c r="R1326" s="26">
        <v>0</v>
      </c>
      <c r="S1326" s="26">
        <v>2138758.2700000005</v>
      </c>
      <c r="T1326" s="1">
        <v>218319.99890000001</v>
      </c>
      <c r="U1326" s="112">
        <v>416763.32269154006</v>
      </c>
      <c r="V1326" s="172"/>
    </row>
    <row r="1327" spans="1:22" ht="15" customHeight="1" x14ac:dyDescent="0.25">
      <c r="A1327" s="4">
        <f t="shared" si="86"/>
        <v>1299</v>
      </c>
      <c r="B1327" s="22">
        <f t="shared" si="86"/>
        <v>355</v>
      </c>
      <c r="C1327" s="2" t="s">
        <v>303</v>
      </c>
      <c r="D1327" s="2" t="s">
        <v>1031</v>
      </c>
      <c r="E1327" s="173" t="s">
        <v>1394</v>
      </c>
      <c r="F1327" s="24">
        <v>12862454.159999998</v>
      </c>
      <c r="G1327" s="26">
        <v>0</v>
      </c>
      <c r="H1327" s="26">
        <v>0</v>
      </c>
      <c r="I1327" s="26">
        <v>1651099.99309374</v>
      </c>
      <c r="J1327" s="26">
        <v>0</v>
      </c>
      <c r="K1327" s="26">
        <v>658775.13073595997</v>
      </c>
      <c r="L1327" s="26"/>
      <c r="M1327" s="26">
        <v>0</v>
      </c>
      <c r="N1327" s="26">
        <v>0</v>
      </c>
      <c r="O1327" s="26">
        <v>0</v>
      </c>
      <c r="P1327" s="26">
        <v>0</v>
      </c>
      <c r="Q1327" s="26">
        <v>4282271.2316294406</v>
      </c>
      <c r="R1327" s="26">
        <v>4419510.2317526992</v>
      </c>
      <c r="S1327" s="26">
        <v>1481370.4040000001</v>
      </c>
      <c r="T1327" s="1">
        <v>128624.54160000001</v>
      </c>
      <c r="U1327" s="112">
        <v>240802.62718816006</v>
      </c>
      <c r="V1327" s="172"/>
    </row>
    <row r="1328" spans="1:22" ht="15" customHeight="1" x14ac:dyDescent="0.25">
      <c r="A1328" s="4">
        <f t="shared" si="86"/>
        <v>1300</v>
      </c>
      <c r="B1328" s="22">
        <f t="shared" si="86"/>
        <v>356</v>
      </c>
      <c r="C1328" s="2" t="s">
        <v>303</v>
      </c>
      <c r="D1328" s="2" t="s">
        <v>678</v>
      </c>
      <c r="E1328" s="173" t="s">
        <v>1394</v>
      </c>
      <c r="F1328" s="24">
        <v>582061.89999999991</v>
      </c>
      <c r="G1328" s="26">
        <v>0</v>
      </c>
      <c r="H1328" s="26">
        <v>0</v>
      </c>
      <c r="I1328" s="26">
        <v>318803.76700241998</v>
      </c>
      <c r="J1328" s="26">
        <v>0</v>
      </c>
      <c r="K1328" s="26">
        <v>145865.51393778002</v>
      </c>
      <c r="L1328" s="26"/>
      <c r="M1328" s="26">
        <v>0</v>
      </c>
      <c r="N1328" s="26">
        <v>0</v>
      </c>
      <c r="O1328" s="26">
        <v>0</v>
      </c>
      <c r="P1328" s="26">
        <v>0</v>
      </c>
      <c r="Q1328" s="26">
        <v>0</v>
      </c>
      <c r="R1328" s="26">
        <v>0</v>
      </c>
      <c r="S1328" s="26">
        <v>101410.624</v>
      </c>
      <c r="T1328" s="1">
        <v>5820.6190000000006</v>
      </c>
      <c r="U1328" s="112">
        <v>10161.376059800001</v>
      </c>
      <c r="V1328" s="172"/>
    </row>
    <row r="1329" spans="1:22" ht="15" customHeight="1" x14ac:dyDescent="0.25">
      <c r="A1329" s="4">
        <f t="shared" si="86"/>
        <v>1301</v>
      </c>
      <c r="B1329" s="22">
        <f t="shared" si="86"/>
        <v>357</v>
      </c>
      <c r="C1329" s="2" t="s">
        <v>306</v>
      </c>
      <c r="D1329" s="2" t="s">
        <v>1032</v>
      </c>
      <c r="E1329" s="173" t="s">
        <v>1394</v>
      </c>
      <c r="F1329" s="24">
        <v>1782216.8299999998</v>
      </c>
      <c r="G1329" s="26">
        <v>0</v>
      </c>
      <c r="H1329" s="26">
        <v>0</v>
      </c>
      <c r="I1329" s="26">
        <v>0</v>
      </c>
      <c r="J1329" s="26">
        <v>847487.25615959987</v>
      </c>
      <c r="K1329" s="26">
        <v>523452.69346482004</v>
      </c>
      <c r="L1329" s="26"/>
      <c r="M1329" s="26">
        <v>0</v>
      </c>
      <c r="N1329" s="26">
        <v>0</v>
      </c>
      <c r="O1329" s="26">
        <v>0</v>
      </c>
      <c r="P1329" s="26">
        <v>0</v>
      </c>
      <c r="Q1329" s="26">
        <v>0</v>
      </c>
      <c r="R1329" s="26">
        <v>0</v>
      </c>
      <c r="S1329" s="26">
        <v>363475.03200000001</v>
      </c>
      <c r="T1329" s="1">
        <v>17822.168300000001</v>
      </c>
      <c r="U1329" s="112">
        <v>29979.68007558</v>
      </c>
      <c r="V1329" s="172"/>
    </row>
    <row r="1330" spans="1:22" ht="15" customHeight="1" x14ac:dyDescent="0.25">
      <c r="A1330" s="4">
        <f t="shared" si="86"/>
        <v>1302</v>
      </c>
      <c r="B1330" s="22">
        <f t="shared" si="86"/>
        <v>358</v>
      </c>
      <c r="C1330" s="2" t="s">
        <v>306</v>
      </c>
      <c r="D1330" s="2" t="s">
        <v>1033</v>
      </c>
      <c r="E1330" s="173" t="s">
        <v>1394</v>
      </c>
      <c r="F1330" s="24">
        <v>2786266.0548587805</v>
      </c>
      <c r="G1330" s="26"/>
      <c r="H1330" s="26">
        <v>0</v>
      </c>
      <c r="I1330" s="26">
        <v>1316684.1840314402</v>
      </c>
      <c r="J1330" s="26">
        <v>0</v>
      </c>
      <c r="K1330" s="26">
        <v>525346.00908678002</v>
      </c>
      <c r="L1330" s="26"/>
      <c r="M1330" s="26">
        <v>144459.90290423998</v>
      </c>
      <c r="N1330" s="26">
        <v>0</v>
      </c>
      <c r="O1330" s="26">
        <v>0</v>
      </c>
      <c r="P1330" s="26">
        <v>0</v>
      </c>
      <c r="Q1330" s="26">
        <v>0</v>
      </c>
      <c r="R1330" s="26">
        <v>0</v>
      </c>
      <c r="S1330" s="26">
        <v>638819.31040000007</v>
      </c>
      <c r="T1330" s="1">
        <v>55995.440800000004</v>
      </c>
      <c r="U1330" s="112">
        <v>104961.20763632002</v>
      </c>
      <c r="V1330" s="172"/>
    </row>
    <row r="1331" spans="1:22" ht="15" customHeight="1" x14ac:dyDescent="0.25">
      <c r="A1331" s="4">
        <f t="shared" si="86"/>
        <v>1303</v>
      </c>
      <c r="B1331" s="22">
        <f t="shared" si="86"/>
        <v>359</v>
      </c>
      <c r="C1331" s="2" t="s">
        <v>306</v>
      </c>
      <c r="D1331" s="2" t="s">
        <v>309</v>
      </c>
      <c r="E1331" s="173" t="s">
        <v>1394</v>
      </c>
      <c r="F1331" s="24">
        <v>18314307.109999999</v>
      </c>
      <c r="G1331" s="26">
        <v>0</v>
      </c>
      <c r="H1331" s="26">
        <v>0</v>
      </c>
      <c r="I1331" s="26">
        <v>0</v>
      </c>
      <c r="J1331" s="26">
        <v>0</v>
      </c>
      <c r="K1331" s="26">
        <v>0</v>
      </c>
      <c r="L1331" s="26"/>
      <c r="M1331" s="26">
        <v>0</v>
      </c>
      <c r="N1331" s="26">
        <v>0</v>
      </c>
      <c r="O1331" s="26">
        <v>3826147.0297176004</v>
      </c>
      <c r="P1331" s="26">
        <v>0</v>
      </c>
      <c r="Q1331" s="26">
        <v>6439536.3058563601</v>
      </c>
      <c r="R1331" s="26">
        <v>5727748.4438836211</v>
      </c>
      <c r="S1331" s="26">
        <v>1787988.2986000001</v>
      </c>
      <c r="T1331" s="1">
        <v>183143.0711</v>
      </c>
      <c r="U1331" s="112">
        <v>349743.96084242</v>
      </c>
      <c r="V1331" s="172"/>
    </row>
    <row r="1332" spans="1:22" ht="15" customHeight="1" x14ac:dyDescent="0.25">
      <c r="A1332" s="4">
        <f t="shared" si="86"/>
        <v>1304</v>
      </c>
      <c r="B1332" s="22">
        <f t="shared" si="86"/>
        <v>360</v>
      </c>
      <c r="C1332" s="2" t="s">
        <v>306</v>
      </c>
      <c r="D1332" s="2" t="s">
        <v>1034</v>
      </c>
      <c r="E1332" s="173" t="s">
        <v>1394</v>
      </c>
      <c r="F1332" s="24">
        <v>10838098.81182522</v>
      </c>
      <c r="G1332" s="26"/>
      <c r="H1332" s="26">
        <v>0</v>
      </c>
      <c r="I1332" s="26">
        <v>0</v>
      </c>
      <c r="J1332" s="26">
        <v>0</v>
      </c>
      <c r="K1332" s="26">
        <v>1101213.72829692</v>
      </c>
      <c r="L1332" s="26"/>
      <c r="M1332" s="26">
        <v>0</v>
      </c>
      <c r="N1332" s="26">
        <v>0</v>
      </c>
      <c r="O1332" s="26">
        <v>0</v>
      </c>
      <c r="P1332" s="26">
        <v>0</v>
      </c>
      <c r="Q1332" s="26">
        <v>0</v>
      </c>
      <c r="R1332" s="26">
        <v>7387688.3326625396</v>
      </c>
      <c r="S1332" s="26">
        <v>1867251.8873999999</v>
      </c>
      <c r="T1332" s="1">
        <v>167352.03419999999</v>
      </c>
      <c r="U1332" s="112">
        <v>314592.82926576003</v>
      </c>
      <c r="V1332" s="172"/>
    </row>
    <row r="1333" spans="1:22" ht="15" customHeight="1" x14ac:dyDescent="0.25">
      <c r="A1333" s="4">
        <f t="shared" si="86"/>
        <v>1305</v>
      </c>
      <c r="B1333" s="22">
        <f t="shared" si="86"/>
        <v>361</v>
      </c>
      <c r="C1333" s="2" t="s">
        <v>306</v>
      </c>
      <c r="D1333" s="2" t="s">
        <v>311</v>
      </c>
      <c r="E1333" s="173" t="s">
        <v>1394</v>
      </c>
      <c r="F1333" s="24">
        <v>9392640.5899999999</v>
      </c>
      <c r="G1333" s="26">
        <v>0</v>
      </c>
      <c r="H1333" s="26">
        <v>0</v>
      </c>
      <c r="I1333" s="26">
        <v>0</v>
      </c>
      <c r="J1333" s="26">
        <v>0</v>
      </c>
      <c r="K1333" s="26">
        <v>1022757.2702335803</v>
      </c>
      <c r="L1333" s="26"/>
      <c r="M1333" s="26">
        <v>0</v>
      </c>
      <c r="N1333" s="26">
        <v>0</v>
      </c>
      <c r="O1333" s="26">
        <v>0</v>
      </c>
      <c r="P1333" s="26">
        <v>0</v>
      </c>
      <c r="Q1333" s="26">
        <v>0</v>
      </c>
      <c r="R1333" s="26">
        <v>6861349.2395128794</v>
      </c>
      <c r="S1333" s="26">
        <v>1242198.233</v>
      </c>
      <c r="T1333" s="1">
        <v>93926.405899999998</v>
      </c>
      <c r="U1333" s="112">
        <v>172409.44135354002</v>
      </c>
      <c r="V1333" s="172"/>
    </row>
    <row r="1334" spans="1:22" ht="15" customHeight="1" x14ac:dyDescent="0.25">
      <c r="A1334" s="4">
        <f t="shared" si="86"/>
        <v>1306</v>
      </c>
      <c r="B1334" s="22">
        <f t="shared" si="86"/>
        <v>362</v>
      </c>
      <c r="C1334" s="2" t="s">
        <v>306</v>
      </c>
      <c r="D1334" s="2" t="s">
        <v>1035</v>
      </c>
      <c r="E1334" s="173" t="s">
        <v>1394</v>
      </c>
      <c r="F1334" s="24">
        <v>19003273.532024</v>
      </c>
      <c r="G1334" s="26">
        <v>4925306.53</v>
      </c>
      <c r="H1334" s="26">
        <v>0</v>
      </c>
      <c r="I1334" s="26">
        <v>0</v>
      </c>
      <c r="J1334" s="26">
        <v>0</v>
      </c>
      <c r="K1334" s="26">
        <v>844685.70089904009</v>
      </c>
      <c r="L1334" s="26"/>
      <c r="M1334" s="26">
        <v>0</v>
      </c>
      <c r="N1334" s="26">
        <v>0</v>
      </c>
      <c r="O1334" s="26">
        <v>0</v>
      </c>
      <c r="P1334" s="26">
        <v>0</v>
      </c>
      <c r="Q1334" s="26">
        <v>6067163.0700000003</v>
      </c>
      <c r="R1334" s="26">
        <v>6238206.8099999996</v>
      </c>
      <c r="S1334" s="26">
        <v>642911.348</v>
      </c>
      <c r="T1334" s="1">
        <v>54084.785600000003</v>
      </c>
      <c r="U1334" s="112">
        <v>230915.28752496</v>
      </c>
      <c r="V1334" s="172"/>
    </row>
    <row r="1335" spans="1:22" ht="15" customHeight="1" x14ac:dyDescent="0.25">
      <c r="A1335" s="4">
        <f t="shared" si="86"/>
        <v>1307</v>
      </c>
      <c r="B1335" s="22">
        <f t="shared" si="86"/>
        <v>363</v>
      </c>
      <c r="C1335" s="2" t="s">
        <v>306</v>
      </c>
      <c r="D1335" s="2" t="s">
        <v>1036</v>
      </c>
      <c r="E1335" s="173" t="s">
        <v>1394</v>
      </c>
      <c r="F1335" s="24">
        <v>1335366.03</v>
      </c>
      <c r="G1335" s="26">
        <v>0</v>
      </c>
      <c r="H1335" s="26">
        <v>0</v>
      </c>
      <c r="I1335" s="26">
        <v>0</v>
      </c>
      <c r="J1335" s="26">
        <v>0</v>
      </c>
      <c r="K1335" s="26">
        <v>1230349.8408600001</v>
      </c>
      <c r="L1335" s="26"/>
      <c r="M1335" s="26">
        <v>0</v>
      </c>
      <c r="N1335" s="26">
        <v>0</v>
      </c>
      <c r="O1335" s="26">
        <v>0</v>
      </c>
      <c r="P1335" s="26">
        <v>0</v>
      </c>
      <c r="Q1335" s="26">
        <v>0</v>
      </c>
      <c r="R1335" s="26">
        <v>0</v>
      </c>
      <c r="S1335" s="21">
        <v>73296.75</v>
      </c>
      <c r="T1335" s="26">
        <v>4814.18</v>
      </c>
      <c r="U1335" s="112">
        <v>26905.259140000002</v>
      </c>
      <c r="V1335" s="172"/>
    </row>
    <row r="1336" spans="1:22" ht="15" customHeight="1" x14ac:dyDescent="0.25">
      <c r="A1336" s="4">
        <f t="shared" si="86"/>
        <v>1308</v>
      </c>
      <c r="B1336" s="22">
        <f t="shared" si="86"/>
        <v>364</v>
      </c>
      <c r="C1336" s="2" t="s">
        <v>306</v>
      </c>
      <c r="D1336" s="2" t="s">
        <v>1037</v>
      </c>
      <c r="E1336" s="173" t="s">
        <v>1394</v>
      </c>
      <c r="F1336" s="24">
        <v>7905426.1599999992</v>
      </c>
      <c r="G1336" s="26">
        <v>3971780.7973771202</v>
      </c>
      <c r="H1336" s="26">
        <v>0</v>
      </c>
      <c r="I1336" s="26">
        <v>1858892.33776638</v>
      </c>
      <c r="J1336" s="26">
        <v>0</v>
      </c>
      <c r="K1336" s="26">
        <v>741682.54226178001</v>
      </c>
      <c r="L1336" s="26"/>
      <c r="M1336" s="26">
        <v>203948.2371192</v>
      </c>
      <c r="N1336" s="26">
        <v>0</v>
      </c>
      <c r="O1336" s="26">
        <v>0</v>
      </c>
      <c r="P1336" s="26">
        <v>0</v>
      </c>
      <c r="Q1336" s="26">
        <v>0</v>
      </c>
      <c r="R1336" s="26">
        <v>0</v>
      </c>
      <c r="S1336" s="26">
        <v>901883.9415999999</v>
      </c>
      <c r="T1336" s="1">
        <v>79054.261599999998</v>
      </c>
      <c r="U1336" s="112">
        <v>148184.04227552001</v>
      </c>
      <c r="V1336" s="172"/>
    </row>
    <row r="1337" spans="1:22" ht="15" customHeight="1" x14ac:dyDescent="0.25">
      <c r="A1337" s="4">
        <f t="shared" si="86"/>
        <v>1309</v>
      </c>
      <c r="B1337" s="22">
        <f t="shared" si="86"/>
        <v>365</v>
      </c>
      <c r="C1337" s="2" t="s">
        <v>306</v>
      </c>
      <c r="D1337" s="2" t="s">
        <v>1038</v>
      </c>
      <c r="E1337" s="173" t="s">
        <v>1394</v>
      </c>
      <c r="F1337" s="24">
        <v>3833934.5223111007</v>
      </c>
      <c r="G1337" s="26"/>
      <c r="H1337" s="26">
        <v>0</v>
      </c>
      <c r="I1337" s="26">
        <v>1811772.7596074401</v>
      </c>
      <c r="J1337" s="26">
        <v>0</v>
      </c>
      <c r="K1337" s="26">
        <v>722882.22482700006</v>
      </c>
      <c r="L1337" s="26"/>
      <c r="M1337" s="26">
        <v>198778.51037268003</v>
      </c>
      <c r="N1337" s="26">
        <v>0</v>
      </c>
      <c r="O1337" s="26">
        <v>0</v>
      </c>
      <c r="P1337" s="26">
        <v>0</v>
      </c>
      <c r="Q1337" s="26">
        <v>0</v>
      </c>
      <c r="R1337" s="26">
        <v>0</v>
      </c>
      <c r="S1337" s="26">
        <v>879022.80610000005</v>
      </c>
      <c r="T1337" s="1">
        <v>77050.378200000006</v>
      </c>
      <c r="U1337" s="112">
        <v>144427.84320398001</v>
      </c>
      <c r="V1337" s="172"/>
    </row>
    <row r="1338" spans="1:22" ht="15" customHeight="1" x14ac:dyDescent="0.25">
      <c r="A1338" s="4">
        <f t="shared" si="86"/>
        <v>1310</v>
      </c>
      <c r="B1338" s="22">
        <f t="shared" si="86"/>
        <v>366</v>
      </c>
      <c r="C1338" s="2" t="s">
        <v>306</v>
      </c>
      <c r="D1338" s="2" t="s">
        <v>313</v>
      </c>
      <c r="E1338" s="173" t="s">
        <v>1394</v>
      </c>
      <c r="F1338" s="24">
        <v>1199055</v>
      </c>
      <c r="G1338" s="26">
        <v>0</v>
      </c>
      <c r="H1338" s="26">
        <v>0</v>
      </c>
      <c r="I1338" s="26">
        <v>0</v>
      </c>
      <c r="J1338" s="26">
        <v>0</v>
      </c>
      <c r="K1338" s="26">
        <v>1097401.7268480002</v>
      </c>
      <c r="L1338" s="26"/>
      <c r="M1338" s="26">
        <v>0</v>
      </c>
      <c r="N1338" s="26">
        <v>0</v>
      </c>
      <c r="O1338" s="26">
        <v>0</v>
      </c>
      <c r="P1338" s="26">
        <v>0</v>
      </c>
      <c r="Q1338" s="26">
        <v>0</v>
      </c>
      <c r="R1338" s="26">
        <v>0</v>
      </c>
      <c r="S1338" s="21">
        <v>72983.66</v>
      </c>
      <c r="T1338" s="26">
        <v>4671.66</v>
      </c>
      <c r="U1338" s="112">
        <v>23997.953152000006</v>
      </c>
      <c r="V1338" s="172"/>
    </row>
    <row r="1339" spans="1:22" ht="15" customHeight="1" x14ac:dyDescent="0.25">
      <c r="A1339" s="4">
        <f t="shared" si="86"/>
        <v>1311</v>
      </c>
      <c r="B1339" s="22">
        <f t="shared" si="86"/>
        <v>367</v>
      </c>
      <c r="C1339" s="2" t="s">
        <v>306</v>
      </c>
      <c r="D1339" s="2" t="s">
        <v>314</v>
      </c>
      <c r="E1339" s="173" t="s">
        <v>1394</v>
      </c>
      <c r="F1339" s="24">
        <v>4761308.4000000004</v>
      </c>
      <c r="G1339" s="26">
        <v>0</v>
      </c>
      <c r="H1339" s="26">
        <v>0</v>
      </c>
      <c r="I1339" s="26">
        <v>0</v>
      </c>
      <c r="J1339" s="26">
        <v>2675095.0678494005</v>
      </c>
      <c r="K1339" s="26">
        <v>1068700.1105654999</v>
      </c>
      <c r="L1339" s="26"/>
      <c r="M1339" s="26">
        <v>0</v>
      </c>
      <c r="N1339" s="26">
        <v>0</v>
      </c>
      <c r="O1339" s="26">
        <v>0</v>
      </c>
      <c r="P1339" s="26">
        <v>0</v>
      </c>
      <c r="Q1339" s="26">
        <v>0</v>
      </c>
      <c r="R1339" s="26">
        <v>0</v>
      </c>
      <c r="S1339" s="26">
        <v>888030.91949999996</v>
      </c>
      <c r="T1339" s="1">
        <v>47613.084000000003</v>
      </c>
      <c r="U1339" s="112">
        <v>81869.218085100016</v>
      </c>
      <c r="V1339" s="172"/>
    </row>
    <row r="1340" spans="1:22" ht="15" customHeight="1" x14ac:dyDescent="0.25">
      <c r="A1340" s="4">
        <f t="shared" si="86"/>
        <v>1312</v>
      </c>
      <c r="B1340" s="22">
        <f t="shared" si="86"/>
        <v>368</v>
      </c>
      <c r="C1340" s="2" t="s">
        <v>306</v>
      </c>
      <c r="D1340" s="2" t="s">
        <v>315</v>
      </c>
      <c r="E1340" s="173" t="s">
        <v>1394</v>
      </c>
      <c r="F1340" s="24">
        <v>767198.43</v>
      </c>
      <c r="G1340" s="26">
        <v>0</v>
      </c>
      <c r="H1340" s="26">
        <v>0</v>
      </c>
      <c r="I1340" s="26">
        <v>0</v>
      </c>
      <c r="J1340" s="26">
        <v>0</v>
      </c>
      <c r="K1340" s="26">
        <v>666172.72180200007</v>
      </c>
      <c r="L1340" s="26"/>
      <c r="M1340" s="26">
        <v>0</v>
      </c>
      <c r="N1340" s="26">
        <v>0</v>
      </c>
      <c r="O1340" s="26">
        <v>0</v>
      </c>
      <c r="P1340" s="26">
        <v>0</v>
      </c>
      <c r="Q1340" s="26">
        <v>0</v>
      </c>
      <c r="R1340" s="26">
        <v>0</v>
      </c>
      <c r="S1340" s="21">
        <v>82437.899999999994</v>
      </c>
      <c r="T1340" s="26">
        <v>4019.96</v>
      </c>
      <c r="U1340" s="112">
        <v>14567.848198000002</v>
      </c>
      <c r="V1340" s="172"/>
    </row>
    <row r="1341" spans="1:22" ht="15" customHeight="1" x14ac:dyDescent="0.25">
      <c r="A1341" s="4">
        <f t="shared" si="86"/>
        <v>1313</v>
      </c>
      <c r="B1341" s="22">
        <f t="shared" si="86"/>
        <v>369</v>
      </c>
      <c r="C1341" s="2" t="s">
        <v>306</v>
      </c>
      <c r="D1341" s="2" t="s">
        <v>316</v>
      </c>
      <c r="E1341" s="173" t="s">
        <v>1394</v>
      </c>
      <c r="F1341" s="24">
        <v>17920574.470533662</v>
      </c>
      <c r="G1341" s="26"/>
      <c r="H1341" s="26">
        <v>0</v>
      </c>
      <c r="I1341" s="26">
        <v>0</v>
      </c>
      <c r="J1341" s="26">
        <v>0</v>
      </c>
      <c r="K1341" s="26">
        <v>1035545.4729408602</v>
      </c>
      <c r="L1341" s="26"/>
      <c r="M1341" s="26">
        <v>0</v>
      </c>
      <c r="N1341" s="26">
        <v>0</v>
      </c>
      <c r="O1341" s="26">
        <v>0</v>
      </c>
      <c r="P1341" s="26">
        <v>0</v>
      </c>
      <c r="Q1341" s="26">
        <v>6731411.6906387396</v>
      </c>
      <c r="R1341" s="26">
        <v>6947141.1784660202</v>
      </c>
      <c r="S1341" s="26">
        <v>2528780.7582</v>
      </c>
      <c r="T1341" s="1">
        <v>234660.19320000001</v>
      </c>
      <c r="U1341" s="112">
        <v>443035.17708804004</v>
      </c>
      <c r="V1341" s="172"/>
    </row>
    <row r="1342" spans="1:22" ht="15" customHeight="1" x14ac:dyDescent="0.25">
      <c r="A1342" s="4">
        <f t="shared" ref="A1342:B1344" si="87">+A1341+1</f>
        <v>1314</v>
      </c>
      <c r="B1342" s="22">
        <f t="shared" si="87"/>
        <v>370</v>
      </c>
      <c r="C1342" s="2" t="s">
        <v>306</v>
      </c>
      <c r="D1342" s="2" t="s">
        <v>317</v>
      </c>
      <c r="E1342" s="173" t="s">
        <v>1394</v>
      </c>
      <c r="F1342" s="24">
        <v>13575281.439999999</v>
      </c>
      <c r="G1342" s="26">
        <v>0</v>
      </c>
      <c r="H1342" s="26">
        <v>0</v>
      </c>
      <c r="I1342" s="26">
        <v>0</v>
      </c>
      <c r="J1342" s="26">
        <v>0</v>
      </c>
      <c r="K1342" s="26">
        <v>0</v>
      </c>
      <c r="L1342" s="26"/>
      <c r="M1342" s="26">
        <v>0</v>
      </c>
      <c r="N1342" s="26">
        <v>0</v>
      </c>
      <c r="O1342" s="26">
        <v>0</v>
      </c>
      <c r="P1342" s="26">
        <v>0</v>
      </c>
      <c r="Q1342" s="26">
        <v>7231455.4199999999</v>
      </c>
      <c r="R1342" s="26">
        <v>5881945.1900000004</v>
      </c>
      <c r="S1342" s="26">
        <v>258466.03999999998</v>
      </c>
      <c r="T1342" s="1">
        <v>42028.06</v>
      </c>
      <c r="U1342" s="112">
        <v>161386.72999999998</v>
      </c>
      <c r="V1342" s="172"/>
    </row>
    <row r="1343" spans="1:22" ht="15" customHeight="1" x14ac:dyDescent="0.25">
      <c r="A1343" s="4">
        <f t="shared" si="87"/>
        <v>1315</v>
      </c>
      <c r="B1343" s="22">
        <f t="shared" si="87"/>
        <v>371</v>
      </c>
      <c r="C1343" s="2" t="s">
        <v>693</v>
      </c>
      <c r="D1343" s="2" t="s">
        <v>1039</v>
      </c>
      <c r="E1343" s="173" t="s">
        <v>1394</v>
      </c>
      <c r="F1343" s="24">
        <v>8020991.5499999998</v>
      </c>
      <c r="G1343" s="26">
        <v>0</v>
      </c>
      <c r="H1343" s="26">
        <v>0</v>
      </c>
      <c r="I1343" s="26">
        <v>0</v>
      </c>
      <c r="J1343" s="26">
        <v>0</v>
      </c>
      <c r="K1343" s="26">
        <v>0</v>
      </c>
      <c r="L1343" s="26"/>
      <c r="M1343" s="26">
        <v>0</v>
      </c>
      <c r="N1343" s="26">
        <v>0</v>
      </c>
      <c r="O1343" s="26">
        <v>0</v>
      </c>
      <c r="P1343" s="26">
        <v>0</v>
      </c>
      <c r="Q1343" s="26">
        <v>0</v>
      </c>
      <c r="R1343" s="26">
        <v>6985914.6744386991</v>
      </c>
      <c r="S1343" s="26">
        <v>802099.15500000003</v>
      </c>
      <c r="T1343" s="1">
        <v>80209.915500000003</v>
      </c>
      <c r="U1343" s="112">
        <v>152767.80506129999</v>
      </c>
      <c r="V1343" s="172"/>
    </row>
    <row r="1344" spans="1:22" ht="15" customHeight="1" x14ac:dyDescent="0.25">
      <c r="A1344" s="4">
        <f t="shared" si="87"/>
        <v>1316</v>
      </c>
      <c r="B1344" s="22">
        <f t="shared" si="87"/>
        <v>372</v>
      </c>
      <c r="C1344" s="2" t="s">
        <v>1040</v>
      </c>
      <c r="D1344" s="2" t="s">
        <v>1041</v>
      </c>
      <c r="E1344" s="173" t="s">
        <v>1394</v>
      </c>
      <c r="F1344" s="24">
        <v>2845193.59</v>
      </c>
      <c r="G1344" s="26">
        <v>2079556.3543440001</v>
      </c>
      <c r="H1344" s="26">
        <v>0</v>
      </c>
      <c r="I1344" s="26">
        <v>272159.56160399993</v>
      </c>
      <c r="J1344" s="26">
        <v>0</v>
      </c>
      <c r="K1344" s="26">
        <v>0</v>
      </c>
      <c r="L1344" s="26"/>
      <c r="M1344" s="26">
        <v>369380.76088199997</v>
      </c>
      <c r="N1344" s="26">
        <v>0</v>
      </c>
      <c r="O1344" s="26">
        <v>0</v>
      </c>
      <c r="P1344" s="26">
        <v>0</v>
      </c>
      <c r="Q1344" s="26">
        <v>0</v>
      </c>
      <c r="R1344" s="26">
        <v>0</v>
      </c>
      <c r="S1344" s="26">
        <v>34592.04</v>
      </c>
      <c r="T1344" s="1">
        <v>30000</v>
      </c>
      <c r="U1344" s="112">
        <v>59504.873170000006</v>
      </c>
      <c r="V1344" s="172"/>
    </row>
    <row r="1345" spans="1:22" s="64" customFormat="1" x14ac:dyDescent="0.25">
      <c r="A1345" s="54"/>
      <c r="B1345" s="55"/>
      <c r="C1345" s="144"/>
      <c r="D1345" s="60" t="s">
        <v>1391</v>
      </c>
      <c r="E1345" s="173"/>
      <c r="F1345" s="53">
        <v>4473958706.7479677</v>
      </c>
      <c r="G1345" s="53">
        <v>852054044.55770552</v>
      </c>
      <c r="H1345" s="53">
        <v>275657924.04001206</v>
      </c>
      <c r="I1345" s="53">
        <v>213461113.07521194</v>
      </c>
      <c r="J1345" s="53">
        <v>203691176.41694924</v>
      </c>
      <c r="K1345" s="53">
        <v>37462769.977818787</v>
      </c>
      <c r="L1345" s="53">
        <v>0</v>
      </c>
      <c r="M1345" s="53">
        <v>55085232.020745598</v>
      </c>
      <c r="N1345" s="53">
        <v>9062814.5999999996</v>
      </c>
      <c r="O1345" s="53">
        <v>903528854.83139813</v>
      </c>
      <c r="P1345" s="53">
        <v>102614737.83581826</v>
      </c>
      <c r="Q1345" s="53">
        <v>731590540.33090711</v>
      </c>
      <c r="R1345" s="53">
        <v>582963707.82871747</v>
      </c>
      <c r="S1345" s="53">
        <v>380623595.72040278</v>
      </c>
      <c r="T1345" s="53">
        <v>37943276.735292934</v>
      </c>
      <c r="U1345" s="53">
        <v>88218918.776989698</v>
      </c>
      <c r="V1345" s="172"/>
    </row>
    <row r="1346" spans="1:22" s="85" customFormat="1" ht="15" customHeight="1" x14ac:dyDescent="0.25">
      <c r="A1346" s="4">
        <f>+A1344+1</f>
        <v>1317</v>
      </c>
      <c r="B1346" s="22">
        <f t="shared" ref="B1346:B1409" si="88">B1345+1</f>
        <v>1</v>
      </c>
      <c r="C1346" s="2" t="s">
        <v>68</v>
      </c>
      <c r="D1346" s="2" t="s">
        <v>1042</v>
      </c>
      <c r="E1346" s="173" t="s">
        <v>1394</v>
      </c>
      <c r="F1346" s="24">
        <v>50522516.669999994</v>
      </c>
      <c r="G1346" s="26">
        <v>5373102.4124122793</v>
      </c>
      <c r="H1346" s="26">
        <v>2799379.0984185603</v>
      </c>
      <c r="I1346" s="26">
        <v>1158345.46972326</v>
      </c>
      <c r="J1346" s="26">
        <v>601928.63075688004</v>
      </c>
      <c r="K1346" s="26">
        <v>0</v>
      </c>
      <c r="L1346" s="26"/>
      <c r="M1346" s="26">
        <v>439165.68767148</v>
      </c>
      <c r="N1346" s="26">
        <v>0</v>
      </c>
      <c r="O1346" s="26">
        <v>12048310.589364</v>
      </c>
      <c r="P1346" s="26">
        <v>4856893.85457318</v>
      </c>
      <c r="Q1346" s="26">
        <v>13999412.94979164</v>
      </c>
      <c r="R1346" s="26">
        <v>2997543.6040317602</v>
      </c>
      <c r="S1346" s="26">
        <v>4775024.6969000008</v>
      </c>
      <c r="T1346" s="1">
        <v>505225.1667</v>
      </c>
      <c r="U1346" s="112">
        <v>968184.50965696003</v>
      </c>
      <c r="V1346" s="172"/>
    </row>
    <row r="1347" spans="1:22" ht="15" customHeight="1" x14ac:dyDescent="0.25">
      <c r="A1347" s="4">
        <f t="shared" ref="A1347:B1410" si="89">A1346+1</f>
        <v>1318</v>
      </c>
      <c r="B1347" s="22">
        <f t="shared" si="88"/>
        <v>2</v>
      </c>
      <c r="C1347" s="22" t="s">
        <v>697</v>
      </c>
      <c r="D1347" s="22" t="s">
        <v>1043</v>
      </c>
      <c r="E1347" s="173" t="s">
        <v>1394</v>
      </c>
      <c r="F1347" s="24">
        <v>10655644.630000001</v>
      </c>
      <c r="G1347" s="26">
        <v>0</v>
      </c>
      <c r="H1347" s="26">
        <v>0</v>
      </c>
      <c r="I1347" s="26">
        <v>0</v>
      </c>
      <c r="J1347" s="26">
        <v>0</v>
      </c>
      <c r="K1347" s="26">
        <v>0</v>
      </c>
      <c r="L1347" s="26"/>
      <c r="M1347" s="26">
        <v>0</v>
      </c>
      <c r="N1347" s="26">
        <v>0</v>
      </c>
      <c r="O1347" s="26">
        <v>0</v>
      </c>
      <c r="P1347" s="26">
        <v>0</v>
      </c>
      <c r="Q1347" s="26">
        <v>9280576.3130770214</v>
      </c>
      <c r="R1347" s="26">
        <v>0</v>
      </c>
      <c r="S1347" s="26">
        <v>1065564.4630000002</v>
      </c>
      <c r="T1347" s="1">
        <v>106556.44630000001</v>
      </c>
      <c r="U1347" s="112">
        <v>202947.40762298004</v>
      </c>
      <c r="V1347" s="172"/>
    </row>
    <row r="1348" spans="1:22" ht="15" customHeight="1" x14ac:dyDescent="0.25">
      <c r="A1348" s="4">
        <f t="shared" si="89"/>
        <v>1319</v>
      </c>
      <c r="B1348" s="22">
        <f t="shared" si="88"/>
        <v>3</v>
      </c>
      <c r="C1348" s="2" t="s">
        <v>697</v>
      </c>
      <c r="D1348" s="2" t="s">
        <v>698</v>
      </c>
      <c r="E1348" s="173" t="s">
        <v>1394</v>
      </c>
      <c r="F1348" s="24">
        <v>20908568.739999998</v>
      </c>
      <c r="G1348" s="26">
        <v>0</v>
      </c>
      <c r="H1348" s="26">
        <v>0</v>
      </c>
      <c r="I1348" s="26">
        <v>0</v>
      </c>
      <c r="J1348" s="26">
        <v>0</v>
      </c>
      <c r="K1348" s="26">
        <v>0</v>
      </c>
      <c r="L1348" s="26"/>
      <c r="M1348" s="26">
        <v>0</v>
      </c>
      <c r="N1348" s="26">
        <v>0</v>
      </c>
      <c r="O1348" s="26">
        <v>0</v>
      </c>
      <c r="P1348" s="26">
        <v>0</v>
      </c>
      <c r="Q1348" s="26">
        <v>18210401.578377958</v>
      </c>
      <c r="R1348" s="26">
        <v>0</v>
      </c>
      <c r="S1348" s="26">
        <v>2090856.8739999998</v>
      </c>
      <c r="T1348" s="1">
        <v>209085.6874</v>
      </c>
      <c r="U1348" s="112">
        <v>398224.60022203997</v>
      </c>
      <c r="V1348" s="172"/>
    </row>
    <row r="1349" spans="1:22" ht="15" customHeight="1" x14ac:dyDescent="0.25">
      <c r="A1349" s="4">
        <f t="shared" si="89"/>
        <v>1320</v>
      </c>
      <c r="B1349" s="22">
        <f t="shared" si="88"/>
        <v>4</v>
      </c>
      <c r="C1349" s="2" t="s">
        <v>74</v>
      </c>
      <c r="D1349" s="2" t="s">
        <v>328</v>
      </c>
      <c r="E1349" s="173" t="s">
        <v>1394</v>
      </c>
      <c r="F1349" s="24">
        <v>27698101.323736895</v>
      </c>
      <c r="G1349" s="26">
        <v>12131968.210906873</v>
      </c>
      <c r="H1349" s="26">
        <v>5844352.9357768334</v>
      </c>
      <c r="I1349" s="26">
        <v>3569164.9191403314</v>
      </c>
      <c r="J1349" s="26">
        <v>2405162.5578562059</v>
      </c>
      <c r="K1349" s="26">
        <v>0</v>
      </c>
      <c r="L1349" s="26"/>
      <c r="M1349" s="26">
        <v>391844.91901863407</v>
      </c>
      <c r="N1349" s="26">
        <v>0</v>
      </c>
      <c r="O1349" s="26">
        <v>0</v>
      </c>
      <c r="P1349" s="26">
        <v>0</v>
      </c>
      <c r="Q1349" s="26">
        <v>0</v>
      </c>
      <c r="R1349" s="26">
        <v>0</v>
      </c>
      <c r="S1349" s="26">
        <v>2546305.7359043118</v>
      </c>
      <c r="T1349" s="1">
        <v>276981.01323736901</v>
      </c>
      <c r="U1349" s="112">
        <v>532321.03189633763</v>
      </c>
      <c r="V1349" s="172"/>
    </row>
    <row r="1350" spans="1:22" ht="15" customHeight="1" x14ac:dyDescent="0.25">
      <c r="A1350" s="4">
        <f t="shared" si="89"/>
        <v>1321</v>
      </c>
      <c r="B1350" s="22">
        <f t="shared" si="88"/>
        <v>5</v>
      </c>
      <c r="C1350" s="2" t="s">
        <v>74</v>
      </c>
      <c r="D1350" s="2" t="s">
        <v>701</v>
      </c>
      <c r="E1350" s="173" t="s">
        <v>1394</v>
      </c>
      <c r="F1350" s="24">
        <v>24135948.530553602</v>
      </c>
      <c r="G1350" s="26">
        <v>0</v>
      </c>
      <c r="H1350" s="26">
        <v>0</v>
      </c>
      <c r="I1350" s="26">
        <v>0</v>
      </c>
      <c r="J1350" s="26">
        <v>0</v>
      </c>
      <c r="K1350" s="26">
        <v>0</v>
      </c>
      <c r="L1350" s="26"/>
      <c r="M1350" s="26">
        <v>0</v>
      </c>
      <c r="N1350" s="26">
        <v>0</v>
      </c>
      <c r="O1350" s="26">
        <v>0</v>
      </c>
      <c r="P1350" s="26">
        <v>7798620.4989638412</v>
      </c>
      <c r="Q1350" s="26">
        <v>9725868.7576821167</v>
      </c>
      <c r="R1350" s="26">
        <v>3496811.6598338219</v>
      </c>
      <c r="S1350" s="26">
        <v>2413594.8530553603</v>
      </c>
      <c r="T1350" s="1">
        <v>241359.48530553601</v>
      </c>
      <c r="U1350" s="112">
        <v>459693.27571292385</v>
      </c>
      <c r="V1350" s="172"/>
    </row>
    <row r="1351" spans="1:22" ht="15" customHeight="1" x14ac:dyDescent="0.25">
      <c r="A1351" s="4">
        <f t="shared" si="89"/>
        <v>1322</v>
      </c>
      <c r="B1351" s="22">
        <f t="shared" si="88"/>
        <v>6</v>
      </c>
      <c r="C1351" s="2" t="s">
        <v>74</v>
      </c>
      <c r="D1351" s="2" t="s">
        <v>1044</v>
      </c>
      <c r="E1351" s="173" t="s">
        <v>1394</v>
      </c>
      <c r="F1351" s="24">
        <v>19793523.878556482</v>
      </c>
      <c r="G1351" s="26">
        <v>8669706.261442598</v>
      </c>
      <c r="H1351" s="26">
        <v>4176471.8107184474</v>
      </c>
      <c r="I1351" s="26">
        <v>2550584.6132842074</v>
      </c>
      <c r="J1351" s="26">
        <v>1718769.1663160517</v>
      </c>
      <c r="K1351" s="26">
        <v>0</v>
      </c>
      <c r="L1351" s="26"/>
      <c r="M1351" s="26">
        <v>280018.89626418491</v>
      </c>
      <c r="N1351" s="26">
        <v>0</v>
      </c>
      <c r="O1351" s="26">
        <v>0</v>
      </c>
      <c r="P1351" s="26">
        <v>0</v>
      </c>
      <c r="Q1351" s="26">
        <v>0</v>
      </c>
      <c r="R1351" s="26">
        <v>0</v>
      </c>
      <c r="S1351" s="26">
        <v>1819632.4288313186</v>
      </c>
      <c r="T1351" s="1">
        <v>197935.23878556484</v>
      </c>
      <c r="U1351" s="112">
        <v>380405.46291410743</v>
      </c>
      <c r="V1351" s="172"/>
    </row>
    <row r="1352" spans="1:22" ht="15" customHeight="1" x14ac:dyDescent="0.25">
      <c r="A1352" s="4">
        <f t="shared" si="89"/>
        <v>1323</v>
      </c>
      <c r="B1352" s="22">
        <f t="shared" si="88"/>
        <v>7</v>
      </c>
      <c r="C1352" s="2" t="s">
        <v>1337</v>
      </c>
      <c r="D1352" s="2" t="s">
        <v>1045</v>
      </c>
      <c r="E1352" s="173" t="s">
        <v>1394</v>
      </c>
      <c r="F1352" s="24">
        <v>71082048.47106716</v>
      </c>
      <c r="G1352" s="26">
        <v>34716454.662250377</v>
      </c>
      <c r="H1352" s="26">
        <v>16724014.619711878</v>
      </c>
      <c r="I1352" s="26">
        <v>10213408.899805183</v>
      </c>
      <c r="J1352" s="26">
        <v>0</v>
      </c>
      <c r="K1352" s="26">
        <v>0</v>
      </c>
      <c r="L1352" s="26"/>
      <c r="M1352" s="26">
        <v>1121290.9669111893</v>
      </c>
      <c r="N1352" s="26">
        <v>0</v>
      </c>
      <c r="O1352" s="26">
        <v>0</v>
      </c>
      <c r="P1352" s="26">
        <v>0</v>
      </c>
      <c r="Q1352" s="26">
        <v>0</v>
      </c>
      <c r="R1352" s="26">
        <v>0</v>
      </c>
      <c r="S1352" s="26">
        <v>6223293.0296033351</v>
      </c>
      <c r="T1352" s="1">
        <v>710820.48471067147</v>
      </c>
      <c r="U1352" s="112">
        <v>1372765.8080745172</v>
      </c>
      <c r="V1352" s="172"/>
    </row>
    <row r="1353" spans="1:22" ht="15" customHeight="1" x14ac:dyDescent="0.25">
      <c r="A1353" s="4">
        <f t="shared" si="89"/>
        <v>1324</v>
      </c>
      <c r="B1353" s="22">
        <f t="shared" si="88"/>
        <v>8</v>
      </c>
      <c r="C1353" s="2" t="s">
        <v>74</v>
      </c>
      <c r="D1353" s="2" t="s">
        <v>1046</v>
      </c>
      <c r="E1353" s="173" t="s">
        <v>1394</v>
      </c>
      <c r="F1353" s="24">
        <v>50568335.216347866</v>
      </c>
      <c r="G1353" s="26">
        <v>24697562.248763699</v>
      </c>
      <c r="H1353" s="26">
        <v>11897597.152070316</v>
      </c>
      <c r="I1353" s="26">
        <v>7265900.4074313128</v>
      </c>
      <c r="J1353" s="26">
        <v>0</v>
      </c>
      <c r="K1353" s="26">
        <v>0</v>
      </c>
      <c r="L1353" s="26"/>
      <c r="M1353" s="26">
        <v>797695.3212442582</v>
      </c>
      <c r="N1353" s="26">
        <v>0</v>
      </c>
      <c r="O1353" s="26">
        <v>0</v>
      </c>
      <c r="P1353" s="26">
        <v>0</v>
      </c>
      <c r="Q1353" s="26">
        <v>0</v>
      </c>
      <c r="R1353" s="26">
        <v>0</v>
      </c>
      <c r="S1353" s="26">
        <v>4427300.209259402</v>
      </c>
      <c r="T1353" s="1">
        <v>505683.35216347867</v>
      </c>
      <c r="U1353" s="112">
        <v>976596.5254153948</v>
      </c>
      <c r="V1353" s="172"/>
    </row>
    <row r="1354" spans="1:22" ht="15" customHeight="1" x14ac:dyDescent="0.25">
      <c r="A1354" s="4">
        <f t="shared" si="89"/>
        <v>1325</v>
      </c>
      <c r="B1354" s="22">
        <f t="shared" si="88"/>
        <v>9</v>
      </c>
      <c r="C1354" s="2" t="s">
        <v>74</v>
      </c>
      <c r="D1354" s="2" t="s">
        <v>1047</v>
      </c>
      <c r="E1354" s="173" t="s">
        <v>1394</v>
      </c>
      <c r="F1354" s="24">
        <v>1000296.99</v>
      </c>
      <c r="G1354" s="26">
        <v>0</v>
      </c>
      <c r="H1354" s="26">
        <v>0</v>
      </c>
      <c r="I1354" s="26">
        <v>566542.0336653</v>
      </c>
      <c r="J1354" s="26">
        <v>294400.83441383997</v>
      </c>
      <c r="K1354" s="26">
        <v>0</v>
      </c>
      <c r="L1354" s="26"/>
      <c r="M1354" s="26">
        <v>0</v>
      </c>
      <c r="N1354" s="26">
        <v>0</v>
      </c>
      <c r="O1354" s="26">
        <v>0</v>
      </c>
      <c r="P1354" s="26">
        <v>0</v>
      </c>
      <c r="Q1354" s="26">
        <v>0</v>
      </c>
      <c r="R1354" s="26">
        <v>0</v>
      </c>
      <c r="S1354" s="26">
        <v>110524.07519999999</v>
      </c>
      <c r="T1354" s="1">
        <v>10002.9699</v>
      </c>
      <c r="U1354" s="112">
        <v>18827.076820860002</v>
      </c>
      <c r="V1354" s="172"/>
    </row>
    <row r="1355" spans="1:22" ht="15" customHeight="1" x14ac:dyDescent="0.25">
      <c r="A1355" s="4">
        <f t="shared" si="89"/>
        <v>1326</v>
      </c>
      <c r="B1355" s="22">
        <f t="shared" si="88"/>
        <v>10</v>
      </c>
      <c r="C1355" s="2" t="s">
        <v>74</v>
      </c>
      <c r="D1355" s="2" t="s">
        <v>702</v>
      </c>
      <c r="E1355" s="173" t="s">
        <v>1394</v>
      </c>
      <c r="F1355" s="24">
        <v>25451028.17090496</v>
      </c>
      <c r="G1355" s="26">
        <v>0</v>
      </c>
      <c r="H1355" s="26">
        <v>0</v>
      </c>
      <c r="I1355" s="26">
        <v>0</v>
      </c>
      <c r="J1355" s="26">
        <v>0</v>
      </c>
      <c r="K1355" s="26">
        <v>0</v>
      </c>
      <c r="L1355" s="26"/>
      <c r="M1355" s="26">
        <v>0</v>
      </c>
      <c r="N1355" s="26">
        <v>0</v>
      </c>
      <c r="O1355" s="26">
        <v>0</v>
      </c>
      <c r="P1355" s="26">
        <v>8223538.8330426235</v>
      </c>
      <c r="Q1355" s="26">
        <v>10255795.807027867</v>
      </c>
      <c r="R1355" s="26">
        <v>3687340.1494918675</v>
      </c>
      <c r="S1355" s="26">
        <v>2545102.8170904964</v>
      </c>
      <c r="T1355" s="1">
        <v>254510.28170904962</v>
      </c>
      <c r="U1355" s="112">
        <v>484740.28254305595</v>
      </c>
      <c r="V1355" s="172"/>
    </row>
    <row r="1356" spans="1:22" ht="15" customHeight="1" x14ac:dyDescent="0.25">
      <c r="A1356" s="4">
        <f t="shared" si="89"/>
        <v>1327</v>
      </c>
      <c r="B1356" s="22">
        <f t="shared" si="88"/>
        <v>11</v>
      </c>
      <c r="C1356" s="2" t="s">
        <v>1365</v>
      </c>
      <c r="D1356" s="2" t="s">
        <v>1048</v>
      </c>
      <c r="E1356" s="173" t="s">
        <v>1394</v>
      </c>
      <c r="F1356" s="24">
        <v>22984871.147637237</v>
      </c>
      <c r="G1356" s="26">
        <v>8923099.0413838681</v>
      </c>
      <c r="H1356" s="26">
        <v>3819284.0558351283</v>
      </c>
      <c r="I1356" s="26">
        <v>3409399.7983082924</v>
      </c>
      <c r="J1356" s="26">
        <v>3601025.7724938672</v>
      </c>
      <c r="K1356" s="26">
        <v>0</v>
      </c>
      <c r="L1356" s="26"/>
      <c r="M1356" s="26">
        <v>370474.89045708859</v>
      </c>
      <c r="N1356" s="26">
        <v>0</v>
      </c>
      <c r="O1356" s="26">
        <v>0</v>
      </c>
      <c r="P1356" s="26">
        <v>0</v>
      </c>
      <c r="Q1356" s="26">
        <v>0</v>
      </c>
      <c r="R1356" s="26">
        <v>0</v>
      </c>
      <c r="S1356" s="26">
        <v>2191683.422796627</v>
      </c>
      <c r="T1356" s="1">
        <v>229848.71147637241</v>
      </c>
      <c r="U1356" s="112">
        <v>440055.45488599484</v>
      </c>
      <c r="V1356" s="172"/>
    </row>
    <row r="1357" spans="1:22" ht="15" customHeight="1" x14ac:dyDescent="0.25">
      <c r="A1357" s="4">
        <f t="shared" si="89"/>
        <v>1328</v>
      </c>
      <c r="B1357" s="22">
        <f t="shared" si="88"/>
        <v>12</v>
      </c>
      <c r="C1357" s="2" t="s">
        <v>1365</v>
      </c>
      <c r="D1357" s="2" t="s">
        <v>333</v>
      </c>
      <c r="E1357" s="173" t="s">
        <v>1394</v>
      </c>
      <c r="F1357" s="24">
        <v>26916272.679462254</v>
      </c>
      <c r="G1357" s="26">
        <v>11954408.568709729</v>
      </c>
      <c r="H1357" s="26">
        <v>4782903.5702124871</v>
      </c>
      <c r="I1357" s="26">
        <v>3532642.5089277923</v>
      </c>
      <c r="J1357" s="26">
        <v>2257520.5141524919</v>
      </c>
      <c r="K1357" s="26">
        <v>0</v>
      </c>
      <c r="L1357" s="26"/>
      <c r="M1357" s="26">
        <v>531117.68749178003</v>
      </c>
      <c r="N1357" s="26">
        <v>0</v>
      </c>
      <c r="O1357" s="26"/>
      <c r="P1357" s="26">
        <v>0</v>
      </c>
      <c r="Q1357" s="26">
        <v>0</v>
      </c>
      <c r="R1357" s="26">
        <v>0</v>
      </c>
      <c r="S1357" s="26">
        <v>2917548.1015033424</v>
      </c>
      <c r="T1357" s="1">
        <v>321479.91337035975</v>
      </c>
      <c r="U1357" s="112">
        <v>618651.81509427261</v>
      </c>
      <c r="V1357" s="172"/>
    </row>
    <row r="1358" spans="1:22" s="81" customFormat="1" ht="15" customHeight="1" x14ac:dyDescent="0.25">
      <c r="A1358" s="4">
        <f t="shared" si="89"/>
        <v>1329</v>
      </c>
      <c r="B1358" s="22">
        <f t="shared" si="88"/>
        <v>13</v>
      </c>
      <c r="C1358" s="2" t="s">
        <v>1366</v>
      </c>
      <c r="D1358" s="2" t="s">
        <v>704</v>
      </c>
      <c r="E1358" s="173" t="s">
        <v>1394</v>
      </c>
      <c r="F1358" s="24">
        <v>5140715.8106304007</v>
      </c>
      <c r="G1358" s="26">
        <v>0</v>
      </c>
      <c r="H1358" s="26">
        <v>0</v>
      </c>
      <c r="I1358" s="26">
        <v>0</v>
      </c>
      <c r="J1358" s="26">
        <v>0</v>
      </c>
      <c r="K1358" s="26">
        <v>0</v>
      </c>
      <c r="L1358" s="26"/>
      <c r="M1358" s="26">
        <v>0</v>
      </c>
      <c r="N1358" s="26">
        <v>0</v>
      </c>
      <c r="O1358" s="26">
        <v>0</v>
      </c>
      <c r="P1358" s="26">
        <v>4477326.9981317902</v>
      </c>
      <c r="Q1358" s="26">
        <v>0</v>
      </c>
      <c r="R1358" s="26">
        <v>0</v>
      </c>
      <c r="S1358" s="26">
        <v>514071.58106304007</v>
      </c>
      <c r="T1358" s="1">
        <v>51407.158106304007</v>
      </c>
      <c r="U1358" s="112">
        <v>97910.073329266612</v>
      </c>
      <c r="V1358" s="172"/>
    </row>
    <row r="1359" spans="1:22" ht="15" customHeight="1" x14ac:dyDescent="0.25">
      <c r="A1359" s="4">
        <f t="shared" si="89"/>
        <v>1330</v>
      </c>
      <c r="B1359" s="22">
        <f t="shared" si="88"/>
        <v>14</v>
      </c>
      <c r="C1359" s="2" t="s">
        <v>1366</v>
      </c>
      <c r="D1359" s="2" t="s">
        <v>342</v>
      </c>
      <c r="E1359" s="173" t="s">
        <v>1394</v>
      </c>
      <c r="F1359" s="24">
        <v>13982972.132639855</v>
      </c>
      <c r="G1359" s="26">
        <v>0</v>
      </c>
      <c r="H1359" s="26">
        <v>0</v>
      </c>
      <c r="I1359" s="26">
        <v>0</v>
      </c>
      <c r="J1359" s="26">
        <v>0</v>
      </c>
      <c r="K1359" s="26">
        <v>0</v>
      </c>
      <c r="L1359" s="26"/>
      <c r="M1359" s="26">
        <v>0</v>
      </c>
      <c r="N1359" s="26">
        <v>0</v>
      </c>
      <c r="O1359" s="26">
        <v>2807713.831463424</v>
      </c>
      <c r="P1359" s="26">
        <v>0</v>
      </c>
      <c r="Q1359" s="26">
        <v>9402008.4996973816</v>
      </c>
      <c r="R1359" s="26">
        <v>0</v>
      </c>
      <c r="S1359" s="26">
        <v>1366418.1816375868</v>
      </c>
      <c r="T1359" s="1">
        <v>139829.72132639855</v>
      </c>
      <c r="U1359" s="112">
        <v>267001.89851506357</v>
      </c>
      <c r="V1359" s="172"/>
    </row>
    <row r="1360" spans="1:22" ht="15" customHeight="1" x14ac:dyDescent="0.25">
      <c r="A1360" s="4">
        <f t="shared" si="89"/>
        <v>1331</v>
      </c>
      <c r="B1360" s="22">
        <f t="shared" si="88"/>
        <v>15</v>
      </c>
      <c r="C1360" s="2" t="s">
        <v>1366</v>
      </c>
      <c r="D1360" s="2" t="s">
        <v>707</v>
      </c>
      <c r="E1360" s="173" t="s">
        <v>1394</v>
      </c>
      <c r="F1360" s="24">
        <v>29701251.228493359</v>
      </c>
      <c r="G1360" s="26">
        <v>13547882.420298653</v>
      </c>
      <c r="H1360" s="26">
        <v>5420445.0872185007</v>
      </c>
      <c r="I1360" s="26">
        <v>4003529.3313609911</v>
      </c>
      <c r="J1360" s="26">
        <v>2558438.7810873692</v>
      </c>
      <c r="K1360" s="26">
        <v>0</v>
      </c>
      <c r="L1360" s="26"/>
      <c r="M1360" s="26">
        <v>601913.5066467108</v>
      </c>
      <c r="N1360" s="26">
        <v>0</v>
      </c>
      <c r="O1360" s="26">
        <v>0</v>
      </c>
      <c r="P1360" s="26">
        <v>0</v>
      </c>
      <c r="Q1360" s="26">
        <v>0</v>
      </c>
      <c r="R1360" s="26">
        <v>0</v>
      </c>
      <c r="S1360" s="26">
        <v>2700571.1026664008</v>
      </c>
      <c r="T1360" s="1">
        <v>297012.51228493359</v>
      </c>
      <c r="U1360" s="112">
        <v>571458.48692979931</v>
      </c>
      <c r="V1360" s="172"/>
    </row>
    <row r="1361" spans="1:22" ht="15" customHeight="1" x14ac:dyDescent="0.25">
      <c r="A1361" s="4">
        <f t="shared" si="89"/>
        <v>1332</v>
      </c>
      <c r="B1361" s="22">
        <f t="shared" si="88"/>
        <v>16</v>
      </c>
      <c r="C1361" s="2" t="s">
        <v>1366</v>
      </c>
      <c r="D1361" s="2" t="s">
        <v>352</v>
      </c>
      <c r="E1361" s="173" t="s">
        <v>1394</v>
      </c>
      <c r="F1361" s="24">
        <v>68774286.83345294</v>
      </c>
      <c r="G1361" s="26">
        <v>0</v>
      </c>
      <c r="H1361" s="26">
        <v>0</v>
      </c>
      <c r="I1361" s="26">
        <v>0</v>
      </c>
      <c r="J1361" s="26">
        <v>8603725.4971600696</v>
      </c>
      <c r="K1361" s="26">
        <v>0</v>
      </c>
      <c r="L1361" s="26"/>
      <c r="M1361" s="26">
        <v>0</v>
      </c>
      <c r="N1361" s="26">
        <v>0</v>
      </c>
      <c r="O1361" s="26">
        <v>35269812.250870951</v>
      </c>
      <c r="P1361" s="26">
        <v>16117459.310296344</v>
      </c>
      <c r="Q1361" s="26">
        <v>0</v>
      </c>
      <c r="R1361" s="26">
        <v>0</v>
      </c>
      <c r="S1361" s="26">
        <v>6783665.3034309298</v>
      </c>
      <c r="T1361" s="1">
        <v>687742.86833452946</v>
      </c>
      <c r="U1361" s="112">
        <v>1311881.6033601121</v>
      </c>
      <c r="V1361" s="172"/>
    </row>
    <row r="1362" spans="1:22" ht="15" customHeight="1" x14ac:dyDescent="0.25">
      <c r="A1362" s="4">
        <f t="shared" si="89"/>
        <v>1333</v>
      </c>
      <c r="B1362" s="22">
        <f t="shared" si="88"/>
        <v>17</v>
      </c>
      <c r="C1362" s="2" t="s">
        <v>1366</v>
      </c>
      <c r="D1362" s="2" t="s">
        <v>354</v>
      </c>
      <c r="E1362" s="173" t="s">
        <v>1394</v>
      </c>
      <c r="F1362" s="24">
        <v>9840619.7706832699</v>
      </c>
      <c r="G1362" s="26">
        <v>6075089.1066667549</v>
      </c>
      <c r="H1362" s="26">
        <v>0</v>
      </c>
      <c r="I1362" s="26">
        <v>0</v>
      </c>
      <c r="J1362" s="26">
        <v>0</v>
      </c>
      <c r="K1362" s="26">
        <v>0</v>
      </c>
      <c r="L1362" s="26"/>
      <c r="M1362" s="26">
        <v>0</v>
      </c>
      <c r="N1362" s="26">
        <v>0</v>
      </c>
      <c r="O1362" s="26">
        <v>2658697.5711172097</v>
      </c>
      <c r="P1362" s="26">
        <v>0</v>
      </c>
      <c r="Q1362" s="26">
        <v>0</v>
      </c>
      <c r="R1362" s="26">
        <v>0</v>
      </c>
      <c r="S1362" s="26">
        <v>817436.6694571597</v>
      </c>
      <c r="T1362" s="1">
        <v>98406.197706832696</v>
      </c>
      <c r="U1362" s="112">
        <v>190990.2257353125</v>
      </c>
      <c r="V1362" s="172"/>
    </row>
    <row r="1363" spans="1:22" ht="15" customHeight="1" x14ac:dyDescent="0.25">
      <c r="A1363" s="4">
        <f t="shared" si="89"/>
        <v>1334</v>
      </c>
      <c r="B1363" s="22">
        <f t="shared" si="88"/>
        <v>18</v>
      </c>
      <c r="C1363" s="2" t="s">
        <v>1366</v>
      </c>
      <c r="D1363" s="2" t="s">
        <v>356</v>
      </c>
      <c r="E1363" s="173" t="s">
        <v>1394</v>
      </c>
      <c r="F1363" s="24">
        <v>18233392.01985063</v>
      </c>
      <c r="G1363" s="26">
        <v>12086678.879398011</v>
      </c>
      <c r="H1363" s="26">
        <v>0</v>
      </c>
      <c r="I1363" s="26">
        <v>3571729.6556921718</v>
      </c>
      <c r="J1363" s="26">
        <v>0</v>
      </c>
      <c r="K1363" s="26">
        <v>0</v>
      </c>
      <c r="L1363" s="26"/>
      <c r="M1363" s="26">
        <v>536994.27278103132</v>
      </c>
      <c r="N1363" s="26">
        <v>0</v>
      </c>
      <c r="O1363" s="26">
        <v>0</v>
      </c>
      <c r="P1363" s="26">
        <v>0</v>
      </c>
      <c r="Q1363" s="26">
        <v>0</v>
      </c>
      <c r="R1363" s="26">
        <v>0</v>
      </c>
      <c r="S1363" s="26">
        <v>1501494.633607558</v>
      </c>
      <c r="T1363" s="1">
        <v>182333.92019850636</v>
      </c>
      <c r="U1363" s="112">
        <v>354160.65817335382</v>
      </c>
      <c r="V1363" s="172"/>
    </row>
    <row r="1364" spans="1:22" ht="15" customHeight="1" x14ac:dyDescent="0.25">
      <c r="A1364" s="4">
        <f t="shared" si="89"/>
        <v>1335</v>
      </c>
      <c r="B1364" s="22">
        <f t="shared" si="88"/>
        <v>19</v>
      </c>
      <c r="C1364" s="2" t="s">
        <v>1365</v>
      </c>
      <c r="D1364" s="2" t="s">
        <v>360</v>
      </c>
      <c r="E1364" s="173" t="s">
        <v>1394</v>
      </c>
      <c r="F1364" s="24">
        <v>15958327.596498143</v>
      </c>
      <c r="G1364" s="26">
        <v>5934192.4713683669</v>
      </c>
      <c r="H1364" s="26">
        <v>2374242.9576923214</v>
      </c>
      <c r="I1364" s="26">
        <v>1753610.8507606245</v>
      </c>
      <c r="J1364" s="26">
        <v>1120637.726412365</v>
      </c>
      <c r="K1364" s="26">
        <v>0</v>
      </c>
      <c r="L1364" s="26"/>
      <c r="M1364" s="26">
        <v>263647.88892809901</v>
      </c>
      <c r="N1364" s="26">
        <v>0</v>
      </c>
      <c r="O1364" s="26">
        <v>2597035.6702842941</v>
      </c>
      <c r="P1364" s="26">
        <v>0</v>
      </c>
      <c r="Q1364" s="26">
        <v>0</v>
      </c>
      <c r="R1364" s="26">
        <v>0</v>
      </c>
      <c r="S1364" s="26">
        <v>1448276.7490575134</v>
      </c>
      <c r="T1364" s="1">
        <v>159583.27596498144</v>
      </c>
      <c r="U1364" s="112">
        <v>307100.00602957892</v>
      </c>
      <c r="V1364" s="172"/>
    </row>
    <row r="1365" spans="1:22" ht="15" customHeight="1" x14ac:dyDescent="0.25">
      <c r="A1365" s="4">
        <f t="shared" si="89"/>
        <v>1336</v>
      </c>
      <c r="B1365" s="22">
        <f t="shared" si="88"/>
        <v>20</v>
      </c>
      <c r="C1365" s="2" t="s">
        <v>1365</v>
      </c>
      <c r="D1365" s="2" t="s">
        <v>365</v>
      </c>
      <c r="E1365" s="173" t="s">
        <v>1394</v>
      </c>
      <c r="F1365" s="24">
        <v>9685484.1454348229</v>
      </c>
      <c r="G1365" s="26">
        <v>6420381.7111990321</v>
      </c>
      <c r="H1365" s="26">
        <v>0</v>
      </c>
      <c r="I1365" s="26">
        <v>1897284.4391391145</v>
      </c>
      <c r="J1365" s="26">
        <v>0</v>
      </c>
      <c r="K1365" s="26">
        <v>0</v>
      </c>
      <c r="L1365" s="26"/>
      <c r="M1365" s="26">
        <v>285248.59826123505</v>
      </c>
      <c r="N1365" s="26">
        <v>0</v>
      </c>
      <c r="O1365" s="26">
        <v>0</v>
      </c>
      <c r="P1365" s="26">
        <v>0</v>
      </c>
      <c r="Q1365" s="26">
        <v>0</v>
      </c>
      <c r="R1365" s="26">
        <v>0</v>
      </c>
      <c r="S1365" s="26">
        <v>797586.23367659084</v>
      </c>
      <c r="T1365" s="1">
        <v>96854.841454348236</v>
      </c>
      <c r="U1365" s="112">
        <v>188128.32170450315</v>
      </c>
      <c r="V1365" s="172"/>
    </row>
    <row r="1366" spans="1:22" s="81" customFormat="1" ht="15" customHeight="1" x14ac:dyDescent="0.25">
      <c r="A1366" s="4">
        <f t="shared" si="89"/>
        <v>1337</v>
      </c>
      <c r="B1366" s="22">
        <f t="shared" si="88"/>
        <v>21</v>
      </c>
      <c r="C1366" s="2" t="s">
        <v>1366</v>
      </c>
      <c r="D1366" s="2" t="s">
        <v>723</v>
      </c>
      <c r="E1366" s="173" t="s">
        <v>1394</v>
      </c>
      <c r="F1366" s="24">
        <v>41065952.285400696</v>
      </c>
      <c r="G1366" s="26">
        <v>35121361.789660126</v>
      </c>
      <c r="H1366" s="26">
        <v>0</v>
      </c>
      <c r="I1366" s="26">
        <v>0</v>
      </c>
      <c r="J1366" s="26">
        <v>0</v>
      </c>
      <c r="K1366" s="26">
        <v>0</v>
      </c>
      <c r="L1366" s="26"/>
      <c r="M1366" s="26">
        <v>1560393.0841138863</v>
      </c>
      <c r="N1366" s="26">
        <v>0</v>
      </c>
      <c r="O1366" s="26">
        <v>0</v>
      </c>
      <c r="P1366" s="26">
        <v>0</v>
      </c>
      <c r="Q1366" s="26">
        <v>0</v>
      </c>
      <c r="R1366" s="26">
        <v>0</v>
      </c>
      <c r="S1366" s="26">
        <v>3171382.2027939623</v>
      </c>
      <c r="T1366" s="1">
        <v>410659.52285400691</v>
      </c>
      <c r="U1366" s="112">
        <v>802155.68597870832</v>
      </c>
      <c r="V1366" s="172"/>
    </row>
    <row r="1367" spans="1:22" s="81" customFormat="1" ht="15" customHeight="1" x14ac:dyDescent="0.25">
      <c r="A1367" s="4">
        <f t="shared" si="89"/>
        <v>1338</v>
      </c>
      <c r="B1367" s="22">
        <f t="shared" si="88"/>
        <v>22</v>
      </c>
      <c r="C1367" s="2" t="s">
        <v>1366</v>
      </c>
      <c r="D1367" s="2" t="s">
        <v>724</v>
      </c>
      <c r="E1367" s="173" t="s">
        <v>1394</v>
      </c>
      <c r="F1367" s="24">
        <v>41205480.870442264</v>
      </c>
      <c r="G1367" s="26">
        <v>35240692.613433242</v>
      </c>
      <c r="H1367" s="26">
        <v>0</v>
      </c>
      <c r="I1367" s="26">
        <v>0</v>
      </c>
      <c r="J1367" s="26">
        <v>0</v>
      </c>
      <c r="K1367" s="26">
        <v>0</v>
      </c>
      <c r="L1367" s="26"/>
      <c r="M1367" s="26">
        <v>1565694.7860596243</v>
      </c>
      <c r="N1367" s="26">
        <v>0</v>
      </c>
      <c r="O1367" s="26">
        <v>0</v>
      </c>
      <c r="P1367" s="26">
        <v>0</v>
      </c>
      <c r="Q1367" s="26">
        <v>0</v>
      </c>
      <c r="R1367" s="26">
        <v>0</v>
      </c>
      <c r="S1367" s="26">
        <v>3182157.5153523218</v>
      </c>
      <c r="T1367" s="1">
        <v>412054.80870442267</v>
      </c>
      <c r="U1367" s="112">
        <v>804881.14689265017</v>
      </c>
      <c r="V1367" s="172"/>
    </row>
    <row r="1368" spans="1:22" ht="15" customHeight="1" x14ac:dyDescent="0.25">
      <c r="A1368" s="4">
        <f t="shared" si="89"/>
        <v>1339</v>
      </c>
      <c r="B1368" s="22">
        <f t="shared" si="88"/>
        <v>23</v>
      </c>
      <c r="C1368" s="2" t="s">
        <v>1365</v>
      </c>
      <c r="D1368" s="2" t="s">
        <v>369</v>
      </c>
      <c r="E1368" s="173" t="s">
        <v>1394</v>
      </c>
      <c r="F1368" s="24">
        <v>33549604.466355495</v>
      </c>
      <c r="G1368" s="26">
        <v>9163753.0558547936</v>
      </c>
      <c r="H1368" s="26">
        <v>4716823.2</v>
      </c>
      <c r="I1368" s="26">
        <v>2695930.7316036122</v>
      </c>
      <c r="J1368" s="26">
        <v>0</v>
      </c>
      <c r="K1368" s="26">
        <v>0</v>
      </c>
      <c r="L1368" s="26"/>
      <c r="M1368" s="26">
        <v>295975.88879684091</v>
      </c>
      <c r="N1368" s="26">
        <v>0</v>
      </c>
      <c r="O1368" s="26">
        <v>13238455.132672109</v>
      </c>
      <c r="P1368" s="26">
        <v>0</v>
      </c>
      <c r="Q1368" s="26">
        <v>0</v>
      </c>
      <c r="R1368" s="26">
        <v>0</v>
      </c>
      <c r="S1368" s="26">
        <v>2552926.0485136751</v>
      </c>
      <c r="T1368" s="1">
        <v>295470.26754077495</v>
      </c>
      <c r="U1368" s="112">
        <v>590270.14137369313</v>
      </c>
      <c r="V1368" s="172"/>
    </row>
    <row r="1369" spans="1:22" ht="15" customHeight="1" x14ac:dyDescent="0.25">
      <c r="A1369" s="4">
        <f t="shared" si="89"/>
        <v>1340</v>
      </c>
      <c r="B1369" s="22">
        <f t="shared" si="88"/>
        <v>24</v>
      </c>
      <c r="C1369" s="2" t="s">
        <v>1366</v>
      </c>
      <c r="D1369" s="2" t="s">
        <v>739</v>
      </c>
      <c r="E1369" s="173" t="s">
        <v>1394</v>
      </c>
      <c r="F1369" s="24">
        <v>18499713.490156949</v>
      </c>
      <c r="G1369" s="26">
        <v>9983533.0154286958</v>
      </c>
      <c r="H1369" s="26">
        <v>3994365.3781261006</v>
      </c>
      <c r="I1369" s="26">
        <v>0</v>
      </c>
      <c r="J1369" s="26">
        <v>1885332.131364618</v>
      </c>
      <c r="K1369" s="26">
        <v>0</v>
      </c>
      <c r="L1369" s="26"/>
      <c r="M1369" s="26">
        <v>443554.43748436566</v>
      </c>
      <c r="N1369" s="26">
        <v>0</v>
      </c>
      <c r="O1369" s="26">
        <v>0</v>
      </c>
      <c r="P1369" s="26">
        <v>0</v>
      </c>
      <c r="Q1369" s="26">
        <v>0</v>
      </c>
      <c r="R1369" s="26">
        <v>0</v>
      </c>
      <c r="S1369" s="26">
        <v>1651335.0325456157</v>
      </c>
      <c r="T1369" s="1">
        <v>184997.13490156957</v>
      </c>
      <c r="U1369" s="112">
        <v>356596.3603059891</v>
      </c>
      <c r="V1369" s="172"/>
    </row>
    <row r="1370" spans="1:22" ht="15" customHeight="1" x14ac:dyDescent="0.25">
      <c r="A1370" s="4">
        <f t="shared" si="89"/>
        <v>1341</v>
      </c>
      <c r="B1370" s="22">
        <f t="shared" si="88"/>
        <v>25</v>
      </c>
      <c r="C1370" s="2" t="s">
        <v>1365</v>
      </c>
      <c r="D1370" s="2" t="s">
        <v>374</v>
      </c>
      <c r="E1370" s="173" t="s">
        <v>1394</v>
      </c>
      <c r="F1370" s="24">
        <v>19818033.247476179</v>
      </c>
      <c r="G1370" s="26">
        <v>0</v>
      </c>
      <c r="H1370" s="26">
        <v>0</v>
      </c>
      <c r="I1370" s="26">
        <v>0</v>
      </c>
      <c r="J1370" s="26">
        <v>0</v>
      </c>
      <c r="K1370" s="26">
        <v>0</v>
      </c>
      <c r="L1370" s="26"/>
      <c r="M1370" s="26">
        <v>0</v>
      </c>
      <c r="N1370" s="26">
        <v>0</v>
      </c>
      <c r="O1370" s="26">
        <v>0</v>
      </c>
      <c r="P1370" s="26">
        <v>0</v>
      </c>
      <c r="Q1370" s="26">
        <v>19266518.528552189</v>
      </c>
      <c r="R1370" s="26">
        <v>0</v>
      </c>
      <c r="S1370" s="26">
        <v>106194.98</v>
      </c>
      <c r="T1370" s="26">
        <v>24000</v>
      </c>
      <c r="U1370" s="112">
        <v>421319.73892399028</v>
      </c>
      <c r="V1370" s="172"/>
    </row>
    <row r="1371" spans="1:22" ht="15" customHeight="1" x14ac:dyDescent="0.25">
      <c r="A1371" s="4">
        <f t="shared" si="89"/>
        <v>1342</v>
      </c>
      <c r="B1371" s="22">
        <f t="shared" si="88"/>
        <v>26</v>
      </c>
      <c r="C1371" s="2" t="s">
        <v>1365</v>
      </c>
      <c r="D1371" s="2" t="s">
        <v>740</v>
      </c>
      <c r="E1371" s="173" t="s">
        <v>1394</v>
      </c>
      <c r="F1371" s="24">
        <v>18080352.83013973</v>
      </c>
      <c r="G1371" s="26">
        <v>0</v>
      </c>
      <c r="H1371" s="26">
        <v>0</v>
      </c>
      <c r="I1371" s="26">
        <v>0</v>
      </c>
      <c r="J1371" s="26">
        <v>0</v>
      </c>
      <c r="K1371" s="26">
        <v>0</v>
      </c>
      <c r="L1371" s="26"/>
      <c r="M1371" s="26">
        <v>0</v>
      </c>
      <c r="N1371" s="26">
        <v>0</v>
      </c>
      <c r="O1371" s="26">
        <v>0</v>
      </c>
      <c r="P1371" s="26">
        <v>0</v>
      </c>
      <c r="Q1371" s="26">
        <v>17569980.090778742</v>
      </c>
      <c r="R1371" s="26">
        <v>0</v>
      </c>
      <c r="S1371" s="26">
        <v>102152.86</v>
      </c>
      <c r="T1371" s="26">
        <v>24000</v>
      </c>
      <c r="U1371" s="112">
        <v>384219.87936099025</v>
      </c>
      <c r="V1371" s="172"/>
    </row>
    <row r="1372" spans="1:22" ht="15" customHeight="1" x14ac:dyDescent="0.25">
      <c r="A1372" s="4">
        <f t="shared" si="89"/>
        <v>1343</v>
      </c>
      <c r="B1372" s="22">
        <f t="shared" si="88"/>
        <v>27</v>
      </c>
      <c r="C1372" s="2" t="s">
        <v>1366</v>
      </c>
      <c r="D1372" s="2" t="s">
        <v>375</v>
      </c>
      <c r="E1372" s="173" t="s">
        <v>1394</v>
      </c>
      <c r="F1372" s="24">
        <v>11478959.236332808</v>
      </c>
      <c r="G1372" s="26">
        <v>5974688.2730102511</v>
      </c>
      <c r="H1372" s="26">
        <v>0</v>
      </c>
      <c r="I1372" s="26">
        <v>0</v>
      </c>
      <c r="J1372" s="26">
        <v>0</v>
      </c>
      <c r="K1372" s="26">
        <v>0</v>
      </c>
      <c r="L1372" s="26"/>
      <c r="M1372" s="26">
        <v>0</v>
      </c>
      <c r="N1372" s="26">
        <v>0</v>
      </c>
      <c r="O1372" s="26">
        <v>0</v>
      </c>
      <c r="P1372" s="26">
        <v>4154269.0198868029</v>
      </c>
      <c r="Q1372" s="26">
        <v>0</v>
      </c>
      <c r="R1372" s="26">
        <v>0</v>
      </c>
      <c r="S1372" s="26">
        <v>1013712.5696826887</v>
      </c>
      <c r="T1372" s="1">
        <v>114789.59236332808</v>
      </c>
      <c r="U1372" s="112">
        <v>221499.78138973733</v>
      </c>
      <c r="V1372" s="172"/>
    </row>
    <row r="1373" spans="1:22" ht="15" customHeight="1" x14ac:dyDescent="0.25">
      <c r="A1373" s="4">
        <f t="shared" si="89"/>
        <v>1344</v>
      </c>
      <c r="B1373" s="22">
        <f t="shared" si="88"/>
        <v>28</v>
      </c>
      <c r="C1373" s="2" t="s">
        <v>1366</v>
      </c>
      <c r="D1373" s="2" t="s">
        <v>746</v>
      </c>
      <c r="E1373" s="173" t="s">
        <v>1394</v>
      </c>
      <c r="F1373" s="24">
        <v>12312273.314337611</v>
      </c>
      <c r="G1373" s="26">
        <v>6644426.5309337154</v>
      </c>
      <c r="H1373" s="26">
        <v>2658404.3195578591</v>
      </c>
      <c r="I1373" s="26">
        <v>0</v>
      </c>
      <c r="J1373" s="26">
        <v>1254761.2968176242</v>
      </c>
      <c r="K1373" s="26">
        <v>0</v>
      </c>
      <c r="L1373" s="26"/>
      <c r="M1373" s="26">
        <v>295202.59689429664</v>
      </c>
      <c r="N1373" s="26">
        <v>0</v>
      </c>
      <c r="O1373" s="26">
        <v>0</v>
      </c>
      <c r="P1373" s="26">
        <v>0</v>
      </c>
      <c r="Q1373" s="26">
        <v>0</v>
      </c>
      <c r="R1373" s="26">
        <v>0</v>
      </c>
      <c r="S1373" s="26">
        <v>1099027.196559557</v>
      </c>
      <c r="T1373" s="1">
        <v>123122.73314337611</v>
      </c>
      <c r="U1373" s="112">
        <v>237328.64043118211</v>
      </c>
      <c r="V1373" s="172"/>
    </row>
    <row r="1374" spans="1:22" ht="15" customHeight="1" x14ac:dyDescent="0.25">
      <c r="A1374" s="4">
        <f t="shared" si="89"/>
        <v>1345</v>
      </c>
      <c r="B1374" s="22">
        <f t="shared" si="88"/>
        <v>29</v>
      </c>
      <c r="C1374" s="2" t="s">
        <v>1365</v>
      </c>
      <c r="D1374" s="2" t="s">
        <v>1049</v>
      </c>
      <c r="E1374" s="173" t="s">
        <v>1394</v>
      </c>
      <c r="F1374" s="24">
        <v>7065093.9840000002</v>
      </c>
      <c r="G1374" s="26">
        <v>0</v>
      </c>
      <c r="H1374" s="26">
        <v>0</v>
      </c>
      <c r="I1374" s="26">
        <v>0</v>
      </c>
      <c r="J1374" s="26">
        <v>0</v>
      </c>
      <c r="K1374" s="26">
        <v>0</v>
      </c>
      <c r="L1374" s="26"/>
      <c r="M1374" s="26">
        <v>0</v>
      </c>
      <c r="N1374" s="26">
        <v>0</v>
      </c>
      <c r="O1374" s="26">
        <v>0</v>
      </c>
      <c r="P1374" s="26">
        <v>6153371.865740736</v>
      </c>
      <c r="Q1374" s="26">
        <v>0</v>
      </c>
      <c r="R1374" s="26">
        <v>0</v>
      </c>
      <c r="S1374" s="26">
        <v>706509.39840000006</v>
      </c>
      <c r="T1374" s="1">
        <v>70650.939840000006</v>
      </c>
      <c r="U1374" s="112">
        <v>134561.780019264</v>
      </c>
      <c r="V1374" s="172"/>
    </row>
    <row r="1375" spans="1:22" ht="15" customHeight="1" x14ac:dyDescent="0.25">
      <c r="A1375" s="4">
        <f t="shared" si="89"/>
        <v>1346</v>
      </c>
      <c r="B1375" s="22">
        <f t="shared" si="88"/>
        <v>30</v>
      </c>
      <c r="C1375" s="2" t="s">
        <v>1365</v>
      </c>
      <c r="D1375" s="2" t="s">
        <v>1050</v>
      </c>
      <c r="E1375" s="173" t="s">
        <v>1394</v>
      </c>
      <c r="F1375" s="24">
        <v>7344352.0800000001</v>
      </c>
      <c r="G1375" s="26">
        <v>0</v>
      </c>
      <c r="H1375" s="26">
        <v>0</v>
      </c>
      <c r="I1375" s="26">
        <v>0</v>
      </c>
      <c r="J1375" s="26">
        <v>0</v>
      </c>
      <c r="K1375" s="26">
        <v>0</v>
      </c>
      <c r="L1375" s="26"/>
      <c r="M1375" s="26">
        <v>0</v>
      </c>
      <c r="N1375" s="26">
        <v>0</v>
      </c>
      <c r="O1375" s="26">
        <v>0</v>
      </c>
      <c r="P1375" s="26">
        <v>6396592.8214843199</v>
      </c>
      <c r="Q1375" s="26">
        <v>0</v>
      </c>
      <c r="R1375" s="26">
        <v>0</v>
      </c>
      <c r="S1375" s="26">
        <v>734435.2080000001</v>
      </c>
      <c r="T1375" s="1">
        <v>73443.520799999998</v>
      </c>
      <c r="U1375" s="112">
        <v>139880.52971567999</v>
      </c>
      <c r="V1375" s="172"/>
    </row>
    <row r="1376" spans="1:22" s="81" customFormat="1" ht="15" customHeight="1" x14ac:dyDescent="0.25">
      <c r="A1376" s="4">
        <f t="shared" si="89"/>
        <v>1347</v>
      </c>
      <c r="B1376" s="22">
        <f t="shared" si="88"/>
        <v>31</v>
      </c>
      <c r="C1376" s="2" t="s">
        <v>1366</v>
      </c>
      <c r="D1376" s="2" t="s">
        <v>382</v>
      </c>
      <c r="E1376" s="173" t="s">
        <v>1394</v>
      </c>
      <c r="F1376" s="24">
        <v>20039149.702942152</v>
      </c>
      <c r="G1376" s="26">
        <v>9613667.7642464004</v>
      </c>
      <c r="H1376" s="26">
        <v>0</v>
      </c>
      <c r="I1376" s="26">
        <v>3673257.1032116781</v>
      </c>
      <c r="J1376" s="26">
        <v>3879713.2281830828</v>
      </c>
      <c r="K1376" s="26">
        <v>0</v>
      </c>
      <c r="L1376" s="26"/>
      <c r="M1376" s="26">
        <v>399146.36107161961</v>
      </c>
      <c r="N1376" s="26">
        <v>0</v>
      </c>
      <c r="O1376" s="26">
        <v>0</v>
      </c>
      <c r="P1376" s="26">
        <v>0</v>
      </c>
      <c r="Q1376" s="26">
        <v>0</v>
      </c>
      <c r="R1376" s="26">
        <v>0</v>
      </c>
      <c r="S1376" s="26">
        <v>1888845.6198583895</v>
      </c>
      <c r="T1376" s="1">
        <v>200391.49702942156</v>
      </c>
      <c r="U1376" s="112">
        <v>384128.12934156304</v>
      </c>
      <c r="V1376" s="172"/>
    </row>
    <row r="1377" spans="1:22" ht="15" customHeight="1" x14ac:dyDescent="0.25">
      <c r="A1377" s="4">
        <f t="shared" si="89"/>
        <v>1348</v>
      </c>
      <c r="B1377" s="22">
        <f t="shared" si="88"/>
        <v>32</v>
      </c>
      <c r="C1377" s="2" t="s">
        <v>1365</v>
      </c>
      <c r="D1377" s="2" t="s">
        <v>386</v>
      </c>
      <c r="E1377" s="173" t="s">
        <v>1394</v>
      </c>
      <c r="F1377" s="24">
        <v>12150273.237424361</v>
      </c>
      <c r="G1377" s="26">
        <v>7382843.4652546057</v>
      </c>
      <c r="H1377" s="26">
        <v>0</v>
      </c>
      <c r="I1377" s="26">
        <v>0</v>
      </c>
      <c r="J1377" s="26">
        <v>2979436.7931330968</v>
      </c>
      <c r="K1377" s="26">
        <v>0</v>
      </c>
      <c r="L1377" s="26"/>
      <c r="M1377" s="26">
        <v>306525.58168040245</v>
      </c>
      <c r="N1377" s="26">
        <v>0</v>
      </c>
      <c r="O1377" s="26">
        <v>0</v>
      </c>
      <c r="P1377" s="26">
        <v>0</v>
      </c>
      <c r="Q1377" s="26">
        <v>0</v>
      </c>
      <c r="R1377" s="26">
        <v>0</v>
      </c>
      <c r="S1377" s="26">
        <v>1126659.4892437549</v>
      </c>
      <c r="T1377" s="1">
        <v>121502.73237424361</v>
      </c>
      <c r="U1377" s="112">
        <v>233305.17573825616</v>
      </c>
      <c r="V1377" s="172"/>
    </row>
    <row r="1378" spans="1:22" ht="15" customHeight="1" x14ac:dyDescent="0.25">
      <c r="A1378" s="4">
        <f t="shared" si="89"/>
        <v>1349</v>
      </c>
      <c r="B1378" s="22">
        <f t="shared" si="88"/>
        <v>33</v>
      </c>
      <c r="C1378" s="2" t="s">
        <v>1365</v>
      </c>
      <c r="D1378" s="2" t="s">
        <v>388</v>
      </c>
      <c r="E1378" s="173" t="s">
        <v>1394</v>
      </c>
      <c r="F1378" s="24">
        <v>13763058.555082263</v>
      </c>
      <c r="G1378" s="26">
        <v>6414391.2079975698</v>
      </c>
      <c r="H1378" s="26">
        <v>0</v>
      </c>
      <c r="I1378" s="26">
        <v>0</v>
      </c>
      <c r="J1378" s="26">
        <v>1211320.4642977021</v>
      </c>
      <c r="K1378" s="26">
        <v>0</v>
      </c>
      <c r="L1378" s="26"/>
      <c r="M1378" s="26">
        <v>0</v>
      </c>
      <c r="N1378" s="26">
        <v>0</v>
      </c>
      <c r="O1378" s="26">
        <v>0</v>
      </c>
      <c r="P1378" s="26">
        <v>4459999.4943992067</v>
      </c>
      <c r="Q1378" s="26">
        <v>0</v>
      </c>
      <c r="R1378" s="26">
        <v>0</v>
      </c>
      <c r="S1378" s="26">
        <v>1275426.7773237173</v>
      </c>
      <c r="T1378" s="1">
        <v>137630.58555082261</v>
      </c>
      <c r="U1378" s="112">
        <v>264290.02551324526</v>
      </c>
      <c r="V1378" s="172"/>
    </row>
    <row r="1379" spans="1:22" ht="15" customHeight="1" x14ac:dyDescent="0.25">
      <c r="A1379" s="4">
        <f t="shared" si="89"/>
        <v>1350</v>
      </c>
      <c r="B1379" s="22">
        <f t="shared" si="88"/>
        <v>34</v>
      </c>
      <c r="C1379" s="2" t="s">
        <v>1365</v>
      </c>
      <c r="D1379" s="2" t="s">
        <v>83</v>
      </c>
      <c r="E1379" s="173" t="s">
        <v>1394</v>
      </c>
      <c r="F1379" s="24">
        <v>12482547.809364174</v>
      </c>
      <c r="G1379" s="26">
        <v>7789654.8248060504</v>
      </c>
      <c r="H1379" s="26">
        <v>0</v>
      </c>
      <c r="I1379" s="26">
        <v>0</v>
      </c>
      <c r="J1379" s="26">
        <v>3143610.4937155819</v>
      </c>
      <c r="K1379" s="26">
        <v>0</v>
      </c>
      <c r="L1379" s="26"/>
      <c r="M1379" s="26">
        <v>0</v>
      </c>
      <c r="N1379" s="26">
        <v>0</v>
      </c>
      <c r="O1379" s="26">
        <v>0</v>
      </c>
      <c r="P1379" s="26">
        <v>0</v>
      </c>
      <c r="Q1379" s="26">
        <v>0</v>
      </c>
      <c r="R1379" s="26">
        <v>0</v>
      </c>
      <c r="S1379" s="26">
        <v>1185368.6438378405</v>
      </c>
      <c r="T1379" s="1">
        <v>124825.47809364174</v>
      </c>
      <c r="U1379" s="112">
        <v>239088.3689110596</v>
      </c>
      <c r="V1379" s="172"/>
    </row>
    <row r="1380" spans="1:22" ht="15" customHeight="1" x14ac:dyDescent="0.25">
      <c r="A1380" s="4">
        <f t="shared" si="89"/>
        <v>1351</v>
      </c>
      <c r="B1380" s="22">
        <f t="shared" si="88"/>
        <v>35</v>
      </c>
      <c r="C1380" s="2" t="s">
        <v>1365</v>
      </c>
      <c r="D1380" s="2" t="s">
        <v>402</v>
      </c>
      <c r="E1380" s="173" t="s">
        <v>1394</v>
      </c>
      <c r="F1380" s="24">
        <v>13740614.36632535</v>
      </c>
      <c r="G1380" s="26">
        <v>8574743.2839111742</v>
      </c>
      <c r="H1380" s="26">
        <v>0</v>
      </c>
      <c r="I1380" s="26">
        <v>0</v>
      </c>
      <c r="J1380" s="26">
        <v>3460442.5452050162</v>
      </c>
      <c r="K1380" s="26">
        <v>0</v>
      </c>
      <c r="L1380" s="26"/>
      <c r="M1380" s="26">
        <v>0</v>
      </c>
      <c r="N1380" s="26">
        <v>0</v>
      </c>
      <c r="O1380" s="26">
        <v>0</v>
      </c>
      <c r="P1380" s="26">
        <v>0</v>
      </c>
      <c r="Q1380" s="26">
        <v>0</v>
      </c>
      <c r="R1380" s="26">
        <v>0</v>
      </c>
      <c r="S1380" s="26">
        <v>1304837.2548343944</v>
      </c>
      <c r="T1380" s="1">
        <v>137406.14366325352</v>
      </c>
      <c r="U1380" s="112">
        <v>263185.13871151285</v>
      </c>
      <c r="V1380" s="172"/>
    </row>
    <row r="1381" spans="1:22" ht="15" customHeight="1" x14ac:dyDescent="0.25">
      <c r="A1381" s="4">
        <f t="shared" si="89"/>
        <v>1352</v>
      </c>
      <c r="B1381" s="22">
        <f t="shared" si="88"/>
        <v>36</v>
      </c>
      <c r="C1381" s="2" t="s">
        <v>1365</v>
      </c>
      <c r="D1381" s="2" t="s">
        <v>1051</v>
      </c>
      <c r="E1381" s="173" t="s">
        <v>1394</v>
      </c>
      <c r="F1381" s="24">
        <v>7162902.2400000002</v>
      </c>
      <c r="G1381" s="26">
        <v>0</v>
      </c>
      <c r="H1381" s="26">
        <v>0</v>
      </c>
      <c r="I1381" s="26">
        <v>0</v>
      </c>
      <c r="J1381" s="26">
        <v>0</v>
      </c>
      <c r="K1381" s="26">
        <v>0</v>
      </c>
      <c r="L1381" s="26"/>
      <c r="M1381" s="26">
        <v>0</v>
      </c>
      <c r="N1381" s="26">
        <v>0</v>
      </c>
      <c r="O1381" s="26">
        <v>0</v>
      </c>
      <c r="P1381" s="26">
        <v>6238558.3575369595</v>
      </c>
      <c r="Q1381" s="26">
        <v>0</v>
      </c>
      <c r="R1381" s="26">
        <v>0</v>
      </c>
      <c r="S1381" s="26">
        <v>716290.22400000005</v>
      </c>
      <c r="T1381" s="1">
        <v>71629.022400000002</v>
      </c>
      <c r="U1381" s="112">
        <v>136424.63606304</v>
      </c>
      <c r="V1381" s="172"/>
    </row>
    <row r="1382" spans="1:22" ht="15" customHeight="1" x14ac:dyDescent="0.25">
      <c r="A1382" s="4">
        <f t="shared" si="89"/>
        <v>1353</v>
      </c>
      <c r="B1382" s="22">
        <f t="shared" si="88"/>
        <v>37</v>
      </c>
      <c r="C1382" s="2" t="s">
        <v>1365</v>
      </c>
      <c r="D1382" s="2" t="s">
        <v>1052</v>
      </c>
      <c r="E1382" s="173" t="s">
        <v>1394</v>
      </c>
      <c r="F1382" s="24">
        <v>7066064.3040000005</v>
      </c>
      <c r="G1382" s="26">
        <v>0</v>
      </c>
      <c r="H1382" s="26">
        <v>0</v>
      </c>
      <c r="I1382" s="26">
        <v>0</v>
      </c>
      <c r="J1382" s="26">
        <v>0</v>
      </c>
      <c r="K1382" s="26">
        <v>0</v>
      </c>
      <c r="L1382" s="26"/>
      <c r="M1382" s="26">
        <v>0</v>
      </c>
      <c r="N1382" s="26">
        <v>0</v>
      </c>
      <c r="O1382" s="26">
        <v>0</v>
      </c>
      <c r="P1382" s="26">
        <v>6154216.9698260156</v>
      </c>
      <c r="Q1382" s="26">
        <v>0</v>
      </c>
      <c r="R1382" s="26">
        <v>0</v>
      </c>
      <c r="S1382" s="26">
        <v>706606.43040000007</v>
      </c>
      <c r="T1382" s="1">
        <v>70660.64304000001</v>
      </c>
      <c r="U1382" s="112">
        <v>134580.260733984</v>
      </c>
      <c r="V1382" s="172"/>
    </row>
    <row r="1383" spans="1:22" ht="15" customHeight="1" x14ac:dyDescent="0.25">
      <c r="A1383" s="4">
        <f t="shared" si="89"/>
        <v>1354</v>
      </c>
      <c r="B1383" s="22">
        <f t="shared" si="88"/>
        <v>38</v>
      </c>
      <c r="C1383" s="2" t="s">
        <v>1365</v>
      </c>
      <c r="D1383" s="2" t="s">
        <v>1053</v>
      </c>
      <c r="E1383" s="173" t="s">
        <v>1394</v>
      </c>
      <c r="F1383" s="24">
        <v>7065093.9840000002</v>
      </c>
      <c r="G1383" s="26">
        <v>0</v>
      </c>
      <c r="H1383" s="26">
        <v>0</v>
      </c>
      <c r="I1383" s="26">
        <v>0</v>
      </c>
      <c r="J1383" s="26">
        <v>0</v>
      </c>
      <c r="K1383" s="26">
        <v>0</v>
      </c>
      <c r="L1383" s="26"/>
      <c r="M1383" s="26">
        <v>0</v>
      </c>
      <c r="N1383" s="26">
        <v>0</v>
      </c>
      <c r="O1383" s="26">
        <v>0</v>
      </c>
      <c r="P1383" s="26">
        <v>6153371.865740736</v>
      </c>
      <c r="Q1383" s="26">
        <v>0</v>
      </c>
      <c r="R1383" s="26">
        <v>0</v>
      </c>
      <c r="S1383" s="26">
        <v>706509.39840000006</v>
      </c>
      <c r="T1383" s="1">
        <v>70650.939840000006</v>
      </c>
      <c r="U1383" s="112">
        <v>134561.780019264</v>
      </c>
      <c r="V1383" s="172"/>
    </row>
    <row r="1384" spans="1:22" ht="15" customHeight="1" x14ac:dyDescent="0.25">
      <c r="A1384" s="4">
        <f t="shared" si="89"/>
        <v>1355</v>
      </c>
      <c r="B1384" s="22">
        <f t="shared" si="88"/>
        <v>39</v>
      </c>
      <c r="C1384" s="2" t="s">
        <v>1366</v>
      </c>
      <c r="D1384" s="2" t="s">
        <v>1054</v>
      </c>
      <c r="E1384" s="173" t="s">
        <v>1394</v>
      </c>
      <c r="F1384" s="24">
        <v>65545870.44125355</v>
      </c>
      <c r="G1384" s="26">
        <v>0</v>
      </c>
      <c r="H1384" s="26">
        <v>0</v>
      </c>
      <c r="I1384" s="26">
        <v>0</v>
      </c>
      <c r="J1384" s="26">
        <v>0</v>
      </c>
      <c r="K1384" s="26">
        <v>0</v>
      </c>
      <c r="L1384" s="26"/>
      <c r="M1384" s="26">
        <v>0</v>
      </c>
      <c r="N1384" s="26">
        <v>0</v>
      </c>
      <c r="O1384" s="26">
        <v>0</v>
      </c>
      <c r="P1384" s="26">
        <v>0</v>
      </c>
      <c r="Q1384" s="26">
        <v>57087438.044291541</v>
      </c>
      <c r="R1384" s="26">
        <v>0</v>
      </c>
      <c r="S1384" s="26">
        <v>6554587.0441253558</v>
      </c>
      <c r="T1384" s="1">
        <v>655458.70441253553</v>
      </c>
      <c r="U1384" s="112">
        <v>1248386.6484241153</v>
      </c>
      <c r="V1384" s="172"/>
    </row>
    <row r="1385" spans="1:22" ht="15" customHeight="1" x14ac:dyDescent="0.25">
      <c r="A1385" s="4">
        <f t="shared" si="89"/>
        <v>1356</v>
      </c>
      <c r="B1385" s="22">
        <f t="shared" si="88"/>
        <v>40</v>
      </c>
      <c r="C1385" s="2" t="s">
        <v>1365</v>
      </c>
      <c r="D1385" s="2" t="s">
        <v>399</v>
      </c>
      <c r="E1385" s="173" t="s">
        <v>1394</v>
      </c>
      <c r="F1385" s="24">
        <v>16411893.353984796</v>
      </c>
      <c r="G1385" s="26">
        <v>10225965.426698405</v>
      </c>
      <c r="H1385" s="26">
        <v>0</v>
      </c>
      <c r="I1385" s="26">
        <v>3907208.0564832622</v>
      </c>
      <c r="J1385" s="26">
        <v>0</v>
      </c>
      <c r="K1385" s="26">
        <v>0</v>
      </c>
      <c r="L1385" s="26"/>
      <c r="M1385" s="26">
        <v>424568.12411291135</v>
      </c>
      <c r="N1385" s="26">
        <v>0</v>
      </c>
      <c r="O1385" s="26">
        <v>0</v>
      </c>
      <c r="P1385" s="26">
        <v>0</v>
      </c>
      <c r="Q1385" s="26">
        <v>0</v>
      </c>
      <c r="R1385" s="26">
        <v>0</v>
      </c>
      <c r="S1385" s="26">
        <v>1371684.4886090811</v>
      </c>
      <c r="T1385" s="1">
        <v>164118.93353984796</v>
      </c>
      <c r="U1385" s="112">
        <v>318348.32454128755</v>
      </c>
      <c r="V1385" s="172"/>
    </row>
    <row r="1386" spans="1:22" ht="15" customHeight="1" x14ac:dyDescent="0.25">
      <c r="A1386" s="4">
        <f t="shared" si="89"/>
        <v>1357</v>
      </c>
      <c r="B1386" s="22">
        <f t="shared" si="88"/>
        <v>41</v>
      </c>
      <c r="C1386" s="2" t="s">
        <v>1366</v>
      </c>
      <c r="D1386" s="2" t="s">
        <v>403</v>
      </c>
      <c r="E1386" s="173" t="s">
        <v>1394</v>
      </c>
      <c r="F1386" s="24">
        <v>3207549.238005341</v>
      </c>
      <c r="G1386" s="26">
        <v>0</v>
      </c>
      <c r="H1386" s="26">
        <v>0</v>
      </c>
      <c r="I1386" s="26">
        <v>0</v>
      </c>
      <c r="J1386" s="26">
        <v>0</v>
      </c>
      <c r="K1386" s="26">
        <v>0</v>
      </c>
      <c r="L1386" s="26"/>
      <c r="M1386" s="26">
        <v>0</v>
      </c>
      <c r="N1386" s="26">
        <v>0</v>
      </c>
      <c r="O1386" s="26">
        <v>2825016.915880824</v>
      </c>
      <c r="P1386" s="26">
        <v>0</v>
      </c>
      <c r="Q1386" s="26">
        <v>0</v>
      </c>
      <c r="R1386" s="26">
        <v>0</v>
      </c>
      <c r="S1386" s="26">
        <v>288679.43142048066</v>
      </c>
      <c r="T1386" s="1">
        <v>32075.492380053412</v>
      </c>
      <c r="U1386" s="112">
        <v>61777.398323982867</v>
      </c>
      <c r="V1386" s="172"/>
    </row>
    <row r="1387" spans="1:22" ht="15" customHeight="1" x14ac:dyDescent="0.25">
      <c r="A1387" s="4">
        <f t="shared" si="89"/>
        <v>1358</v>
      </c>
      <c r="B1387" s="22">
        <f t="shared" si="88"/>
        <v>42</v>
      </c>
      <c r="C1387" s="2" t="s">
        <v>1366</v>
      </c>
      <c r="D1387" s="2" t="s">
        <v>748</v>
      </c>
      <c r="E1387" s="173" t="s">
        <v>1394</v>
      </c>
      <c r="F1387" s="24">
        <v>18686421.853747316</v>
      </c>
      <c r="G1387" s="26">
        <v>0</v>
      </c>
      <c r="H1387" s="26">
        <v>0</v>
      </c>
      <c r="I1387" s="26">
        <v>0</v>
      </c>
      <c r="J1387" s="26">
        <v>0</v>
      </c>
      <c r="K1387" s="26">
        <v>0</v>
      </c>
      <c r="L1387" s="26"/>
      <c r="M1387" s="26">
        <v>0</v>
      </c>
      <c r="N1387" s="26">
        <v>0</v>
      </c>
      <c r="O1387" s="26">
        <v>0</v>
      </c>
      <c r="P1387" s="26">
        <v>0</v>
      </c>
      <c r="Q1387" s="26">
        <v>16275013.859208642</v>
      </c>
      <c r="R1387" s="26">
        <v>0</v>
      </c>
      <c r="S1387" s="26">
        <v>1868642.1853747321</v>
      </c>
      <c r="T1387" s="1">
        <v>186864.21853747321</v>
      </c>
      <c r="U1387" s="112">
        <v>355901.59062647144</v>
      </c>
      <c r="V1387" s="172"/>
    </row>
    <row r="1388" spans="1:22" ht="15" customHeight="1" x14ac:dyDescent="0.25">
      <c r="A1388" s="4">
        <f t="shared" si="89"/>
        <v>1359</v>
      </c>
      <c r="B1388" s="22">
        <f t="shared" si="88"/>
        <v>43</v>
      </c>
      <c r="C1388" s="2" t="s">
        <v>1366</v>
      </c>
      <c r="D1388" s="2" t="s">
        <v>749</v>
      </c>
      <c r="E1388" s="173" t="s">
        <v>1394</v>
      </c>
      <c r="F1388" s="24">
        <v>17859529.556452148</v>
      </c>
      <c r="G1388" s="26">
        <v>0</v>
      </c>
      <c r="H1388" s="26">
        <v>0</v>
      </c>
      <c r="I1388" s="26">
        <v>1488516.2196942908</v>
      </c>
      <c r="J1388" s="26">
        <v>0</v>
      </c>
      <c r="K1388" s="26">
        <v>0</v>
      </c>
      <c r="L1388" s="26"/>
      <c r="M1388" s="26">
        <v>0</v>
      </c>
      <c r="N1388" s="26">
        <v>0</v>
      </c>
      <c r="O1388" s="26">
        <v>7309407.084415745</v>
      </c>
      <c r="P1388" s="26">
        <v>3043050.7902762243</v>
      </c>
      <c r="Q1388" s="26">
        <v>3795070.245195251</v>
      </c>
      <c r="R1388" s="26">
        <v>0</v>
      </c>
      <c r="S1388" s="26">
        <v>1702961.2999418774</v>
      </c>
      <c r="T1388" s="1">
        <v>178595.29556452148</v>
      </c>
      <c r="U1388" s="112">
        <v>341928.62136423908</v>
      </c>
      <c r="V1388" s="172"/>
    </row>
    <row r="1389" spans="1:22" ht="15" customHeight="1" x14ac:dyDescent="0.25">
      <c r="A1389" s="4">
        <f t="shared" si="89"/>
        <v>1360</v>
      </c>
      <c r="B1389" s="22">
        <f t="shared" si="88"/>
        <v>44</v>
      </c>
      <c r="C1389" s="2" t="s">
        <v>1366</v>
      </c>
      <c r="D1389" s="2" t="s">
        <v>737</v>
      </c>
      <c r="E1389" s="173" t="s">
        <v>1394</v>
      </c>
      <c r="F1389" s="24">
        <v>3305541.4805859262</v>
      </c>
      <c r="G1389" s="26">
        <v>0</v>
      </c>
      <c r="H1389" s="26">
        <v>0</v>
      </c>
      <c r="I1389" s="26">
        <v>0</v>
      </c>
      <c r="J1389" s="26">
        <v>0</v>
      </c>
      <c r="K1389" s="26">
        <v>0</v>
      </c>
      <c r="L1389" s="26"/>
      <c r="M1389" s="26">
        <v>0</v>
      </c>
      <c r="N1389" s="26">
        <v>0</v>
      </c>
      <c r="O1389" s="26">
        <v>2911322.6036112485</v>
      </c>
      <c r="P1389" s="26">
        <v>0</v>
      </c>
      <c r="Q1389" s="26">
        <v>0</v>
      </c>
      <c r="R1389" s="26">
        <v>0</v>
      </c>
      <c r="S1389" s="26">
        <v>297498.73325273336</v>
      </c>
      <c r="T1389" s="1">
        <v>33055.414805859262</v>
      </c>
      <c r="U1389" s="112">
        <v>63664.728916084932</v>
      </c>
      <c r="V1389" s="172"/>
    </row>
    <row r="1390" spans="1:22" ht="15" customHeight="1" x14ac:dyDescent="0.25">
      <c r="A1390" s="4">
        <f t="shared" si="89"/>
        <v>1361</v>
      </c>
      <c r="B1390" s="22">
        <f t="shared" si="88"/>
        <v>45</v>
      </c>
      <c r="C1390" s="2" t="s">
        <v>1365</v>
      </c>
      <c r="D1390" s="2" t="s">
        <v>410</v>
      </c>
      <c r="E1390" s="173" t="s">
        <v>1394</v>
      </c>
      <c r="F1390" s="24">
        <v>25552155.489999998</v>
      </c>
      <c r="G1390" s="26">
        <v>0</v>
      </c>
      <c r="H1390" s="26">
        <v>0</v>
      </c>
      <c r="I1390" s="26">
        <v>0</v>
      </c>
      <c r="J1390" s="26">
        <v>0</v>
      </c>
      <c r="K1390" s="26">
        <v>0</v>
      </c>
      <c r="L1390" s="26"/>
      <c r="M1390" s="26">
        <v>0</v>
      </c>
      <c r="N1390" s="26">
        <v>0</v>
      </c>
      <c r="O1390" s="26">
        <v>22504805.426262595</v>
      </c>
      <c r="P1390" s="26">
        <v>0</v>
      </c>
      <c r="Q1390" s="26">
        <v>0</v>
      </c>
      <c r="R1390" s="26">
        <v>0</v>
      </c>
      <c r="S1390" s="26">
        <v>2299693.9940999998</v>
      </c>
      <c r="T1390" s="1">
        <v>255521.55489999999</v>
      </c>
      <c r="U1390" s="112">
        <v>492134.51473739999</v>
      </c>
      <c r="V1390" s="172"/>
    </row>
    <row r="1391" spans="1:22" ht="15" customHeight="1" x14ac:dyDescent="0.25">
      <c r="A1391" s="4">
        <f t="shared" si="89"/>
        <v>1362</v>
      </c>
      <c r="B1391" s="22">
        <f t="shared" si="88"/>
        <v>46</v>
      </c>
      <c r="C1391" s="2" t="s">
        <v>1365</v>
      </c>
      <c r="D1391" s="2" t="s">
        <v>416</v>
      </c>
      <c r="E1391" s="173" t="s">
        <v>1394</v>
      </c>
      <c r="F1391" s="24">
        <v>13211921.58052516</v>
      </c>
      <c r="G1391" s="26">
        <v>8244815.9026870374</v>
      </c>
      <c r="H1391" s="26">
        <v>0</v>
      </c>
      <c r="I1391" s="26">
        <v>0</v>
      </c>
      <c r="J1391" s="26">
        <v>3327296.3145816172</v>
      </c>
      <c r="K1391" s="26">
        <v>0</v>
      </c>
      <c r="L1391" s="26"/>
      <c r="M1391" s="26">
        <v>0</v>
      </c>
      <c r="N1391" s="26">
        <v>0</v>
      </c>
      <c r="O1391" s="26">
        <v>0</v>
      </c>
      <c r="P1391" s="26">
        <v>0</v>
      </c>
      <c r="Q1391" s="26">
        <v>0</v>
      </c>
      <c r="R1391" s="26">
        <v>0</v>
      </c>
      <c r="S1391" s="26">
        <v>1254631.4907482606</v>
      </c>
      <c r="T1391" s="1">
        <v>132119.21580525159</v>
      </c>
      <c r="U1391" s="112">
        <v>253058.65670299329</v>
      </c>
      <c r="V1391" s="172"/>
    </row>
    <row r="1392" spans="1:22" ht="15" customHeight="1" x14ac:dyDescent="0.25">
      <c r="A1392" s="4">
        <f t="shared" si="89"/>
        <v>1363</v>
      </c>
      <c r="B1392" s="22">
        <f t="shared" si="88"/>
        <v>47</v>
      </c>
      <c r="C1392" s="2" t="s">
        <v>1365</v>
      </c>
      <c r="D1392" s="2" t="s">
        <v>759</v>
      </c>
      <c r="E1392" s="173" t="s">
        <v>1394</v>
      </c>
      <c r="F1392" s="24">
        <v>4008469.3219999997</v>
      </c>
      <c r="G1392" s="26">
        <v>0</v>
      </c>
      <c r="H1392" s="26">
        <v>0</v>
      </c>
      <c r="I1392" s="26">
        <v>0</v>
      </c>
      <c r="J1392" s="26">
        <v>0</v>
      </c>
      <c r="K1392" s="26">
        <v>0</v>
      </c>
      <c r="L1392" s="26"/>
      <c r="M1392" s="26">
        <v>0</v>
      </c>
      <c r="N1392" s="26">
        <v>0</v>
      </c>
      <c r="O1392" s="26">
        <v>0</v>
      </c>
      <c r="P1392" s="26">
        <v>3491192.389873188</v>
      </c>
      <c r="Q1392" s="26">
        <v>0</v>
      </c>
      <c r="R1392" s="26">
        <v>0</v>
      </c>
      <c r="S1392" s="26">
        <v>400846.93219999998</v>
      </c>
      <c r="T1392" s="1">
        <v>40084.693220000001</v>
      </c>
      <c r="U1392" s="112">
        <v>76345.306706812</v>
      </c>
      <c r="V1392" s="172"/>
    </row>
    <row r="1393" spans="1:22" ht="15" customHeight="1" x14ac:dyDescent="0.25">
      <c r="A1393" s="4">
        <f t="shared" si="89"/>
        <v>1364</v>
      </c>
      <c r="B1393" s="22">
        <f t="shared" si="88"/>
        <v>48</v>
      </c>
      <c r="C1393" s="2" t="s">
        <v>1377</v>
      </c>
      <c r="D1393" s="2" t="s">
        <v>418</v>
      </c>
      <c r="E1393" s="173" t="s">
        <v>1394</v>
      </c>
      <c r="F1393" s="24">
        <v>9780000</v>
      </c>
      <c r="G1393" s="26"/>
      <c r="H1393" s="26"/>
      <c r="I1393" s="26"/>
      <c r="J1393" s="26"/>
      <c r="K1393" s="26"/>
      <c r="L1393" s="26"/>
      <c r="M1393" s="26"/>
      <c r="N1393" s="26">
        <v>9062814.5999999996</v>
      </c>
      <c r="R1393" s="26"/>
      <c r="S1393" s="26">
        <v>489000</v>
      </c>
      <c r="T1393" s="26">
        <v>30000</v>
      </c>
      <c r="U1393" s="26">
        <v>198185.4</v>
      </c>
      <c r="V1393" s="172"/>
    </row>
    <row r="1394" spans="1:22" ht="15" customHeight="1" x14ac:dyDescent="0.25">
      <c r="A1394" s="4">
        <f t="shared" si="89"/>
        <v>1365</v>
      </c>
      <c r="B1394" s="22">
        <f t="shared" si="88"/>
        <v>49</v>
      </c>
      <c r="C1394" s="2" t="s">
        <v>1365</v>
      </c>
      <c r="D1394" s="2" t="s">
        <v>1056</v>
      </c>
      <c r="E1394" s="173" t="s">
        <v>1394</v>
      </c>
      <c r="F1394" s="24">
        <v>10076605.062258013</v>
      </c>
      <c r="G1394" s="26">
        <v>6679650.6897583138</v>
      </c>
      <c r="H1394" s="26">
        <v>0</v>
      </c>
      <c r="I1394" s="26">
        <v>1973900.9116011779</v>
      </c>
      <c r="J1394" s="26">
        <v>0</v>
      </c>
      <c r="K1394" s="26">
        <v>0</v>
      </c>
      <c r="L1394" s="26"/>
      <c r="M1394" s="26">
        <v>296767.5571071952</v>
      </c>
      <c r="N1394" s="26">
        <v>0</v>
      </c>
      <c r="O1394" s="26">
        <v>0</v>
      </c>
      <c r="P1394" s="26">
        <v>0</v>
      </c>
      <c r="Q1394" s="26">
        <v>0</v>
      </c>
      <c r="R1394" s="26">
        <v>0</v>
      </c>
      <c r="S1394" s="26">
        <v>829794.50063330017</v>
      </c>
      <c r="T1394" s="1">
        <v>100766.05062258012</v>
      </c>
      <c r="U1394" s="112">
        <v>195725.35253544565</v>
      </c>
      <c r="V1394" s="172"/>
    </row>
    <row r="1395" spans="1:22" s="81" customFormat="1" ht="15" customHeight="1" x14ac:dyDescent="0.25">
      <c r="A1395" s="4">
        <f t="shared" si="89"/>
        <v>1366</v>
      </c>
      <c r="B1395" s="22">
        <f t="shared" si="88"/>
        <v>50</v>
      </c>
      <c r="C1395" s="2" t="s">
        <v>1366</v>
      </c>
      <c r="D1395" s="2" t="s">
        <v>420</v>
      </c>
      <c r="E1395" s="173" t="s">
        <v>1394</v>
      </c>
      <c r="F1395" s="24">
        <v>53523389.843143299</v>
      </c>
      <c r="G1395" s="26">
        <v>6735721.7997239977</v>
      </c>
      <c r="H1395" s="26">
        <v>2694931.1342915874</v>
      </c>
      <c r="I1395" s="26">
        <v>1990470.462946947</v>
      </c>
      <c r="J1395" s="26">
        <v>1272001.8772239685</v>
      </c>
      <c r="K1395" s="26">
        <v>0</v>
      </c>
      <c r="L1395" s="26"/>
      <c r="M1395" s="26">
        <v>299258.71826242126</v>
      </c>
      <c r="N1395" s="26">
        <v>0</v>
      </c>
      <c r="O1395" s="26">
        <v>0</v>
      </c>
      <c r="P1395" s="26">
        <v>0</v>
      </c>
      <c r="Q1395" s="26">
        <v>0</v>
      </c>
      <c r="R1395" s="26">
        <v>0</v>
      </c>
      <c r="S1395" s="26">
        <v>40099220.361245915</v>
      </c>
      <c r="T1395" s="1">
        <v>147668.36555880864</v>
      </c>
      <c r="U1395" s="112">
        <v>284117.12388964539</v>
      </c>
      <c r="V1395" s="172"/>
    </row>
    <row r="1396" spans="1:22" ht="15" customHeight="1" x14ac:dyDescent="0.25">
      <c r="A1396" s="4">
        <f t="shared" si="89"/>
        <v>1367</v>
      </c>
      <c r="B1396" s="22">
        <f t="shared" si="88"/>
        <v>51</v>
      </c>
      <c r="C1396" s="2" t="s">
        <v>1366</v>
      </c>
      <c r="D1396" s="2" t="s">
        <v>760</v>
      </c>
      <c r="E1396" s="173" t="s">
        <v>1394</v>
      </c>
      <c r="F1396" s="24">
        <v>14648835.946255356</v>
      </c>
      <c r="G1396" s="26">
        <v>5957914.8640461573</v>
      </c>
      <c r="H1396" s="26">
        <v>2383734.1772688017</v>
      </c>
      <c r="I1396" s="26">
        <v>1760621.0455607576</v>
      </c>
      <c r="J1396" s="26">
        <v>1125117.5622659819</v>
      </c>
      <c r="K1396" s="26">
        <v>0</v>
      </c>
      <c r="L1396" s="26"/>
      <c r="M1396" s="26">
        <v>264701.84172454086</v>
      </c>
      <c r="N1396" s="26">
        <v>0</v>
      </c>
      <c r="O1396" s="26">
        <v>2607417.5209347345</v>
      </c>
      <c r="P1396" s="26">
        <v>0</v>
      </c>
      <c r="Q1396" s="26">
        <v>0</v>
      </c>
      <c r="R1396" s="26">
        <v>0</v>
      </c>
      <c r="S1396" s="26">
        <v>80780.05</v>
      </c>
      <c r="T1396" s="1">
        <v>160221.22243461735</v>
      </c>
      <c r="U1396" s="112">
        <v>308327.66201976384</v>
      </c>
      <c r="V1396" s="172"/>
    </row>
    <row r="1397" spans="1:22" ht="15" customHeight="1" x14ac:dyDescent="0.25">
      <c r="A1397" s="4">
        <f t="shared" si="89"/>
        <v>1368</v>
      </c>
      <c r="B1397" s="22">
        <f t="shared" si="88"/>
        <v>52</v>
      </c>
      <c r="C1397" s="2" t="s">
        <v>1365</v>
      </c>
      <c r="D1397" s="2" t="s">
        <v>761</v>
      </c>
      <c r="E1397" s="173" t="s">
        <v>1394</v>
      </c>
      <c r="F1397" s="24">
        <v>5270606.2596095996</v>
      </c>
      <c r="G1397" s="26">
        <v>0</v>
      </c>
      <c r="H1397" s="26">
        <v>0</v>
      </c>
      <c r="I1397" s="26">
        <v>0</v>
      </c>
      <c r="J1397" s="26">
        <v>0</v>
      </c>
      <c r="K1397" s="26">
        <v>0</v>
      </c>
      <c r="L1397" s="26"/>
      <c r="M1397" s="26">
        <v>0</v>
      </c>
      <c r="N1397" s="26">
        <v>0</v>
      </c>
      <c r="O1397" s="26">
        <v>0</v>
      </c>
      <c r="P1397" s="26">
        <v>4590455.6042320197</v>
      </c>
      <c r="Q1397" s="26">
        <v>0</v>
      </c>
      <c r="R1397" s="26">
        <v>0</v>
      </c>
      <c r="S1397" s="26">
        <v>527060.62596095994</v>
      </c>
      <c r="T1397" s="1">
        <v>52706.062596095995</v>
      </c>
      <c r="U1397" s="112">
        <v>100383.96682052445</v>
      </c>
      <c r="V1397" s="172"/>
    </row>
    <row r="1398" spans="1:22" s="81" customFormat="1" ht="15" customHeight="1" x14ac:dyDescent="0.25">
      <c r="A1398" s="4">
        <f t="shared" si="89"/>
        <v>1369</v>
      </c>
      <c r="B1398" s="22">
        <f t="shared" si="88"/>
        <v>53</v>
      </c>
      <c r="C1398" s="2" t="s">
        <v>1366</v>
      </c>
      <c r="D1398" s="2" t="s">
        <v>762</v>
      </c>
      <c r="E1398" s="173" t="s">
        <v>1394</v>
      </c>
      <c r="F1398" s="24">
        <v>17351136.030200921</v>
      </c>
      <c r="G1398" s="26">
        <v>14839434.910533883</v>
      </c>
      <c r="H1398" s="26">
        <v>0</v>
      </c>
      <c r="I1398" s="26">
        <v>0</v>
      </c>
      <c r="J1398" s="26">
        <v>0</v>
      </c>
      <c r="K1398" s="26">
        <v>0</v>
      </c>
      <c r="L1398" s="26"/>
      <c r="M1398" s="26">
        <v>659295.3811196544</v>
      </c>
      <c r="N1398" s="26">
        <v>0</v>
      </c>
      <c r="O1398" s="26">
        <v>0</v>
      </c>
      <c r="P1398" s="26">
        <v>0</v>
      </c>
      <c r="Q1398" s="26">
        <v>0</v>
      </c>
      <c r="R1398" s="26">
        <v>0</v>
      </c>
      <c r="S1398" s="26">
        <v>1339968.5370013665</v>
      </c>
      <c r="T1398" s="1">
        <v>173511.36030200921</v>
      </c>
      <c r="U1398" s="112">
        <v>338925.84124400752</v>
      </c>
      <c r="V1398" s="172"/>
    </row>
    <row r="1399" spans="1:22" ht="15" customHeight="1" x14ac:dyDescent="0.25">
      <c r="A1399" s="4">
        <f t="shared" si="89"/>
        <v>1370</v>
      </c>
      <c r="B1399" s="22">
        <f t="shared" si="88"/>
        <v>54</v>
      </c>
      <c r="C1399" s="2" t="s">
        <v>1366</v>
      </c>
      <c r="D1399" s="2" t="s">
        <v>763</v>
      </c>
      <c r="E1399" s="173" t="s">
        <v>1394</v>
      </c>
      <c r="F1399" s="24">
        <v>47583718.340731375</v>
      </c>
      <c r="G1399" s="26">
        <v>17694269.116222665</v>
      </c>
      <c r="H1399" s="26">
        <v>7079395.2241015183</v>
      </c>
      <c r="I1399" s="26">
        <v>5228826.4103661133</v>
      </c>
      <c r="J1399" s="26">
        <v>3341459.7872589645</v>
      </c>
      <c r="K1399" s="26">
        <v>0</v>
      </c>
      <c r="L1399" s="26"/>
      <c r="M1399" s="26">
        <v>786131.68027933023</v>
      </c>
      <c r="N1399" s="26">
        <v>0</v>
      </c>
      <c r="O1399" s="26">
        <v>7743707.0462670354</v>
      </c>
      <c r="P1399" s="26">
        <v>0</v>
      </c>
      <c r="Q1399" s="26">
        <v>0</v>
      </c>
      <c r="R1399" s="26">
        <v>0</v>
      </c>
      <c r="S1399" s="26">
        <v>4318396.9303716524</v>
      </c>
      <c r="T1399" s="1">
        <v>475837.18340731377</v>
      </c>
      <c r="U1399" s="112">
        <v>915694.96245678177</v>
      </c>
      <c r="V1399" s="172"/>
    </row>
    <row r="1400" spans="1:22" ht="15" customHeight="1" x14ac:dyDescent="0.25">
      <c r="A1400" s="4">
        <f t="shared" si="89"/>
        <v>1371</v>
      </c>
      <c r="B1400" s="22">
        <f t="shared" si="88"/>
        <v>55</v>
      </c>
      <c r="C1400" s="2" t="s">
        <v>97</v>
      </c>
      <c r="D1400" s="2" t="s">
        <v>1269</v>
      </c>
      <c r="E1400" s="173" t="s">
        <v>1394</v>
      </c>
      <c r="F1400" s="24">
        <v>2295514.75</v>
      </c>
      <c r="G1400" s="26">
        <v>0</v>
      </c>
      <c r="H1400" s="26">
        <v>213117.28775231997</v>
      </c>
      <c r="I1400" s="26">
        <v>82188.514840320015</v>
      </c>
      <c r="J1400" s="26">
        <v>318212.11004184</v>
      </c>
      <c r="K1400" s="26">
        <v>0</v>
      </c>
      <c r="L1400" s="26"/>
      <c r="M1400" s="26">
        <v>148251.66944952001</v>
      </c>
      <c r="N1400" s="26">
        <v>0</v>
      </c>
      <c r="O1400" s="26">
        <v>0</v>
      </c>
      <c r="P1400" s="26">
        <v>0</v>
      </c>
      <c r="Q1400" s="26">
        <v>1240032.6982793401</v>
      </c>
      <c r="R1400" s="26">
        <v>0</v>
      </c>
      <c r="S1400" s="26">
        <v>226981.96060000002</v>
      </c>
      <c r="T1400" s="1">
        <v>22955.147499999999</v>
      </c>
      <c r="U1400" s="112">
        <v>43775.361536659999</v>
      </c>
      <c r="V1400" s="172"/>
    </row>
    <row r="1401" spans="1:22" ht="13.5" customHeight="1" x14ac:dyDescent="0.25">
      <c r="A1401" s="4">
        <f t="shared" si="89"/>
        <v>1372</v>
      </c>
      <c r="B1401" s="22">
        <f t="shared" si="88"/>
        <v>56</v>
      </c>
      <c r="C1401" s="2" t="s">
        <v>97</v>
      </c>
      <c r="D1401" s="2" t="s">
        <v>1270</v>
      </c>
      <c r="E1401" s="173" t="s">
        <v>1394</v>
      </c>
      <c r="F1401" s="24">
        <v>2250422.83</v>
      </c>
      <c r="G1401" s="26">
        <v>0</v>
      </c>
      <c r="H1401" s="26">
        <v>0</v>
      </c>
      <c r="I1401" s="26">
        <v>0</v>
      </c>
      <c r="J1401" s="26">
        <v>0</v>
      </c>
      <c r="K1401" s="26">
        <v>0</v>
      </c>
      <c r="L1401" s="26"/>
      <c r="M1401" s="26">
        <v>0</v>
      </c>
      <c r="N1401" s="26">
        <v>0</v>
      </c>
      <c r="O1401" s="26">
        <v>727160.44286340009</v>
      </c>
      <c r="P1401" s="26">
        <v>0</v>
      </c>
      <c r="Q1401" s="26">
        <v>1240933.88309268</v>
      </c>
      <c r="R1401" s="26">
        <v>0</v>
      </c>
      <c r="S1401" s="26">
        <v>216786.03889999999</v>
      </c>
      <c r="T1401" s="1">
        <v>22504.228300000002</v>
      </c>
      <c r="U1401" s="112">
        <v>43038.236843920007</v>
      </c>
      <c r="V1401" s="172"/>
    </row>
    <row r="1402" spans="1:22" ht="15" customHeight="1" x14ac:dyDescent="0.25">
      <c r="A1402" s="4">
        <f t="shared" si="89"/>
        <v>1373</v>
      </c>
      <c r="B1402" s="22">
        <f t="shared" si="88"/>
        <v>57</v>
      </c>
      <c r="C1402" s="2" t="s">
        <v>97</v>
      </c>
      <c r="D1402" s="2" t="s">
        <v>1271</v>
      </c>
      <c r="E1402" s="173" t="s">
        <v>1394</v>
      </c>
      <c r="F1402" s="24">
        <v>870800.74000000011</v>
      </c>
      <c r="G1402" s="26">
        <v>0</v>
      </c>
      <c r="H1402" s="26">
        <v>212884.96948236</v>
      </c>
      <c r="I1402" s="26">
        <v>82098.919802340009</v>
      </c>
      <c r="J1402" s="26">
        <v>317865.22100255999</v>
      </c>
      <c r="K1402" s="26">
        <v>0</v>
      </c>
      <c r="L1402" s="26"/>
      <c r="M1402" s="26">
        <v>148090.06364124001</v>
      </c>
      <c r="N1402" s="26">
        <v>0</v>
      </c>
      <c r="O1402" s="26">
        <v>0</v>
      </c>
      <c r="P1402" s="26">
        <v>0</v>
      </c>
      <c r="Q1402" s="26">
        <v>0</v>
      </c>
      <c r="R1402" s="26">
        <v>0</v>
      </c>
      <c r="S1402" s="26">
        <v>84513.360100000005</v>
      </c>
      <c r="T1402" s="1">
        <v>8708.0073999999986</v>
      </c>
      <c r="U1402" s="112">
        <v>16640.198571499997</v>
      </c>
      <c r="V1402" s="172"/>
    </row>
    <row r="1403" spans="1:22" ht="15" customHeight="1" x14ac:dyDescent="0.25">
      <c r="A1403" s="4">
        <f t="shared" si="89"/>
        <v>1374</v>
      </c>
      <c r="B1403" s="22">
        <f t="shared" si="88"/>
        <v>58</v>
      </c>
      <c r="C1403" s="2" t="s">
        <v>97</v>
      </c>
      <c r="D1403" s="2" t="s">
        <v>1272</v>
      </c>
      <c r="E1403" s="173" t="s">
        <v>1394</v>
      </c>
      <c r="F1403" s="24">
        <v>2300519.5100000002</v>
      </c>
      <c r="G1403" s="26">
        <v>0</v>
      </c>
      <c r="H1403" s="26">
        <v>213581.93300178001</v>
      </c>
      <c r="I1403" s="26">
        <v>82367.704916279996</v>
      </c>
      <c r="J1403" s="26">
        <v>318905.87970444001</v>
      </c>
      <c r="K1403" s="26">
        <v>0</v>
      </c>
      <c r="L1403" s="26"/>
      <c r="M1403" s="26">
        <v>148574.90024664</v>
      </c>
      <c r="N1403" s="26">
        <v>0</v>
      </c>
      <c r="O1403" s="26">
        <v>0</v>
      </c>
      <c r="P1403" s="26">
        <v>0</v>
      </c>
      <c r="Q1403" s="26">
        <v>1242736.2614289003</v>
      </c>
      <c r="R1403" s="26">
        <v>0</v>
      </c>
      <c r="S1403" s="26">
        <v>227476.83350000001</v>
      </c>
      <c r="T1403" s="1">
        <v>23005.195100000004</v>
      </c>
      <c r="U1403" s="112">
        <v>43870.802101960013</v>
      </c>
      <c r="V1403" s="172"/>
    </row>
    <row r="1404" spans="1:22" ht="15" customHeight="1" x14ac:dyDescent="0.25">
      <c r="A1404" s="4">
        <f t="shared" si="89"/>
        <v>1375</v>
      </c>
      <c r="B1404" s="22">
        <f t="shared" si="88"/>
        <v>59</v>
      </c>
      <c r="C1404" s="2" t="s">
        <v>97</v>
      </c>
      <c r="D1404" s="2" t="s">
        <v>1273</v>
      </c>
      <c r="E1404" s="173" t="s">
        <v>1394</v>
      </c>
      <c r="F1404" s="24">
        <v>822926.3</v>
      </c>
      <c r="G1404" s="26">
        <v>0</v>
      </c>
      <c r="H1404" s="26">
        <v>0</v>
      </c>
      <c r="I1404" s="26">
        <v>0</v>
      </c>
      <c r="J1404" s="26">
        <v>0</v>
      </c>
      <c r="K1404" s="26">
        <v>0</v>
      </c>
      <c r="L1404" s="26"/>
      <c r="M1404" s="26">
        <v>0</v>
      </c>
      <c r="N1404" s="26">
        <v>0</v>
      </c>
      <c r="O1404" s="26">
        <v>724784.10946200008</v>
      </c>
      <c r="P1404" s="26">
        <v>0</v>
      </c>
      <c r="Q1404" s="26">
        <v>0</v>
      </c>
      <c r="R1404" s="26">
        <v>0</v>
      </c>
      <c r="S1404" s="26">
        <v>74063.366999999998</v>
      </c>
      <c r="T1404" s="1">
        <v>8229.2630000000008</v>
      </c>
      <c r="U1404" s="112">
        <v>15849.560538000002</v>
      </c>
      <c r="V1404" s="172"/>
    </row>
    <row r="1405" spans="1:22" ht="15" customHeight="1" x14ac:dyDescent="0.25">
      <c r="A1405" s="4">
        <f t="shared" si="89"/>
        <v>1376</v>
      </c>
      <c r="B1405" s="22">
        <f t="shared" si="88"/>
        <v>60</v>
      </c>
      <c r="C1405" s="2" t="s">
        <v>97</v>
      </c>
      <c r="D1405" s="2" t="s">
        <v>1275</v>
      </c>
      <c r="E1405" s="173" t="s">
        <v>1394</v>
      </c>
      <c r="F1405" s="24">
        <v>2242251.36</v>
      </c>
      <c r="G1405" s="26">
        <v>0</v>
      </c>
      <c r="H1405" s="26">
        <v>0</v>
      </c>
      <c r="I1405" s="26">
        <v>0</v>
      </c>
      <c r="J1405" s="26">
        <v>0</v>
      </c>
      <c r="K1405" s="26">
        <v>0</v>
      </c>
      <c r="L1405" s="26"/>
      <c r="M1405" s="26">
        <v>0</v>
      </c>
      <c r="N1405" s="26">
        <v>0</v>
      </c>
      <c r="O1405" s="26">
        <v>724520.06360999995</v>
      </c>
      <c r="P1405" s="26">
        <v>0</v>
      </c>
      <c r="Q1405" s="26">
        <v>1236427.9503164401</v>
      </c>
      <c r="R1405" s="26">
        <v>0</v>
      </c>
      <c r="S1405" s="26">
        <v>215998.87099999998</v>
      </c>
      <c r="T1405" s="1">
        <v>22422.513600000002</v>
      </c>
      <c r="U1405" s="112">
        <v>42881.961473560004</v>
      </c>
      <c r="V1405" s="172"/>
    </row>
    <row r="1406" spans="1:22" ht="15" customHeight="1" x14ac:dyDescent="0.25">
      <c r="A1406" s="4">
        <f t="shared" si="89"/>
        <v>1377</v>
      </c>
      <c r="B1406" s="22">
        <f t="shared" si="88"/>
        <v>61</v>
      </c>
      <c r="C1406" s="2" t="s">
        <v>97</v>
      </c>
      <c r="D1406" s="2" t="s">
        <v>1276</v>
      </c>
      <c r="E1406" s="173" t="s">
        <v>1394</v>
      </c>
      <c r="F1406" s="24">
        <v>2299685.38</v>
      </c>
      <c r="G1406" s="26">
        <v>0</v>
      </c>
      <c r="H1406" s="26">
        <v>213504.49648164</v>
      </c>
      <c r="I1406" s="26">
        <v>82337.839903619999</v>
      </c>
      <c r="J1406" s="26">
        <v>318790.25283000001</v>
      </c>
      <c r="K1406" s="26">
        <v>0</v>
      </c>
      <c r="L1406" s="26"/>
      <c r="M1406" s="26">
        <v>148521.0220536</v>
      </c>
      <c r="N1406" s="26">
        <v>0</v>
      </c>
      <c r="O1406" s="26">
        <v>0</v>
      </c>
      <c r="P1406" s="26">
        <v>0</v>
      </c>
      <c r="Q1406" s="26">
        <v>1242285.6646674601</v>
      </c>
      <c r="R1406" s="26">
        <v>0</v>
      </c>
      <c r="S1406" s="26">
        <v>227394.35499999998</v>
      </c>
      <c r="T1406" s="1">
        <v>22996.853800000001</v>
      </c>
      <c r="U1406" s="112">
        <v>43854.895263680002</v>
      </c>
      <c r="V1406" s="172"/>
    </row>
    <row r="1407" spans="1:22" ht="15" customHeight="1" x14ac:dyDescent="0.25">
      <c r="A1407" s="4">
        <f t="shared" si="89"/>
        <v>1378</v>
      </c>
      <c r="B1407" s="22">
        <f t="shared" si="88"/>
        <v>62</v>
      </c>
      <c r="C1407" s="2" t="s">
        <v>97</v>
      </c>
      <c r="D1407" s="2" t="s">
        <v>1277</v>
      </c>
      <c r="E1407" s="173" t="s">
        <v>1394</v>
      </c>
      <c r="F1407" s="24">
        <v>3794020.7200000007</v>
      </c>
      <c r="G1407" s="26">
        <v>596723.10104861995</v>
      </c>
      <c r="H1407" s="26">
        <v>213349.61473181998</v>
      </c>
      <c r="I1407" s="26">
        <v>82278.109878300005</v>
      </c>
      <c r="J1407" s="26">
        <v>318558.99908112001</v>
      </c>
      <c r="K1407" s="26">
        <v>0</v>
      </c>
      <c r="L1407" s="26"/>
      <c r="M1407" s="26">
        <v>148413.28484807999</v>
      </c>
      <c r="N1407" s="26">
        <v>0</v>
      </c>
      <c r="O1407" s="26">
        <v>727424.48871539999</v>
      </c>
      <c r="P1407" s="26">
        <v>0</v>
      </c>
      <c r="Q1407" s="26">
        <v>1241384.4798541202</v>
      </c>
      <c r="R1407" s="26">
        <v>0</v>
      </c>
      <c r="S1407" s="26">
        <v>355168.92670000001</v>
      </c>
      <c r="T1407" s="1">
        <v>37940.207199999997</v>
      </c>
      <c r="U1407" s="112">
        <v>72779.507942539989</v>
      </c>
      <c r="V1407" s="172"/>
    </row>
    <row r="1408" spans="1:22" ht="15" customHeight="1" x14ac:dyDescent="0.25">
      <c r="A1408" s="4">
        <f t="shared" si="89"/>
        <v>1379</v>
      </c>
      <c r="B1408" s="22">
        <f t="shared" si="88"/>
        <v>63</v>
      </c>
      <c r="C1408" s="2" t="s">
        <v>97</v>
      </c>
      <c r="D1408" s="2" t="s">
        <v>1278</v>
      </c>
      <c r="E1408" s="173" t="s">
        <v>1394</v>
      </c>
      <c r="F1408" s="24">
        <v>3108066.5000000009</v>
      </c>
      <c r="G1408" s="26">
        <v>0</v>
      </c>
      <c r="H1408" s="26">
        <v>212265.44248308</v>
      </c>
      <c r="I1408" s="26">
        <v>81859.999701060005</v>
      </c>
      <c r="J1408" s="26">
        <v>316940.18075916002</v>
      </c>
      <c r="K1408" s="26">
        <v>0</v>
      </c>
      <c r="L1408" s="26"/>
      <c r="M1408" s="26">
        <v>147659.09563860003</v>
      </c>
      <c r="N1408" s="26">
        <v>0</v>
      </c>
      <c r="O1408" s="26">
        <v>723727.95247620007</v>
      </c>
      <c r="P1408" s="26">
        <v>0</v>
      </c>
      <c r="Q1408" s="26">
        <v>1235076.1774512001</v>
      </c>
      <c r="R1408" s="26">
        <v>0</v>
      </c>
      <c r="S1408" s="26">
        <v>300030.13449999999</v>
      </c>
      <c r="T1408" s="1">
        <v>31080.665000000001</v>
      </c>
      <c r="U1408" s="112">
        <v>59426.851990700001</v>
      </c>
      <c r="V1408" s="172"/>
    </row>
    <row r="1409" spans="1:22" ht="15" customHeight="1" x14ac:dyDescent="0.25">
      <c r="A1409" s="4">
        <f t="shared" si="89"/>
        <v>1380</v>
      </c>
      <c r="B1409" s="22">
        <f t="shared" si="88"/>
        <v>64</v>
      </c>
      <c r="C1409" s="2" t="s">
        <v>97</v>
      </c>
      <c r="D1409" s="2" t="s">
        <v>1279</v>
      </c>
      <c r="E1409" s="173" t="s">
        <v>1394</v>
      </c>
      <c r="F1409" s="24">
        <v>3123941.3499999996</v>
      </c>
      <c r="G1409" s="26">
        <v>0</v>
      </c>
      <c r="H1409" s="26">
        <v>213349.61473181998</v>
      </c>
      <c r="I1409" s="26">
        <v>82278.109878300005</v>
      </c>
      <c r="J1409" s="26">
        <v>318558.99908112001</v>
      </c>
      <c r="K1409" s="26">
        <v>0</v>
      </c>
      <c r="L1409" s="26"/>
      <c r="M1409" s="26">
        <v>148413.28484807999</v>
      </c>
      <c r="N1409" s="26">
        <v>0</v>
      </c>
      <c r="O1409" s="26">
        <v>727424.48871539999</v>
      </c>
      <c r="P1409" s="26">
        <v>0</v>
      </c>
      <c r="Q1409" s="26">
        <v>1241384.4798541202</v>
      </c>
      <c r="R1409" s="26">
        <v>0</v>
      </c>
      <c r="S1409" s="26">
        <v>301562.57709999999</v>
      </c>
      <c r="T1409" s="1">
        <v>31239.413499999995</v>
      </c>
      <c r="U1409" s="112">
        <v>59730.38229116</v>
      </c>
      <c r="V1409" s="172"/>
    </row>
    <row r="1410" spans="1:22" ht="15" customHeight="1" x14ac:dyDescent="0.25">
      <c r="A1410" s="4">
        <f t="shared" si="89"/>
        <v>1381</v>
      </c>
      <c r="B1410" s="22">
        <f t="shared" si="89"/>
        <v>65</v>
      </c>
      <c r="C1410" s="2" t="s">
        <v>97</v>
      </c>
      <c r="D1410" s="2" t="s">
        <v>1280</v>
      </c>
      <c r="E1410" s="173" t="s">
        <v>1394</v>
      </c>
      <c r="F1410" s="24">
        <v>3126209.1700000004</v>
      </c>
      <c r="G1410" s="26">
        <v>0</v>
      </c>
      <c r="H1410" s="26">
        <v>213504.49648164</v>
      </c>
      <c r="I1410" s="26">
        <v>82337.839903619999</v>
      </c>
      <c r="J1410" s="26">
        <v>318790.25283000001</v>
      </c>
      <c r="K1410" s="26">
        <v>0</v>
      </c>
      <c r="L1410" s="26"/>
      <c r="M1410" s="26">
        <v>148521.0220536</v>
      </c>
      <c r="N1410" s="26">
        <v>0</v>
      </c>
      <c r="O1410" s="26">
        <v>727952.56280460011</v>
      </c>
      <c r="P1410" s="26">
        <v>0</v>
      </c>
      <c r="Q1410" s="26">
        <v>1242285.6646674601</v>
      </c>
      <c r="R1410" s="26">
        <v>0</v>
      </c>
      <c r="S1410" s="26">
        <v>301781.49609999999</v>
      </c>
      <c r="T1410" s="1">
        <v>31262.091700000001</v>
      </c>
      <c r="U1410" s="112">
        <v>59773.743459079989</v>
      </c>
      <c r="V1410" s="172"/>
    </row>
    <row r="1411" spans="1:22" ht="15" customHeight="1" x14ac:dyDescent="0.25">
      <c r="A1411" s="4">
        <f t="shared" ref="A1411:B1426" si="90">A1410+1</f>
        <v>1382</v>
      </c>
      <c r="B1411" s="22">
        <f t="shared" si="90"/>
        <v>66</v>
      </c>
      <c r="C1411" s="2" t="s">
        <v>97</v>
      </c>
      <c r="D1411" s="2" t="s">
        <v>1281</v>
      </c>
      <c r="E1411" s="173" t="s">
        <v>1394</v>
      </c>
      <c r="F1411" s="24">
        <v>1419107.51</v>
      </c>
      <c r="G1411" s="26">
        <v>0</v>
      </c>
      <c r="H1411" s="26">
        <v>0</v>
      </c>
      <c r="I1411" s="26">
        <v>0</v>
      </c>
      <c r="J1411" s="26">
        <v>0</v>
      </c>
      <c r="K1411" s="26">
        <v>0</v>
      </c>
      <c r="L1411" s="26"/>
      <c r="M1411" s="26">
        <v>0</v>
      </c>
      <c r="N1411" s="26">
        <v>0</v>
      </c>
      <c r="O1411" s="26">
        <v>0</v>
      </c>
      <c r="P1411" s="26">
        <v>0</v>
      </c>
      <c r="Q1411" s="26">
        <v>1235977.36226454</v>
      </c>
      <c r="R1411" s="26">
        <v>0</v>
      </c>
      <c r="S1411" s="26">
        <v>141910.75100000002</v>
      </c>
      <c r="T1411" s="1">
        <v>14191.0751</v>
      </c>
      <c r="U1411" s="112">
        <v>27028.321635460001</v>
      </c>
      <c r="V1411" s="172"/>
    </row>
    <row r="1412" spans="1:22" ht="15" customHeight="1" x14ac:dyDescent="0.25">
      <c r="A1412" s="4">
        <f t="shared" si="90"/>
        <v>1383</v>
      </c>
      <c r="B1412" s="22">
        <f t="shared" si="90"/>
        <v>67</v>
      </c>
      <c r="C1412" s="2" t="s">
        <v>97</v>
      </c>
      <c r="D1412" s="2" t="s">
        <v>1282</v>
      </c>
      <c r="E1412" s="173" t="s">
        <v>1394</v>
      </c>
      <c r="F1412" s="24">
        <v>3117137.84</v>
      </c>
      <c r="G1412" s="26">
        <v>0</v>
      </c>
      <c r="H1412" s="26">
        <v>212884.96948236</v>
      </c>
      <c r="I1412" s="26">
        <v>82098.919802340009</v>
      </c>
      <c r="J1412" s="26">
        <v>317865.22100255999</v>
      </c>
      <c r="K1412" s="26">
        <v>0</v>
      </c>
      <c r="L1412" s="26"/>
      <c r="M1412" s="26">
        <v>148090.06364124001</v>
      </c>
      <c r="N1412" s="26">
        <v>0</v>
      </c>
      <c r="O1412" s="26">
        <v>725840.25764039997</v>
      </c>
      <c r="P1412" s="26">
        <v>0</v>
      </c>
      <c r="Q1412" s="26">
        <v>1238680.9167045599</v>
      </c>
      <c r="R1412" s="26">
        <v>0</v>
      </c>
      <c r="S1412" s="26">
        <v>300905.81549999997</v>
      </c>
      <c r="T1412" s="1">
        <v>31171.378399999998</v>
      </c>
      <c r="U1412" s="112">
        <v>59600.297826540002</v>
      </c>
      <c r="V1412" s="172"/>
    </row>
    <row r="1413" spans="1:22" ht="15" customHeight="1" x14ac:dyDescent="0.25">
      <c r="A1413" s="4">
        <f t="shared" si="90"/>
        <v>1384</v>
      </c>
      <c r="B1413" s="22">
        <f t="shared" si="90"/>
        <v>68</v>
      </c>
      <c r="C1413" s="2" t="s">
        <v>97</v>
      </c>
      <c r="D1413" s="2" t="s">
        <v>1283</v>
      </c>
      <c r="E1413" s="173" t="s">
        <v>1394</v>
      </c>
      <c r="F1413" s="24">
        <v>3126209.1700000004</v>
      </c>
      <c r="G1413" s="26">
        <v>0</v>
      </c>
      <c r="H1413" s="26">
        <v>213504.49648164</v>
      </c>
      <c r="I1413" s="26">
        <v>82337.839903619999</v>
      </c>
      <c r="J1413" s="26">
        <v>318790.25283000001</v>
      </c>
      <c r="K1413" s="26">
        <v>0</v>
      </c>
      <c r="L1413" s="26"/>
      <c r="M1413" s="26">
        <v>148521.0220536</v>
      </c>
      <c r="N1413" s="26">
        <v>0</v>
      </c>
      <c r="O1413" s="26">
        <v>727952.56280460011</v>
      </c>
      <c r="P1413" s="26">
        <v>0</v>
      </c>
      <c r="Q1413" s="26">
        <v>1242285.6646674601</v>
      </c>
      <c r="R1413" s="26">
        <v>0</v>
      </c>
      <c r="S1413" s="26">
        <v>301781.49609999999</v>
      </c>
      <c r="T1413" s="1">
        <v>31262.091700000001</v>
      </c>
      <c r="U1413" s="112">
        <v>59773.743459079989</v>
      </c>
      <c r="V1413" s="172"/>
    </row>
    <row r="1414" spans="1:22" ht="15" customHeight="1" x14ac:dyDescent="0.25">
      <c r="A1414" s="4">
        <f t="shared" si="90"/>
        <v>1385</v>
      </c>
      <c r="B1414" s="22">
        <f t="shared" si="90"/>
        <v>69</v>
      </c>
      <c r="C1414" s="2" t="s">
        <v>97</v>
      </c>
      <c r="D1414" s="2" t="s">
        <v>1284</v>
      </c>
      <c r="E1414" s="173" t="s">
        <v>1394</v>
      </c>
      <c r="F1414" s="24">
        <v>3096727.3299999996</v>
      </c>
      <c r="G1414" s="26">
        <v>0</v>
      </c>
      <c r="H1414" s="26">
        <v>211491.03373398</v>
      </c>
      <c r="I1414" s="26">
        <v>81561.349574460008</v>
      </c>
      <c r="J1414" s="26">
        <v>315783.88676687999</v>
      </c>
      <c r="K1414" s="26">
        <v>0</v>
      </c>
      <c r="L1414" s="26"/>
      <c r="M1414" s="26">
        <v>147120.39043044005</v>
      </c>
      <c r="N1414" s="26">
        <v>0</v>
      </c>
      <c r="O1414" s="26">
        <v>721087.57322279993</v>
      </c>
      <c r="P1414" s="26">
        <v>0</v>
      </c>
      <c r="Q1414" s="26">
        <v>1230570.2446749599</v>
      </c>
      <c r="R1414" s="26">
        <v>0</v>
      </c>
      <c r="S1414" s="26">
        <v>298935.53350000002</v>
      </c>
      <c r="T1414" s="1">
        <v>30967.273300000001</v>
      </c>
      <c r="U1414" s="112">
        <v>59210.044796480004</v>
      </c>
      <c r="V1414" s="172"/>
    </row>
    <row r="1415" spans="1:22" ht="15" customHeight="1" x14ac:dyDescent="0.25">
      <c r="A1415" s="4">
        <f t="shared" si="90"/>
        <v>1386</v>
      </c>
      <c r="B1415" s="22">
        <f t="shared" si="90"/>
        <v>70</v>
      </c>
      <c r="C1415" s="2" t="s">
        <v>97</v>
      </c>
      <c r="D1415" s="2" t="s">
        <v>1285</v>
      </c>
      <c r="E1415" s="173" t="s">
        <v>1394</v>
      </c>
      <c r="F1415" s="24">
        <v>3118271.75</v>
      </c>
      <c r="G1415" s="26">
        <v>0</v>
      </c>
      <c r="H1415" s="26">
        <v>212962.40600250001</v>
      </c>
      <c r="I1415" s="26">
        <v>82128.784814999992</v>
      </c>
      <c r="J1415" s="26">
        <v>317980.84787699999</v>
      </c>
      <c r="K1415" s="26">
        <v>0</v>
      </c>
      <c r="L1415" s="26"/>
      <c r="M1415" s="26">
        <v>148143.93224399997</v>
      </c>
      <c r="N1415" s="26">
        <v>0</v>
      </c>
      <c r="O1415" s="26">
        <v>726104.29468500009</v>
      </c>
      <c r="P1415" s="26">
        <v>0</v>
      </c>
      <c r="Q1415" s="26">
        <v>1239131.5134660001</v>
      </c>
      <c r="R1415" s="26">
        <v>0</v>
      </c>
      <c r="S1415" s="26">
        <v>301015.27500000002</v>
      </c>
      <c r="T1415" s="1">
        <v>31182.717499999999</v>
      </c>
      <c r="U1415" s="112">
        <v>59621.978410500007</v>
      </c>
      <c r="V1415" s="172"/>
    </row>
    <row r="1416" spans="1:22" ht="15" customHeight="1" x14ac:dyDescent="0.25">
      <c r="A1416" s="4">
        <f t="shared" si="90"/>
        <v>1387</v>
      </c>
      <c r="B1416" s="22">
        <f t="shared" si="90"/>
        <v>71</v>
      </c>
      <c r="C1416" s="2" t="s">
        <v>97</v>
      </c>
      <c r="D1416" s="2" t="s">
        <v>1286</v>
      </c>
      <c r="E1416" s="173" t="s">
        <v>1394</v>
      </c>
      <c r="F1416" s="24">
        <v>2295514.75</v>
      </c>
      <c r="G1416" s="26">
        <v>0</v>
      </c>
      <c r="H1416" s="26">
        <v>213117.28775231997</v>
      </c>
      <c r="I1416" s="26">
        <v>82188.514840320015</v>
      </c>
      <c r="J1416" s="26">
        <v>318212.11004184</v>
      </c>
      <c r="K1416" s="26">
        <v>0</v>
      </c>
      <c r="L1416" s="26"/>
      <c r="M1416" s="26">
        <v>148251.66944952001</v>
      </c>
      <c r="N1416" s="26">
        <v>0</v>
      </c>
      <c r="O1416" s="26">
        <v>0</v>
      </c>
      <c r="P1416" s="26">
        <v>0</v>
      </c>
      <c r="Q1416" s="26">
        <v>1240032.6982793401</v>
      </c>
      <c r="R1416" s="26">
        <v>0</v>
      </c>
      <c r="S1416" s="26">
        <v>226981.96060000002</v>
      </c>
      <c r="T1416" s="1">
        <v>22955.147499999999</v>
      </c>
      <c r="U1416" s="112">
        <v>43775.361536659999</v>
      </c>
      <c r="V1416" s="172"/>
    </row>
    <row r="1417" spans="1:22" ht="15" customHeight="1" x14ac:dyDescent="0.25">
      <c r="A1417" s="4">
        <f t="shared" si="90"/>
        <v>1388</v>
      </c>
      <c r="B1417" s="22">
        <f t="shared" si="90"/>
        <v>72</v>
      </c>
      <c r="C1417" s="2" t="s">
        <v>97</v>
      </c>
      <c r="D1417" s="2" t="s">
        <v>1274</v>
      </c>
      <c r="E1417" s="173" t="s">
        <v>1394</v>
      </c>
      <c r="F1417" s="24">
        <v>2188800.5400000005</v>
      </c>
      <c r="G1417" s="26">
        <v>0</v>
      </c>
      <c r="H1417" s="26">
        <v>212884.96948236</v>
      </c>
      <c r="I1417" s="26">
        <v>82098.919802340009</v>
      </c>
      <c r="J1417" s="26">
        <v>317865.22100255999</v>
      </c>
      <c r="K1417" s="26">
        <v>0</v>
      </c>
      <c r="L1417" s="26"/>
      <c r="M1417" s="26">
        <v>148090.06364124001</v>
      </c>
      <c r="N1417" s="26">
        <v>0</v>
      </c>
      <c r="O1417" s="26">
        <v>0</v>
      </c>
      <c r="P1417" s="26">
        <v>0</v>
      </c>
      <c r="Q1417" s="26">
        <v>0</v>
      </c>
      <c r="R1417" s="26">
        <v>1147917.1978092003</v>
      </c>
      <c r="S1417" s="26">
        <v>216313.34010000003</v>
      </c>
      <c r="T1417" s="1">
        <v>21888.005400000002</v>
      </c>
      <c r="U1417" s="112">
        <v>41742.822762300006</v>
      </c>
      <c r="V1417" s="172"/>
    </row>
    <row r="1418" spans="1:22" ht="15" customHeight="1" x14ac:dyDescent="0.25">
      <c r="A1418" s="4">
        <f t="shared" si="90"/>
        <v>1389</v>
      </c>
      <c r="B1418" s="22">
        <f t="shared" si="90"/>
        <v>73</v>
      </c>
      <c r="C1418" s="2" t="s">
        <v>97</v>
      </c>
      <c r="D1418" s="2" t="s">
        <v>1316</v>
      </c>
      <c r="E1418" s="173" t="s">
        <v>1394</v>
      </c>
      <c r="F1418" s="24">
        <v>1424798.42</v>
      </c>
      <c r="G1418" s="26">
        <v>0</v>
      </c>
      <c r="H1418" s="26">
        <v>0</v>
      </c>
      <c r="I1418" s="26">
        <v>0</v>
      </c>
      <c r="J1418" s="26">
        <v>0</v>
      </c>
      <c r="K1418" s="26">
        <v>0</v>
      </c>
      <c r="L1418" s="26"/>
      <c r="M1418" s="26">
        <v>0</v>
      </c>
      <c r="N1418" s="26">
        <v>0</v>
      </c>
      <c r="O1418" s="26">
        <v>0</v>
      </c>
      <c r="P1418" s="26">
        <v>0</v>
      </c>
      <c r="Q1418" s="26">
        <v>1240933.88309268</v>
      </c>
      <c r="R1418" s="26">
        <v>0</v>
      </c>
      <c r="S1418" s="26">
        <v>142479.842</v>
      </c>
      <c r="T1418" s="1">
        <v>14247.984199999999</v>
      </c>
      <c r="U1418" s="112">
        <v>27136.710707319999</v>
      </c>
      <c r="V1418" s="172"/>
    </row>
    <row r="1419" spans="1:22" ht="15" customHeight="1" x14ac:dyDescent="0.25">
      <c r="A1419" s="4">
        <f t="shared" si="90"/>
        <v>1390</v>
      </c>
      <c r="B1419" s="22">
        <f t="shared" si="90"/>
        <v>74</v>
      </c>
      <c r="C1419" s="2" t="s">
        <v>97</v>
      </c>
      <c r="D1419" s="2" t="s">
        <v>1287</v>
      </c>
      <c r="E1419" s="173" t="s">
        <v>1394</v>
      </c>
      <c r="F1419" s="24">
        <v>2332216.2999999998</v>
      </c>
      <c r="G1419" s="26">
        <v>0</v>
      </c>
      <c r="H1419" s="26">
        <v>216524.68624836</v>
      </c>
      <c r="I1419" s="26">
        <v>83502.575397360008</v>
      </c>
      <c r="J1419" s="26">
        <v>323299.80192468001</v>
      </c>
      <c r="K1419" s="26">
        <v>0</v>
      </c>
      <c r="L1419" s="26"/>
      <c r="M1419" s="26">
        <v>150621.97428348003</v>
      </c>
      <c r="N1419" s="26">
        <v>0</v>
      </c>
      <c r="O1419" s="26">
        <v>0</v>
      </c>
      <c r="P1419" s="26">
        <v>0</v>
      </c>
      <c r="Q1419" s="26">
        <v>1259858.8077205198</v>
      </c>
      <c r="R1419" s="26">
        <v>0</v>
      </c>
      <c r="S1419" s="26">
        <v>230611.033</v>
      </c>
      <c r="T1419" s="1">
        <v>23322.162999999997</v>
      </c>
      <c r="U1419" s="112">
        <v>44475.258425600005</v>
      </c>
      <c r="V1419" s="172"/>
    </row>
    <row r="1420" spans="1:22" ht="15" customHeight="1" x14ac:dyDescent="0.25">
      <c r="A1420" s="4">
        <f t="shared" si="90"/>
        <v>1391</v>
      </c>
      <c r="B1420" s="22">
        <f t="shared" si="90"/>
        <v>75</v>
      </c>
      <c r="C1420" s="2" t="s">
        <v>97</v>
      </c>
      <c r="D1420" s="2" t="s">
        <v>1288</v>
      </c>
      <c r="E1420" s="173" t="s">
        <v>1394</v>
      </c>
      <c r="F1420" s="24">
        <v>3129610.92</v>
      </c>
      <c r="G1420" s="26">
        <v>0</v>
      </c>
      <c r="H1420" s="26">
        <v>213736.81475159997</v>
      </c>
      <c r="I1420" s="26">
        <v>82427.434941600004</v>
      </c>
      <c r="J1420" s="26">
        <v>319137.14186928002</v>
      </c>
      <c r="K1420" s="26">
        <v>0</v>
      </c>
      <c r="L1420" s="26"/>
      <c r="M1420" s="26">
        <v>148682.63745216001</v>
      </c>
      <c r="N1420" s="26">
        <v>0</v>
      </c>
      <c r="O1420" s="26">
        <v>728744.67393839988</v>
      </c>
      <c r="P1420" s="26">
        <v>0</v>
      </c>
      <c r="Q1420" s="26">
        <v>1243637.44624224</v>
      </c>
      <c r="R1420" s="26">
        <v>0</v>
      </c>
      <c r="S1420" s="26">
        <v>302109.87600000005</v>
      </c>
      <c r="T1420" s="1">
        <v>31296.109199999999</v>
      </c>
      <c r="U1420" s="112">
        <v>59838.785604720004</v>
      </c>
      <c r="V1420" s="172"/>
    </row>
    <row r="1421" spans="1:22" ht="15" customHeight="1" x14ac:dyDescent="0.25">
      <c r="A1421" s="4">
        <f t="shared" si="90"/>
        <v>1392</v>
      </c>
      <c r="B1421" s="22">
        <f t="shared" si="90"/>
        <v>76</v>
      </c>
      <c r="C1421" s="2" t="s">
        <v>97</v>
      </c>
      <c r="D1421" s="2" t="s">
        <v>1289</v>
      </c>
      <c r="E1421" s="173" t="s">
        <v>1394</v>
      </c>
      <c r="F1421" s="24">
        <v>2289675.88</v>
      </c>
      <c r="G1421" s="26">
        <v>0</v>
      </c>
      <c r="H1421" s="26">
        <v>212575.20598271998</v>
      </c>
      <c r="I1421" s="26">
        <v>81979.459751700007</v>
      </c>
      <c r="J1421" s="26">
        <v>317402.70508883992</v>
      </c>
      <c r="K1421" s="26">
        <v>0</v>
      </c>
      <c r="L1421" s="26"/>
      <c r="M1421" s="26">
        <v>147874.57963992003</v>
      </c>
      <c r="N1421" s="26">
        <v>0</v>
      </c>
      <c r="O1421" s="26">
        <v>0</v>
      </c>
      <c r="P1421" s="26">
        <v>0</v>
      </c>
      <c r="Q1421" s="26">
        <v>1236878.54707788</v>
      </c>
      <c r="R1421" s="26">
        <v>0</v>
      </c>
      <c r="S1421" s="26">
        <v>226404.6091</v>
      </c>
      <c r="T1421" s="1">
        <v>22896.7588</v>
      </c>
      <c r="U1421" s="112">
        <v>43664.014558939998</v>
      </c>
      <c r="V1421" s="172"/>
    </row>
    <row r="1422" spans="1:22" ht="15" customHeight="1" x14ac:dyDescent="0.25">
      <c r="A1422" s="4">
        <f t="shared" si="90"/>
        <v>1393</v>
      </c>
      <c r="B1422" s="22">
        <f t="shared" si="90"/>
        <v>77</v>
      </c>
      <c r="C1422" s="2" t="s">
        <v>97</v>
      </c>
      <c r="D1422" s="2" t="s">
        <v>1290</v>
      </c>
      <c r="E1422" s="173" t="s">
        <v>1394</v>
      </c>
      <c r="F1422" s="24">
        <v>1425315.78</v>
      </c>
      <c r="G1422" s="26">
        <v>0</v>
      </c>
      <c r="H1422" s="26">
        <v>0</v>
      </c>
      <c r="I1422" s="26">
        <v>0</v>
      </c>
      <c r="J1422" s="26">
        <v>0</v>
      </c>
      <c r="K1422" s="26">
        <v>0</v>
      </c>
      <c r="L1422" s="26"/>
      <c r="M1422" s="26">
        <v>0</v>
      </c>
      <c r="N1422" s="26">
        <v>0</v>
      </c>
      <c r="O1422" s="26">
        <v>0</v>
      </c>
      <c r="P1422" s="26">
        <v>0</v>
      </c>
      <c r="Q1422" s="26">
        <v>1241384.4798541202</v>
      </c>
      <c r="R1422" s="26">
        <v>0</v>
      </c>
      <c r="S1422" s="26">
        <v>142531.57800000001</v>
      </c>
      <c r="T1422" s="1">
        <v>14253.157800000001</v>
      </c>
      <c r="U1422" s="112">
        <v>27146.564345880008</v>
      </c>
      <c r="V1422" s="172"/>
    </row>
    <row r="1423" spans="1:22" ht="15" customHeight="1" x14ac:dyDescent="0.25">
      <c r="A1423" s="4">
        <f t="shared" si="90"/>
        <v>1394</v>
      </c>
      <c r="B1423" s="22">
        <f t="shared" si="90"/>
        <v>78</v>
      </c>
      <c r="C1423" s="2" t="s">
        <v>97</v>
      </c>
      <c r="D1423" s="2" t="s">
        <v>1291</v>
      </c>
      <c r="E1423" s="173" t="s">
        <v>1394</v>
      </c>
      <c r="F1423" s="24">
        <v>872701.35999999987</v>
      </c>
      <c r="G1423" s="26">
        <v>0</v>
      </c>
      <c r="H1423" s="26">
        <v>213349.61473181998</v>
      </c>
      <c r="I1423" s="26">
        <v>82278.109878300005</v>
      </c>
      <c r="J1423" s="26">
        <v>318558.99908112001</v>
      </c>
      <c r="K1423" s="26">
        <v>0</v>
      </c>
      <c r="L1423" s="26"/>
      <c r="M1423" s="26">
        <v>148413.28484807999</v>
      </c>
      <c r="N1423" s="26">
        <v>0</v>
      </c>
      <c r="O1423" s="26">
        <v>0</v>
      </c>
      <c r="P1423" s="26">
        <v>0</v>
      </c>
      <c r="Q1423" s="26">
        <v>0</v>
      </c>
      <c r="R1423" s="26">
        <v>0</v>
      </c>
      <c r="S1423" s="26">
        <v>84697.820200000002</v>
      </c>
      <c r="T1423" s="1">
        <v>8727.0136000000002</v>
      </c>
      <c r="U1423" s="112">
        <v>16676.517660680005</v>
      </c>
      <c r="V1423" s="172"/>
    </row>
    <row r="1424" spans="1:22" ht="15" customHeight="1" x14ac:dyDescent="0.25">
      <c r="A1424" s="4">
        <f t="shared" si="90"/>
        <v>1395</v>
      </c>
      <c r="B1424" s="22">
        <f t="shared" si="90"/>
        <v>79</v>
      </c>
      <c r="C1424" s="2" t="s">
        <v>97</v>
      </c>
      <c r="D1424" s="2" t="s">
        <v>1292</v>
      </c>
      <c r="E1424" s="173" t="s">
        <v>1394</v>
      </c>
      <c r="F1424" s="24">
        <v>3123941.3499999996</v>
      </c>
      <c r="G1424" s="26">
        <v>0</v>
      </c>
      <c r="H1424" s="26">
        <v>213349.61473181998</v>
      </c>
      <c r="I1424" s="26">
        <v>82278.109878300005</v>
      </c>
      <c r="J1424" s="26">
        <v>318558.99908112001</v>
      </c>
      <c r="K1424" s="26">
        <v>0</v>
      </c>
      <c r="L1424" s="26"/>
      <c r="M1424" s="26">
        <v>148413.28484807999</v>
      </c>
      <c r="N1424" s="26">
        <v>0</v>
      </c>
      <c r="O1424" s="26">
        <v>727424.48871539999</v>
      </c>
      <c r="P1424" s="26">
        <v>0</v>
      </c>
      <c r="Q1424" s="26">
        <v>1241384.4798541202</v>
      </c>
      <c r="R1424" s="26">
        <v>0</v>
      </c>
      <c r="S1424" s="26">
        <v>301562.57709999999</v>
      </c>
      <c r="T1424" s="1">
        <v>31239.413499999995</v>
      </c>
      <c r="U1424" s="112">
        <v>59730.38229116</v>
      </c>
      <c r="V1424" s="172"/>
    </row>
    <row r="1425" spans="1:22" ht="15" customHeight="1" x14ac:dyDescent="0.25">
      <c r="A1425" s="4">
        <f t="shared" si="90"/>
        <v>1396</v>
      </c>
      <c r="B1425" s="22">
        <f t="shared" si="90"/>
        <v>80</v>
      </c>
      <c r="C1425" s="2" t="s">
        <v>97</v>
      </c>
      <c r="D1425" s="2" t="s">
        <v>1293</v>
      </c>
      <c r="E1425" s="173" t="s">
        <v>1394</v>
      </c>
      <c r="F1425" s="24">
        <v>2250422.83</v>
      </c>
      <c r="G1425" s="26">
        <v>0</v>
      </c>
      <c r="H1425" s="26">
        <v>0</v>
      </c>
      <c r="I1425" s="26">
        <v>0</v>
      </c>
      <c r="J1425" s="26">
        <v>0</v>
      </c>
      <c r="K1425" s="26">
        <v>0</v>
      </c>
      <c r="L1425" s="26"/>
      <c r="M1425" s="26">
        <v>0</v>
      </c>
      <c r="N1425" s="26">
        <v>0</v>
      </c>
      <c r="O1425" s="26">
        <v>727160.44286340009</v>
      </c>
      <c r="P1425" s="26">
        <v>0</v>
      </c>
      <c r="Q1425" s="26">
        <v>1240933.88309268</v>
      </c>
      <c r="R1425" s="26">
        <v>0</v>
      </c>
      <c r="S1425" s="26">
        <v>216786.03889999999</v>
      </c>
      <c r="T1425" s="1">
        <v>22504.228300000002</v>
      </c>
      <c r="U1425" s="112">
        <v>43038.236843920007</v>
      </c>
      <c r="V1425" s="172"/>
    </row>
    <row r="1426" spans="1:22" ht="15" customHeight="1" x14ac:dyDescent="0.25">
      <c r="A1426" s="4">
        <f t="shared" si="90"/>
        <v>1397</v>
      </c>
      <c r="B1426" s="22">
        <f t="shared" si="90"/>
        <v>81</v>
      </c>
      <c r="C1426" s="2" t="s">
        <v>97</v>
      </c>
      <c r="D1426" s="2" t="s">
        <v>1294</v>
      </c>
      <c r="E1426" s="173" t="s">
        <v>1394</v>
      </c>
      <c r="F1426" s="24">
        <v>2293846.5</v>
      </c>
      <c r="G1426" s="26">
        <v>0</v>
      </c>
      <c r="H1426" s="26">
        <v>212962.40600250001</v>
      </c>
      <c r="I1426" s="26">
        <v>82128.784814999992</v>
      </c>
      <c r="J1426" s="26">
        <v>317980.84787699999</v>
      </c>
      <c r="K1426" s="26">
        <v>0</v>
      </c>
      <c r="L1426" s="26"/>
      <c r="M1426" s="26">
        <v>148143.93224399997</v>
      </c>
      <c r="N1426" s="26">
        <v>0</v>
      </c>
      <c r="O1426" s="26">
        <v>0</v>
      </c>
      <c r="P1426" s="26">
        <v>0</v>
      </c>
      <c r="Q1426" s="26">
        <v>1239131.5134660001</v>
      </c>
      <c r="R1426" s="26">
        <v>0</v>
      </c>
      <c r="S1426" s="26">
        <v>226817.0025</v>
      </c>
      <c r="T1426" s="1">
        <v>22938.465</v>
      </c>
      <c r="U1426" s="112">
        <v>43743.548095500002</v>
      </c>
      <c r="V1426" s="172"/>
    </row>
    <row r="1427" spans="1:22" ht="15" customHeight="1" x14ac:dyDescent="0.25">
      <c r="A1427" s="4">
        <f t="shared" ref="A1427:B1442" si="91">A1426+1</f>
        <v>1398</v>
      </c>
      <c r="B1427" s="22">
        <f t="shared" si="91"/>
        <v>82</v>
      </c>
      <c r="C1427" s="2" t="s">
        <v>97</v>
      </c>
      <c r="D1427" s="2" t="s">
        <v>1295</v>
      </c>
      <c r="E1427" s="173" t="s">
        <v>1394</v>
      </c>
      <c r="F1427" s="24">
        <v>3114870</v>
      </c>
      <c r="G1427" s="26">
        <v>0</v>
      </c>
      <c r="H1427" s="26">
        <v>212730.08773254001</v>
      </c>
      <c r="I1427" s="26">
        <v>82039.189777020001</v>
      </c>
      <c r="J1427" s="26">
        <v>317633.95883772004</v>
      </c>
      <c r="K1427" s="26">
        <v>0</v>
      </c>
      <c r="L1427" s="26"/>
      <c r="M1427" s="26">
        <v>147982.31684544001</v>
      </c>
      <c r="N1427" s="26">
        <v>0</v>
      </c>
      <c r="O1427" s="26">
        <v>725312.18355119997</v>
      </c>
      <c r="P1427" s="26">
        <v>0</v>
      </c>
      <c r="Q1427" s="26">
        <v>1237779.73189122</v>
      </c>
      <c r="R1427" s="26">
        <v>0</v>
      </c>
      <c r="S1427" s="26">
        <v>300686.89509999997</v>
      </c>
      <c r="T1427" s="1">
        <v>31148.7</v>
      </c>
      <c r="U1427" s="112">
        <v>59556.936264860007</v>
      </c>
      <c r="V1427" s="172"/>
    </row>
    <row r="1428" spans="1:22" ht="15" customHeight="1" x14ac:dyDescent="0.25">
      <c r="A1428" s="4">
        <f t="shared" si="91"/>
        <v>1399</v>
      </c>
      <c r="B1428" s="22">
        <f t="shared" si="91"/>
        <v>83</v>
      </c>
      <c r="C1428" s="2" t="s">
        <v>97</v>
      </c>
      <c r="D1428" s="2" t="s">
        <v>1296</v>
      </c>
      <c r="E1428" s="173" t="s">
        <v>1394</v>
      </c>
      <c r="F1428" s="24">
        <v>1452081.7899999998</v>
      </c>
      <c r="G1428" s="26">
        <v>0</v>
      </c>
      <c r="H1428" s="26">
        <v>0</v>
      </c>
      <c r="I1428" s="26">
        <v>82188.514840320015</v>
      </c>
      <c r="J1428" s="26">
        <v>318212.11004184</v>
      </c>
      <c r="K1428" s="26">
        <v>0</v>
      </c>
      <c r="L1428" s="26"/>
      <c r="M1428" s="26">
        <v>148251.66944952001</v>
      </c>
      <c r="N1428" s="26">
        <v>0</v>
      </c>
      <c r="O1428" s="26">
        <v>726632.36877419997</v>
      </c>
      <c r="P1428" s="26">
        <v>0</v>
      </c>
      <c r="Q1428" s="26">
        <v>0</v>
      </c>
      <c r="R1428" s="26">
        <v>0</v>
      </c>
      <c r="S1428" s="26">
        <v>134388.41629999998</v>
      </c>
      <c r="T1428" s="1">
        <v>14520.8179</v>
      </c>
      <c r="U1428" s="112">
        <v>27887.892694120008</v>
      </c>
      <c r="V1428" s="172"/>
    </row>
    <row r="1429" spans="1:22" ht="15" customHeight="1" x14ac:dyDescent="0.25">
      <c r="A1429" s="4">
        <f t="shared" si="91"/>
        <v>1400</v>
      </c>
      <c r="B1429" s="22">
        <f t="shared" si="91"/>
        <v>84</v>
      </c>
      <c r="C1429" s="2" t="s">
        <v>97</v>
      </c>
      <c r="D1429" s="2" t="s">
        <v>1297</v>
      </c>
      <c r="E1429" s="173" t="s">
        <v>1394</v>
      </c>
      <c r="F1429" s="24">
        <v>3117137.84</v>
      </c>
      <c r="G1429" s="26">
        <v>0</v>
      </c>
      <c r="H1429" s="26">
        <v>212884.96948236</v>
      </c>
      <c r="I1429" s="26">
        <v>82098.919802340009</v>
      </c>
      <c r="J1429" s="26">
        <v>317865.22100255999</v>
      </c>
      <c r="K1429" s="26">
        <v>0</v>
      </c>
      <c r="L1429" s="26"/>
      <c r="M1429" s="26">
        <v>148090.06364124001</v>
      </c>
      <c r="N1429" s="26">
        <v>0</v>
      </c>
      <c r="O1429" s="26">
        <v>725840.25764039997</v>
      </c>
      <c r="P1429" s="26">
        <v>0</v>
      </c>
      <c r="Q1429" s="26">
        <v>1238680.9167045599</v>
      </c>
      <c r="R1429" s="26">
        <v>0</v>
      </c>
      <c r="S1429" s="26">
        <v>300905.81549999997</v>
      </c>
      <c r="T1429" s="1">
        <v>31171.378399999998</v>
      </c>
      <c r="U1429" s="112">
        <v>59600.297826540002</v>
      </c>
      <c r="V1429" s="172"/>
    </row>
    <row r="1430" spans="1:22" ht="15" customHeight="1" x14ac:dyDescent="0.25">
      <c r="A1430" s="4">
        <f t="shared" si="91"/>
        <v>1401</v>
      </c>
      <c r="B1430" s="22">
        <f t="shared" si="91"/>
        <v>85</v>
      </c>
      <c r="C1430" s="2" t="s">
        <v>97</v>
      </c>
      <c r="D1430" s="2" t="s">
        <v>1298</v>
      </c>
      <c r="E1430" s="173" t="s">
        <v>1394</v>
      </c>
      <c r="F1430" s="24">
        <v>3110334.34</v>
      </c>
      <c r="G1430" s="26">
        <v>0</v>
      </c>
      <c r="H1430" s="26">
        <v>212420.32423290002</v>
      </c>
      <c r="I1430" s="26">
        <v>81919.729726379999</v>
      </c>
      <c r="J1430" s="26">
        <v>317171.44292400003</v>
      </c>
      <c r="K1430" s="26">
        <v>0</v>
      </c>
      <c r="L1430" s="26"/>
      <c r="M1430" s="26">
        <v>147766.84243439996</v>
      </c>
      <c r="N1430" s="26">
        <v>0</v>
      </c>
      <c r="O1430" s="26">
        <v>724256.02656539984</v>
      </c>
      <c r="P1430" s="26">
        <v>0</v>
      </c>
      <c r="Q1430" s="26">
        <v>1235977.36226454</v>
      </c>
      <c r="R1430" s="26">
        <v>0</v>
      </c>
      <c r="S1430" s="26">
        <v>300249.05489999999</v>
      </c>
      <c r="T1430" s="1">
        <v>31103.343399999998</v>
      </c>
      <c r="U1430" s="112">
        <v>59470.213552380003</v>
      </c>
      <c r="V1430" s="172"/>
    </row>
    <row r="1431" spans="1:22" ht="15" customHeight="1" x14ac:dyDescent="0.25">
      <c r="A1431" s="4">
        <f t="shared" si="91"/>
        <v>1402</v>
      </c>
      <c r="B1431" s="22">
        <f t="shared" si="91"/>
        <v>86</v>
      </c>
      <c r="C1431" s="2" t="s">
        <v>97</v>
      </c>
      <c r="D1431" s="2" t="s">
        <v>1299</v>
      </c>
      <c r="E1431" s="173" t="s">
        <v>1394</v>
      </c>
      <c r="F1431" s="24">
        <v>3122807.4099999997</v>
      </c>
      <c r="G1431" s="26">
        <v>0</v>
      </c>
      <c r="H1431" s="26">
        <v>213272.16950214002</v>
      </c>
      <c r="I1431" s="26">
        <v>82248.244865639994</v>
      </c>
      <c r="J1431" s="26">
        <v>318443.36379071994</v>
      </c>
      <c r="K1431" s="26">
        <v>0</v>
      </c>
      <c r="L1431" s="26"/>
      <c r="M1431" s="26">
        <v>148359.41624532</v>
      </c>
      <c r="N1431" s="26">
        <v>0</v>
      </c>
      <c r="O1431" s="26">
        <v>727160.44286340009</v>
      </c>
      <c r="P1431" s="26">
        <v>0</v>
      </c>
      <c r="Q1431" s="26">
        <v>1240933.88309268</v>
      </c>
      <c r="R1431" s="26">
        <v>0</v>
      </c>
      <c r="S1431" s="26">
        <v>301453.11440000002</v>
      </c>
      <c r="T1431" s="1">
        <v>31228.074100000002</v>
      </c>
      <c r="U1431" s="112">
        <v>59708.701140100013</v>
      </c>
      <c r="V1431" s="172"/>
    </row>
    <row r="1432" spans="1:22" ht="15" customHeight="1" x14ac:dyDescent="0.25">
      <c r="A1432" s="4">
        <f t="shared" si="91"/>
        <v>1403</v>
      </c>
      <c r="B1432" s="22">
        <f t="shared" si="91"/>
        <v>87</v>
      </c>
      <c r="C1432" s="2" t="s">
        <v>97</v>
      </c>
      <c r="D1432" s="2" t="s">
        <v>1300</v>
      </c>
      <c r="E1432" s="173" t="s">
        <v>1394</v>
      </c>
      <c r="F1432" s="24">
        <v>2298851.2599999998</v>
      </c>
      <c r="G1432" s="26">
        <v>0</v>
      </c>
      <c r="H1432" s="26">
        <v>213427.05125196002</v>
      </c>
      <c r="I1432" s="26">
        <v>82307.974890960002</v>
      </c>
      <c r="J1432" s="26">
        <v>318674.62595556001</v>
      </c>
      <c r="K1432" s="26">
        <v>0</v>
      </c>
      <c r="L1432" s="26"/>
      <c r="M1432" s="26">
        <v>148467.15345084001</v>
      </c>
      <c r="N1432" s="26">
        <v>0</v>
      </c>
      <c r="O1432" s="26">
        <v>0</v>
      </c>
      <c r="P1432" s="26">
        <v>0</v>
      </c>
      <c r="Q1432" s="26">
        <v>1241835.0766155599</v>
      </c>
      <c r="R1432" s="26">
        <v>0</v>
      </c>
      <c r="S1432" s="26">
        <v>227311.87659999999</v>
      </c>
      <c r="T1432" s="1">
        <v>22988.512599999998</v>
      </c>
      <c r="U1432" s="112">
        <v>43838.988635119989</v>
      </c>
      <c r="V1432" s="172"/>
    </row>
    <row r="1433" spans="1:22" ht="15" customHeight="1" x14ac:dyDescent="0.25">
      <c r="A1433" s="4">
        <f t="shared" si="91"/>
        <v>1404</v>
      </c>
      <c r="B1433" s="22">
        <f t="shared" si="91"/>
        <v>88</v>
      </c>
      <c r="C1433" s="2" t="s">
        <v>97</v>
      </c>
      <c r="D1433" s="2" t="s">
        <v>1301</v>
      </c>
      <c r="E1433" s="173" t="s">
        <v>1394</v>
      </c>
      <c r="F1433" s="24">
        <v>2252057.1399999997</v>
      </c>
      <c r="G1433" s="26">
        <v>0</v>
      </c>
      <c r="H1433" s="26">
        <v>0</v>
      </c>
      <c r="I1433" s="26">
        <v>0</v>
      </c>
      <c r="J1433" s="26">
        <v>0</v>
      </c>
      <c r="K1433" s="26">
        <v>0</v>
      </c>
      <c r="L1433" s="26"/>
      <c r="M1433" s="26">
        <v>0</v>
      </c>
      <c r="N1433" s="26">
        <v>0</v>
      </c>
      <c r="O1433" s="26">
        <v>727688.52575999999</v>
      </c>
      <c r="P1433" s="26">
        <v>0</v>
      </c>
      <c r="Q1433" s="26">
        <v>1241835.0766155599</v>
      </c>
      <c r="R1433" s="26">
        <v>0</v>
      </c>
      <c r="S1433" s="26">
        <v>216943.47399999999</v>
      </c>
      <c r="T1433" s="1">
        <v>22520.571399999997</v>
      </c>
      <c r="U1433" s="112">
        <v>43069.49222444</v>
      </c>
      <c r="V1433" s="172"/>
    </row>
    <row r="1434" spans="1:22" ht="15" customHeight="1" x14ac:dyDescent="0.25">
      <c r="A1434" s="4">
        <f t="shared" si="91"/>
        <v>1405</v>
      </c>
      <c r="B1434" s="22">
        <f t="shared" si="91"/>
        <v>89</v>
      </c>
      <c r="C1434" s="2" t="s">
        <v>97</v>
      </c>
      <c r="D1434" s="2" t="s">
        <v>776</v>
      </c>
      <c r="E1434" s="173" t="s">
        <v>1394</v>
      </c>
      <c r="F1434" s="24">
        <v>31039639.368981633</v>
      </c>
      <c r="G1434" s="26">
        <v>13616559.511674002</v>
      </c>
      <c r="H1434" s="26">
        <v>4892953.0885143364</v>
      </c>
      <c r="I1434" s="26">
        <v>5159278.8563651238</v>
      </c>
      <c r="J1434" s="26">
        <v>3303637.3136041779</v>
      </c>
      <c r="K1434" s="26">
        <v>2454070.4593860004</v>
      </c>
      <c r="L1434" s="26"/>
      <c r="M1434" s="26">
        <v>488558.85729000001</v>
      </c>
      <c r="N1434" s="26">
        <v>0</v>
      </c>
      <c r="O1434" s="26">
        <v>0</v>
      </c>
      <c r="P1434" s="26">
        <v>0</v>
      </c>
      <c r="Q1434" s="26">
        <v>0</v>
      </c>
      <c r="R1434" s="26">
        <v>0</v>
      </c>
      <c r="S1434" s="26">
        <v>425297.73</v>
      </c>
      <c r="T1434" s="26">
        <v>45101.82</v>
      </c>
      <c r="U1434" s="112">
        <v>654181.73214800004</v>
      </c>
      <c r="V1434" s="172"/>
    </row>
    <row r="1435" spans="1:22" ht="15" customHeight="1" x14ac:dyDescent="0.25">
      <c r="A1435" s="4">
        <f t="shared" si="91"/>
        <v>1406</v>
      </c>
      <c r="B1435" s="22">
        <f t="shared" si="91"/>
        <v>90</v>
      </c>
      <c r="C1435" s="2" t="s">
        <v>97</v>
      </c>
      <c r="D1435" s="2" t="s">
        <v>1059</v>
      </c>
      <c r="E1435" s="173" t="s">
        <v>1394</v>
      </c>
      <c r="F1435" s="24">
        <v>16373215.82</v>
      </c>
      <c r="G1435" s="26">
        <v>0</v>
      </c>
      <c r="H1435" s="26">
        <v>0</v>
      </c>
      <c r="I1435" s="26">
        <v>0</v>
      </c>
      <c r="J1435" s="26">
        <v>0</v>
      </c>
      <c r="K1435" s="26">
        <v>0</v>
      </c>
      <c r="L1435" s="26"/>
      <c r="M1435" s="26">
        <v>0</v>
      </c>
      <c r="N1435" s="26">
        <v>0</v>
      </c>
      <c r="O1435" s="26">
        <v>15841009.187234094</v>
      </c>
      <c r="P1435" s="26">
        <v>0</v>
      </c>
      <c r="Q1435" s="26">
        <v>0</v>
      </c>
      <c r="R1435" s="26">
        <v>0</v>
      </c>
      <c r="S1435" s="26">
        <v>144246.84530748578</v>
      </c>
      <c r="T1435" s="26">
        <v>41549</v>
      </c>
      <c r="U1435" s="112">
        <v>346410.7874584198</v>
      </c>
      <c r="V1435" s="172"/>
    </row>
    <row r="1436" spans="1:22" ht="15" customHeight="1" x14ac:dyDescent="0.25">
      <c r="A1436" s="4">
        <f t="shared" si="91"/>
        <v>1407</v>
      </c>
      <c r="B1436" s="22">
        <f t="shared" si="91"/>
        <v>91</v>
      </c>
      <c r="C1436" s="2" t="s">
        <v>97</v>
      </c>
      <c r="D1436" s="2" t="s">
        <v>1060</v>
      </c>
      <c r="E1436" s="173" t="s">
        <v>1394</v>
      </c>
      <c r="F1436" s="24">
        <v>27107198.400000002</v>
      </c>
      <c r="G1436" s="26">
        <v>5940143.1063865805</v>
      </c>
      <c r="H1436" s="26">
        <v>2116717.1923795803</v>
      </c>
      <c r="I1436" s="26">
        <v>2211498.4827243001</v>
      </c>
      <c r="J1436" s="26">
        <v>1384537.88247348</v>
      </c>
      <c r="K1436" s="26">
        <v>847110.81731472013</v>
      </c>
      <c r="L1436" s="26"/>
      <c r="M1436" s="26">
        <v>227939.55009504</v>
      </c>
      <c r="N1436" s="26">
        <v>0</v>
      </c>
      <c r="O1436" s="26">
        <v>10859485.412210401</v>
      </c>
      <c r="P1436" s="26">
        <v>0</v>
      </c>
      <c r="Q1436" s="26">
        <v>0</v>
      </c>
      <c r="R1436" s="26">
        <v>0</v>
      </c>
      <c r="S1436" s="26">
        <v>2732884.5975000001</v>
      </c>
      <c r="T1436" s="1">
        <v>271071.984</v>
      </c>
      <c r="U1436" s="112">
        <v>515809.3749159</v>
      </c>
      <c r="V1436" s="172"/>
    </row>
    <row r="1437" spans="1:22" ht="15" customHeight="1" x14ac:dyDescent="0.25">
      <c r="A1437" s="4">
        <f t="shared" si="91"/>
        <v>1408</v>
      </c>
      <c r="B1437" s="22">
        <f t="shared" si="91"/>
        <v>92</v>
      </c>
      <c r="C1437" s="2" t="s">
        <v>97</v>
      </c>
      <c r="D1437" s="2" t="s">
        <v>1061</v>
      </c>
      <c r="E1437" s="173" t="s">
        <v>1394</v>
      </c>
      <c r="F1437" s="24">
        <v>10380935.740000002</v>
      </c>
      <c r="G1437" s="26">
        <v>4172919.5503249806</v>
      </c>
      <c r="H1437" s="26">
        <v>1486982.7864103799</v>
      </c>
      <c r="I1437" s="26">
        <v>1553566.1571465</v>
      </c>
      <c r="J1437" s="26">
        <v>972630.6372728399</v>
      </c>
      <c r="K1437" s="26">
        <v>595090.92894678004</v>
      </c>
      <c r="L1437" s="26"/>
      <c r="M1437" s="26">
        <v>160126.34455524001</v>
      </c>
      <c r="N1437" s="26">
        <v>0</v>
      </c>
      <c r="O1437" s="26">
        <v>0</v>
      </c>
      <c r="P1437" s="26">
        <v>0</v>
      </c>
      <c r="Q1437" s="26">
        <v>0</v>
      </c>
      <c r="R1437" s="26">
        <v>0</v>
      </c>
      <c r="S1437" s="26">
        <v>1140281.4974</v>
      </c>
      <c r="T1437" s="1">
        <v>103809.35740000001</v>
      </c>
      <c r="U1437" s="112">
        <v>195528.48054327999</v>
      </c>
      <c r="V1437" s="172"/>
    </row>
    <row r="1438" spans="1:22" ht="15" customHeight="1" x14ac:dyDescent="0.25">
      <c r="A1438" s="4">
        <f t="shared" si="91"/>
        <v>1409</v>
      </c>
      <c r="B1438" s="22">
        <f t="shared" si="91"/>
        <v>93</v>
      </c>
      <c r="C1438" s="2" t="s">
        <v>97</v>
      </c>
      <c r="D1438" s="2" t="s">
        <v>1062</v>
      </c>
      <c r="E1438" s="173" t="s">
        <v>1394</v>
      </c>
      <c r="F1438" s="24">
        <v>11906775.319999998</v>
      </c>
      <c r="G1438" s="26">
        <v>4786275.2192018395</v>
      </c>
      <c r="H1438" s="26">
        <v>1705546.6285494</v>
      </c>
      <c r="I1438" s="26">
        <v>1781916.7351927198</v>
      </c>
      <c r="J1438" s="26">
        <v>1115592.5413768801</v>
      </c>
      <c r="K1438" s="26">
        <v>682560.24163362011</v>
      </c>
      <c r="L1438" s="26"/>
      <c r="M1438" s="26">
        <v>183662.48366172001</v>
      </c>
      <c r="N1438" s="26">
        <v>0</v>
      </c>
      <c r="O1438" s="26">
        <v>0</v>
      </c>
      <c r="P1438" s="26">
        <v>0</v>
      </c>
      <c r="Q1438" s="26">
        <v>0</v>
      </c>
      <c r="R1438" s="26">
        <v>0</v>
      </c>
      <c r="S1438" s="26">
        <v>1307885.5255</v>
      </c>
      <c r="T1438" s="1">
        <v>119067.75319999999</v>
      </c>
      <c r="U1438" s="112">
        <v>224268.19168382001</v>
      </c>
      <c r="V1438" s="172"/>
    </row>
    <row r="1439" spans="1:22" ht="15" customHeight="1" x14ac:dyDescent="0.25">
      <c r="A1439" s="4">
        <f t="shared" si="91"/>
        <v>1410</v>
      </c>
      <c r="B1439" s="22">
        <f t="shared" si="91"/>
        <v>94</v>
      </c>
      <c r="C1439" s="2" t="s">
        <v>97</v>
      </c>
      <c r="D1439" s="2" t="s">
        <v>1302</v>
      </c>
      <c r="E1439" s="173" t="s">
        <v>1394</v>
      </c>
      <c r="F1439" s="24">
        <v>992142.62</v>
      </c>
      <c r="G1439" s="26">
        <v>0</v>
      </c>
      <c r="H1439" s="26">
        <v>0</v>
      </c>
      <c r="I1439" s="26">
        <v>0</v>
      </c>
      <c r="J1439" s="26">
        <v>0</v>
      </c>
      <c r="K1439" s="26">
        <v>669928.42987307999</v>
      </c>
      <c r="L1439" s="26"/>
      <c r="M1439" s="26">
        <v>0</v>
      </c>
      <c r="N1439" s="26">
        <v>0</v>
      </c>
      <c r="O1439" s="26">
        <v>0</v>
      </c>
      <c r="P1439" s="26">
        <v>0</v>
      </c>
      <c r="Q1439" s="26">
        <v>0</v>
      </c>
      <c r="R1439" s="26">
        <v>0</v>
      </c>
      <c r="S1439" s="26">
        <v>297642.78599999996</v>
      </c>
      <c r="T1439" s="1">
        <v>9921.4261999999999</v>
      </c>
      <c r="U1439" s="112">
        <v>14649.977926920003</v>
      </c>
      <c r="V1439" s="172"/>
    </row>
    <row r="1440" spans="1:22" ht="15" customHeight="1" x14ac:dyDescent="0.25">
      <c r="A1440" s="4">
        <f t="shared" si="91"/>
        <v>1411</v>
      </c>
      <c r="B1440" s="22">
        <f t="shared" si="91"/>
        <v>95</v>
      </c>
      <c r="C1440" s="2" t="s">
        <v>97</v>
      </c>
      <c r="D1440" s="2" t="s">
        <v>1063</v>
      </c>
      <c r="E1440" s="173" t="s">
        <v>1394</v>
      </c>
      <c r="F1440" s="24">
        <v>4739354.9399999995</v>
      </c>
      <c r="G1440" s="26">
        <v>1137997.5116546398</v>
      </c>
      <c r="H1440" s="26">
        <v>406874.35677714</v>
      </c>
      <c r="I1440" s="26">
        <v>156910.77651564003</v>
      </c>
      <c r="J1440" s="26">
        <v>0</v>
      </c>
      <c r="K1440" s="26">
        <v>0</v>
      </c>
      <c r="L1440" s="26"/>
      <c r="M1440" s="26">
        <v>283035.71828532004</v>
      </c>
      <c r="N1440" s="26">
        <v>0</v>
      </c>
      <c r="O1440" s="26">
        <v>0</v>
      </c>
      <c r="P1440" s="26">
        <v>0</v>
      </c>
      <c r="Q1440" s="26">
        <v>0</v>
      </c>
      <c r="R1440" s="26">
        <v>2193945.7896711603</v>
      </c>
      <c r="S1440" s="26">
        <v>421816.12910000002</v>
      </c>
      <c r="T1440" s="1">
        <v>47393.549399999996</v>
      </c>
      <c r="U1440" s="112">
        <v>91381.108596099992</v>
      </c>
      <c r="V1440" s="172"/>
    </row>
    <row r="1441" spans="1:22" ht="15" customHeight="1" x14ac:dyDescent="0.25">
      <c r="A1441" s="4">
        <f t="shared" si="91"/>
        <v>1412</v>
      </c>
      <c r="B1441" s="22">
        <f t="shared" si="91"/>
        <v>96</v>
      </c>
      <c r="C1441" s="2" t="s">
        <v>97</v>
      </c>
      <c r="D1441" s="2" t="s">
        <v>1064</v>
      </c>
      <c r="E1441" s="173" t="s">
        <v>1394</v>
      </c>
      <c r="F1441" s="24">
        <v>42587143.969999999</v>
      </c>
      <c r="G1441" s="26">
        <v>7066614.7537494609</v>
      </c>
      <c r="H1441" s="26">
        <v>4299926.4446779201</v>
      </c>
      <c r="I1441" s="26">
        <v>2026161.64019976</v>
      </c>
      <c r="J1441" s="26">
        <v>1726716.820332</v>
      </c>
      <c r="K1441" s="26">
        <v>927837.09472608019</v>
      </c>
      <c r="L1441" s="26"/>
      <c r="M1441" s="26">
        <v>721134.15164699999</v>
      </c>
      <c r="N1441" s="26">
        <v>0</v>
      </c>
      <c r="O1441" s="26">
        <v>20442556.221607797</v>
      </c>
      <c r="P1441" s="26">
        <v>0</v>
      </c>
      <c r="Q1441" s="26">
        <v>0</v>
      </c>
      <c r="R1441" s="26">
        <v>0</v>
      </c>
      <c r="S1441" s="26">
        <v>4136597.3545999997</v>
      </c>
      <c r="T1441" s="1">
        <v>425871.43969999999</v>
      </c>
      <c r="U1441" s="112">
        <v>813728.04875998001</v>
      </c>
      <c r="V1441" s="172"/>
    </row>
    <row r="1442" spans="1:22" ht="15" customHeight="1" x14ac:dyDescent="0.25">
      <c r="A1442" s="4">
        <f t="shared" si="91"/>
        <v>1413</v>
      </c>
      <c r="B1442" s="22">
        <f t="shared" si="91"/>
        <v>97</v>
      </c>
      <c r="C1442" s="2" t="s">
        <v>97</v>
      </c>
      <c r="D1442" s="2" t="s">
        <v>1065</v>
      </c>
      <c r="E1442" s="173" t="s">
        <v>1394</v>
      </c>
      <c r="F1442" s="24">
        <v>12397065.799999999</v>
      </c>
      <c r="G1442" s="26">
        <v>1891753.0020916802</v>
      </c>
      <c r="H1442" s="26">
        <v>676368.60146393999</v>
      </c>
      <c r="I1442" s="26">
        <v>260841.02057243997</v>
      </c>
      <c r="J1442" s="26">
        <v>0</v>
      </c>
      <c r="K1442" s="26">
        <v>0</v>
      </c>
      <c r="L1442" s="26"/>
      <c r="M1442" s="26">
        <v>470505.130725</v>
      </c>
      <c r="N1442" s="26">
        <v>0</v>
      </c>
      <c r="O1442" s="26">
        <v>0</v>
      </c>
      <c r="P1442" s="26">
        <v>0</v>
      </c>
      <c r="Q1442" s="26">
        <v>3935481.6832841998</v>
      </c>
      <c r="R1442" s="26">
        <v>3647111.2525553997</v>
      </c>
      <c r="S1442" s="26">
        <v>1153065.8239</v>
      </c>
      <c r="T1442" s="1">
        <v>123970.658</v>
      </c>
      <c r="U1442" s="112">
        <v>237968.62740733998</v>
      </c>
      <c r="V1442" s="172"/>
    </row>
    <row r="1443" spans="1:22" ht="15" customHeight="1" x14ac:dyDescent="0.25">
      <c r="A1443" s="4">
        <f t="shared" ref="A1443:B1458" si="92">A1442+1</f>
        <v>1414</v>
      </c>
      <c r="B1443" s="22">
        <f t="shared" si="92"/>
        <v>98</v>
      </c>
      <c r="C1443" s="2" t="s">
        <v>97</v>
      </c>
      <c r="D1443" s="2" t="s">
        <v>1066</v>
      </c>
      <c r="E1443" s="173" t="s">
        <v>1394</v>
      </c>
      <c r="F1443" s="24">
        <v>2379495.46</v>
      </c>
      <c r="G1443" s="26">
        <v>0</v>
      </c>
      <c r="H1443" s="26">
        <v>0</v>
      </c>
      <c r="I1443" s="26">
        <v>0</v>
      </c>
      <c r="J1443" s="26">
        <v>0</v>
      </c>
      <c r="K1443" s="26">
        <v>0</v>
      </c>
      <c r="L1443" s="26"/>
      <c r="M1443" s="26">
        <v>0</v>
      </c>
      <c r="N1443" s="26">
        <v>0</v>
      </c>
      <c r="O1443" s="26">
        <v>0</v>
      </c>
      <c r="P1443" s="26">
        <v>0</v>
      </c>
      <c r="Q1443" s="26">
        <v>0</v>
      </c>
      <c r="R1443" s="26">
        <v>2072431.0888688401</v>
      </c>
      <c r="S1443" s="26">
        <v>237949.546</v>
      </c>
      <c r="T1443" s="1">
        <v>23794.954600000001</v>
      </c>
      <c r="U1443" s="112">
        <v>45319.870531160006</v>
      </c>
      <c r="V1443" s="172"/>
    </row>
    <row r="1444" spans="1:22" ht="15" customHeight="1" x14ac:dyDescent="0.25">
      <c r="A1444" s="4">
        <f t="shared" si="92"/>
        <v>1415</v>
      </c>
      <c r="B1444" s="22">
        <f t="shared" si="92"/>
        <v>99</v>
      </c>
      <c r="C1444" s="2" t="s">
        <v>97</v>
      </c>
      <c r="D1444" s="2" t="s">
        <v>1067</v>
      </c>
      <c r="E1444" s="173" t="s">
        <v>1394</v>
      </c>
      <c r="F1444" s="24">
        <v>2398673.34</v>
      </c>
      <c r="G1444" s="26">
        <v>0</v>
      </c>
      <c r="H1444" s="26">
        <v>0</v>
      </c>
      <c r="I1444" s="26">
        <v>0</v>
      </c>
      <c r="J1444" s="26">
        <v>0</v>
      </c>
      <c r="K1444" s="26">
        <v>0</v>
      </c>
      <c r="L1444" s="26"/>
      <c r="M1444" s="26">
        <v>0</v>
      </c>
      <c r="N1444" s="26">
        <v>0</v>
      </c>
      <c r="O1444" s="26">
        <v>0</v>
      </c>
      <c r="P1444" s="26">
        <v>0</v>
      </c>
      <c r="Q1444" s="26">
        <v>0</v>
      </c>
      <c r="R1444" s="26">
        <v>2089134.1401663602</v>
      </c>
      <c r="S1444" s="26">
        <v>239867.334</v>
      </c>
      <c r="T1444" s="1">
        <v>23986.733399999997</v>
      </c>
      <c r="U1444" s="112">
        <v>45685.132433640007</v>
      </c>
      <c r="V1444" s="172"/>
    </row>
    <row r="1445" spans="1:22" ht="15" customHeight="1" x14ac:dyDescent="0.25">
      <c r="A1445" s="4">
        <f t="shared" si="92"/>
        <v>1416</v>
      </c>
      <c r="B1445" s="22">
        <f t="shared" si="92"/>
        <v>100</v>
      </c>
      <c r="C1445" s="2" t="s">
        <v>97</v>
      </c>
      <c r="D1445" s="2" t="s">
        <v>1068</v>
      </c>
      <c r="E1445" s="173" t="s">
        <v>1394</v>
      </c>
      <c r="F1445" s="24">
        <v>4686948.9400000013</v>
      </c>
      <c r="G1445" s="26">
        <v>1066304.1041725802</v>
      </c>
      <c r="H1445" s="26">
        <v>381241.43153669999</v>
      </c>
      <c r="I1445" s="26">
        <v>0</v>
      </c>
      <c r="J1445" s="26">
        <v>569243.53324104007</v>
      </c>
      <c r="K1445" s="26">
        <v>0</v>
      </c>
      <c r="L1445" s="26"/>
      <c r="M1445" s="26">
        <v>265204.57781328005</v>
      </c>
      <c r="N1445" s="26">
        <v>0</v>
      </c>
      <c r="O1445" s="26">
        <v>0</v>
      </c>
      <c r="P1445" s="26">
        <v>0</v>
      </c>
      <c r="Q1445" s="26">
        <v>0</v>
      </c>
      <c r="R1445" s="26">
        <v>1828056.72525924</v>
      </c>
      <c r="S1445" s="26">
        <v>440150.60120000003</v>
      </c>
      <c r="T1445" s="1">
        <v>46869.489399999999</v>
      </c>
      <c r="U1445" s="112">
        <v>89878.477377159987</v>
      </c>
      <c r="V1445" s="172"/>
    </row>
    <row r="1446" spans="1:22" ht="15" customHeight="1" x14ac:dyDescent="0.25">
      <c r="A1446" s="4">
        <f t="shared" si="92"/>
        <v>1417</v>
      </c>
      <c r="B1446" s="22">
        <f t="shared" si="92"/>
        <v>101</v>
      </c>
      <c r="C1446" s="2" t="s">
        <v>97</v>
      </c>
      <c r="D1446" s="2" t="s">
        <v>1069</v>
      </c>
      <c r="E1446" s="173" t="s">
        <v>1394</v>
      </c>
      <c r="F1446" s="24">
        <v>2325317.9500000002</v>
      </c>
      <c r="G1446" s="26">
        <v>0</v>
      </c>
      <c r="H1446" s="26">
        <v>0</v>
      </c>
      <c r="I1446" s="26">
        <v>0</v>
      </c>
      <c r="J1446" s="26">
        <v>0</v>
      </c>
      <c r="K1446" s="26">
        <v>0</v>
      </c>
      <c r="L1446" s="26"/>
      <c r="M1446" s="26">
        <v>0</v>
      </c>
      <c r="N1446" s="26">
        <v>0</v>
      </c>
      <c r="O1446" s="26">
        <v>0</v>
      </c>
      <c r="P1446" s="26">
        <v>0</v>
      </c>
      <c r="Q1446" s="26">
        <v>0</v>
      </c>
      <c r="R1446" s="26">
        <v>2025244.9698243001</v>
      </c>
      <c r="S1446" s="26">
        <v>232531.79500000004</v>
      </c>
      <c r="T1446" s="1">
        <v>23253.179500000002</v>
      </c>
      <c r="U1446" s="112">
        <v>44288.005675700006</v>
      </c>
      <c r="V1446" s="172"/>
    </row>
    <row r="1447" spans="1:22" ht="15" customHeight="1" x14ac:dyDescent="0.25">
      <c r="A1447" s="4">
        <f t="shared" si="92"/>
        <v>1418</v>
      </c>
      <c r="B1447" s="22">
        <f t="shared" si="92"/>
        <v>102</v>
      </c>
      <c r="C1447" s="2" t="s">
        <v>97</v>
      </c>
      <c r="D1447" s="2" t="s">
        <v>1070</v>
      </c>
      <c r="E1447" s="173" t="s">
        <v>1394</v>
      </c>
      <c r="F1447" s="24">
        <v>12599972.830000002</v>
      </c>
      <c r="G1447" s="26">
        <v>1587435.0571006201</v>
      </c>
      <c r="H1447" s="26">
        <v>567564.17657016008</v>
      </c>
      <c r="I1447" s="26">
        <v>218880.67778514</v>
      </c>
      <c r="J1447" s="26">
        <v>0</v>
      </c>
      <c r="K1447" s="26">
        <v>0</v>
      </c>
      <c r="L1447" s="26"/>
      <c r="M1447" s="26">
        <v>394817.04897851998</v>
      </c>
      <c r="N1447" s="26">
        <v>0</v>
      </c>
      <c r="O1447" s="26">
        <v>1935133.9556976003</v>
      </c>
      <c r="P1447" s="26">
        <v>0</v>
      </c>
      <c r="Q1447" s="26">
        <v>3302398.12822248</v>
      </c>
      <c r="R1447" s="26">
        <v>3060416.5713752406</v>
      </c>
      <c r="S1447" s="26">
        <v>1165322.3601000002</v>
      </c>
      <c r="T1447" s="1">
        <v>125999.7283</v>
      </c>
      <c r="U1447" s="112">
        <v>242005.12587024004</v>
      </c>
      <c r="V1447" s="172"/>
    </row>
    <row r="1448" spans="1:22" ht="15" customHeight="1" x14ac:dyDescent="0.25">
      <c r="A1448" s="4">
        <f t="shared" si="92"/>
        <v>1419</v>
      </c>
      <c r="B1448" s="22">
        <f t="shared" si="92"/>
        <v>103</v>
      </c>
      <c r="C1448" s="2" t="s">
        <v>97</v>
      </c>
      <c r="D1448" s="2" t="s">
        <v>1071</v>
      </c>
      <c r="E1448" s="173" t="s">
        <v>1394</v>
      </c>
      <c r="F1448" s="24">
        <v>5128596.9600000009</v>
      </c>
      <c r="G1448" s="26">
        <v>1068686.66195928</v>
      </c>
      <c r="H1448" s="26">
        <v>382093.27680593997</v>
      </c>
      <c r="I1448" s="26">
        <v>147353.97246444001</v>
      </c>
      <c r="J1448" s="26">
        <v>570515.4541077601</v>
      </c>
      <c r="K1448" s="26">
        <v>0</v>
      </c>
      <c r="L1448" s="26"/>
      <c r="M1448" s="26">
        <v>265797.15162420005</v>
      </c>
      <c r="N1448" s="26">
        <v>0</v>
      </c>
      <c r="O1448" s="26">
        <v>0</v>
      </c>
      <c r="P1448" s="26">
        <v>0</v>
      </c>
      <c r="Q1448" s="26">
        <v>0</v>
      </c>
      <c r="R1448" s="26">
        <v>2060321.3792910001</v>
      </c>
      <c r="S1448" s="26">
        <v>484251.6237</v>
      </c>
      <c r="T1448" s="1">
        <v>51285.969600000004</v>
      </c>
      <c r="U1448" s="112">
        <v>98291.470447379979</v>
      </c>
      <c r="V1448" s="172"/>
    </row>
    <row r="1449" spans="1:22" ht="15" customHeight="1" x14ac:dyDescent="0.25">
      <c r="A1449" s="4">
        <f t="shared" si="92"/>
        <v>1420</v>
      </c>
      <c r="B1449" s="22">
        <f t="shared" si="92"/>
        <v>104</v>
      </c>
      <c r="C1449" s="2" t="s">
        <v>97</v>
      </c>
      <c r="D1449" s="2" t="s">
        <v>1312</v>
      </c>
      <c r="E1449" s="173" t="s">
        <v>1394</v>
      </c>
      <c r="F1449" s="24">
        <v>10345989.789999999</v>
      </c>
      <c r="G1449" s="26">
        <v>0</v>
      </c>
      <c r="H1449" s="26">
        <v>0</v>
      </c>
      <c r="I1449" s="26">
        <v>0</v>
      </c>
      <c r="J1449" s="26">
        <v>0</v>
      </c>
      <c r="K1449" s="26">
        <v>0</v>
      </c>
      <c r="L1449" s="26"/>
      <c r="M1449" s="26">
        <v>0</v>
      </c>
      <c r="N1449" s="26">
        <v>0</v>
      </c>
      <c r="O1449" s="26">
        <v>0</v>
      </c>
      <c r="P1449" s="26">
        <v>0</v>
      </c>
      <c r="Q1449" s="26">
        <v>0</v>
      </c>
      <c r="R1449" s="26">
        <v>9010881.1915596593</v>
      </c>
      <c r="S1449" s="26">
        <v>1034598.9789999999</v>
      </c>
      <c r="T1449" s="1">
        <v>103459.8979</v>
      </c>
      <c r="U1449" s="112">
        <v>197049.72154033999</v>
      </c>
      <c r="V1449" s="172"/>
    </row>
    <row r="1450" spans="1:22" ht="15" customHeight="1" x14ac:dyDescent="0.25">
      <c r="A1450" s="4">
        <f t="shared" si="92"/>
        <v>1421</v>
      </c>
      <c r="B1450" s="22">
        <f t="shared" si="92"/>
        <v>105</v>
      </c>
      <c r="C1450" s="2" t="s">
        <v>97</v>
      </c>
      <c r="D1450" s="2" t="s">
        <v>1313</v>
      </c>
      <c r="E1450" s="173" t="s">
        <v>1394</v>
      </c>
      <c r="F1450" s="24">
        <v>10099209.02</v>
      </c>
      <c r="G1450" s="26">
        <v>0</v>
      </c>
      <c r="H1450" s="26">
        <v>0</v>
      </c>
      <c r="I1450" s="26">
        <v>0</v>
      </c>
      <c r="J1450" s="26">
        <v>0</v>
      </c>
      <c r="K1450" s="26">
        <v>0</v>
      </c>
      <c r="L1450" s="26"/>
      <c r="M1450" s="26">
        <v>0</v>
      </c>
      <c r="N1450" s="26">
        <v>0</v>
      </c>
      <c r="O1450" s="26">
        <v>0</v>
      </c>
      <c r="P1450" s="26">
        <v>0</v>
      </c>
      <c r="Q1450" s="26">
        <v>0</v>
      </c>
      <c r="R1450" s="26">
        <v>8795946.4928050786</v>
      </c>
      <c r="S1450" s="26">
        <v>1009920.902</v>
      </c>
      <c r="T1450" s="1">
        <v>100992.09019999999</v>
      </c>
      <c r="U1450" s="112">
        <v>192349.53499492002</v>
      </c>
      <c r="V1450" s="172"/>
    </row>
    <row r="1451" spans="1:22" x14ac:dyDescent="0.25">
      <c r="A1451" s="4">
        <f t="shared" si="92"/>
        <v>1422</v>
      </c>
      <c r="B1451" s="22">
        <f t="shared" si="92"/>
        <v>106</v>
      </c>
      <c r="C1451" s="2" t="s">
        <v>97</v>
      </c>
      <c r="D1451" s="2" t="s">
        <v>126</v>
      </c>
      <c r="E1451" s="173" t="s">
        <v>1394</v>
      </c>
      <c r="F1451" s="24">
        <v>6826036.4299999997</v>
      </c>
      <c r="G1451" s="26">
        <v>6078762.9178621797</v>
      </c>
      <c r="H1451" s="26">
        <v>0</v>
      </c>
      <c r="I1451" s="26">
        <v>0</v>
      </c>
      <c r="J1451" s="26">
        <v>0</v>
      </c>
      <c r="K1451" s="26">
        <v>0</v>
      </c>
      <c r="L1451" s="26"/>
      <c r="M1451" s="26">
        <v>0</v>
      </c>
      <c r="N1451" s="26">
        <v>0</v>
      </c>
      <c r="O1451" s="26">
        <v>0</v>
      </c>
      <c r="P1451" s="26">
        <v>0</v>
      </c>
      <c r="Q1451" s="26">
        <v>0</v>
      </c>
      <c r="R1451" s="26">
        <v>0</v>
      </c>
      <c r="S1451" s="26">
        <v>546082.91440000001</v>
      </c>
      <c r="T1451" s="1">
        <v>68260.364300000001</v>
      </c>
      <c r="U1451" s="112">
        <v>132930.23343781999</v>
      </c>
      <c r="V1451" s="172"/>
    </row>
    <row r="1452" spans="1:22" ht="15" customHeight="1" x14ac:dyDescent="0.25">
      <c r="A1452" s="4">
        <f t="shared" si="92"/>
        <v>1423</v>
      </c>
      <c r="B1452" s="22">
        <f t="shared" si="92"/>
        <v>107</v>
      </c>
      <c r="C1452" s="2" t="s">
        <v>97</v>
      </c>
      <c r="D1452" s="2" t="s">
        <v>137</v>
      </c>
      <c r="E1452" s="173" t="s">
        <v>1394</v>
      </c>
      <c r="F1452" s="24">
        <v>6461750.4299999997</v>
      </c>
      <c r="G1452" s="26">
        <v>5754356.7634261791</v>
      </c>
      <c r="H1452" s="26">
        <v>0</v>
      </c>
      <c r="I1452" s="26">
        <v>0</v>
      </c>
      <c r="J1452" s="26">
        <v>0</v>
      </c>
      <c r="K1452" s="26">
        <v>0</v>
      </c>
      <c r="L1452" s="26"/>
      <c r="M1452" s="26">
        <v>0</v>
      </c>
      <c r="N1452" s="26">
        <v>0</v>
      </c>
      <c r="O1452" s="26">
        <v>0</v>
      </c>
      <c r="P1452" s="26">
        <v>0</v>
      </c>
      <c r="Q1452" s="26">
        <v>0</v>
      </c>
      <c r="R1452" s="26">
        <v>0</v>
      </c>
      <c r="S1452" s="26">
        <v>516940.0344</v>
      </c>
      <c r="T1452" s="1">
        <v>64617.504300000001</v>
      </c>
      <c r="U1452" s="112">
        <v>125836.12787381999</v>
      </c>
      <c r="V1452" s="172"/>
    </row>
    <row r="1453" spans="1:22" ht="15" customHeight="1" x14ac:dyDescent="0.25">
      <c r="A1453" s="4">
        <f t="shared" si="92"/>
        <v>1424</v>
      </c>
      <c r="B1453" s="22">
        <f t="shared" si="92"/>
        <v>108</v>
      </c>
      <c r="C1453" s="2" t="s">
        <v>97</v>
      </c>
      <c r="D1453" s="2" t="s">
        <v>1073</v>
      </c>
      <c r="E1453" s="173" t="s">
        <v>1394</v>
      </c>
      <c r="F1453" s="24">
        <v>4462270.169999999</v>
      </c>
      <c r="G1453" s="26">
        <v>1138647.3017610598</v>
      </c>
      <c r="H1453" s="26">
        <v>407106.68375663995</v>
      </c>
      <c r="I1453" s="26">
        <v>157000.37155361997</v>
      </c>
      <c r="J1453" s="26">
        <v>0</v>
      </c>
      <c r="K1453" s="26">
        <v>0</v>
      </c>
      <c r="L1453" s="26"/>
      <c r="M1453" s="26">
        <v>283197.32409360004</v>
      </c>
      <c r="N1453" s="26">
        <v>0</v>
      </c>
      <c r="O1453" s="26">
        <v>0</v>
      </c>
      <c r="P1453" s="26">
        <v>0</v>
      </c>
      <c r="Q1453" s="26">
        <v>0</v>
      </c>
      <c r="R1453" s="26">
        <v>1951513.50541938</v>
      </c>
      <c r="S1453" s="26">
        <v>394077.89280000003</v>
      </c>
      <c r="T1453" s="1">
        <v>44622.701699999998</v>
      </c>
      <c r="U1453" s="112">
        <v>86104.388915699994</v>
      </c>
      <c r="V1453" s="172"/>
    </row>
    <row r="1454" spans="1:22" ht="15" customHeight="1" x14ac:dyDescent="0.25">
      <c r="A1454" s="4">
        <f t="shared" si="92"/>
        <v>1425</v>
      </c>
      <c r="B1454" s="22">
        <f t="shared" si="92"/>
        <v>109</v>
      </c>
      <c r="C1454" s="2" t="s">
        <v>97</v>
      </c>
      <c r="D1454" s="2" t="s">
        <v>1074</v>
      </c>
      <c r="E1454" s="173" t="s">
        <v>1394</v>
      </c>
      <c r="F1454" s="24">
        <v>4703328.72</v>
      </c>
      <c r="G1454" s="26">
        <v>1199944.08535092</v>
      </c>
      <c r="H1454" s="26">
        <v>429022.44700139994</v>
      </c>
      <c r="I1454" s="26">
        <v>165452.1701364</v>
      </c>
      <c r="J1454" s="26">
        <v>0</v>
      </c>
      <c r="K1454" s="26">
        <v>0</v>
      </c>
      <c r="L1454" s="26"/>
      <c r="M1454" s="26">
        <v>298442.68532064004</v>
      </c>
      <c r="N1454" s="26">
        <v>0</v>
      </c>
      <c r="O1454" s="26">
        <v>0</v>
      </c>
      <c r="P1454" s="26">
        <v>0</v>
      </c>
      <c r="Q1454" s="26">
        <v>0</v>
      </c>
      <c r="R1454" s="26">
        <v>2057301.97338288</v>
      </c>
      <c r="S1454" s="26">
        <v>415376.4044</v>
      </c>
      <c r="T1454" s="1">
        <v>47033.287200000006</v>
      </c>
      <c r="U1454" s="112">
        <v>90755.667207760009</v>
      </c>
      <c r="V1454" s="172"/>
    </row>
    <row r="1455" spans="1:22" ht="15" customHeight="1" x14ac:dyDescent="0.25">
      <c r="A1455" s="4">
        <f t="shared" si="92"/>
        <v>1426</v>
      </c>
      <c r="B1455" s="22">
        <f t="shared" si="92"/>
        <v>110</v>
      </c>
      <c r="C1455" s="2" t="s">
        <v>97</v>
      </c>
      <c r="D1455" s="2" t="s">
        <v>1075</v>
      </c>
      <c r="E1455" s="173" t="s">
        <v>1394</v>
      </c>
      <c r="F1455" s="24">
        <v>2409221.1799999997</v>
      </c>
      <c r="G1455" s="26">
        <v>0</v>
      </c>
      <c r="H1455" s="26">
        <v>0</v>
      </c>
      <c r="I1455" s="26">
        <v>0</v>
      </c>
      <c r="J1455" s="26">
        <v>0</v>
      </c>
      <c r="K1455" s="26">
        <v>0</v>
      </c>
      <c r="L1455" s="26"/>
      <c r="M1455" s="26">
        <v>0</v>
      </c>
      <c r="N1455" s="26">
        <v>0</v>
      </c>
      <c r="O1455" s="26">
        <v>0</v>
      </c>
      <c r="P1455" s="26">
        <v>0</v>
      </c>
      <c r="Q1455" s="26">
        <v>0</v>
      </c>
      <c r="R1455" s="26">
        <v>2098320.82360572</v>
      </c>
      <c r="S1455" s="26">
        <v>240922.11800000002</v>
      </c>
      <c r="T1455" s="1">
        <v>24092.211800000001</v>
      </c>
      <c r="U1455" s="112">
        <v>45886.026594279996</v>
      </c>
      <c r="V1455" s="172"/>
    </row>
    <row r="1456" spans="1:22" ht="15" customHeight="1" x14ac:dyDescent="0.25">
      <c r="A1456" s="4">
        <f t="shared" si="92"/>
        <v>1427</v>
      </c>
      <c r="B1456" s="22">
        <f t="shared" si="92"/>
        <v>111</v>
      </c>
      <c r="C1456" s="2" t="s">
        <v>97</v>
      </c>
      <c r="D1456" s="2" t="s">
        <v>1076</v>
      </c>
      <c r="E1456" s="173" t="s">
        <v>1394</v>
      </c>
      <c r="F1456" s="24">
        <v>4746596.8000000007</v>
      </c>
      <c r="G1456" s="26">
        <v>1090996.0925954999</v>
      </c>
      <c r="H1456" s="26">
        <v>390069.69127643993</v>
      </c>
      <c r="I1456" s="26">
        <v>150430.06876842002</v>
      </c>
      <c r="J1456" s="26">
        <v>0</v>
      </c>
      <c r="K1456" s="26">
        <v>137063.08923804</v>
      </c>
      <c r="L1456" s="26"/>
      <c r="M1456" s="26">
        <v>271345.80951408</v>
      </c>
      <c r="N1456" s="26">
        <v>0</v>
      </c>
      <c r="O1456" s="26">
        <v>0</v>
      </c>
      <c r="P1456" s="26">
        <v>0</v>
      </c>
      <c r="Q1456" s="26">
        <v>0</v>
      </c>
      <c r="R1456" s="26">
        <v>2103331.7355111605</v>
      </c>
      <c r="S1456" s="26">
        <v>465290.15460000001</v>
      </c>
      <c r="T1456" s="1">
        <v>47465.968000000001</v>
      </c>
      <c r="U1456" s="112">
        <v>90604.190496359995</v>
      </c>
      <c r="V1456" s="172"/>
    </row>
    <row r="1457" spans="1:22" ht="15" customHeight="1" x14ac:dyDescent="0.25">
      <c r="A1457" s="4">
        <f t="shared" si="92"/>
        <v>1428</v>
      </c>
      <c r="B1457" s="22">
        <f t="shared" si="92"/>
        <v>112</v>
      </c>
      <c r="C1457" s="2" t="s">
        <v>97</v>
      </c>
      <c r="D1457" s="2" t="s">
        <v>1077</v>
      </c>
      <c r="E1457" s="173" t="s">
        <v>1394</v>
      </c>
      <c r="F1457" s="24">
        <v>3436295.8299999996</v>
      </c>
      <c r="G1457" s="26">
        <v>915336.41057039995</v>
      </c>
      <c r="H1457" s="26">
        <v>0</v>
      </c>
      <c r="I1457" s="26">
        <v>126209.54350116001</v>
      </c>
      <c r="J1457" s="26">
        <v>0</v>
      </c>
      <c r="K1457" s="26">
        <v>0</v>
      </c>
      <c r="L1457" s="26"/>
      <c r="M1457" s="26">
        <v>227656.81905035998</v>
      </c>
      <c r="N1457" s="26">
        <v>0</v>
      </c>
      <c r="O1457" s="26">
        <v>0</v>
      </c>
      <c r="P1457" s="26">
        <v>0</v>
      </c>
      <c r="Q1457" s="26">
        <v>0</v>
      </c>
      <c r="R1457" s="26">
        <v>1764677.3678410798</v>
      </c>
      <c r="S1457" s="26">
        <v>301707.91670000006</v>
      </c>
      <c r="T1457" s="1">
        <v>34362.958299999998</v>
      </c>
      <c r="U1457" s="112">
        <v>66344.814037000004</v>
      </c>
      <c r="V1457" s="172"/>
    </row>
    <row r="1458" spans="1:22" ht="15" customHeight="1" x14ac:dyDescent="0.25">
      <c r="A1458" s="4">
        <f t="shared" si="92"/>
        <v>1429</v>
      </c>
      <c r="B1458" s="22">
        <f t="shared" si="92"/>
        <v>113</v>
      </c>
      <c r="C1458" s="2" t="s">
        <v>97</v>
      </c>
      <c r="D1458" s="2" t="s">
        <v>1078</v>
      </c>
      <c r="E1458" s="173" t="s">
        <v>1394</v>
      </c>
      <c r="F1458" s="24">
        <v>2382372.14</v>
      </c>
      <c r="G1458" s="26">
        <v>0</v>
      </c>
      <c r="H1458" s="26">
        <v>0</v>
      </c>
      <c r="I1458" s="26">
        <v>0</v>
      </c>
      <c r="J1458" s="26">
        <v>0</v>
      </c>
      <c r="K1458" s="26">
        <v>0</v>
      </c>
      <c r="L1458" s="26"/>
      <c r="M1458" s="26">
        <v>0</v>
      </c>
      <c r="N1458" s="26">
        <v>0</v>
      </c>
      <c r="O1458" s="26">
        <v>0</v>
      </c>
      <c r="P1458" s="26">
        <v>0</v>
      </c>
      <c r="Q1458" s="26">
        <v>0</v>
      </c>
      <c r="R1458" s="26">
        <v>2074936.5448215599</v>
      </c>
      <c r="S1458" s="26">
        <v>238237.21400000004</v>
      </c>
      <c r="T1458" s="1">
        <v>23823.721400000002</v>
      </c>
      <c r="U1458" s="112">
        <v>45374.65977844</v>
      </c>
      <c r="V1458" s="172"/>
    </row>
    <row r="1459" spans="1:22" ht="15" customHeight="1" x14ac:dyDescent="0.25">
      <c r="A1459" s="4">
        <f t="shared" ref="A1459:B1474" si="93">A1458+1</f>
        <v>1430</v>
      </c>
      <c r="B1459" s="22">
        <f t="shared" si="93"/>
        <v>114</v>
      </c>
      <c r="C1459" s="2" t="s">
        <v>97</v>
      </c>
      <c r="D1459" s="2" t="s">
        <v>1079</v>
      </c>
      <c r="E1459" s="173" t="s">
        <v>1394</v>
      </c>
      <c r="F1459" s="24">
        <v>954929.71</v>
      </c>
      <c r="G1459" s="26">
        <v>0</v>
      </c>
      <c r="H1459" s="26">
        <v>0</v>
      </c>
      <c r="I1459" s="26">
        <v>0</v>
      </c>
      <c r="J1459" s="26">
        <v>0</v>
      </c>
      <c r="K1459" s="26">
        <v>844877.02072199993</v>
      </c>
      <c r="L1459" s="26"/>
      <c r="M1459" s="26">
        <v>0</v>
      </c>
      <c r="N1459" s="26">
        <v>0</v>
      </c>
      <c r="O1459" s="26">
        <v>0</v>
      </c>
      <c r="P1459" s="26">
        <v>0</v>
      </c>
      <c r="Q1459" s="26">
        <v>0</v>
      </c>
      <c r="R1459" s="26">
        <v>0</v>
      </c>
      <c r="S1459" s="26">
        <v>87397.79</v>
      </c>
      <c r="T1459" s="26">
        <v>4179.1499999999996</v>
      </c>
      <c r="U1459" s="112">
        <v>18475.749277999999</v>
      </c>
      <c r="V1459" s="172"/>
    </row>
    <row r="1460" spans="1:22" ht="15" customHeight="1" x14ac:dyDescent="0.25">
      <c r="A1460" s="4">
        <f t="shared" si="93"/>
        <v>1431</v>
      </c>
      <c r="B1460" s="22">
        <f t="shared" si="93"/>
        <v>115</v>
      </c>
      <c r="C1460" s="2" t="s">
        <v>97</v>
      </c>
      <c r="D1460" s="2" t="s">
        <v>1080</v>
      </c>
      <c r="E1460" s="173" t="s">
        <v>1394</v>
      </c>
      <c r="F1460" s="24">
        <v>400169.07</v>
      </c>
      <c r="G1460" s="26">
        <v>0</v>
      </c>
      <c r="H1460" s="26">
        <v>0</v>
      </c>
      <c r="I1460" s="26">
        <v>0</v>
      </c>
      <c r="J1460" s="26">
        <v>0</v>
      </c>
      <c r="K1460" s="26">
        <v>349003.70580600004</v>
      </c>
      <c r="L1460" s="26"/>
      <c r="M1460" s="26">
        <v>0</v>
      </c>
      <c r="N1460" s="26">
        <v>0</v>
      </c>
      <c r="O1460" s="26">
        <v>0</v>
      </c>
      <c r="P1460" s="26">
        <v>0</v>
      </c>
      <c r="Q1460" s="26">
        <v>0</v>
      </c>
      <c r="R1460" s="26">
        <v>0</v>
      </c>
      <c r="S1460" s="26">
        <v>39340.75</v>
      </c>
      <c r="T1460" s="1">
        <v>4192.6099999999997</v>
      </c>
      <c r="U1460" s="112">
        <v>7632.004194000001</v>
      </c>
      <c r="V1460" s="172"/>
    </row>
    <row r="1461" spans="1:22" ht="15" customHeight="1" x14ac:dyDescent="0.25">
      <c r="A1461" s="4">
        <f t="shared" si="93"/>
        <v>1432</v>
      </c>
      <c r="B1461" s="22">
        <f t="shared" si="93"/>
        <v>116</v>
      </c>
      <c r="C1461" s="2" t="s">
        <v>97</v>
      </c>
      <c r="D1461" s="2" t="s">
        <v>469</v>
      </c>
      <c r="E1461" s="173" t="s">
        <v>1394</v>
      </c>
      <c r="F1461" s="24">
        <v>6381512.8399999999</v>
      </c>
      <c r="G1461" s="26">
        <v>5682903.1033538394</v>
      </c>
      <c r="H1461" s="26">
        <v>0</v>
      </c>
      <c r="I1461" s="26">
        <v>0</v>
      </c>
      <c r="J1461" s="26">
        <v>0</v>
      </c>
      <c r="K1461" s="26">
        <v>0</v>
      </c>
      <c r="L1461" s="26"/>
      <c r="M1461" s="26">
        <v>0</v>
      </c>
      <c r="N1461" s="26">
        <v>0</v>
      </c>
      <c r="O1461" s="26">
        <v>0</v>
      </c>
      <c r="P1461" s="26">
        <v>0</v>
      </c>
      <c r="Q1461" s="26">
        <v>0</v>
      </c>
      <c r="R1461" s="26">
        <v>0</v>
      </c>
      <c r="S1461" s="26">
        <v>510521.02720000001</v>
      </c>
      <c r="T1461" s="1">
        <v>63815.128400000001</v>
      </c>
      <c r="U1461" s="112">
        <v>124273.58104615999</v>
      </c>
      <c r="V1461" s="172"/>
    </row>
    <row r="1462" spans="1:22" ht="15" customHeight="1" x14ac:dyDescent="0.25">
      <c r="A1462" s="4">
        <f t="shared" si="93"/>
        <v>1433</v>
      </c>
      <c r="B1462" s="22">
        <f t="shared" si="93"/>
        <v>117</v>
      </c>
      <c r="C1462" s="2" t="s">
        <v>97</v>
      </c>
      <c r="D1462" s="2" t="s">
        <v>1082</v>
      </c>
      <c r="E1462" s="173" t="s">
        <v>1394</v>
      </c>
      <c r="F1462" s="24">
        <v>2429357.9500000002</v>
      </c>
      <c r="G1462" s="26">
        <v>0</v>
      </c>
      <c r="H1462" s="26">
        <v>0</v>
      </c>
      <c r="I1462" s="26">
        <v>0</v>
      </c>
      <c r="J1462" s="26">
        <v>0</v>
      </c>
      <c r="K1462" s="26">
        <v>0</v>
      </c>
      <c r="L1462" s="26"/>
      <c r="M1462" s="26">
        <v>0</v>
      </c>
      <c r="N1462" s="26">
        <v>0</v>
      </c>
      <c r="O1462" s="26">
        <v>0</v>
      </c>
      <c r="P1462" s="26">
        <v>0</v>
      </c>
      <c r="Q1462" s="26">
        <v>0</v>
      </c>
      <c r="R1462" s="26">
        <v>2115859.0239843004</v>
      </c>
      <c r="S1462" s="26">
        <v>242935.79500000004</v>
      </c>
      <c r="T1462" s="1">
        <v>24293.579500000003</v>
      </c>
      <c r="U1462" s="112">
        <v>46269.551515700005</v>
      </c>
      <c r="V1462" s="172"/>
    </row>
    <row r="1463" spans="1:22" ht="15" customHeight="1" x14ac:dyDescent="0.25">
      <c r="A1463" s="4">
        <f t="shared" si="93"/>
        <v>1434</v>
      </c>
      <c r="B1463" s="22">
        <f t="shared" si="93"/>
        <v>118</v>
      </c>
      <c r="C1463" s="2" t="s">
        <v>97</v>
      </c>
      <c r="D1463" s="2" t="s">
        <v>1083</v>
      </c>
      <c r="E1463" s="173" t="s">
        <v>1394</v>
      </c>
      <c r="F1463" s="24">
        <v>1356304.75</v>
      </c>
      <c r="G1463" s="26">
        <v>0</v>
      </c>
      <c r="H1463" s="26">
        <v>0</v>
      </c>
      <c r="I1463" s="26">
        <v>0</v>
      </c>
      <c r="J1463" s="26">
        <v>0</v>
      </c>
      <c r="K1463" s="26">
        <v>1233556.6347719999</v>
      </c>
      <c r="L1463" s="26"/>
      <c r="M1463" s="26">
        <v>0</v>
      </c>
      <c r="N1463" s="26">
        <v>0</v>
      </c>
      <c r="O1463" s="26">
        <v>0</v>
      </c>
      <c r="P1463" s="26">
        <v>0</v>
      </c>
      <c r="Q1463" s="26">
        <v>0</v>
      </c>
      <c r="R1463" s="26">
        <v>0</v>
      </c>
      <c r="S1463" s="26">
        <v>91274.52</v>
      </c>
      <c r="T1463" s="26">
        <v>4498.21</v>
      </c>
      <c r="U1463" s="112">
        <v>26975.385228000003</v>
      </c>
      <c r="V1463" s="172"/>
    </row>
    <row r="1464" spans="1:22" ht="15" customHeight="1" x14ac:dyDescent="0.25">
      <c r="A1464" s="4">
        <f t="shared" si="93"/>
        <v>1435</v>
      </c>
      <c r="B1464" s="22">
        <f t="shared" si="93"/>
        <v>119</v>
      </c>
      <c r="C1464" s="2" t="s">
        <v>97</v>
      </c>
      <c r="D1464" s="2" t="s">
        <v>1084</v>
      </c>
      <c r="E1464" s="173" t="s">
        <v>1394</v>
      </c>
      <c r="F1464" s="24">
        <v>25875618.41</v>
      </c>
      <c r="G1464" s="26">
        <v>5945419.54417866</v>
      </c>
      <c r="H1464" s="26">
        <v>2118597.4078747798</v>
      </c>
      <c r="I1464" s="26">
        <v>2213462.8846331402</v>
      </c>
      <c r="J1464" s="26">
        <v>1385767.7235401999</v>
      </c>
      <c r="K1464" s="26">
        <v>0</v>
      </c>
      <c r="L1464" s="26"/>
      <c r="M1464" s="26">
        <v>228142.02967667999</v>
      </c>
      <c r="N1464" s="26">
        <v>0</v>
      </c>
      <c r="O1464" s="26">
        <v>10869131.540912401</v>
      </c>
      <c r="P1464" s="26">
        <v>0</v>
      </c>
      <c r="Q1464" s="26">
        <v>0</v>
      </c>
      <c r="R1464" s="26">
        <v>0</v>
      </c>
      <c r="S1464" s="26">
        <v>2358614.5958000002</v>
      </c>
      <c r="T1464" s="1">
        <v>258756.18410000001</v>
      </c>
      <c r="U1464" s="112">
        <v>497726.49928414001</v>
      </c>
      <c r="V1464" s="172"/>
    </row>
    <row r="1465" spans="1:22" ht="15" customHeight="1" x14ac:dyDescent="0.25">
      <c r="A1465" s="4">
        <f t="shared" si="93"/>
        <v>1436</v>
      </c>
      <c r="B1465" s="22">
        <f t="shared" si="93"/>
        <v>120</v>
      </c>
      <c r="C1465" s="2" t="s">
        <v>97</v>
      </c>
      <c r="D1465" s="2" t="s">
        <v>1303</v>
      </c>
      <c r="E1465" s="173" t="s">
        <v>1394</v>
      </c>
      <c r="F1465" s="24">
        <v>42710518.469999999</v>
      </c>
      <c r="G1465" s="26">
        <v>4563184.2077858401</v>
      </c>
      <c r="H1465" s="26">
        <v>2639014.1793056997</v>
      </c>
      <c r="I1465" s="26">
        <v>2789633.3844447597</v>
      </c>
      <c r="J1465" s="26">
        <v>2127119.1704859594</v>
      </c>
      <c r="K1465" s="26">
        <v>849740.56339409994</v>
      </c>
      <c r="L1465" s="26"/>
      <c r="M1465" s="26">
        <v>226743.42160260002</v>
      </c>
      <c r="N1465" s="26">
        <v>0</v>
      </c>
      <c r="O1465" s="26">
        <v>8123162.6588364001</v>
      </c>
      <c r="P1465" s="26">
        <v>0</v>
      </c>
      <c r="Q1465" s="26">
        <v>15771166.374696182</v>
      </c>
      <c r="R1465" s="26">
        <v>0</v>
      </c>
      <c r="S1465" s="26">
        <v>4382571.3064000001</v>
      </c>
      <c r="T1465" s="1">
        <v>427105.18469999998</v>
      </c>
      <c r="U1465" s="112">
        <v>811078.01834846009</v>
      </c>
      <c r="V1465" s="172"/>
    </row>
    <row r="1466" spans="1:22" ht="15" customHeight="1" x14ac:dyDescent="0.25">
      <c r="A1466" s="4">
        <f t="shared" si="93"/>
        <v>1437</v>
      </c>
      <c r="B1466" s="22">
        <f t="shared" si="93"/>
        <v>121</v>
      </c>
      <c r="C1466" s="2" t="s">
        <v>97</v>
      </c>
      <c r="D1466" s="2" t="s">
        <v>479</v>
      </c>
      <c r="E1466" s="173" t="s">
        <v>1394</v>
      </c>
      <c r="F1466" s="24">
        <v>2591098.3785358593</v>
      </c>
      <c r="G1466" s="26"/>
      <c r="H1466" s="26">
        <v>1735323.7184030998</v>
      </c>
      <c r="I1466" s="26">
        <v>0</v>
      </c>
      <c r="J1466" s="26">
        <v>0</v>
      </c>
      <c r="K1466" s="26">
        <v>0</v>
      </c>
      <c r="L1466" s="26"/>
      <c r="M1466" s="26">
        <v>0</v>
      </c>
      <c r="N1466" s="26">
        <v>0</v>
      </c>
      <c r="O1466" s="26">
        <v>0</v>
      </c>
      <c r="P1466" s="26">
        <v>0</v>
      </c>
      <c r="Q1466" s="26">
        <v>0</v>
      </c>
      <c r="R1466" s="26">
        <v>0</v>
      </c>
      <c r="S1466" s="26">
        <v>636723.76619999995</v>
      </c>
      <c r="T1466" s="1">
        <v>74609.3704</v>
      </c>
      <c r="U1466" s="112">
        <v>144441.52353275998</v>
      </c>
      <c r="V1466" s="172"/>
    </row>
    <row r="1467" spans="1:22" ht="15" customHeight="1" x14ac:dyDescent="0.25">
      <c r="A1467" s="4">
        <f t="shared" si="93"/>
        <v>1438</v>
      </c>
      <c r="B1467" s="22">
        <f t="shared" si="93"/>
        <v>122</v>
      </c>
      <c r="C1467" s="2" t="s">
        <v>97</v>
      </c>
      <c r="D1467" s="2" t="s">
        <v>827</v>
      </c>
      <c r="E1467" s="173" t="s">
        <v>1394</v>
      </c>
      <c r="F1467" s="24">
        <v>5170417.16</v>
      </c>
      <c r="G1467" s="26">
        <v>0</v>
      </c>
      <c r="H1467" s="26">
        <v>0</v>
      </c>
      <c r="I1467" s="26">
        <v>0</v>
      </c>
      <c r="J1467" s="26">
        <v>0</v>
      </c>
      <c r="K1467" s="26">
        <v>0</v>
      </c>
      <c r="L1467" s="26"/>
      <c r="M1467" s="26">
        <v>0</v>
      </c>
      <c r="N1467" s="26">
        <v>0</v>
      </c>
      <c r="O1467" s="26">
        <v>0</v>
      </c>
      <c r="P1467" s="26">
        <v>0</v>
      </c>
      <c r="Q1467" s="26">
        <v>2337227.3292937796</v>
      </c>
      <c r="R1467" s="26">
        <v>2165968.1778768599</v>
      </c>
      <c r="S1467" s="26">
        <v>517041.71599999996</v>
      </c>
      <c r="T1467" s="1">
        <v>51704.171600000001</v>
      </c>
      <c r="U1467" s="112">
        <v>98475.765229360011</v>
      </c>
      <c r="V1467" s="172"/>
    </row>
    <row r="1468" spans="1:22" ht="15" customHeight="1" x14ac:dyDescent="0.25">
      <c r="A1468" s="4">
        <f t="shared" si="93"/>
        <v>1439</v>
      </c>
      <c r="B1468" s="22">
        <f t="shared" si="93"/>
        <v>123</v>
      </c>
      <c r="C1468" s="2" t="s">
        <v>97</v>
      </c>
      <c r="D1468" s="2" t="s">
        <v>1085</v>
      </c>
      <c r="E1468" s="173" t="s">
        <v>1394</v>
      </c>
      <c r="F1468" s="24">
        <v>4016629.0800000005</v>
      </c>
      <c r="G1468" s="26">
        <v>805738.62770855997</v>
      </c>
      <c r="H1468" s="26">
        <v>288080.0546652</v>
      </c>
      <c r="I1468" s="26">
        <v>111097.84709519999</v>
      </c>
      <c r="J1468" s="26">
        <v>430141.36512816005</v>
      </c>
      <c r="K1468" s="26">
        <v>101225.86847351999</v>
      </c>
      <c r="L1468" s="26"/>
      <c r="M1468" s="26">
        <v>200398.33743552002</v>
      </c>
      <c r="N1468" s="26">
        <v>0</v>
      </c>
      <c r="O1468" s="26">
        <v>0</v>
      </c>
      <c r="P1468" s="26">
        <v>0</v>
      </c>
      <c r="Q1468" s="26">
        <v>0</v>
      </c>
      <c r="R1468" s="26">
        <v>1553383.7706693599</v>
      </c>
      <c r="S1468" s="26">
        <v>410076.24600000004</v>
      </c>
      <c r="T1468" s="1">
        <v>40166.290800000002</v>
      </c>
      <c r="U1468" s="112">
        <v>76320.672024480009</v>
      </c>
      <c r="V1468" s="172"/>
    </row>
    <row r="1469" spans="1:22" ht="15" customHeight="1" x14ac:dyDescent="0.25">
      <c r="A1469" s="4">
        <f t="shared" si="93"/>
        <v>1440</v>
      </c>
      <c r="B1469" s="22">
        <f t="shared" si="93"/>
        <v>124</v>
      </c>
      <c r="C1469" s="2" t="s">
        <v>97</v>
      </c>
      <c r="D1469" s="2" t="s">
        <v>1086</v>
      </c>
      <c r="E1469" s="173" t="s">
        <v>1394</v>
      </c>
      <c r="F1469" s="24">
        <v>4173191.26</v>
      </c>
      <c r="G1469" s="26">
        <v>837145.11092939996</v>
      </c>
      <c r="H1469" s="26">
        <v>299308.98588191997</v>
      </c>
      <c r="I1469" s="26">
        <v>115428.2739309</v>
      </c>
      <c r="J1469" s="26">
        <v>446907.63222419994</v>
      </c>
      <c r="K1469" s="26">
        <v>105171.50381976001</v>
      </c>
      <c r="L1469" s="26"/>
      <c r="M1469" s="26">
        <v>208209.56295384001</v>
      </c>
      <c r="N1469" s="26">
        <v>0</v>
      </c>
      <c r="O1469" s="26">
        <v>0</v>
      </c>
      <c r="P1469" s="26">
        <v>0</v>
      </c>
      <c r="Q1469" s="26">
        <v>0</v>
      </c>
      <c r="R1469" s="26">
        <v>1613932.3359776398</v>
      </c>
      <c r="S1469" s="26">
        <v>426060.40430000005</v>
      </c>
      <c r="T1469" s="1">
        <v>41731.912599999996</v>
      </c>
      <c r="U1469" s="112">
        <v>79295.53738234</v>
      </c>
      <c r="V1469" s="172"/>
    </row>
    <row r="1470" spans="1:22" ht="15" customHeight="1" x14ac:dyDescent="0.25">
      <c r="A1470" s="4">
        <f t="shared" si="93"/>
        <v>1441</v>
      </c>
      <c r="B1470" s="22">
        <f t="shared" si="93"/>
        <v>125</v>
      </c>
      <c r="C1470" s="2" t="s">
        <v>97</v>
      </c>
      <c r="D1470" s="2" t="s">
        <v>1087</v>
      </c>
      <c r="E1470" s="173" t="s">
        <v>1394</v>
      </c>
      <c r="F1470" s="24">
        <v>4076014.7499999995</v>
      </c>
      <c r="G1470" s="26">
        <v>817651.43445257994</v>
      </c>
      <c r="H1470" s="26">
        <v>292339.30714002001</v>
      </c>
      <c r="I1470" s="26">
        <v>112740.42279149999</v>
      </c>
      <c r="J1470" s="26">
        <v>436500.98629368003</v>
      </c>
      <c r="K1470" s="26">
        <v>102722.49087282001</v>
      </c>
      <c r="L1470" s="26"/>
      <c r="M1470" s="26">
        <v>203361.21608040002</v>
      </c>
      <c r="N1470" s="26">
        <v>0</v>
      </c>
      <c r="O1470" s="26">
        <v>0</v>
      </c>
      <c r="P1470" s="26">
        <v>0</v>
      </c>
      <c r="Q1470" s="26">
        <v>0</v>
      </c>
      <c r="R1470" s="26">
        <v>1576350.4705582198</v>
      </c>
      <c r="S1470" s="26">
        <v>416139.20480000007</v>
      </c>
      <c r="T1470" s="1">
        <v>40760.147499999999</v>
      </c>
      <c r="U1470" s="112">
        <v>77449.069510779998</v>
      </c>
      <c r="V1470" s="172"/>
    </row>
    <row r="1471" spans="1:22" ht="15" customHeight="1" x14ac:dyDescent="0.25">
      <c r="A1471" s="4">
        <f t="shared" si="93"/>
        <v>1442</v>
      </c>
      <c r="B1471" s="22">
        <f t="shared" si="93"/>
        <v>126</v>
      </c>
      <c r="C1471" s="2" t="s">
        <v>97</v>
      </c>
      <c r="D1471" s="2" t="s">
        <v>828</v>
      </c>
      <c r="E1471" s="173" t="s">
        <v>1394</v>
      </c>
      <c r="F1471" s="24">
        <v>6843423.1399999997</v>
      </c>
      <c r="G1471" s="26">
        <v>0</v>
      </c>
      <c r="H1471" s="26">
        <v>0</v>
      </c>
      <c r="I1471" s="26">
        <v>0</v>
      </c>
      <c r="J1471" s="26">
        <v>0</v>
      </c>
      <c r="K1471" s="26">
        <v>0</v>
      </c>
      <c r="L1471" s="26"/>
      <c r="M1471" s="26">
        <v>0</v>
      </c>
      <c r="N1471" s="26">
        <v>0</v>
      </c>
      <c r="O1471" s="26">
        <v>1393592.1717059999</v>
      </c>
      <c r="P1471" s="26">
        <v>0</v>
      </c>
      <c r="Q1471" s="26">
        <v>2378231.3210413805</v>
      </c>
      <c r="R1471" s="26">
        <v>2203967.62219158</v>
      </c>
      <c r="S1471" s="26">
        <v>668519.34499999997</v>
      </c>
      <c r="T1471" s="1">
        <v>68434.231400000004</v>
      </c>
      <c r="U1471" s="112">
        <v>130678.44866104003</v>
      </c>
      <c r="V1471" s="172"/>
    </row>
    <row r="1472" spans="1:22" ht="15" customHeight="1" x14ac:dyDescent="0.25">
      <c r="A1472" s="4">
        <f t="shared" si="93"/>
        <v>1443</v>
      </c>
      <c r="B1472" s="22">
        <f t="shared" si="93"/>
        <v>127</v>
      </c>
      <c r="C1472" s="2" t="s">
        <v>97</v>
      </c>
      <c r="D1472" s="2" t="s">
        <v>829</v>
      </c>
      <c r="E1472" s="173" t="s">
        <v>1394</v>
      </c>
      <c r="F1472" s="24">
        <v>5201318.0599999996</v>
      </c>
      <c r="G1472" s="26">
        <v>0</v>
      </c>
      <c r="H1472" s="26">
        <v>0</v>
      </c>
      <c r="I1472" s="26">
        <v>0</v>
      </c>
      <c r="J1472" s="26">
        <v>0</v>
      </c>
      <c r="K1472" s="26">
        <v>0</v>
      </c>
      <c r="L1472" s="26"/>
      <c r="M1472" s="26">
        <v>0</v>
      </c>
      <c r="N1472" s="26">
        <v>0</v>
      </c>
      <c r="O1472" s="26">
        <v>0</v>
      </c>
      <c r="P1472" s="26">
        <v>0</v>
      </c>
      <c r="Q1472" s="26">
        <v>2351195.72438394</v>
      </c>
      <c r="R1472" s="26">
        <v>2178913.0452453005</v>
      </c>
      <c r="S1472" s="26">
        <v>520131.80599999998</v>
      </c>
      <c r="T1472" s="1">
        <v>52013.180600000007</v>
      </c>
      <c r="U1472" s="112">
        <v>99064.303770760031</v>
      </c>
      <c r="V1472" s="172"/>
    </row>
    <row r="1473" spans="1:22" ht="15" customHeight="1" x14ac:dyDescent="0.25">
      <c r="A1473" s="4">
        <f t="shared" si="93"/>
        <v>1444</v>
      </c>
      <c r="B1473" s="22">
        <f t="shared" si="93"/>
        <v>128</v>
      </c>
      <c r="C1473" s="2" t="s">
        <v>97</v>
      </c>
      <c r="D1473" s="2" t="s">
        <v>146</v>
      </c>
      <c r="E1473" s="173" t="s">
        <v>1394</v>
      </c>
      <c r="F1473" s="24">
        <v>13862335.789999999</v>
      </c>
      <c r="G1473" s="26">
        <v>0</v>
      </c>
      <c r="H1473" s="26">
        <v>0</v>
      </c>
      <c r="I1473" s="26">
        <v>0</v>
      </c>
      <c r="J1473" s="26">
        <v>0</v>
      </c>
      <c r="K1473" s="26">
        <v>0</v>
      </c>
      <c r="L1473" s="26"/>
      <c r="M1473" s="26">
        <v>0</v>
      </c>
      <c r="N1473" s="26">
        <v>0</v>
      </c>
      <c r="O1473" s="26">
        <v>12209113.6236846</v>
      </c>
      <c r="P1473" s="26">
        <v>0</v>
      </c>
      <c r="Q1473" s="26">
        <v>0</v>
      </c>
      <c r="R1473" s="26">
        <v>0</v>
      </c>
      <c r="S1473" s="26">
        <v>1247610.2211</v>
      </c>
      <c r="T1473" s="1">
        <v>138623.3579</v>
      </c>
      <c r="U1473" s="112">
        <v>266988.58731539996</v>
      </c>
      <c r="V1473" s="172"/>
    </row>
    <row r="1474" spans="1:22" ht="15" customHeight="1" x14ac:dyDescent="0.25">
      <c r="A1474" s="4">
        <f t="shared" si="93"/>
        <v>1445</v>
      </c>
      <c r="B1474" s="22">
        <f t="shared" si="93"/>
        <v>129</v>
      </c>
      <c r="C1474" s="2" t="s">
        <v>97</v>
      </c>
      <c r="D1474" s="2" t="s">
        <v>147</v>
      </c>
      <c r="E1474" s="173" t="s">
        <v>1394</v>
      </c>
      <c r="F1474" s="24">
        <v>13726547.140000001</v>
      </c>
      <c r="G1474" s="26">
        <v>0</v>
      </c>
      <c r="H1474" s="26">
        <v>0</v>
      </c>
      <c r="I1474" s="26">
        <v>0</v>
      </c>
      <c r="J1474" s="26">
        <v>0</v>
      </c>
      <c r="K1474" s="26">
        <v>0</v>
      </c>
      <c r="L1474" s="26"/>
      <c r="M1474" s="26">
        <v>0</v>
      </c>
      <c r="N1474" s="26">
        <v>0</v>
      </c>
      <c r="O1474" s="26">
        <v>12089519.128083602</v>
      </c>
      <c r="P1474" s="26">
        <v>0</v>
      </c>
      <c r="Q1474" s="26">
        <v>0</v>
      </c>
      <c r="R1474" s="26">
        <v>0</v>
      </c>
      <c r="S1474" s="26">
        <v>1235389.2426</v>
      </c>
      <c r="T1474" s="1">
        <v>137265.47140000001</v>
      </c>
      <c r="U1474" s="112">
        <v>264373.29791640001</v>
      </c>
      <c r="V1474" s="172"/>
    </row>
    <row r="1475" spans="1:22" ht="15" customHeight="1" x14ac:dyDescent="0.25">
      <c r="A1475" s="4">
        <f t="shared" ref="A1475:B1490" si="94">A1474+1</f>
        <v>1446</v>
      </c>
      <c r="B1475" s="22">
        <f t="shared" si="94"/>
        <v>130</v>
      </c>
      <c r="C1475" s="2" t="s">
        <v>97</v>
      </c>
      <c r="D1475" s="2" t="s">
        <v>1304</v>
      </c>
      <c r="E1475" s="173" t="s">
        <v>1394</v>
      </c>
      <c r="F1475" s="24">
        <v>44319419.229999997</v>
      </c>
      <c r="G1475" s="26">
        <v>8220175.7656745994</v>
      </c>
      <c r="H1475" s="26">
        <v>4753952.3697544206</v>
      </c>
      <c r="I1475" s="26">
        <v>5025279.6416487005</v>
      </c>
      <c r="J1475" s="26">
        <v>3831818.4508245601</v>
      </c>
      <c r="K1475" s="26">
        <v>1530733.0332218397</v>
      </c>
      <c r="L1475" s="26"/>
      <c r="M1475" s="26">
        <v>408458.36874360003</v>
      </c>
      <c r="N1475" s="26">
        <v>0</v>
      </c>
      <c r="O1475" s="26">
        <v>14633164.4085522</v>
      </c>
      <c r="P1475" s="26">
        <v>0</v>
      </c>
      <c r="Q1475" s="26">
        <v>0</v>
      </c>
      <c r="R1475" s="26">
        <v>0</v>
      </c>
      <c r="S1475" s="26">
        <v>4632834.4404999996</v>
      </c>
      <c r="T1475" s="1">
        <v>443194.1923</v>
      </c>
      <c r="U1475" s="112">
        <v>839808.55878008006</v>
      </c>
      <c r="V1475" s="172"/>
    </row>
    <row r="1476" spans="1:22" ht="15" customHeight="1" x14ac:dyDescent="0.25">
      <c r="A1476" s="4">
        <f t="shared" si="94"/>
        <v>1447</v>
      </c>
      <c r="B1476" s="22">
        <f t="shared" si="94"/>
        <v>131</v>
      </c>
      <c r="C1476" s="2" t="s">
        <v>97</v>
      </c>
      <c r="D1476" s="2" t="s">
        <v>1089</v>
      </c>
      <c r="E1476" s="173" t="s">
        <v>1394</v>
      </c>
      <c r="F1476" s="24">
        <v>11632734.189999999</v>
      </c>
      <c r="G1476" s="26">
        <v>0</v>
      </c>
      <c r="H1476" s="26">
        <v>0</v>
      </c>
      <c r="I1476" s="26">
        <v>0</v>
      </c>
      <c r="J1476" s="26">
        <v>0</v>
      </c>
      <c r="K1476" s="26">
        <v>0</v>
      </c>
      <c r="L1476" s="26"/>
      <c r="M1476" s="26">
        <v>0</v>
      </c>
      <c r="N1476" s="26">
        <v>0</v>
      </c>
      <c r="O1476" s="26">
        <v>10245414.310500599</v>
      </c>
      <c r="P1476" s="26">
        <v>0</v>
      </c>
      <c r="Q1476" s="26">
        <v>0</v>
      </c>
      <c r="R1476" s="26">
        <v>0</v>
      </c>
      <c r="S1476" s="26">
        <v>1046946.0770999999</v>
      </c>
      <c r="T1476" s="1">
        <v>116327.3419</v>
      </c>
      <c r="U1476" s="112">
        <v>224046.46049940001</v>
      </c>
      <c r="V1476" s="172"/>
    </row>
    <row r="1477" spans="1:22" ht="15" customHeight="1" x14ac:dyDescent="0.25">
      <c r="A1477" s="4">
        <f t="shared" si="94"/>
        <v>1448</v>
      </c>
      <c r="B1477" s="22">
        <f t="shared" si="94"/>
        <v>132</v>
      </c>
      <c r="C1477" s="2" t="s">
        <v>97</v>
      </c>
      <c r="D1477" s="2" t="s">
        <v>1090</v>
      </c>
      <c r="E1477" s="173" t="s">
        <v>1394</v>
      </c>
      <c r="F1477" s="24">
        <v>11667490</v>
      </c>
      <c r="G1477" s="26">
        <v>0</v>
      </c>
      <c r="H1477" s="26">
        <v>0</v>
      </c>
      <c r="I1477" s="26">
        <v>0</v>
      </c>
      <c r="J1477" s="26">
        <v>0</v>
      </c>
      <c r="K1477" s="26">
        <v>0</v>
      </c>
      <c r="L1477" s="26"/>
      <c r="M1477" s="26">
        <v>0</v>
      </c>
      <c r="N1477" s="26">
        <v>0</v>
      </c>
      <c r="O1477" s="26">
        <v>10276025.1426</v>
      </c>
      <c r="P1477" s="26">
        <v>0</v>
      </c>
      <c r="Q1477" s="26">
        <v>0</v>
      </c>
      <c r="R1477" s="26">
        <v>0</v>
      </c>
      <c r="S1477" s="26">
        <v>1050074.0999999999</v>
      </c>
      <c r="T1477" s="1">
        <v>116674.90000000001</v>
      </c>
      <c r="U1477" s="112">
        <v>224715.85740000001</v>
      </c>
      <c r="V1477" s="172"/>
    </row>
    <row r="1478" spans="1:22" ht="15" customHeight="1" x14ac:dyDescent="0.25">
      <c r="A1478" s="4">
        <f t="shared" si="94"/>
        <v>1449</v>
      </c>
      <c r="B1478" s="22">
        <f t="shared" si="94"/>
        <v>133</v>
      </c>
      <c r="C1478" s="2" t="s">
        <v>97</v>
      </c>
      <c r="D1478" s="2" t="s">
        <v>1092</v>
      </c>
      <c r="E1478" s="173" t="s">
        <v>1394</v>
      </c>
      <c r="F1478" s="24">
        <v>2942203.2199999993</v>
      </c>
      <c r="G1478" s="26">
        <v>1137997.5116546398</v>
      </c>
      <c r="H1478" s="26">
        <v>406874.35677714</v>
      </c>
      <c r="I1478" s="26">
        <v>156910.77651564003</v>
      </c>
      <c r="J1478" s="26">
        <v>607516.86186071998</v>
      </c>
      <c r="K1478" s="26">
        <v>0</v>
      </c>
      <c r="L1478" s="26"/>
      <c r="M1478" s="26">
        <v>283035.71828532004</v>
      </c>
      <c r="N1478" s="26">
        <v>0</v>
      </c>
      <c r="O1478" s="26">
        <v>0</v>
      </c>
      <c r="P1478" s="26">
        <v>0</v>
      </c>
      <c r="Q1478" s="26">
        <v>0</v>
      </c>
      <c r="R1478" s="26">
        <v>0</v>
      </c>
      <c r="S1478" s="26">
        <v>263756.84169999999</v>
      </c>
      <c r="T1478" s="1">
        <v>29422.032199999998</v>
      </c>
      <c r="U1478" s="112">
        <v>56689.121006540001</v>
      </c>
      <c r="V1478" s="172"/>
    </row>
    <row r="1479" spans="1:22" ht="15" customHeight="1" x14ac:dyDescent="0.25">
      <c r="A1479" s="4">
        <f t="shared" si="94"/>
        <v>1450</v>
      </c>
      <c r="B1479" s="22">
        <f t="shared" si="94"/>
        <v>134</v>
      </c>
      <c r="C1479" s="2" t="s">
        <v>97</v>
      </c>
      <c r="D1479" s="2" t="s">
        <v>1093</v>
      </c>
      <c r="E1479" s="173" t="s">
        <v>1394</v>
      </c>
      <c r="F1479" s="24">
        <v>1351615.32</v>
      </c>
      <c r="G1479" s="26">
        <v>0</v>
      </c>
      <c r="H1479" s="26">
        <v>0</v>
      </c>
      <c r="I1479" s="26">
        <v>0</v>
      </c>
      <c r="J1479" s="26">
        <v>0</v>
      </c>
      <c r="K1479" s="26">
        <v>1186609.2294419999</v>
      </c>
      <c r="L1479" s="26"/>
      <c r="M1479" s="26">
        <v>0</v>
      </c>
      <c r="N1479" s="26">
        <v>0</v>
      </c>
      <c r="O1479" s="26">
        <v>0</v>
      </c>
      <c r="P1479" s="26">
        <v>0</v>
      </c>
      <c r="Q1479" s="26">
        <v>0</v>
      </c>
      <c r="R1479" s="26">
        <v>0</v>
      </c>
      <c r="S1479" s="26">
        <v>134663.29999999999</v>
      </c>
      <c r="T1479" s="26">
        <v>4394.05</v>
      </c>
      <c r="U1479" s="112">
        <v>25948.740558000001</v>
      </c>
      <c r="V1479" s="172"/>
    </row>
    <row r="1480" spans="1:22" ht="15" customHeight="1" x14ac:dyDescent="0.25">
      <c r="A1480" s="4">
        <f t="shared" si="94"/>
        <v>1451</v>
      </c>
      <c r="B1480" s="22">
        <f t="shared" si="94"/>
        <v>135</v>
      </c>
      <c r="C1480" s="2" t="s">
        <v>97</v>
      </c>
      <c r="D1480" s="2" t="s">
        <v>1094</v>
      </c>
      <c r="E1480" s="173" t="s">
        <v>1394</v>
      </c>
      <c r="F1480" s="24">
        <v>1118353.8999999999</v>
      </c>
      <c r="G1480" s="26">
        <v>0</v>
      </c>
      <c r="H1480" s="26">
        <v>0</v>
      </c>
      <c r="I1480" s="26">
        <v>0</v>
      </c>
      <c r="J1480" s="26">
        <v>0</v>
      </c>
      <c r="K1480" s="26">
        <v>1001443.0977179999</v>
      </c>
      <c r="L1480" s="26"/>
      <c r="M1480" s="26">
        <v>0</v>
      </c>
      <c r="N1480" s="26">
        <v>0</v>
      </c>
      <c r="O1480" s="26">
        <v>0</v>
      </c>
      <c r="P1480" s="26">
        <v>0</v>
      </c>
      <c r="Q1480" s="26">
        <v>0</v>
      </c>
      <c r="R1480" s="26">
        <v>0</v>
      </c>
      <c r="S1480" s="26">
        <v>90391.22</v>
      </c>
      <c r="T1480" s="26">
        <v>4620.05</v>
      </c>
      <c r="U1480" s="112">
        <v>21899.532281999996</v>
      </c>
      <c r="V1480" s="172"/>
    </row>
    <row r="1481" spans="1:22" ht="15" customHeight="1" x14ac:dyDescent="0.25">
      <c r="A1481" s="4">
        <f t="shared" si="94"/>
        <v>1452</v>
      </c>
      <c r="B1481" s="22">
        <f t="shared" si="94"/>
        <v>136</v>
      </c>
      <c r="C1481" s="2" t="s">
        <v>97</v>
      </c>
      <c r="D1481" s="2" t="s">
        <v>1095</v>
      </c>
      <c r="E1481" s="173" t="s">
        <v>1394</v>
      </c>
      <c r="F1481" s="24">
        <v>27187931.989999998</v>
      </c>
      <c r="G1481" s="26">
        <v>5957834.6788287591</v>
      </c>
      <c r="H1481" s="26">
        <v>2123021.4274273203</v>
      </c>
      <c r="I1481" s="26">
        <v>2218085.0113825197</v>
      </c>
      <c r="J1481" s="26">
        <v>1388661.4588106403</v>
      </c>
      <c r="K1481" s="26">
        <v>849633.77513700002</v>
      </c>
      <c r="L1481" s="26"/>
      <c r="M1481" s="26">
        <v>228618.42683567997</v>
      </c>
      <c r="N1481" s="26">
        <v>0</v>
      </c>
      <c r="O1481" s="26">
        <v>10891828.3075938</v>
      </c>
      <c r="P1481" s="26">
        <v>0</v>
      </c>
      <c r="Q1481" s="26">
        <v>0</v>
      </c>
      <c r="R1481" s="26">
        <v>0</v>
      </c>
      <c r="S1481" s="26">
        <v>2741023.9698999999</v>
      </c>
      <c r="T1481" s="1">
        <v>271879.3199</v>
      </c>
      <c r="U1481" s="112">
        <v>517345.61418428004</v>
      </c>
      <c r="V1481" s="172"/>
    </row>
    <row r="1482" spans="1:22" ht="15" customHeight="1" x14ac:dyDescent="0.25">
      <c r="A1482" s="4">
        <f t="shared" si="94"/>
        <v>1453</v>
      </c>
      <c r="B1482" s="22">
        <f t="shared" si="94"/>
        <v>137</v>
      </c>
      <c r="C1482" s="2" t="s">
        <v>97</v>
      </c>
      <c r="D1482" s="2" t="s">
        <v>1096</v>
      </c>
      <c r="E1482" s="173" t="s">
        <v>1394</v>
      </c>
      <c r="F1482" s="24">
        <v>12125695.48759958</v>
      </c>
      <c r="G1482" s="26">
        <v>2893205.1202508998</v>
      </c>
      <c r="H1482" s="26">
        <v>1030967.92465086</v>
      </c>
      <c r="I1482" s="26"/>
      <c r="J1482" s="26">
        <v>674352.78890196001</v>
      </c>
      <c r="K1482" s="26">
        <v>412593.65314902004</v>
      </c>
      <c r="L1482" s="26"/>
      <c r="M1482" s="26">
        <v>111020.19812099998</v>
      </c>
      <c r="N1482" s="26">
        <v>0</v>
      </c>
      <c r="O1482" s="26">
        <v>5289219.1770767998</v>
      </c>
      <c r="P1482" s="26">
        <v>0</v>
      </c>
      <c r="Q1482" s="26">
        <v>0</v>
      </c>
      <c r="R1482" s="26">
        <v>0</v>
      </c>
      <c r="S1482" s="26">
        <v>1331078.3206</v>
      </c>
      <c r="T1482" s="1">
        <v>132028.27580000003</v>
      </c>
      <c r="U1482" s="112">
        <v>251230.02904904005</v>
      </c>
      <c r="V1482" s="172"/>
    </row>
    <row r="1483" spans="1:22" ht="15" customHeight="1" x14ac:dyDescent="0.25">
      <c r="A1483" s="4">
        <f t="shared" si="94"/>
        <v>1454</v>
      </c>
      <c r="B1483" s="22">
        <f t="shared" si="94"/>
        <v>138</v>
      </c>
      <c r="C1483" s="2" t="s">
        <v>97</v>
      </c>
      <c r="D1483" s="2" t="s">
        <v>1097</v>
      </c>
      <c r="E1483" s="173" t="s">
        <v>1394</v>
      </c>
      <c r="F1483" s="24">
        <v>13604861.210000001</v>
      </c>
      <c r="G1483" s="26">
        <v>2981304.8663361603</v>
      </c>
      <c r="H1483" s="26">
        <v>1062361.4877094799</v>
      </c>
      <c r="I1483" s="26">
        <v>1109931.3752150398</v>
      </c>
      <c r="J1483" s="26">
        <v>694887.21792840003</v>
      </c>
      <c r="K1483" s="26">
        <v>425157.36756066006</v>
      </c>
      <c r="L1483" s="26"/>
      <c r="M1483" s="26">
        <v>114400.82936267999</v>
      </c>
      <c r="N1483" s="26">
        <v>0</v>
      </c>
      <c r="O1483" s="26">
        <v>5450278.9118777998</v>
      </c>
      <c r="P1483" s="26">
        <v>0</v>
      </c>
      <c r="Q1483" s="26">
        <v>0</v>
      </c>
      <c r="R1483" s="26">
        <v>0</v>
      </c>
      <c r="S1483" s="26">
        <v>1371610.4151999999</v>
      </c>
      <c r="T1483" s="1">
        <v>136048.6121</v>
      </c>
      <c r="U1483" s="112">
        <v>258880.12670978002</v>
      </c>
      <c r="V1483" s="172"/>
    </row>
    <row r="1484" spans="1:22" ht="15" customHeight="1" x14ac:dyDescent="0.25">
      <c r="A1484" s="4">
        <f t="shared" si="94"/>
        <v>1455</v>
      </c>
      <c r="B1484" s="22">
        <f t="shared" si="94"/>
        <v>139</v>
      </c>
      <c r="C1484" s="2" t="s">
        <v>97</v>
      </c>
      <c r="D1484" s="2" t="s">
        <v>1099</v>
      </c>
      <c r="E1484" s="173" t="s">
        <v>1394</v>
      </c>
      <c r="F1484" s="24">
        <v>13067933.899999999</v>
      </c>
      <c r="G1484" s="26">
        <v>5253036.7368624602</v>
      </c>
      <c r="H1484" s="26">
        <v>1871872.94908698</v>
      </c>
      <c r="I1484" s="26">
        <v>1955690.7227369398</v>
      </c>
      <c r="J1484" s="26">
        <v>1224386.0518469999</v>
      </c>
      <c r="K1484" s="26">
        <v>749124.08010090003</v>
      </c>
      <c r="L1484" s="26"/>
      <c r="M1484" s="26">
        <v>201573.40567307998</v>
      </c>
      <c r="N1484" s="26">
        <v>0</v>
      </c>
      <c r="O1484" s="26">
        <v>0</v>
      </c>
      <c r="P1484" s="26">
        <v>0</v>
      </c>
      <c r="Q1484" s="26">
        <v>0</v>
      </c>
      <c r="R1484" s="26">
        <v>0</v>
      </c>
      <c r="S1484" s="26">
        <v>1435431.6034000001</v>
      </c>
      <c r="T1484" s="1">
        <v>130679.33899999999</v>
      </c>
      <c r="U1484" s="112">
        <v>246139.01129264</v>
      </c>
      <c r="V1484" s="172"/>
    </row>
    <row r="1485" spans="1:22" ht="15" customHeight="1" x14ac:dyDescent="0.25">
      <c r="A1485" s="4">
        <f t="shared" si="94"/>
        <v>1456</v>
      </c>
      <c r="B1485" s="22">
        <f t="shared" si="94"/>
        <v>140</v>
      </c>
      <c r="C1485" s="2" t="s">
        <v>97</v>
      </c>
      <c r="D1485" s="2" t="s">
        <v>1100</v>
      </c>
      <c r="E1485" s="173" t="s">
        <v>1394</v>
      </c>
      <c r="F1485" s="24">
        <v>6371609.4744707597</v>
      </c>
      <c r="G1485" s="26">
        <v>2696472.9036772796</v>
      </c>
      <c r="H1485" s="26">
        <v>960864.14913719997</v>
      </c>
      <c r="I1485" s="26"/>
      <c r="J1485" s="26">
        <v>628498.13628335996</v>
      </c>
      <c r="K1485" s="26">
        <v>384538.10584644001</v>
      </c>
      <c r="L1485" s="26"/>
      <c r="M1485" s="26">
        <v>103471.04618424</v>
      </c>
      <c r="N1485" s="26">
        <v>0</v>
      </c>
      <c r="O1485" s="26"/>
      <c r="P1485" s="26">
        <v>0</v>
      </c>
      <c r="Q1485" s="26">
        <v>0</v>
      </c>
      <c r="R1485" s="26">
        <v>0</v>
      </c>
      <c r="S1485" s="26">
        <v>1240567.6336999999</v>
      </c>
      <c r="T1485" s="1">
        <v>123050.61470000001</v>
      </c>
      <c r="U1485" s="112">
        <v>234146.88494223999</v>
      </c>
      <c r="V1485" s="172"/>
    </row>
    <row r="1486" spans="1:22" ht="15" customHeight="1" x14ac:dyDescent="0.25">
      <c r="A1486" s="4">
        <f t="shared" si="94"/>
        <v>1457</v>
      </c>
      <c r="B1486" s="22">
        <f t="shared" si="94"/>
        <v>141</v>
      </c>
      <c r="C1486" s="2" t="s">
        <v>97</v>
      </c>
      <c r="D1486" s="2" t="s">
        <v>1101</v>
      </c>
      <c r="E1486" s="173" t="s">
        <v>1394</v>
      </c>
      <c r="F1486" s="24">
        <v>26489548.390000001</v>
      </c>
      <c r="G1486" s="26">
        <v>5804794.2058142396</v>
      </c>
      <c r="H1486" s="26">
        <v>2068486.8169081199</v>
      </c>
      <c r="I1486" s="26">
        <v>2161108.4722953597</v>
      </c>
      <c r="J1486" s="26">
        <v>1352990.5470060001</v>
      </c>
      <c r="K1486" s="26">
        <v>827809.00358814001</v>
      </c>
      <c r="L1486" s="26"/>
      <c r="M1486" s="26">
        <v>222745.84764851996</v>
      </c>
      <c r="N1486" s="26">
        <v>0</v>
      </c>
      <c r="O1486" s="26">
        <v>10612047.031450199</v>
      </c>
      <c r="P1486" s="26">
        <v>0</v>
      </c>
      <c r="Q1486" s="26">
        <v>0</v>
      </c>
      <c r="R1486" s="26">
        <v>0</v>
      </c>
      <c r="S1486" s="26">
        <v>2670614.5608000001</v>
      </c>
      <c r="T1486" s="1">
        <v>264895.48389999999</v>
      </c>
      <c r="U1486" s="112">
        <v>504056.42058942007</v>
      </c>
      <c r="V1486" s="172"/>
    </row>
    <row r="1487" spans="1:22" ht="15" customHeight="1" x14ac:dyDescent="0.25">
      <c r="A1487" s="4">
        <f t="shared" si="94"/>
        <v>1458</v>
      </c>
      <c r="B1487" s="22">
        <f t="shared" si="94"/>
        <v>142</v>
      </c>
      <c r="C1487" s="2" t="s">
        <v>97</v>
      </c>
      <c r="D1487" s="2" t="s">
        <v>1305</v>
      </c>
      <c r="E1487" s="173" t="s">
        <v>1394</v>
      </c>
      <c r="F1487" s="24">
        <v>3957581.3299999991</v>
      </c>
      <c r="G1487" s="26">
        <v>0</v>
      </c>
      <c r="H1487" s="26">
        <v>2135612.8877911796</v>
      </c>
      <c r="I1487" s="26">
        <v>0</v>
      </c>
      <c r="J1487" s="26">
        <v>0</v>
      </c>
      <c r="K1487" s="26">
        <v>854672.87767050008</v>
      </c>
      <c r="L1487" s="26"/>
      <c r="M1487" s="26">
        <v>229974.34857347998</v>
      </c>
      <c r="N1487" s="26">
        <v>0</v>
      </c>
      <c r="O1487" s="26">
        <v>0</v>
      </c>
      <c r="P1487" s="26">
        <v>0</v>
      </c>
      <c r="Q1487" s="26">
        <v>0</v>
      </c>
      <c r="R1487" s="26">
        <v>0</v>
      </c>
      <c r="S1487" s="26">
        <v>627324.83609999996</v>
      </c>
      <c r="T1487" s="1">
        <v>39575.813300000002</v>
      </c>
      <c r="U1487" s="112">
        <v>70420.566564840003</v>
      </c>
      <c r="V1487" s="172"/>
    </row>
    <row r="1488" spans="1:22" ht="15" customHeight="1" x14ac:dyDescent="0.25">
      <c r="A1488" s="4">
        <f t="shared" si="94"/>
        <v>1459</v>
      </c>
      <c r="B1488" s="22">
        <f t="shared" si="94"/>
        <v>143</v>
      </c>
      <c r="C1488" s="2" t="s">
        <v>97</v>
      </c>
      <c r="D1488" s="2" t="s">
        <v>1306</v>
      </c>
      <c r="E1488" s="173" t="s">
        <v>1394</v>
      </c>
      <c r="F1488" s="24">
        <v>9423028.5099999998</v>
      </c>
      <c r="G1488" s="26">
        <v>5707144.352041861</v>
      </c>
      <c r="H1488" s="26">
        <v>0</v>
      </c>
      <c r="I1488" s="26">
        <v>0</v>
      </c>
      <c r="J1488" s="26">
        <v>1330230.16388724</v>
      </c>
      <c r="K1488" s="26">
        <v>813883.37596019998</v>
      </c>
      <c r="L1488" s="26"/>
      <c r="M1488" s="26">
        <v>218998.75262747999</v>
      </c>
      <c r="N1488" s="26">
        <v>0</v>
      </c>
      <c r="O1488" s="26">
        <v>0</v>
      </c>
      <c r="P1488" s="26">
        <v>0</v>
      </c>
      <c r="Q1488" s="26">
        <v>0</v>
      </c>
      <c r="R1488" s="26">
        <v>0</v>
      </c>
      <c r="S1488" s="26">
        <v>1082061.4125999999</v>
      </c>
      <c r="T1488" s="1">
        <v>94230.285100000023</v>
      </c>
      <c r="U1488" s="112">
        <v>176480.16778322007</v>
      </c>
      <c r="V1488" s="172"/>
    </row>
    <row r="1489" spans="1:22" ht="15" customHeight="1" x14ac:dyDescent="0.25">
      <c r="A1489" s="4">
        <f t="shared" si="94"/>
        <v>1460</v>
      </c>
      <c r="B1489" s="22">
        <f t="shared" si="94"/>
        <v>144</v>
      </c>
      <c r="C1489" s="2" t="s">
        <v>97</v>
      </c>
      <c r="D1489" s="2" t="s">
        <v>1307</v>
      </c>
      <c r="E1489" s="173" t="s">
        <v>1394</v>
      </c>
      <c r="F1489" s="24">
        <v>5347157.53</v>
      </c>
      <c r="G1489" s="26">
        <v>2998495.06373508</v>
      </c>
      <c r="H1489" s="26">
        <v>1068487.0639632</v>
      </c>
      <c r="I1489" s="26">
        <v>0</v>
      </c>
      <c r="J1489" s="26">
        <v>0</v>
      </c>
      <c r="K1489" s="26">
        <v>427608.82485467999</v>
      </c>
      <c r="L1489" s="26"/>
      <c r="M1489" s="26">
        <v>115060.46800164001</v>
      </c>
      <c r="N1489" s="26">
        <v>0</v>
      </c>
      <c r="O1489" s="26">
        <v>0</v>
      </c>
      <c r="P1489" s="26">
        <v>0</v>
      </c>
      <c r="Q1489" s="26">
        <v>0</v>
      </c>
      <c r="R1489" s="26">
        <v>0</v>
      </c>
      <c r="S1489" s="26">
        <v>583230.79370000004</v>
      </c>
      <c r="T1489" s="1">
        <v>53471.575300000004</v>
      </c>
      <c r="U1489" s="112">
        <v>100803.74044540001</v>
      </c>
      <c r="V1489" s="172"/>
    </row>
    <row r="1490" spans="1:22" ht="15" customHeight="1" x14ac:dyDescent="0.25">
      <c r="A1490" s="4">
        <f t="shared" si="94"/>
        <v>1461</v>
      </c>
      <c r="B1490" s="22">
        <f t="shared" si="94"/>
        <v>145</v>
      </c>
      <c r="C1490" s="2" t="s">
        <v>97</v>
      </c>
      <c r="D1490" s="2" t="s">
        <v>1102</v>
      </c>
      <c r="E1490" s="173" t="s">
        <v>1394</v>
      </c>
      <c r="F1490" s="24">
        <v>1876642.61</v>
      </c>
      <c r="G1490" s="26">
        <v>256273.47954390003</v>
      </c>
      <c r="H1490" s="26">
        <v>151394.30194181998</v>
      </c>
      <c r="I1490" s="26">
        <v>41296.44068172</v>
      </c>
      <c r="J1490" s="26">
        <v>0</v>
      </c>
      <c r="K1490" s="26">
        <v>0</v>
      </c>
      <c r="L1490" s="26"/>
      <c r="M1490" s="26">
        <v>115266.86041751999</v>
      </c>
      <c r="N1490" s="26">
        <v>0</v>
      </c>
      <c r="O1490" s="26">
        <v>0</v>
      </c>
      <c r="P1490" s="26">
        <v>0</v>
      </c>
      <c r="Q1490" s="26">
        <v>0</v>
      </c>
      <c r="R1490" s="26">
        <v>1086456.4214099401</v>
      </c>
      <c r="S1490" s="26">
        <v>171091.48740000001</v>
      </c>
      <c r="T1490" s="1">
        <v>18766.426100000001</v>
      </c>
      <c r="U1490" s="112">
        <v>36097.1925051</v>
      </c>
      <c r="V1490" s="172"/>
    </row>
    <row r="1491" spans="1:22" ht="15" customHeight="1" x14ac:dyDescent="0.25">
      <c r="A1491" s="4">
        <f t="shared" ref="A1491:B1506" si="95">A1490+1</f>
        <v>1462</v>
      </c>
      <c r="B1491" s="22">
        <f t="shared" si="95"/>
        <v>146</v>
      </c>
      <c r="C1491" s="2" t="s">
        <v>97</v>
      </c>
      <c r="D1491" s="2" t="s">
        <v>1103</v>
      </c>
      <c r="E1491" s="173" t="s">
        <v>1394</v>
      </c>
      <c r="F1491" s="24">
        <v>26448146.579999998</v>
      </c>
      <c r="G1491" s="26">
        <v>5795721.6070735799</v>
      </c>
      <c r="H1491" s="26">
        <v>2065253.8792078202</v>
      </c>
      <c r="I1491" s="26">
        <v>2157730.7733307197</v>
      </c>
      <c r="J1491" s="26">
        <v>1350875.8939846801</v>
      </c>
      <c r="K1491" s="26">
        <v>826515.18096840009</v>
      </c>
      <c r="L1491" s="26"/>
      <c r="M1491" s="26">
        <v>222397.71089423998</v>
      </c>
      <c r="N1491" s="26">
        <v>0</v>
      </c>
      <c r="O1491" s="26">
        <v>10595460.935770201</v>
      </c>
      <c r="P1491" s="26">
        <v>0</v>
      </c>
      <c r="Q1491" s="26">
        <v>0</v>
      </c>
      <c r="R1491" s="26">
        <v>0</v>
      </c>
      <c r="S1491" s="26">
        <v>2666440.5268000001</v>
      </c>
      <c r="T1491" s="1">
        <v>264481.46580000001</v>
      </c>
      <c r="U1491" s="112">
        <v>503268.60617036006</v>
      </c>
      <c r="V1491" s="172"/>
    </row>
    <row r="1492" spans="1:22" ht="15" customHeight="1" x14ac:dyDescent="0.25">
      <c r="A1492" s="4">
        <f t="shared" si="95"/>
        <v>1463</v>
      </c>
      <c r="B1492" s="22">
        <f t="shared" si="95"/>
        <v>147</v>
      </c>
      <c r="C1492" s="2" t="s">
        <v>97</v>
      </c>
      <c r="D1492" s="2" t="s">
        <v>1104</v>
      </c>
      <c r="E1492" s="173" t="s">
        <v>1394</v>
      </c>
      <c r="F1492" s="24">
        <v>26878507.739999998</v>
      </c>
      <c r="G1492" s="26">
        <v>5890028.91603126</v>
      </c>
      <c r="H1492" s="26">
        <v>2098859.4476879397</v>
      </c>
      <c r="I1492" s="26">
        <v>2192841.1151652602</v>
      </c>
      <c r="J1492" s="26">
        <v>1372857.1864383598</v>
      </c>
      <c r="K1492" s="26">
        <v>839964.14065872005</v>
      </c>
      <c r="L1492" s="26"/>
      <c r="M1492" s="26">
        <v>226016.53592027997</v>
      </c>
      <c r="N1492" s="26">
        <v>0</v>
      </c>
      <c r="O1492" s="26">
        <v>10767869.049508201</v>
      </c>
      <c r="P1492" s="26">
        <v>0</v>
      </c>
      <c r="Q1492" s="26">
        <v>0</v>
      </c>
      <c r="R1492" s="26">
        <v>0</v>
      </c>
      <c r="S1492" s="26">
        <v>2709828.5368999997</v>
      </c>
      <c r="T1492" s="1">
        <v>268785.07740000001</v>
      </c>
      <c r="U1492" s="112">
        <v>511457.73428998003</v>
      </c>
      <c r="V1492" s="172"/>
    </row>
    <row r="1493" spans="1:22" x14ac:dyDescent="0.25">
      <c r="A1493" s="4">
        <f t="shared" si="95"/>
        <v>1464</v>
      </c>
      <c r="B1493" s="22">
        <f t="shared" si="95"/>
        <v>148</v>
      </c>
      <c r="C1493" s="2" t="s">
        <v>97</v>
      </c>
      <c r="D1493" s="2" t="s">
        <v>499</v>
      </c>
      <c r="E1493" s="173" t="s">
        <v>1394</v>
      </c>
      <c r="F1493" s="24">
        <v>8982461.25</v>
      </c>
      <c r="G1493" s="26">
        <v>0</v>
      </c>
      <c r="H1493" s="26">
        <v>0</v>
      </c>
      <c r="I1493" s="26">
        <v>0</v>
      </c>
      <c r="J1493" s="26">
        <v>0</v>
      </c>
      <c r="K1493" s="26">
        <v>0</v>
      </c>
      <c r="L1493" s="26"/>
      <c r="M1493" s="26">
        <v>0</v>
      </c>
      <c r="N1493" s="26">
        <v>0</v>
      </c>
      <c r="O1493" s="26">
        <v>0</v>
      </c>
      <c r="P1493" s="26">
        <v>0</v>
      </c>
      <c r="Q1493" s="26">
        <v>0</v>
      </c>
      <c r="R1493" s="26">
        <v>7823310.5555325001</v>
      </c>
      <c r="S1493" s="26">
        <v>898246.125</v>
      </c>
      <c r="T1493" s="1">
        <v>89824.612500000003</v>
      </c>
      <c r="U1493" s="112">
        <v>171079.95696750001</v>
      </c>
      <c r="V1493" s="172"/>
    </row>
    <row r="1494" spans="1:22" ht="15" customHeight="1" x14ac:dyDescent="0.25">
      <c r="A1494" s="4">
        <f t="shared" si="95"/>
        <v>1465</v>
      </c>
      <c r="B1494" s="22">
        <f t="shared" si="95"/>
        <v>149</v>
      </c>
      <c r="C1494" s="2" t="s">
        <v>97</v>
      </c>
      <c r="D1494" s="2" t="s">
        <v>1308</v>
      </c>
      <c r="E1494" s="173" t="s">
        <v>1394</v>
      </c>
      <c r="F1494" s="24">
        <v>753637.1</v>
      </c>
      <c r="G1494" s="26">
        <v>0</v>
      </c>
      <c r="H1494" s="26">
        <v>0</v>
      </c>
      <c r="I1494" s="26">
        <v>0</v>
      </c>
      <c r="J1494" s="26">
        <v>0</v>
      </c>
      <c r="K1494" s="26">
        <v>508881.39358139999</v>
      </c>
      <c r="L1494" s="26"/>
      <c r="M1494" s="26">
        <v>0</v>
      </c>
      <c r="N1494" s="26">
        <v>0</v>
      </c>
      <c r="O1494" s="26">
        <v>0</v>
      </c>
      <c r="P1494" s="26">
        <v>0</v>
      </c>
      <c r="Q1494" s="26">
        <v>0</v>
      </c>
      <c r="R1494" s="26">
        <v>0</v>
      </c>
      <c r="S1494" s="26">
        <v>226091.12999999998</v>
      </c>
      <c r="T1494" s="1">
        <v>7536.3710000000001</v>
      </c>
      <c r="U1494" s="112">
        <v>11128.2054186</v>
      </c>
      <c r="V1494" s="172"/>
    </row>
    <row r="1495" spans="1:22" ht="15" customHeight="1" x14ac:dyDescent="0.25">
      <c r="A1495" s="4">
        <f t="shared" si="95"/>
        <v>1466</v>
      </c>
      <c r="B1495" s="22">
        <f t="shared" si="95"/>
        <v>150</v>
      </c>
      <c r="C1495" s="2" t="s">
        <v>97</v>
      </c>
      <c r="D1495" s="2" t="s">
        <v>1309</v>
      </c>
      <c r="E1495" s="173" t="s">
        <v>1394</v>
      </c>
      <c r="F1495" s="24">
        <v>1197539.7499999998</v>
      </c>
      <c r="G1495" s="26">
        <v>0</v>
      </c>
      <c r="H1495" s="26">
        <v>0</v>
      </c>
      <c r="I1495" s="26">
        <v>0</v>
      </c>
      <c r="J1495" s="26">
        <v>0</v>
      </c>
      <c r="K1495" s="26">
        <v>808619.55555149994</v>
      </c>
      <c r="L1495" s="26"/>
      <c r="M1495" s="26">
        <v>0</v>
      </c>
      <c r="N1495" s="26">
        <v>0</v>
      </c>
      <c r="O1495" s="26">
        <v>0</v>
      </c>
      <c r="P1495" s="26">
        <v>0</v>
      </c>
      <c r="Q1495" s="26">
        <v>0</v>
      </c>
      <c r="R1495" s="26">
        <v>0</v>
      </c>
      <c r="S1495" s="26">
        <v>359261.92499999999</v>
      </c>
      <c r="T1495" s="1">
        <v>11975.397500000001</v>
      </c>
      <c r="U1495" s="112">
        <v>17682.8719485</v>
      </c>
      <c r="V1495" s="172"/>
    </row>
    <row r="1496" spans="1:22" ht="15" customHeight="1" x14ac:dyDescent="0.25">
      <c r="A1496" s="4">
        <f t="shared" si="95"/>
        <v>1467</v>
      </c>
      <c r="B1496" s="22">
        <f t="shared" si="95"/>
        <v>151</v>
      </c>
      <c r="C1496" s="2" t="s">
        <v>97</v>
      </c>
      <c r="D1496" s="2" t="s">
        <v>1310</v>
      </c>
      <c r="E1496" s="173" t="s">
        <v>1394</v>
      </c>
      <c r="F1496" s="24">
        <v>1194746.26</v>
      </c>
      <c r="G1496" s="26">
        <v>0</v>
      </c>
      <c r="H1496" s="26">
        <v>0</v>
      </c>
      <c r="I1496" s="26">
        <v>0</v>
      </c>
      <c r="J1496" s="26">
        <v>0</v>
      </c>
      <c r="K1496" s="26">
        <v>806733.29612484004</v>
      </c>
      <c r="L1496" s="26"/>
      <c r="M1496" s="26">
        <v>0</v>
      </c>
      <c r="N1496" s="26">
        <v>0</v>
      </c>
      <c r="O1496" s="26">
        <v>0</v>
      </c>
      <c r="P1496" s="26">
        <v>0</v>
      </c>
      <c r="Q1496" s="26">
        <v>0</v>
      </c>
      <c r="R1496" s="26">
        <v>0</v>
      </c>
      <c r="S1496" s="26">
        <v>358423.87799999997</v>
      </c>
      <c r="T1496" s="1">
        <v>11947.462600000001</v>
      </c>
      <c r="U1496" s="112">
        <v>17641.62327516</v>
      </c>
      <c r="V1496" s="172"/>
    </row>
    <row r="1497" spans="1:22" ht="15" customHeight="1" x14ac:dyDescent="0.25">
      <c r="A1497" s="4">
        <f t="shared" si="95"/>
        <v>1468</v>
      </c>
      <c r="B1497" s="22">
        <f t="shared" si="95"/>
        <v>152</v>
      </c>
      <c r="C1497" s="2" t="s">
        <v>97</v>
      </c>
      <c r="D1497" s="2" t="s">
        <v>1334</v>
      </c>
      <c r="E1497" s="173" t="s">
        <v>1394</v>
      </c>
      <c r="F1497" s="24">
        <v>4018667.23</v>
      </c>
      <c r="G1497" s="26">
        <v>0</v>
      </c>
      <c r="H1497" s="26">
        <v>0</v>
      </c>
      <c r="I1497" s="26">
        <v>0</v>
      </c>
      <c r="J1497" s="26">
        <v>0</v>
      </c>
      <c r="K1497" s="26">
        <v>0</v>
      </c>
      <c r="L1497" s="26"/>
      <c r="M1497" s="26">
        <v>0</v>
      </c>
      <c r="N1497" s="26">
        <v>0</v>
      </c>
      <c r="O1497" s="26">
        <v>3789709.0289940001</v>
      </c>
      <c r="P1497" s="26">
        <v>0</v>
      </c>
      <c r="Q1497" s="26">
        <v>0</v>
      </c>
      <c r="R1497" s="26">
        <v>0</v>
      </c>
      <c r="S1497" s="26">
        <v>122084.94</v>
      </c>
      <c r="T1497" s="26">
        <v>24000</v>
      </c>
      <c r="U1497" s="112">
        <v>82873.261006000001</v>
      </c>
      <c r="V1497" s="172"/>
    </row>
    <row r="1498" spans="1:22" ht="15" customHeight="1" x14ac:dyDescent="0.25">
      <c r="A1498" s="4">
        <f t="shared" si="95"/>
        <v>1469</v>
      </c>
      <c r="B1498" s="22">
        <f t="shared" si="95"/>
        <v>153</v>
      </c>
      <c r="C1498" s="2" t="s">
        <v>97</v>
      </c>
      <c r="D1498" s="2" t="s">
        <v>1105</v>
      </c>
      <c r="E1498" s="173" t="s">
        <v>1394</v>
      </c>
      <c r="F1498" s="24">
        <v>2460522</v>
      </c>
      <c r="G1498" s="26">
        <v>0</v>
      </c>
      <c r="H1498" s="26">
        <v>0</v>
      </c>
      <c r="I1498" s="26">
        <v>0</v>
      </c>
      <c r="J1498" s="26">
        <v>0</v>
      </c>
      <c r="K1498" s="26">
        <v>0</v>
      </c>
      <c r="L1498" s="26"/>
      <c r="M1498" s="26">
        <v>0</v>
      </c>
      <c r="N1498" s="26">
        <v>0</v>
      </c>
      <c r="O1498" s="26">
        <v>0</v>
      </c>
      <c r="P1498" s="26">
        <v>0</v>
      </c>
      <c r="Q1498" s="26">
        <v>0</v>
      </c>
      <c r="R1498" s="26">
        <v>2143001.4779879996</v>
      </c>
      <c r="S1498" s="26">
        <v>246052.2</v>
      </c>
      <c r="T1498" s="1">
        <v>24605.22</v>
      </c>
      <c r="U1498" s="112">
        <v>46863.102011999988</v>
      </c>
      <c r="V1498" s="172"/>
    </row>
    <row r="1499" spans="1:22" ht="15" customHeight="1" x14ac:dyDescent="0.25">
      <c r="A1499" s="4">
        <f t="shared" si="95"/>
        <v>1470</v>
      </c>
      <c r="B1499" s="22">
        <f t="shared" si="95"/>
        <v>154</v>
      </c>
      <c r="C1499" s="2" t="s">
        <v>97</v>
      </c>
      <c r="D1499" s="2" t="s">
        <v>1106</v>
      </c>
      <c r="E1499" s="173" t="s">
        <v>1394</v>
      </c>
      <c r="F1499" s="24">
        <v>2519006.36</v>
      </c>
      <c r="G1499" s="26">
        <v>0</v>
      </c>
      <c r="H1499" s="26">
        <v>0</v>
      </c>
      <c r="I1499" s="26">
        <v>0</v>
      </c>
      <c r="J1499" s="26">
        <v>0</v>
      </c>
      <c r="K1499" s="26">
        <v>0</v>
      </c>
      <c r="L1499" s="26"/>
      <c r="M1499" s="26">
        <v>0</v>
      </c>
      <c r="N1499" s="26">
        <v>0</v>
      </c>
      <c r="O1499" s="26">
        <v>0</v>
      </c>
      <c r="P1499" s="26">
        <v>0</v>
      </c>
      <c r="Q1499" s="26">
        <v>2193938.66526744</v>
      </c>
      <c r="R1499" s="26">
        <v>0</v>
      </c>
      <c r="S1499" s="26">
        <v>251900.636</v>
      </c>
      <c r="T1499" s="1">
        <v>25190.063599999998</v>
      </c>
      <c r="U1499" s="112">
        <v>47976.995132560005</v>
      </c>
      <c r="V1499" s="172"/>
    </row>
    <row r="1500" spans="1:22" ht="15" customHeight="1" x14ac:dyDescent="0.25">
      <c r="A1500" s="4">
        <f t="shared" si="95"/>
        <v>1471</v>
      </c>
      <c r="B1500" s="22">
        <f t="shared" si="95"/>
        <v>155</v>
      </c>
      <c r="C1500" s="2" t="s">
        <v>97</v>
      </c>
      <c r="D1500" s="2" t="s">
        <v>866</v>
      </c>
      <c r="E1500" s="173" t="s">
        <v>1394</v>
      </c>
      <c r="F1500" s="24">
        <v>1112857.68</v>
      </c>
      <c r="G1500" s="26">
        <v>0</v>
      </c>
      <c r="H1500" s="26">
        <v>0</v>
      </c>
      <c r="I1500" s="26">
        <v>0</v>
      </c>
      <c r="J1500" s="26">
        <v>0</v>
      </c>
      <c r="K1500" s="26">
        <v>974016.82475999987</v>
      </c>
      <c r="L1500" s="26"/>
      <c r="M1500" s="26">
        <v>0</v>
      </c>
      <c r="N1500" s="26">
        <v>0</v>
      </c>
      <c r="O1500" s="26">
        <v>0</v>
      </c>
      <c r="P1500" s="26">
        <v>0</v>
      </c>
      <c r="Q1500" s="26">
        <v>0</v>
      </c>
      <c r="R1500" s="26">
        <v>0</v>
      </c>
      <c r="S1500" s="26">
        <v>89216.27</v>
      </c>
      <c r="T1500" s="26">
        <v>28324.81</v>
      </c>
      <c r="U1500" s="112">
        <v>21299.775239999999</v>
      </c>
      <c r="V1500" s="172"/>
    </row>
    <row r="1501" spans="1:22" ht="15" customHeight="1" x14ac:dyDescent="0.25">
      <c r="A1501" s="4">
        <f t="shared" si="95"/>
        <v>1472</v>
      </c>
      <c r="B1501" s="22">
        <f t="shared" si="95"/>
        <v>156</v>
      </c>
      <c r="C1501" s="2" t="s">
        <v>97</v>
      </c>
      <c r="D1501" s="2" t="s">
        <v>1107</v>
      </c>
      <c r="E1501" s="173" t="s">
        <v>1394</v>
      </c>
      <c r="F1501" s="24">
        <v>7324784.6400000015</v>
      </c>
      <c r="G1501" s="26">
        <v>1086880.7582232601</v>
      </c>
      <c r="H1501" s="26">
        <v>388598.31029837998</v>
      </c>
      <c r="I1501" s="26">
        <v>149862.63352787998</v>
      </c>
      <c r="J1501" s="26">
        <v>0</v>
      </c>
      <c r="K1501" s="26">
        <v>136546.07606892003</v>
      </c>
      <c r="L1501" s="26"/>
      <c r="M1501" s="26">
        <v>270322.27729079995</v>
      </c>
      <c r="N1501" s="26">
        <v>0</v>
      </c>
      <c r="O1501" s="26">
        <v>0</v>
      </c>
      <c r="P1501" s="26">
        <v>0</v>
      </c>
      <c r="Q1501" s="26">
        <v>2261077.0688591404</v>
      </c>
      <c r="R1501" s="26">
        <v>2095397.7887577</v>
      </c>
      <c r="S1501" s="26">
        <v>723144.28080000007</v>
      </c>
      <c r="T1501" s="1">
        <v>73247.846399999995</v>
      </c>
      <c r="U1501" s="112">
        <v>139707.59977392</v>
      </c>
      <c r="V1501" s="172"/>
    </row>
    <row r="1502" spans="1:22" ht="15" customHeight="1" x14ac:dyDescent="0.25">
      <c r="A1502" s="4">
        <f t="shared" si="95"/>
        <v>1473</v>
      </c>
      <c r="B1502" s="22">
        <f t="shared" si="95"/>
        <v>157</v>
      </c>
      <c r="C1502" s="2" t="s">
        <v>97</v>
      </c>
      <c r="D1502" s="2" t="s">
        <v>1311</v>
      </c>
      <c r="E1502" s="173" t="s">
        <v>1394</v>
      </c>
      <c r="F1502" s="24">
        <v>572718.29000000015</v>
      </c>
      <c r="G1502" s="26">
        <v>0</v>
      </c>
      <c r="H1502" s="26">
        <v>0</v>
      </c>
      <c r="I1502" s="26">
        <v>0</v>
      </c>
      <c r="J1502" s="26">
        <v>0</v>
      </c>
      <c r="K1502" s="26">
        <v>386718.86182986008</v>
      </c>
      <c r="L1502" s="26"/>
      <c r="M1502" s="26">
        <v>0</v>
      </c>
      <c r="N1502" s="26">
        <v>0</v>
      </c>
      <c r="O1502" s="26">
        <v>0</v>
      </c>
      <c r="P1502" s="26">
        <v>0</v>
      </c>
      <c r="Q1502" s="26">
        <v>0</v>
      </c>
      <c r="R1502" s="26">
        <v>0</v>
      </c>
      <c r="S1502" s="26">
        <v>171815.48699999999</v>
      </c>
      <c r="T1502" s="1">
        <v>5727.1829000000007</v>
      </c>
      <c r="U1502" s="112">
        <v>8456.7582701400024</v>
      </c>
      <c r="V1502" s="172"/>
    </row>
    <row r="1503" spans="1:22" ht="15" customHeight="1" x14ac:dyDescent="0.25">
      <c r="A1503" s="4">
        <f t="shared" si="95"/>
        <v>1474</v>
      </c>
      <c r="B1503" s="22">
        <f t="shared" si="95"/>
        <v>158</v>
      </c>
      <c r="C1503" s="2" t="s">
        <v>1335</v>
      </c>
      <c r="D1503" s="2" t="s">
        <v>869</v>
      </c>
      <c r="E1503" s="173" t="s">
        <v>1394</v>
      </c>
      <c r="F1503" s="24">
        <v>2807646.8900000006</v>
      </c>
      <c r="G1503" s="26">
        <v>0</v>
      </c>
      <c r="H1503" s="26">
        <v>0</v>
      </c>
      <c r="I1503" s="26">
        <v>0</v>
      </c>
      <c r="J1503" s="26">
        <v>0</v>
      </c>
      <c r="K1503" s="26">
        <v>1895818.6401222602</v>
      </c>
      <c r="L1503" s="26"/>
      <c r="M1503" s="26">
        <v>0</v>
      </c>
      <c r="N1503" s="26">
        <v>0</v>
      </c>
      <c r="O1503" s="26">
        <v>0</v>
      </c>
      <c r="P1503" s="26">
        <v>0</v>
      </c>
      <c r="Q1503" s="26">
        <v>0</v>
      </c>
      <c r="R1503" s="26">
        <v>0</v>
      </c>
      <c r="S1503" s="26">
        <v>842294.06700000004</v>
      </c>
      <c r="T1503" s="1">
        <v>28076.468900000003</v>
      </c>
      <c r="U1503" s="112">
        <v>41457.713977740008</v>
      </c>
      <c r="V1503" s="172"/>
    </row>
    <row r="1504" spans="1:22" ht="15" customHeight="1" x14ac:dyDescent="0.25">
      <c r="A1504" s="4">
        <f t="shared" si="95"/>
        <v>1475</v>
      </c>
      <c r="B1504" s="22">
        <f t="shared" si="95"/>
        <v>159</v>
      </c>
      <c r="C1504" s="2" t="s">
        <v>97</v>
      </c>
      <c r="D1504" s="2" t="s">
        <v>1108</v>
      </c>
      <c r="E1504" s="173" t="s">
        <v>1394</v>
      </c>
      <c r="F1504" s="24">
        <v>15087934.029999999</v>
      </c>
      <c r="G1504" s="26">
        <v>6065034.6402882598</v>
      </c>
      <c r="H1504" s="26">
        <v>2161221.1824524999</v>
      </c>
      <c r="I1504" s="26">
        <v>2257995.2503873804</v>
      </c>
      <c r="J1504" s="26">
        <v>1413647.7960217199</v>
      </c>
      <c r="K1504" s="26">
        <v>864921.32273358025</v>
      </c>
      <c r="L1504" s="26"/>
      <c r="M1504" s="26">
        <v>232731.98563608</v>
      </c>
      <c r="N1504" s="26">
        <v>0</v>
      </c>
      <c r="O1504" s="26">
        <v>0</v>
      </c>
      <c r="P1504" s="26">
        <v>0</v>
      </c>
      <c r="Q1504" s="26">
        <v>0</v>
      </c>
      <c r="R1504" s="26">
        <v>0</v>
      </c>
      <c r="S1504" s="26">
        <v>1657316.1065</v>
      </c>
      <c r="T1504" s="1">
        <v>150879.34030000001</v>
      </c>
      <c r="U1504" s="112">
        <v>284186.40568048006</v>
      </c>
      <c r="V1504" s="172"/>
    </row>
    <row r="1505" spans="1:22" x14ac:dyDescent="0.25">
      <c r="A1505" s="4">
        <f t="shared" si="95"/>
        <v>1476</v>
      </c>
      <c r="B1505" s="22">
        <f t="shared" si="95"/>
        <v>160</v>
      </c>
      <c r="C1505" s="2" t="s">
        <v>97</v>
      </c>
      <c r="D1505" s="2" t="s">
        <v>514</v>
      </c>
      <c r="E1505" s="173" t="s">
        <v>1394</v>
      </c>
      <c r="F1505" s="24">
        <v>10956255.722427562</v>
      </c>
      <c r="G1505" s="26">
        <v>8451565.4107794017</v>
      </c>
      <c r="H1505" s="26"/>
      <c r="I1505" s="26">
        <v>0</v>
      </c>
      <c r="J1505" s="26"/>
      <c r="K1505" s="26">
        <v>0</v>
      </c>
      <c r="L1505" s="26"/>
      <c r="M1505" s="26">
        <v>0</v>
      </c>
      <c r="N1505" s="26">
        <v>0</v>
      </c>
      <c r="O1505" s="26">
        <v>0</v>
      </c>
      <c r="P1505" s="26">
        <v>0</v>
      </c>
      <c r="Q1505" s="26">
        <v>0</v>
      </c>
      <c r="R1505" s="26">
        <v>0</v>
      </c>
      <c r="S1505" s="26">
        <v>1928996.1324</v>
      </c>
      <c r="T1505" s="1">
        <v>197837.07320000001</v>
      </c>
      <c r="U1505" s="112">
        <v>377857.10604816012</v>
      </c>
      <c r="V1505" s="172"/>
    </row>
    <row r="1506" spans="1:22" x14ac:dyDescent="0.25">
      <c r="A1506" s="4">
        <f t="shared" si="95"/>
        <v>1477</v>
      </c>
      <c r="B1506" s="22">
        <f t="shared" si="95"/>
        <v>161</v>
      </c>
      <c r="C1506" s="2" t="s">
        <v>97</v>
      </c>
      <c r="D1506" s="2" t="s">
        <v>157</v>
      </c>
      <c r="E1506" s="173" t="s">
        <v>1394</v>
      </c>
      <c r="F1506" s="24">
        <v>4135773.88</v>
      </c>
      <c r="G1506" s="26">
        <v>0</v>
      </c>
      <c r="H1506" s="26">
        <v>2148034.1811625198</v>
      </c>
      <c r="I1506" s="26">
        <v>0</v>
      </c>
      <c r="J1506" s="26">
        <v>1405022.2197060001</v>
      </c>
      <c r="K1506" s="26">
        <v>0</v>
      </c>
      <c r="L1506" s="26"/>
      <c r="M1506" s="26">
        <v>0</v>
      </c>
      <c r="N1506" s="26">
        <v>0</v>
      </c>
      <c r="O1506" s="26">
        <v>0</v>
      </c>
      <c r="P1506" s="26">
        <v>0</v>
      </c>
      <c r="Q1506" s="26">
        <v>0</v>
      </c>
      <c r="R1506" s="26">
        <v>0</v>
      </c>
      <c r="S1506" s="26">
        <v>463661.59299999999</v>
      </c>
      <c r="T1506" s="1">
        <v>41357.738799999999</v>
      </c>
      <c r="U1506" s="112">
        <v>77698.147331479995</v>
      </c>
      <c r="V1506" s="172"/>
    </row>
    <row r="1507" spans="1:22" ht="15" customHeight="1" x14ac:dyDescent="0.25">
      <c r="A1507" s="4">
        <f t="shared" ref="A1507:B1522" si="96">A1506+1</f>
        <v>1478</v>
      </c>
      <c r="B1507" s="22">
        <f t="shared" si="96"/>
        <v>162</v>
      </c>
      <c r="C1507" s="2" t="s">
        <v>97</v>
      </c>
      <c r="D1507" s="2" t="s">
        <v>515</v>
      </c>
      <c r="E1507" s="173" t="s">
        <v>1394</v>
      </c>
      <c r="F1507" s="24">
        <v>6957272.8499999996</v>
      </c>
      <c r="G1507" s="26">
        <v>6195632.3620190993</v>
      </c>
      <c r="H1507" s="26">
        <v>0</v>
      </c>
      <c r="I1507" s="26">
        <v>0</v>
      </c>
      <c r="J1507" s="26">
        <v>0</v>
      </c>
      <c r="K1507" s="26">
        <v>0</v>
      </c>
      <c r="L1507" s="26"/>
      <c r="M1507" s="26">
        <v>0</v>
      </c>
      <c r="N1507" s="26">
        <v>0</v>
      </c>
      <c r="O1507" s="26">
        <v>0</v>
      </c>
      <c r="P1507" s="26">
        <v>0</v>
      </c>
      <c r="Q1507" s="26">
        <v>0</v>
      </c>
      <c r="R1507" s="26">
        <v>0</v>
      </c>
      <c r="S1507" s="26">
        <v>556581.82799999998</v>
      </c>
      <c r="T1507" s="1">
        <v>69572.728499999997</v>
      </c>
      <c r="U1507" s="112">
        <v>135485.93148090001</v>
      </c>
      <c r="V1507" s="172"/>
    </row>
    <row r="1508" spans="1:22" ht="15" customHeight="1" x14ac:dyDescent="0.25">
      <c r="A1508" s="4">
        <f t="shared" si="96"/>
        <v>1479</v>
      </c>
      <c r="B1508" s="22">
        <f t="shared" si="96"/>
        <v>163</v>
      </c>
      <c r="C1508" s="2" t="s">
        <v>97</v>
      </c>
      <c r="D1508" s="2" t="s">
        <v>1109</v>
      </c>
      <c r="E1508" s="173" t="s">
        <v>1394</v>
      </c>
      <c r="F1508" s="24">
        <v>16666252.090000002</v>
      </c>
      <c r="G1508" s="26">
        <v>0</v>
      </c>
      <c r="H1508" s="26">
        <v>0</v>
      </c>
      <c r="I1508" s="26">
        <v>0</v>
      </c>
      <c r="J1508" s="26">
        <v>0</v>
      </c>
      <c r="K1508" s="26">
        <v>0</v>
      </c>
      <c r="L1508" s="26"/>
      <c r="M1508" s="26">
        <v>0</v>
      </c>
      <c r="N1508" s="26">
        <v>0</v>
      </c>
      <c r="O1508" s="26">
        <v>14678634.865746601</v>
      </c>
      <c r="P1508" s="26">
        <v>0</v>
      </c>
      <c r="Q1508" s="26">
        <v>0</v>
      </c>
      <c r="R1508" s="26">
        <v>0</v>
      </c>
      <c r="S1508" s="26">
        <v>1499962.6880999999</v>
      </c>
      <c r="T1508" s="1">
        <v>166662.5209</v>
      </c>
      <c r="U1508" s="112">
        <v>320992.01525340008</v>
      </c>
      <c r="V1508" s="172"/>
    </row>
    <row r="1509" spans="1:22" ht="15" customHeight="1" x14ac:dyDescent="0.25">
      <c r="A1509" s="4">
        <f t="shared" si="96"/>
        <v>1480</v>
      </c>
      <c r="B1509" s="22">
        <f t="shared" si="96"/>
        <v>164</v>
      </c>
      <c r="C1509" s="2" t="s">
        <v>97</v>
      </c>
      <c r="D1509" s="2" t="s">
        <v>1110</v>
      </c>
      <c r="E1509" s="173" t="s">
        <v>1394</v>
      </c>
      <c r="F1509" s="24">
        <v>16283600.800000001</v>
      </c>
      <c r="G1509" s="26">
        <v>0</v>
      </c>
      <c r="H1509" s="26">
        <v>0</v>
      </c>
      <c r="I1509" s="26">
        <v>0</v>
      </c>
      <c r="J1509" s="26">
        <v>0</v>
      </c>
      <c r="K1509" s="26">
        <v>0</v>
      </c>
      <c r="L1509" s="26"/>
      <c r="M1509" s="26">
        <v>0</v>
      </c>
      <c r="N1509" s="26">
        <v>0</v>
      </c>
      <c r="O1509" s="26">
        <v>14341618.568592001</v>
      </c>
      <c r="P1509" s="26">
        <v>0</v>
      </c>
      <c r="Q1509" s="26">
        <v>0</v>
      </c>
      <c r="R1509" s="26">
        <v>0</v>
      </c>
      <c r="S1509" s="26">
        <v>1465524.0719999999</v>
      </c>
      <c r="T1509" s="1">
        <v>162836.008</v>
      </c>
      <c r="U1509" s="112">
        <v>313622.15140800003</v>
      </c>
      <c r="V1509" s="172"/>
    </row>
    <row r="1510" spans="1:22" ht="15" customHeight="1" x14ac:dyDescent="0.25">
      <c r="A1510" s="4">
        <f t="shared" si="96"/>
        <v>1481</v>
      </c>
      <c r="B1510" s="22">
        <f t="shared" si="96"/>
        <v>165</v>
      </c>
      <c r="C1510" s="2" t="s">
        <v>97</v>
      </c>
      <c r="D1510" s="2" t="s">
        <v>527</v>
      </c>
      <c r="E1510" s="173" t="s">
        <v>1394</v>
      </c>
      <c r="F1510" s="24">
        <v>1556251.41</v>
      </c>
      <c r="G1510" s="26">
        <v>0</v>
      </c>
      <c r="H1510" s="26">
        <v>0</v>
      </c>
      <c r="I1510" s="26">
        <v>0</v>
      </c>
      <c r="J1510" s="26">
        <v>0</v>
      </c>
      <c r="K1510" s="26">
        <v>1404409.126806</v>
      </c>
      <c r="L1510" s="26"/>
      <c r="M1510" s="26">
        <v>0</v>
      </c>
      <c r="N1510" s="26">
        <v>0</v>
      </c>
      <c r="O1510" s="26">
        <v>0</v>
      </c>
      <c r="P1510" s="26">
        <v>0</v>
      </c>
      <c r="Q1510" s="26">
        <v>0</v>
      </c>
      <c r="R1510" s="26">
        <v>0</v>
      </c>
      <c r="S1510" s="26">
        <v>116408.17</v>
      </c>
      <c r="T1510" s="26">
        <v>4722.53</v>
      </c>
      <c r="U1510" s="112">
        <v>30711.583193999999</v>
      </c>
      <c r="V1510" s="172"/>
    </row>
    <row r="1511" spans="1:22" ht="15" customHeight="1" x14ac:dyDescent="0.25">
      <c r="A1511" s="4">
        <f t="shared" si="96"/>
        <v>1482</v>
      </c>
      <c r="B1511" s="22">
        <f t="shared" si="96"/>
        <v>166</v>
      </c>
      <c r="C1511" s="2" t="s">
        <v>97</v>
      </c>
      <c r="D1511" s="2" t="s">
        <v>880</v>
      </c>
      <c r="E1511" s="173" t="s">
        <v>1394</v>
      </c>
      <c r="F1511" s="24">
        <v>5938572.7999999998</v>
      </c>
      <c r="G1511" s="26">
        <v>0</v>
      </c>
      <c r="H1511" s="26">
        <v>0</v>
      </c>
      <c r="I1511" s="26">
        <v>0</v>
      </c>
      <c r="J1511" s="26">
        <v>0</v>
      </c>
      <c r="K1511" s="26">
        <v>0</v>
      </c>
      <c r="L1511" s="26"/>
      <c r="M1511" s="26">
        <v>0</v>
      </c>
      <c r="N1511" s="26">
        <v>0</v>
      </c>
      <c r="O1511" s="26">
        <v>2012233.0281354</v>
      </c>
      <c r="P1511" s="26">
        <v>0</v>
      </c>
      <c r="Q1511" s="26">
        <v>0</v>
      </c>
      <c r="R1511" s="26">
        <v>3182348.85107286</v>
      </c>
      <c r="S1511" s="26">
        <v>571010.20790000004</v>
      </c>
      <c r="T1511" s="1">
        <v>59385.728000000003</v>
      </c>
      <c r="U1511" s="112">
        <v>113594.98489174001</v>
      </c>
      <c r="V1511" s="172"/>
    </row>
    <row r="1512" spans="1:22" ht="15" customHeight="1" x14ac:dyDescent="0.25">
      <c r="A1512" s="4">
        <f t="shared" si="96"/>
        <v>1483</v>
      </c>
      <c r="B1512" s="22">
        <f t="shared" si="96"/>
        <v>167</v>
      </c>
      <c r="C1512" s="2" t="s">
        <v>52</v>
      </c>
      <c r="D1512" s="2" t="s">
        <v>1112</v>
      </c>
      <c r="E1512" s="173" t="s">
        <v>1394</v>
      </c>
      <c r="F1512" s="24">
        <v>17706254.90004826</v>
      </c>
      <c r="G1512" s="26">
        <v>8370191.8788142204</v>
      </c>
      <c r="H1512" s="26">
        <v>2982643.4710619394</v>
      </c>
      <c r="I1512" s="26"/>
      <c r="J1512" s="26">
        <v>1950937.46084748</v>
      </c>
      <c r="K1512" s="26">
        <v>1193654.75516406</v>
      </c>
      <c r="L1512" s="26"/>
      <c r="M1512" s="26">
        <v>321187.17558396002</v>
      </c>
      <c r="N1512" s="26">
        <v>0</v>
      </c>
      <c r="O1512" s="26">
        <v>0</v>
      </c>
      <c r="P1512" s="26">
        <v>0</v>
      </c>
      <c r="Q1512" s="26">
        <v>0</v>
      </c>
      <c r="R1512" s="26">
        <v>0</v>
      </c>
      <c r="S1512" s="26">
        <v>2287217.5742000001</v>
      </c>
      <c r="T1512" s="1">
        <v>208224.5368</v>
      </c>
      <c r="U1512" s="112">
        <v>392198.04757659999</v>
      </c>
      <c r="V1512" s="172"/>
    </row>
    <row r="1513" spans="1:22" ht="15" customHeight="1" x14ac:dyDescent="0.25">
      <c r="A1513" s="4">
        <f t="shared" si="96"/>
        <v>1484</v>
      </c>
      <c r="B1513" s="22">
        <f t="shared" si="96"/>
        <v>168</v>
      </c>
      <c r="C1513" s="2" t="s">
        <v>52</v>
      </c>
      <c r="D1513" s="2" t="s">
        <v>882</v>
      </c>
      <c r="E1513" s="173" t="s">
        <v>1394</v>
      </c>
      <c r="F1513" s="24">
        <v>36672038.07</v>
      </c>
      <c r="G1513" s="26">
        <v>0</v>
      </c>
      <c r="H1513" s="26">
        <v>0</v>
      </c>
      <c r="I1513" s="26">
        <v>0</v>
      </c>
      <c r="J1513" s="26">
        <v>0</v>
      </c>
      <c r="K1513" s="26">
        <v>0</v>
      </c>
      <c r="L1513" s="26"/>
      <c r="M1513" s="26">
        <v>0</v>
      </c>
      <c r="N1513" s="26">
        <v>0</v>
      </c>
      <c r="O1513" s="26">
        <v>15443839.101902403</v>
      </c>
      <c r="P1513" s="26">
        <v>0</v>
      </c>
      <c r="Q1513" s="26">
        <v>8018512.7549818195</v>
      </c>
      <c r="R1513" s="26">
        <v>8648904.6005779207</v>
      </c>
      <c r="S1513" s="26">
        <v>3491853.0894000004</v>
      </c>
      <c r="T1513" s="1">
        <v>366720.3807000001</v>
      </c>
      <c r="U1513" s="112">
        <v>702208.14243786025</v>
      </c>
      <c r="V1513" s="172"/>
    </row>
    <row r="1514" spans="1:22" ht="15" customHeight="1" x14ac:dyDescent="0.25">
      <c r="A1514" s="4">
        <f t="shared" si="96"/>
        <v>1485</v>
      </c>
      <c r="B1514" s="22">
        <f t="shared" si="96"/>
        <v>169</v>
      </c>
      <c r="C1514" s="2" t="s">
        <v>170</v>
      </c>
      <c r="D1514" s="2" t="s">
        <v>539</v>
      </c>
      <c r="E1514" s="173" t="s">
        <v>1394</v>
      </c>
      <c r="F1514" s="24">
        <v>3489848.14</v>
      </c>
      <c r="G1514" s="26">
        <v>0</v>
      </c>
      <c r="H1514" s="26">
        <v>0</v>
      </c>
      <c r="I1514" s="26">
        <v>0</v>
      </c>
      <c r="J1514" s="26">
        <v>0</v>
      </c>
      <c r="K1514" s="26">
        <v>0</v>
      </c>
      <c r="L1514" s="26"/>
      <c r="M1514" s="26">
        <v>0</v>
      </c>
      <c r="N1514" s="26">
        <v>0</v>
      </c>
      <c r="O1514" s="26">
        <v>0</v>
      </c>
      <c r="P1514" s="26">
        <v>0</v>
      </c>
      <c r="Q1514" s="26">
        <v>3039497.1969255605</v>
      </c>
      <c r="R1514" s="26">
        <v>0</v>
      </c>
      <c r="S1514" s="26">
        <v>348984.81400000001</v>
      </c>
      <c r="T1514" s="1">
        <v>34898.481400000004</v>
      </c>
      <c r="U1514" s="112">
        <v>66467.647674440013</v>
      </c>
      <c r="V1514" s="172"/>
    </row>
    <row r="1515" spans="1:22" ht="15" customHeight="1" x14ac:dyDescent="0.25">
      <c r="A1515" s="4">
        <f t="shared" si="96"/>
        <v>1486</v>
      </c>
      <c r="B1515" s="22">
        <f t="shared" si="96"/>
        <v>170</v>
      </c>
      <c r="C1515" s="2" t="s">
        <v>170</v>
      </c>
      <c r="D1515" s="2" t="s">
        <v>540</v>
      </c>
      <c r="E1515" s="173" t="s">
        <v>1394</v>
      </c>
      <c r="F1515" s="24">
        <v>4473440.5999999996</v>
      </c>
      <c r="G1515" s="26">
        <v>0</v>
      </c>
      <c r="H1515" s="26">
        <v>0</v>
      </c>
      <c r="I1515" s="26">
        <v>0</v>
      </c>
      <c r="J1515" s="26">
        <v>0</v>
      </c>
      <c r="K1515" s="26">
        <v>0</v>
      </c>
      <c r="L1515" s="26"/>
      <c r="M1515" s="26">
        <v>0</v>
      </c>
      <c r="N1515" s="26">
        <v>0</v>
      </c>
      <c r="O1515" s="26">
        <v>0</v>
      </c>
      <c r="P1515" s="26">
        <v>0</v>
      </c>
      <c r="Q1515" s="26">
        <v>3896160.9843323994</v>
      </c>
      <c r="R1515" s="26">
        <v>0</v>
      </c>
      <c r="S1515" s="26">
        <v>447344.06</v>
      </c>
      <c r="T1515" s="1">
        <v>44734.405999999995</v>
      </c>
      <c r="U1515" s="112">
        <v>85201.149667599995</v>
      </c>
      <c r="V1515" s="172"/>
    </row>
    <row r="1516" spans="1:22" ht="15" customHeight="1" x14ac:dyDescent="0.25">
      <c r="A1516" s="4">
        <f t="shared" si="96"/>
        <v>1487</v>
      </c>
      <c r="B1516" s="22">
        <f t="shared" si="96"/>
        <v>171</v>
      </c>
      <c r="C1516" s="2" t="s">
        <v>170</v>
      </c>
      <c r="D1516" s="2" t="s">
        <v>541</v>
      </c>
      <c r="E1516" s="173" t="s">
        <v>1394</v>
      </c>
      <c r="F1516" s="24">
        <v>2064556.34</v>
      </c>
      <c r="G1516" s="26">
        <v>0</v>
      </c>
      <c r="H1516" s="26">
        <v>0</v>
      </c>
      <c r="I1516" s="26">
        <v>0</v>
      </c>
      <c r="J1516" s="26">
        <v>0</v>
      </c>
      <c r="K1516" s="26">
        <v>0</v>
      </c>
      <c r="L1516" s="26"/>
      <c r="M1516" s="26">
        <v>0</v>
      </c>
      <c r="N1516" s="26">
        <v>0</v>
      </c>
      <c r="O1516" s="26">
        <v>0</v>
      </c>
      <c r="P1516" s="26">
        <v>0</v>
      </c>
      <c r="Q1516" s="26">
        <v>1798133.6025483599</v>
      </c>
      <c r="R1516" s="26">
        <v>0</v>
      </c>
      <c r="S1516" s="26">
        <v>206455.63400000002</v>
      </c>
      <c r="T1516" s="1">
        <v>20645.563400000003</v>
      </c>
      <c r="U1516" s="112">
        <v>39321.540051640004</v>
      </c>
      <c r="V1516" s="172"/>
    </row>
    <row r="1517" spans="1:22" ht="15" customHeight="1" x14ac:dyDescent="0.25">
      <c r="A1517" s="4">
        <f t="shared" si="96"/>
        <v>1488</v>
      </c>
      <c r="B1517" s="22">
        <f t="shared" si="96"/>
        <v>172</v>
      </c>
      <c r="C1517" s="2" t="s">
        <v>170</v>
      </c>
      <c r="D1517" s="2" t="s">
        <v>542</v>
      </c>
      <c r="E1517" s="173" t="s">
        <v>1394</v>
      </c>
      <c r="F1517" s="24">
        <v>2393361.2799999998</v>
      </c>
      <c r="G1517" s="26">
        <v>0</v>
      </c>
      <c r="H1517" s="26">
        <v>0</v>
      </c>
      <c r="I1517" s="26">
        <v>0</v>
      </c>
      <c r="J1517" s="26">
        <v>0</v>
      </c>
      <c r="K1517" s="26">
        <v>0</v>
      </c>
      <c r="L1517" s="26"/>
      <c r="M1517" s="26">
        <v>0</v>
      </c>
      <c r="N1517" s="26">
        <v>0</v>
      </c>
      <c r="O1517" s="26">
        <v>0</v>
      </c>
      <c r="P1517" s="26">
        <v>0</v>
      </c>
      <c r="Q1517" s="26">
        <v>2084507.5802611201</v>
      </c>
      <c r="R1517" s="26">
        <v>0</v>
      </c>
      <c r="S1517" s="26">
        <v>239336.128</v>
      </c>
      <c r="T1517" s="1">
        <v>23933.612799999999</v>
      </c>
      <c r="U1517" s="112">
        <v>45583.958938880001</v>
      </c>
      <c r="V1517" s="172"/>
    </row>
    <row r="1518" spans="1:22" ht="15" customHeight="1" x14ac:dyDescent="0.25">
      <c r="A1518" s="4">
        <f t="shared" si="96"/>
        <v>1489</v>
      </c>
      <c r="B1518" s="22">
        <f t="shared" si="96"/>
        <v>173</v>
      </c>
      <c r="C1518" s="2" t="s">
        <v>170</v>
      </c>
      <c r="D1518" s="2" t="s">
        <v>884</v>
      </c>
      <c r="E1518" s="173" t="s">
        <v>1394</v>
      </c>
      <c r="F1518" s="24">
        <v>4566578.4800000004</v>
      </c>
      <c r="G1518" s="26">
        <v>0</v>
      </c>
      <c r="H1518" s="26">
        <v>0</v>
      </c>
      <c r="I1518" s="26">
        <v>0</v>
      </c>
      <c r="J1518" s="26">
        <v>0</v>
      </c>
      <c r="K1518" s="26">
        <v>0</v>
      </c>
      <c r="L1518" s="26"/>
      <c r="M1518" s="26">
        <v>0</v>
      </c>
      <c r="N1518" s="26">
        <v>0</v>
      </c>
      <c r="O1518" s="26">
        <v>0</v>
      </c>
      <c r="P1518" s="26">
        <v>0</v>
      </c>
      <c r="Q1518" s="26">
        <v>4420043.1826950014</v>
      </c>
      <c r="R1518" s="26">
        <v>0</v>
      </c>
      <c r="S1518" s="26">
        <v>41970.97</v>
      </c>
      <c r="T1518" s="1">
        <v>7906.9349999999995</v>
      </c>
      <c r="U1518" s="112">
        <v>96657.39230500003</v>
      </c>
      <c r="V1518" s="172"/>
    </row>
    <row r="1519" spans="1:22" ht="15" customHeight="1" x14ac:dyDescent="0.25">
      <c r="A1519" s="4">
        <f t="shared" si="96"/>
        <v>1490</v>
      </c>
      <c r="B1519" s="22">
        <f t="shared" si="96"/>
        <v>174</v>
      </c>
      <c r="C1519" s="2" t="s">
        <v>170</v>
      </c>
      <c r="D1519" s="2" t="s">
        <v>1113</v>
      </c>
      <c r="E1519" s="173" t="s">
        <v>1394</v>
      </c>
      <c r="F1519" s="24">
        <v>18104285.399999999</v>
      </c>
      <c r="G1519" s="26">
        <v>0</v>
      </c>
      <c r="H1519" s="26">
        <v>0</v>
      </c>
      <c r="I1519" s="26">
        <v>0</v>
      </c>
      <c r="J1519" s="26">
        <v>0</v>
      </c>
      <c r="K1519" s="26">
        <v>0</v>
      </c>
      <c r="L1519" s="26"/>
      <c r="M1519" s="26">
        <v>0</v>
      </c>
      <c r="N1519" s="26">
        <v>0</v>
      </c>
      <c r="O1519" s="26">
        <v>4027097.0634720004</v>
      </c>
      <c r="P1519" s="26">
        <v>0</v>
      </c>
      <c r="Q1519" s="26">
        <v>6979523.6927639991</v>
      </c>
      <c r="R1519" s="26">
        <v>6460356.4684680002</v>
      </c>
      <c r="S1519" s="26">
        <v>186805.65</v>
      </c>
      <c r="T1519" s="1">
        <v>68535.11</v>
      </c>
      <c r="U1519" s="112">
        <v>381967.41529600002</v>
      </c>
      <c r="V1519" s="172"/>
    </row>
    <row r="1520" spans="1:22" ht="15" customHeight="1" x14ac:dyDescent="0.25">
      <c r="A1520" s="4">
        <f t="shared" si="96"/>
        <v>1491</v>
      </c>
      <c r="B1520" s="22">
        <f t="shared" si="96"/>
        <v>175</v>
      </c>
      <c r="C1520" s="2" t="s">
        <v>170</v>
      </c>
      <c r="D1520" s="2" t="s">
        <v>885</v>
      </c>
      <c r="E1520" s="173" t="s">
        <v>1394</v>
      </c>
      <c r="F1520" s="24">
        <v>7664824.1699999999</v>
      </c>
      <c r="G1520" s="26">
        <v>0</v>
      </c>
      <c r="H1520" s="26">
        <v>0</v>
      </c>
      <c r="I1520" s="26">
        <v>0</v>
      </c>
      <c r="J1520" s="26">
        <v>0</v>
      </c>
      <c r="K1520" s="26">
        <v>0</v>
      </c>
      <c r="L1520" s="26"/>
      <c r="M1520" s="26">
        <v>0</v>
      </c>
      <c r="N1520" s="26">
        <v>0</v>
      </c>
      <c r="O1520" s="26">
        <v>0</v>
      </c>
      <c r="P1520" s="26">
        <v>0</v>
      </c>
      <c r="Q1520" s="26">
        <v>7419759.693066</v>
      </c>
      <c r="R1520" s="26">
        <v>0</v>
      </c>
      <c r="S1520" s="26">
        <v>58809.36</v>
      </c>
      <c r="T1520" s="1">
        <v>24000</v>
      </c>
      <c r="U1520" s="112">
        <v>162255.11693399999</v>
      </c>
      <c r="V1520" s="172"/>
    </row>
    <row r="1521" spans="1:22" ht="15" customHeight="1" x14ac:dyDescent="0.25">
      <c r="A1521" s="4">
        <f t="shared" si="96"/>
        <v>1492</v>
      </c>
      <c r="B1521" s="22">
        <f t="shared" si="96"/>
        <v>176</v>
      </c>
      <c r="C1521" s="2" t="s">
        <v>170</v>
      </c>
      <c r="D1521" s="2" t="s">
        <v>1114</v>
      </c>
      <c r="E1521" s="173" t="s">
        <v>1394</v>
      </c>
      <c r="F1521" s="24">
        <v>11607396.879999999</v>
      </c>
      <c r="G1521" s="26">
        <v>0</v>
      </c>
      <c r="H1521" s="26">
        <v>0</v>
      </c>
      <c r="I1521" s="26">
        <v>0</v>
      </c>
      <c r="J1521" s="26">
        <v>0</v>
      </c>
      <c r="K1521" s="26">
        <v>0</v>
      </c>
      <c r="L1521" s="26"/>
      <c r="M1521" s="26">
        <v>0</v>
      </c>
      <c r="N1521" s="26">
        <v>0</v>
      </c>
      <c r="O1521" s="26">
        <v>2569708.0299240001</v>
      </c>
      <c r="P1521" s="26">
        <v>0</v>
      </c>
      <c r="Q1521" s="26">
        <v>4455182.1007259991</v>
      </c>
      <c r="R1521" s="26">
        <v>4122907.0726200002</v>
      </c>
      <c r="S1521" s="26">
        <v>151215.6</v>
      </c>
      <c r="T1521" s="1">
        <v>64604.33</v>
      </c>
      <c r="U1521" s="112">
        <v>243779.74673000001</v>
      </c>
      <c r="V1521" s="172"/>
    </row>
    <row r="1522" spans="1:22" ht="15" customHeight="1" x14ac:dyDescent="0.25">
      <c r="A1522" s="4">
        <f t="shared" si="96"/>
        <v>1493</v>
      </c>
      <c r="B1522" s="22">
        <f t="shared" si="96"/>
        <v>177</v>
      </c>
      <c r="C1522" s="2" t="s">
        <v>170</v>
      </c>
      <c r="D1522" s="2" t="s">
        <v>543</v>
      </c>
      <c r="E1522" s="173" t="s">
        <v>1394</v>
      </c>
      <c r="F1522" s="24">
        <v>6291040.4400000004</v>
      </c>
      <c r="G1522" s="26">
        <v>0</v>
      </c>
      <c r="H1522" s="26">
        <v>0</v>
      </c>
      <c r="I1522" s="26">
        <v>0</v>
      </c>
      <c r="J1522" s="26">
        <v>0</v>
      </c>
      <c r="K1522" s="26">
        <v>0</v>
      </c>
      <c r="L1522" s="26"/>
      <c r="M1522" s="26">
        <v>0</v>
      </c>
      <c r="N1522" s="26">
        <v>0</v>
      </c>
      <c r="O1522" s="26">
        <v>0</v>
      </c>
      <c r="P1522" s="26">
        <v>0</v>
      </c>
      <c r="Q1522" s="26">
        <v>5479206.8353797607</v>
      </c>
      <c r="R1522" s="26">
        <v>0</v>
      </c>
      <c r="S1522" s="26">
        <v>629104.04400000011</v>
      </c>
      <c r="T1522" s="1">
        <v>62910.404400000007</v>
      </c>
      <c r="U1522" s="112">
        <v>119819.15622024001</v>
      </c>
      <c r="V1522" s="172"/>
    </row>
    <row r="1523" spans="1:22" ht="15" customHeight="1" x14ac:dyDescent="0.25">
      <c r="A1523" s="4">
        <f t="shared" ref="A1523:B1538" si="97">A1522+1</f>
        <v>1494</v>
      </c>
      <c r="B1523" s="22">
        <f t="shared" si="97"/>
        <v>178</v>
      </c>
      <c r="C1523" s="2" t="s">
        <v>170</v>
      </c>
      <c r="D1523" s="2" t="s">
        <v>544</v>
      </c>
      <c r="E1523" s="173" t="s">
        <v>1394</v>
      </c>
      <c r="F1523" s="24">
        <v>6291040.4400000004</v>
      </c>
      <c r="G1523" s="26">
        <v>0</v>
      </c>
      <c r="H1523" s="26">
        <v>0</v>
      </c>
      <c r="I1523" s="26">
        <v>0</v>
      </c>
      <c r="J1523" s="26">
        <v>0</v>
      </c>
      <c r="K1523" s="26">
        <v>0</v>
      </c>
      <c r="L1523" s="26"/>
      <c r="M1523" s="26">
        <v>0</v>
      </c>
      <c r="N1523" s="26">
        <v>0</v>
      </c>
      <c r="O1523" s="26">
        <v>0</v>
      </c>
      <c r="P1523" s="26">
        <v>0</v>
      </c>
      <c r="Q1523" s="26">
        <v>5479206.8353797607</v>
      </c>
      <c r="R1523" s="26">
        <v>0</v>
      </c>
      <c r="S1523" s="26">
        <v>629104.04400000011</v>
      </c>
      <c r="T1523" s="1">
        <v>62910.404400000007</v>
      </c>
      <c r="U1523" s="112">
        <v>119819.15622024001</v>
      </c>
      <c r="V1523" s="172"/>
    </row>
    <row r="1524" spans="1:22" ht="15" customHeight="1" x14ac:dyDescent="0.25">
      <c r="A1524" s="4">
        <f t="shared" si="97"/>
        <v>1495</v>
      </c>
      <c r="B1524" s="22">
        <f t="shared" si="97"/>
        <v>179</v>
      </c>
      <c r="C1524" s="2" t="s">
        <v>172</v>
      </c>
      <c r="D1524" s="2" t="s">
        <v>546</v>
      </c>
      <c r="E1524" s="173" t="s">
        <v>1394</v>
      </c>
      <c r="F1524" s="24">
        <v>2557043.4499999997</v>
      </c>
      <c r="G1524" s="26">
        <v>0</v>
      </c>
      <c r="H1524" s="26">
        <v>0</v>
      </c>
      <c r="I1524" s="26">
        <v>0</v>
      </c>
      <c r="J1524" s="26">
        <v>0</v>
      </c>
      <c r="K1524" s="26">
        <v>0</v>
      </c>
      <c r="L1524" s="26"/>
      <c r="M1524" s="26">
        <v>0</v>
      </c>
      <c r="N1524" s="26">
        <v>0</v>
      </c>
      <c r="O1524" s="26">
        <v>2252090.4481529999</v>
      </c>
      <c r="P1524" s="26">
        <v>0</v>
      </c>
      <c r="Q1524" s="26">
        <v>0</v>
      </c>
      <c r="R1524" s="26">
        <v>0</v>
      </c>
      <c r="S1524" s="26">
        <v>230133.9105</v>
      </c>
      <c r="T1524" s="1">
        <v>25570.434500000003</v>
      </c>
      <c r="U1524" s="112">
        <v>49248.656846999998</v>
      </c>
      <c r="V1524" s="172"/>
    </row>
    <row r="1525" spans="1:22" ht="15" customHeight="1" x14ac:dyDescent="0.25">
      <c r="A1525" s="4">
        <f t="shared" si="97"/>
        <v>1496</v>
      </c>
      <c r="B1525" s="22">
        <f t="shared" si="97"/>
        <v>180</v>
      </c>
      <c r="C1525" s="2" t="s">
        <v>172</v>
      </c>
      <c r="D1525" s="2" t="s">
        <v>547</v>
      </c>
      <c r="E1525" s="173" t="s">
        <v>1394</v>
      </c>
      <c r="F1525" s="24">
        <v>2195078.4</v>
      </c>
      <c r="G1525" s="26">
        <v>849954.16975560004</v>
      </c>
      <c r="H1525" s="26">
        <v>303890.49133674003</v>
      </c>
      <c r="I1525" s="26">
        <v>117198.9234129</v>
      </c>
      <c r="J1525" s="26">
        <v>453745.57447632001</v>
      </c>
      <c r="K1525" s="26">
        <v>0</v>
      </c>
      <c r="L1525" s="26"/>
      <c r="M1525" s="26">
        <v>209075.98721016</v>
      </c>
      <c r="N1525" s="26">
        <v>0</v>
      </c>
      <c r="O1525" s="26">
        <v>0</v>
      </c>
      <c r="P1525" s="26">
        <v>0</v>
      </c>
      <c r="Q1525" s="26">
        <v>0</v>
      </c>
      <c r="R1525" s="26">
        <v>0</v>
      </c>
      <c r="S1525" s="26">
        <v>196972.75580000004</v>
      </c>
      <c r="T1525" s="1">
        <v>21950.784000000003</v>
      </c>
      <c r="U1525" s="112">
        <v>42289.714008280011</v>
      </c>
      <c r="V1525" s="172"/>
    </row>
    <row r="1526" spans="1:22" ht="15" customHeight="1" x14ac:dyDescent="0.25">
      <c r="A1526" s="4">
        <f t="shared" si="97"/>
        <v>1497</v>
      </c>
      <c r="B1526" s="22">
        <f t="shared" si="97"/>
        <v>181</v>
      </c>
      <c r="C1526" s="2" t="s">
        <v>172</v>
      </c>
      <c r="D1526" s="2" t="s">
        <v>1115</v>
      </c>
      <c r="E1526" s="173" t="s">
        <v>1394</v>
      </c>
      <c r="F1526" s="24">
        <v>1722353.4351169448</v>
      </c>
      <c r="G1526" s="26">
        <v>704647.00710599998</v>
      </c>
      <c r="H1526" s="26">
        <v>240192.74122200001</v>
      </c>
      <c r="I1526" s="26">
        <v>86157.030245999995</v>
      </c>
      <c r="J1526" s="26">
        <v>390747.64049999998</v>
      </c>
      <c r="K1526" s="26">
        <v>0</v>
      </c>
      <c r="L1526" s="26"/>
      <c r="M1526" s="26">
        <v>167398.01446200002</v>
      </c>
      <c r="N1526" s="26">
        <v>0</v>
      </c>
      <c r="O1526" s="26">
        <v>0</v>
      </c>
      <c r="P1526" s="26">
        <v>0</v>
      </c>
      <c r="Q1526" s="26">
        <v>0</v>
      </c>
      <c r="R1526" s="26">
        <v>0</v>
      </c>
      <c r="S1526" s="26">
        <v>68459.675666201656</v>
      </c>
      <c r="T1526" s="1">
        <v>30000</v>
      </c>
      <c r="U1526" s="112">
        <v>34751.325914743284</v>
      </c>
      <c r="V1526" s="172"/>
    </row>
    <row r="1527" spans="1:22" ht="15" customHeight="1" x14ac:dyDescent="0.25">
      <c r="A1527" s="4">
        <f t="shared" si="97"/>
        <v>1498</v>
      </c>
      <c r="B1527" s="22">
        <f t="shared" si="97"/>
        <v>182</v>
      </c>
      <c r="C1527" s="2" t="s">
        <v>172</v>
      </c>
      <c r="D1527" s="2" t="s">
        <v>1116</v>
      </c>
      <c r="E1527" s="173" t="s">
        <v>1394</v>
      </c>
      <c r="F1527" s="24">
        <v>4245317.74</v>
      </c>
      <c r="G1527" s="26">
        <v>1148382.2069999999</v>
      </c>
      <c r="H1527" s="26">
        <v>402735.04034399998</v>
      </c>
      <c r="I1527" s="26">
        <v>148928.15292600001</v>
      </c>
      <c r="J1527" s="26">
        <v>641629.84481399995</v>
      </c>
      <c r="K1527" s="26">
        <v>0</v>
      </c>
      <c r="L1527" s="26"/>
      <c r="M1527" s="26">
        <v>268636.58203200001</v>
      </c>
      <c r="N1527" s="26">
        <v>0</v>
      </c>
      <c r="O1527" s="26">
        <v>1390922.4139020001</v>
      </c>
      <c r="P1527" s="26">
        <v>0</v>
      </c>
      <c r="Q1527" s="26">
        <v>0</v>
      </c>
      <c r="R1527" s="26">
        <v>0</v>
      </c>
      <c r="S1527" s="26">
        <v>126584.61</v>
      </c>
      <c r="T1527" s="1">
        <v>30000</v>
      </c>
      <c r="U1527" s="112">
        <v>87498.888982000019</v>
      </c>
      <c r="V1527" s="172"/>
    </row>
    <row r="1528" spans="1:22" ht="15" customHeight="1" x14ac:dyDescent="0.25">
      <c r="A1528" s="4">
        <f t="shared" si="97"/>
        <v>1499</v>
      </c>
      <c r="B1528" s="22">
        <f t="shared" si="97"/>
        <v>183</v>
      </c>
      <c r="C1528" s="2" t="s">
        <v>172</v>
      </c>
      <c r="D1528" s="2" t="s">
        <v>1117</v>
      </c>
      <c r="E1528" s="173" t="s">
        <v>1394</v>
      </c>
      <c r="F1528" s="24">
        <v>2192559.6800000002</v>
      </c>
      <c r="G1528" s="26">
        <v>0</v>
      </c>
      <c r="H1528" s="26">
        <v>0</v>
      </c>
      <c r="I1528" s="26">
        <v>0</v>
      </c>
      <c r="J1528" s="26">
        <v>0</v>
      </c>
      <c r="K1528" s="26">
        <v>0</v>
      </c>
      <c r="L1528" s="26"/>
      <c r="M1528" s="26">
        <v>0</v>
      </c>
      <c r="N1528" s="26">
        <v>0</v>
      </c>
      <c r="O1528" s="26">
        <v>2063879.8947323295</v>
      </c>
      <c r="P1528" s="26">
        <v>0</v>
      </c>
      <c r="Q1528" s="26">
        <v>0</v>
      </c>
      <c r="R1528" s="26">
        <v>0</v>
      </c>
      <c r="S1528" s="26">
        <v>53546.912033180633</v>
      </c>
      <c r="T1528" s="1">
        <v>30000</v>
      </c>
      <c r="U1528" s="112">
        <v>45132.87323448994</v>
      </c>
      <c r="V1528" s="172"/>
    </row>
    <row r="1529" spans="1:22" ht="15" customHeight="1" x14ac:dyDescent="0.25">
      <c r="A1529" s="4">
        <f t="shared" si="97"/>
        <v>1500</v>
      </c>
      <c r="B1529" s="22">
        <f t="shared" si="97"/>
        <v>184</v>
      </c>
      <c r="C1529" s="2" t="s">
        <v>172</v>
      </c>
      <c r="D1529" s="2" t="s">
        <v>1118</v>
      </c>
      <c r="E1529" s="173" t="s">
        <v>1394</v>
      </c>
      <c r="F1529" s="24">
        <v>2746706.4</v>
      </c>
      <c r="G1529" s="26">
        <v>0</v>
      </c>
      <c r="H1529" s="26">
        <v>0</v>
      </c>
      <c r="I1529" s="26">
        <v>0</v>
      </c>
      <c r="J1529" s="26">
        <v>0</v>
      </c>
      <c r="K1529" s="26">
        <v>0</v>
      </c>
      <c r="L1529" s="26"/>
      <c r="M1529" s="26">
        <v>0</v>
      </c>
      <c r="N1529" s="26">
        <v>0</v>
      </c>
      <c r="O1529" s="26">
        <v>2604620.1427259995</v>
      </c>
      <c r="P1529" s="26">
        <v>0</v>
      </c>
      <c r="Q1529" s="26">
        <v>0</v>
      </c>
      <c r="R1529" s="26">
        <v>0</v>
      </c>
      <c r="S1529" s="26">
        <v>55128.49</v>
      </c>
      <c r="T1529" s="1">
        <v>30000</v>
      </c>
      <c r="U1529" s="112">
        <v>56957.767273999991</v>
      </c>
      <c r="V1529" s="172"/>
    </row>
    <row r="1530" spans="1:22" ht="15" customHeight="1" x14ac:dyDescent="0.25">
      <c r="A1530" s="4">
        <f t="shared" si="97"/>
        <v>1501</v>
      </c>
      <c r="B1530" s="22">
        <f t="shared" si="97"/>
        <v>185</v>
      </c>
      <c r="C1530" s="2" t="s">
        <v>550</v>
      </c>
      <c r="D1530" s="2" t="s">
        <v>1119</v>
      </c>
      <c r="E1530" s="173" t="s">
        <v>1394</v>
      </c>
      <c r="F1530" s="24">
        <v>10279133.73</v>
      </c>
      <c r="G1530" s="26">
        <v>4027966.8255372001</v>
      </c>
      <c r="H1530" s="26">
        <v>2450960.6744834399</v>
      </c>
      <c r="I1530" s="26">
        <v>1154893.5828968999</v>
      </c>
      <c r="J1530" s="26">
        <v>984230.91881016002</v>
      </c>
      <c r="K1530" s="26">
        <v>0</v>
      </c>
      <c r="L1530" s="26"/>
      <c r="M1530" s="26">
        <v>428109.96493607998</v>
      </c>
      <c r="N1530" s="26">
        <v>0</v>
      </c>
      <c r="O1530" s="26">
        <v>0</v>
      </c>
      <c r="P1530" s="26">
        <v>0</v>
      </c>
      <c r="Q1530" s="26">
        <v>0</v>
      </c>
      <c r="R1530" s="26">
        <v>0</v>
      </c>
      <c r="S1530" s="26">
        <v>932359.18539999996</v>
      </c>
      <c r="T1530" s="1">
        <v>102791.33730000001</v>
      </c>
      <c r="U1530" s="112">
        <v>197821.24063622003</v>
      </c>
      <c r="V1530" s="172"/>
    </row>
    <row r="1531" spans="1:22" ht="15" customHeight="1" x14ac:dyDescent="0.25">
      <c r="A1531" s="4">
        <f t="shared" si="97"/>
        <v>1502</v>
      </c>
      <c r="B1531" s="22">
        <f t="shared" si="97"/>
        <v>186</v>
      </c>
      <c r="C1531" s="2" t="s">
        <v>550</v>
      </c>
      <c r="D1531" s="2" t="s">
        <v>1120</v>
      </c>
      <c r="E1531" s="173" t="s">
        <v>1394</v>
      </c>
      <c r="F1531" s="24">
        <v>5796292.5199999996</v>
      </c>
      <c r="G1531" s="26">
        <v>0</v>
      </c>
      <c r="H1531" s="26">
        <v>0</v>
      </c>
      <c r="I1531" s="26">
        <v>0</v>
      </c>
      <c r="J1531" s="26">
        <v>0</v>
      </c>
      <c r="K1531" s="26">
        <v>0</v>
      </c>
      <c r="L1531" s="26"/>
      <c r="M1531" s="26">
        <v>0</v>
      </c>
      <c r="N1531" s="26">
        <v>0</v>
      </c>
      <c r="O1531" s="26">
        <v>0</v>
      </c>
      <c r="P1531" s="26">
        <v>0</v>
      </c>
      <c r="Q1531" s="26">
        <v>5048304.1554640792</v>
      </c>
      <c r="R1531" s="26">
        <v>0</v>
      </c>
      <c r="S1531" s="26">
        <v>579629.25199999998</v>
      </c>
      <c r="T1531" s="1">
        <v>57962.925199999998</v>
      </c>
      <c r="U1531" s="112">
        <v>110396.18733591998</v>
      </c>
      <c r="V1531" s="172"/>
    </row>
    <row r="1532" spans="1:22" ht="15" customHeight="1" x14ac:dyDescent="0.25">
      <c r="A1532" s="4">
        <f t="shared" si="97"/>
        <v>1503</v>
      </c>
      <c r="B1532" s="22">
        <f t="shared" si="97"/>
        <v>187</v>
      </c>
      <c r="C1532" s="2" t="s">
        <v>177</v>
      </c>
      <c r="D1532" s="2" t="s">
        <v>1262</v>
      </c>
      <c r="E1532" s="173" t="s">
        <v>1394</v>
      </c>
      <c r="F1532" s="24">
        <v>4918817.2800000012</v>
      </c>
      <c r="G1532" s="26">
        <v>0</v>
      </c>
      <c r="H1532" s="26">
        <v>0</v>
      </c>
      <c r="I1532" s="26">
        <v>0</v>
      </c>
      <c r="J1532" s="26">
        <v>0</v>
      </c>
      <c r="K1532" s="26">
        <v>0</v>
      </c>
      <c r="L1532" s="26"/>
      <c r="M1532" s="26">
        <v>0</v>
      </c>
      <c r="N1532" s="26">
        <v>0</v>
      </c>
      <c r="O1532" s="26">
        <v>0</v>
      </c>
      <c r="P1532" s="26">
        <v>0</v>
      </c>
      <c r="Q1532" s="26">
        <v>2447675.9738340005</v>
      </c>
      <c r="R1532" s="26">
        <v>2261284.8502020002</v>
      </c>
      <c r="S1532" s="26">
        <v>87536.7</v>
      </c>
      <c r="T1532" s="1">
        <v>19344.32</v>
      </c>
      <c r="U1532" s="112">
        <v>102975.43596399999</v>
      </c>
      <c r="V1532" s="172"/>
    </row>
    <row r="1533" spans="1:22" ht="15" customHeight="1" x14ac:dyDescent="0.25">
      <c r="A1533" s="4">
        <f t="shared" si="97"/>
        <v>1504</v>
      </c>
      <c r="B1533" s="22">
        <f t="shared" si="97"/>
        <v>188</v>
      </c>
      <c r="C1533" s="2" t="s">
        <v>177</v>
      </c>
      <c r="D1533" s="2" t="s">
        <v>557</v>
      </c>
      <c r="E1533" s="173" t="s">
        <v>1394</v>
      </c>
      <c r="F1533" s="24">
        <v>4157139.2231641002</v>
      </c>
      <c r="G1533" s="26">
        <v>0</v>
      </c>
      <c r="H1533" s="26">
        <v>0</v>
      </c>
      <c r="I1533" s="26">
        <v>0</v>
      </c>
      <c r="J1533" s="26">
        <v>0</v>
      </c>
      <c r="K1533" s="26">
        <v>0</v>
      </c>
      <c r="L1533" s="26"/>
      <c r="M1533" s="26">
        <v>0</v>
      </c>
      <c r="N1533" s="26">
        <v>0</v>
      </c>
      <c r="O1533" s="26">
        <v>2994492.2200200004</v>
      </c>
      <c r="P1533" s="26">
        <v>0</v>
      </c>
      <c r="Q1533" s="26"/>
      <c r="R1533" s="26">
        <v>0</v>
      </c>
      <c r="S1533" s="26">
        <v>892738.90500000003</v>
      </c>
      <c r="T1533" s="1">
        <v>92673.863499999992</v>
      </c>
      <c r="U1533" s="112">
        <v>177234.23464409998</v>
      </c>
      <c r="V1533" s="172"/>
    </row>
    <row r="1534" spans="1:22" ht="15" customHeight="1" x14ac:dyDescent="0.25">
      <c r="A1534" s="4">
        <f t="shared" si="97"/>
        <v>1505</v>
      </c>
      <c r="B1534" s="22">
        <f t="shared" si="97"/>
        <v>189</v>
      </c>
      <c r="C1534" s="2" t="s">
        <v>177</v>
      </c>
      <c r="D1534" s="2" t="s">
        <v>1121</v>
      </c>
      <c r="E1534" s="173" t="s">
        <v>1394</v>
      </c>
      <c r="F1534" s="24">
        <v>14138916.279999999</v>
      </c>
      <c r="G1534" s="26">
        <v>5685066.8499970799</v>
      </c>
      <c r="H1534" s="26">
        <v>2011441.08052566</v>
      </c>
      <c r="I1534" s="26">
        <v>1004825.1690674401</v>
      </c>
      <c r="J1534" s="26">
        <v>1315676.60416248</v>
      </c>
      <c r="K1534" s="26">
        <v>1683545.4220750199</v>
      </c>
      <c r="L1534" s="26"/>
      <c r="M1534" s="26">
        <v>225573.11014392</v>
      </c>
      <c r="N1534" s="26">
        <v>0</v>
      </c>
      <c r="O1534" s="26">
        <v>0</v>
      </c>
      <c r="P1534" s="26">
        <v>0</v>
      </c>
      <c r="Q1534" s="26">
        <v>0</v>
      </c>
      <c r="R1534" s="26">
        <v>0</v>
      </c>
      <c r="S1534" s="26">
        <v>1810598.6112000002</v>
      </c>
      <c r="T1534" s="1">
        <v>141389.16279999999</v>
      </c>
      <c r="U1534" s="112">
        <v>260800.27002840006</v>
      </c>
      <c r="V1534" s="172"/>
    </row>
    <row r="1535" spans="1:22" ht="15" customHeight="1" x14ac:dyDescent="0.25">
      <c r="A1535" s="4">
        <f t="shared" si="97"/>
        <v>1506</v>
      </c>
      <c r="B1535" s="22">
        <f t="shared" si="97"/>
        <v>190</v>
      </c>
      <c r="C1535" s="2" t="s">
        <v>177</v>
      </c>
      <c r="D1535" s="2" t="s">
        <v>561</v>
      </c>
      <c r="E1535" s="173" t="s">
        <v>1394</v>
      </c>
      <c r="F1535" s="24">
        <v>10623263.690000001</v>
      </c>
      <c r="G1535" s="26">
        <v>0</v>
      </c>
      <c r="H1535" s="26">
        <v>0</v>
      </c>
      <c r="I1535" s="26">
        <v>0</v>
      </c>
      <c r="J1535" s="26">
        <v>0</v>
      </c>
      <c r="K1535" s="26">
        <v>0</v>
      </c>
      <c r="L1535" s="26"/>
      <c r="M1535" s="26">
        <v>0</v>
      </c>
      <c r="N1535" s="26">
        <v>0</v>
      </c>
      <c r="O1535" s="26">
        <v>0</v>
      </c>
      <c r="P1535" s="26">
        <v>1948336.0823270399</v>
      </c>
      <c r="Q1535" s="26">
        <v>0</v>
      </c>
      <c r="R1535" s="26">
        <v>7304037.9215332195</v>
      </c>
      <c r="S1535" s="26">
        <v>1062326.3689999999</v>
      </c>
      <c r="T1535" s="1">
        <v>106232.6369</v>
      </c>
      <c r="U1535" s="112">
        <v>202330.68023973997</v>
      </c>
      <c r="V1535" s="172"/>
    </row>
    <row r="1536" spans="1:22" ht="15" customHeight="1" x14ac:dyDescent="0.25">
      <c r="A1536" s="4">
        <f t="shared" si="97"/>
        <v>1507</v>
      </c>
      <c r="B1536" s="22">
        <f t="shared" si="97"/>
        <v>191</v>
      </c>
      <c r="C1536" s="2" t="s">
        <v>177</v>
      </c>
      <c r="D1536" s="2" t="s">
        <v>1122</v>
      </c>
      <c r="E1536" s="173" t="s">
        <v>1394</v>
      </c>
      <c r="F1536" s="24">
        <v>15424900.119999997</v>
      </c>
      <c r="G1536" s="26">
        <v>6202143.5497312192</v>
      </c>
      <c r="H1536" s="26">
        <v>2194388.6784896995</v>
      </c>
      <c r="I1536" s="26">
        <v>1096217.52514092</v>
      </c>
      <c r="J1536" s="26">
        <v>1435341.9864159601</v>
      </c>
      <c r="K1536" s="26">
        <v>1836669.76228386</v>
      </c>
      <c r="L1536" s="26"/>
      <c r="M1536" s="26">
        <v>246089.76877296</v>
      </c>
      <c r="N1536" s="26">
        <v>0</v>
      </c>
      <c r="O1536" s="26">
        <v>0</v>
      </c>
      <c r="P1536" s="26">
        <v>0</v>
      </c>
      <c r="Q1536" s="26">
        <v>0</v>
      </c>
      <c r="R1536" s="26">
        <v>0</v>
      </c>
      <c r="S1536" s="26">
        <v>1975278.8821</v>
      </c>
      <c r="T1536" s="1">
        <v>154249.00120000003</v>
      </c>
      <c r="U1536" s="112">
        <v>284520.96586538001</v>
      </c>
      <c r="V1536" s="172"/>
    </row>
    <row r="1537" spans="1:22" ht="15" customHeight="1" x14ac:dyDescent="0.25">
      <c r="A1537" s="4">
        <f t="shared" si="97"/>
        <v>1508</v>
      </c>
      <c r="B1537" s="22">
        <f t="shared" si="97"/>
        <v>192</v>
      </c>
      <c r="C1537" s="2" t="s">
        <v>177</v>
      </c>
      <c r="D1537" s="2" t="s">
        <v>563</v>
      </c>
      <c r="E1537" s="173" t="s">
        <v>1394</v>
      </c>
      <c r="F1537" s="24">
        <v>10388260.359999999</v>
      </c>
      <c r="G1537" s="26">
        <v>0</v>
      </c>
      <c r="H1537" s="26">
        <v>0</v>
      </c>
      <c r="I1537" s="26">
        <v>0</v>
      </c>
      <c r="J1537" s="26">
        <v>0</v>
      </c>
      <c r="K1537" s="26">
        <v>0</v>
      </c>
      <c r="L1537" s="26"/>
      <c r="M1537" s="26">
        <v>0</v>
      </c>
      <c r="N1537" s="26">
        <v>0</v>
      </c>
      <c r="O1537" s="26">
        <v>0</v>
      </c>
      <c r="P1537" s="26">
        <v>1905235.8175254602</v>
      </c>
      <c r="Q1537" s="26">
        <v>0</v>
      </c>
      <c r="R1537" s="26">
        <v>7142461.0960579803</v>
      </c>
      <c r="S1537" s="26">
        <v>1038826.0360000001</v>
      </c>
      <c r="T1537" s="1">
        <v>103882.6036</v>
      </c>
      <c r="U1537" s="112">
        <v>197854.80681655998</v>
      </c>
      <c r="V1537" s="172"/>
    </row>
    <row r="1538" spans="1:22" ht="15" customHeight="1" x14ac:dyDescent="0.25">
      <c r="A1538" s="4">
        <f t="shared" si="97"/>
        <v>1509</v>
      </c>
      <c r="B1538" s="22">
        <f t="shared" si="97"/>
        <v>193</v>
      </c>
      <c r="C1538" s="2" t="s">
        <v>177</v>
      </c>
      <c r="D1538" s="2" t="s">
        <v>564</v>
      </c>
      <c r="E1538" s="173" t="s">
        <v>1394</v>
      </c>
      <c r="F1538" s="24">
        <v>9271875.7599999998</v>
      </c>
      <c r="G1538" s="26">
        <v>0</v>
      </c>
      <c r="H1538" s="26">
        <v>0</v>
      </c>
      <c r="I1538" s="26">
        <v>0</v>
      </c>
      <c r="J1538" s="26">
        <v>0</v>
      </c>
      <c r="K1538" s="26">
        <v>0</v>
      </c>
      <c r="L1538" s="26"/>
      <c r="M1538" s="26">
        <v>0</v>
      </c>
      <c r="N1538" s="26">
        <v>0</v>
      </c>
      <c r="O1538" s="26">
        <v>0</v>
      </c>
      <c r="P1538" s="26">
        <v>1700487.7793358001</v>
      </c>
      <c r="Q1538" s="26">
        <v>0</v>
      </c>
      <c r="R1538" s="26">
        <v>6374889.50133924</v>
      </c>
      <c r="S1538" s="26">
        <v>927187.576</v>
      </c>
      <c r="T1538" s="1">
        <v>92718.757599999997</v>
      </c>
      <c r="U1538" s="112">
        <v>176592.14572496002</v>
      </c>
      <c r="V1538" s="172"/>
    </row>
    <row r="1539" spans="1:22" ht="15" customHeight="1" x14ac:dyDescent="0.25">
      <c r="A1539" s="4">
        <f t="shared" ref="A1539:B1551" si="98">A1538+1</f>
        <v>1510</v>
      </c>
      <c r="B1539" s="22">
        <f t="shared" si="98"/>
        <v>194</v>
      </c>
      <c r="C1539" s="2" t="s">
        <v>177</v>
      </c>
      <c r="D1539" s="2" t="s">
        <v>1123</v>
      </c>
      <c r="E1539" s="173" t="s">
        <v>1394</v>
      </c>
      <c r="F1539" s="24">
        <v>12533218.82</v>
      </c>
      <c r="G1539" s="26">
        <v>2147390.7974610003</v>
      </c>
      <c r="H1539" s="26">
        <v>1306656.8383722</v>
      </c>
      <c r="I1539" s="26">
        <v>615697.18809396005</v>
      </c>
      <c r="J1539" s="26">
        <v>524713.46015088004</v>
      </c>
      <c r="K1539" s="26">
        <v>0</v>
      </c>
      <c r="L1539" s="26"/>
      <c r="M1539" s="26">
        <v>228234.10595495999</v>
      </c>
      <c r="N1539" s="26">
        <v>0</v>
      </c>
      <c r="O1539" s="26">
        <v>6212039.0494932001</v>
      </c>
      <c r="P1539" s="26">
        <v>0</v>
      </c>
      <c r="Q1539" s="26">
        <v>0</v>
      </c>
      <c r="R1539" s="26">
        <v>0</v>
      </c>
      <c r="S1539" s="26">
        <v>1131847.9648</v>
      </c>
      <c r="T1539" s="1">
        <v>125332.1882</v>
      </c>
      <c r="U1539" s="112">
        <v>241307.22747379998</v>
      </c>
      <c r="V1539" s="172"/>
    </row>
    <row r="1540" spans="1:22" ht="15" customHeight="1" x14ac:dyDescent="0.25">
      <c r="A1540" s="4">
        <f t="shared" si="98"/>
        <v>1511</v>
      </c>
      <c r="B1540" s="22">
        <f t="shared" si="98"/>
        <v>195</v>
      </c>
      <c r="C1540" s="2" t="s">
        <v>177</v>
      </c>
      <c r="D1540" s="2" t="s">
        <v>568</v>
      </c>
      <c r="E1540" s="173" t="s">
        <v>1394</v>
      </c>
      <c r="F1540" s="24">
        <v>3532625.94</v>
      </c>
      <c r="G1540" s="26">
        <v>0</v>
      </c>
      <c r="H1540" s="26">
        <v>0</v>
      </c>
      <c r="I1540" s="26">
        <v>0</v>
      </c>
      <c r="J1540" s="26">
        <v>0</v>
      </c>
      <c r="K1540" s="26">
        <v>0</v>
      </c>
      <c r="L1540" s="26"/>
      <c r="M1540" s="26">
        <v>0</v>
      </c>
      <c r="N1540" s="26">
        <v>0</v>
      </c>
      <c r="O1540" s="26">
        <v>0</v>
      </c>
      <c r="P1540" s="26">
        <v>0</v>
      </c>
      <c r="Q1540" s="26">
        <v>0</v>
      </c>
      <c r="R1540" s="26">
        <v>3076754.69294676</v>
      </c>
      <c r="S1540" s="26">
        <v>353262.59400000004</v>
      </c>
      <c r="T1540" s="1">
        <v>35326.259400000003</v>
      </c>
      <c r="U1540" s="112">
        <v>67282.393653240011</v>
      </c>
      <c r="V1540" s="172"/>
    </row>
    <row r="1541" spans="1:22" ht="15" customHeight="1" x14ac:dyDescent="0.25">
      <c r="A1541" s="4">
        <f t="shared" si="98"/>
        <v>1512</v>
      </c>
      <c r="B1541" s="22">
        <f t="shared" si="98"/>
        <v>196</v>
      </c>
      <c r="C1541" s="2" t="s">
        <v>177</v>
      </c>
      <c r="D1541" s="2" t="s">
        <v>1124</v>
      </c>
      <c r="E1541" s="173" t="s">
        <v>1394</v>
      </c>
      <c r="F1541" s="24">
        <v>11604368.19215529</v>
      </c>
      <c r="G1541" s="26">
        <v>1460726.705424</v>
      </c>
      <c r="H1541" s="26">
        <v>515577.621636</v>
      </c>
      <c r="I1541" s="26">
        <v>192984.56834999996</v>
      </c>
      <c r="J1541" s="26">
        <v>817176.85719599994</v>
      </c>
      <c r="K1541" s="26">
        <v>0</v>
      </c>
      <c r="L1541" s="26"/>
      <c r="M1541" s="26">
        <v>339925.52718600002</v>
      </c>
      <c r="N1541" s="26">
        <v>0</v>
      </c>
      <c r="O1541" s="26">
        <v>1780697.903376</v>
      </c>
      <c r="P1541" s="26">
        <v>0</v>
      </c>
      <c r="Q1541" s="26">
        <v>3114197.2533840002</v>
      </c>
      <c r="R1541" s="26">
        <v>2878033.5747239999</v>
      </c>
      <c r="S1541" s="26">
        <v>217753.302202422</v>
      </c>
      <c r="T1541" s="1">
        <v>44575.229999999996</v>
      </c>
      <c r="U1541" s="112">
        <v>242719.64867686815</v>
      </c>
      <c r="V1541" s="172"/>
    </row>
    <row r="1542" spans="1:22" ht="15" customHeight="1" x14ac:dyDescent="0.25">
      <c r="A1542" s="4">
        <f t="shared" si="98"/>
        <v>1513</v>
      </c>
      <c r="B1542" s="22">
        <f t="shared" si="98"/>
        <v>197</v>
      </c>
      <c r="C1542" s="2" t="s">
        <v>177</v>
      </c>
      <c r="D1542" s="2" t="s">
        <v>569</v>
      </c>
      <c r="E1542" s="173" t="s">
        <v>1394</v>
      </c>
      <c r="F1542" s="24">
        <v>7843801.7699999996</v>
      </c>
      <c r="G1542" s="26">
        <v>0</v>
      </c>
      <c r="H1542" s="26">
        <v>0</v>
      </c>
      <c r="I1542" s="26">
        <v>0</v>
      </c>
      <c r="J1542" s="26">
        <v>0</v>
      </c>
      <c r="K1542" s="26">
        <v>0</v>
      </c>
      <c r="L1542" s="26"/>
      <c r="M1542" s="26">
        <v>0</v>
      </c>
      <c r="N1542" s="26">
        <v>0</v>
      </c>
      <c r="O1542" s="26">
        <v>1597308.9630750001</v>
      </c>
      <c r="P1542" s="26">
        <v>0</v>
      </c>
      <c r="Q1542" s="26">
        <v>2725885.7005799999</v>
      </c>
      <c r="R1542" s="26">
        <v>2526143.7405010797</v>
      </c>
      <c r="S1542" s="26">
        <v>766244.18949999998</v>
      </c>
      <c r="T1542" s="1">
        <v>78438.017699999997</v>
      </c>
      <c r="U1542" s="112">
        <v>149781.15864392</v>
      </c>
      <c r="V1542" s="172"/>
    </row>
    <row r="1543" spans="1:22" ht="15" customHeight="1" x14ac:dyDescent="0.25">
      <c r="A1543" s="4">
        <f t="shared" si="98"/>
        <v>1514</v>
      </c>
      <c r="B1543" s="22">
        <f t="shared" si="98"/>
        <v>198</v>
      </c>
      <c r="C1543" s="2" t="s">
        <v>177</v>
      </c>
      <c r="D1543" s="2" t="s">
        <v>570</v>
      </c>
      <c r="E1543" s="173" t="s">
        <v>1394</v>
      </c>
      <c r="F1543" s="24">
        <v>8417321.4000000004</v>
      </c>
      <c r="G1543" s="26">
        <v>0</v>
      </c>
      <c r="H1543" s="26">
        <v>0</v>
      </c>
      <c r="I1543" s="26">
        <v>0</v>
      </c>
      <c r="J1543" s="26">
        <v>0</v>
      </c>
      <c r="K1543" s="26">
        <v>0</v>
      </c>
      <c r="L1543" s="26"/>
      <c r="M1543" s="26">
        <v>0</v>
      </c>
      <c r="N1543" s="26">
        <v>0</v>
      </c>
      <c r="O1543" s="26">
        <v>1714100.2922483999</v>
      </c>
      <c r="P1543" s="26">
        <v>0</v>
      </c>
      <c r="Q1543" s="26">
        <v>2925195.8068275601</v>
      </c>
      <c r="R1543" s="26">
        <v>2710849.2023424003</v>
      </c>
      <c r="S1543" s="26">
        <v>822270.09340000013</v>
      </c>
      <c r="T1543" s="1">
        <v>84173.214000000007</v>
      </c>
      <c r="U1543" s="112">
        <v>160732.79118164003</v>
      </c>
      <c r="V1543" s="172"/>
    </row>
    <row r="1544" spans="1:22" ht="15" customHeight="1" x14ac:dyDescent="0.25">
      <c r="A1544" s="4">
        <f t="shared" si="98"/>
        <v>1515</v>
      </c>
      <c r="B1544" s="22">
        <f t="shared" si="98"/>
        <v>199</v>
      </c>
      <c r="C1544" s="2" t="s">
        <v>177</v>
      </c>
      <c r="D1544" s="2" t="s">
        <v>571</v>
      </c>
      <c r="E1544" s="173" t="s">
        <v>1394</v>
      </c>
      <c r="F1544" s="24">
        <v>11412384.210000001</v>
      </c>
      <c r="G1544" s="26">
        <v>0</v>
      </c>
      <c r="H1544" s="26">
        <v>0</v>
      </c>
      <c r="I1544" s="26">
        <v>0</v>
      </c>
      <c r="J1544" s="26">
        <v>0</v>
      </c>
      <c r="K1544" s="26">
        <v>0</v>
      </c>
      <c r="L1544" s="26"/>
      <c r="M1544" s="26">
        <v>0</v>
      </c>
      <c r="N1544" s="26">
        <v>0</v>
      </c>
      <c r="O1544" s="26">
        <v>0</v>
      </c>
      <c r="P1544" s="26">
        <v>0</v>
      </c>
      <c r="Q1544" s="26">
        <v>5158840.3940009996</v>
      </c>
      <c r="R1544" s="26">
        <v>4780821.2832353404</v>
      </c>
      <c r="S1544" s="26">
        <v>1141238.4210000001</v>
      </c>
      <c r="T1544" s="1">
        <v>114123.84210000001</v>
      </c>
      <c r="U1544" s="112">
        <v>217360.26966366003</v>
      </c>
      <c r="V1544" s="172"/>
    </row>
    <row r="1545" spans="1:22" ht="15" customHeight="1" x14ac:dyDescent="0.25">
      <c r="A1545" s="4">
        <f t="shared" si="98"/>
        <v>1516</v>
      </c>
      <c r="B1545" s="22">
        <f t="shared" si="98"/>
        <v>200</v>
      </c>
      <c r="C1545" s="2" t="s">
        <v>196</v>
      </c>
      <c r="D1545" s="2" t="s">
        <v>1125</v>
      </c>
      <c r="E1545" s="173" t="s">
        <v>1394</v>
      </c>
      <c r="F1545" s="24">
        <v>4599876.3600000003</v>
      </c>
      <c r="G1545" s="26">
        <v>0</v>
      </c>
      <c r="H1545" s="26">
        <v>0</v>
      </c>
      <c r="I1545" s="26">
        <v>0</v>
      </c>
      <c r="J1545" s="26">
        <v>0</v>
      </c>
      <c r="K1545" s="26">
        <v>0</v>
      </c>
      <c r="L1545" s="26"/>
      <c r="M1545" s="26">
        <v>0</v>
      </c>
      <c r="N1545" s="26">
        <v>0</v>
      </c>
      <c r="O1545" s="26">
        <v>0</v>
      </c>
      <c r="P1545" s="26">
        <v>0</v>
      </c>
      <c r="Q1545" s="26">
        <v>4429589.0880780006</v>
      </c>
      <c r="R1545" s="26">
        <v>0</v>
      </c>
      <c r="S1545" s="26">
        <v>43421.13</v>
      </c>
      <c r="T1545" s="1">
        <v>30000</v>
      </c>
      <c r="U1545" s="112">
        <v>96866.14192200001</v>
      </c>
      <c r="V1545" s="172"/>
    </row>
    <row r="1546" spans="1:22" ht="15" customHeight="1" x14ac:dyDescent="0.25">
      <c r="A1546" s="4">
        <f t="shared" si="98"/>
        <v>1517</v>
      </c>
      <c r="B1546" s="22">
        <f t="shared" si="98"/>
        <v>201</v>
      </c>
      <c r="C1546" s="2" t="s">
        <v>196</v>
      </c>
      <c r="D1546" s="2" t="s">
        <v>197</v>
      </c>
      <c r="E1546" s="173" t="s">
        <v>1394</v>
      </c>
      <c r="F1546" s="24">
        <v>3484232.02</v>
      </c>
      <c r="G1546" s="26">
        <v>0</v>
      </c>
      <c r="H1546" s="26">
        <v>0</v>
      </c>
      <c r="I1546" s="26">
        <v>0</v>
      </c>
      <c r="J1546" s="26">
        <v>0</v>
      </c>
      <c r="K1546" s="26">
        <v>0</v>
      </c>
      <c r="L1546" s="26"/>
      <c r="M1546" s="26">
        <v>0</v>
      </c>
      <c r="N1546" s="26">
        <v>0</v>
      </c>
      <c r="O1546" s="26">
        <v>0</v>
      </c>
      <c r="P1546" s="26">
        <v>0</v>
      </c>
      <c r="Q1546" s="26">
        <v>3034605.8147470802</v>
      </c>
      <c r="R1546" s="26">
        <v>0</v>
      </c>
      <c r="S1546" s="26">
        <v>348423.20200000005</v>
      </c>
      <c r="T1546" s="1">
        <v>34842.320200000002</v>
      </c>
      <c r="U1546" s="112">
        <v>66360.683052919994</v>
      </c>
      <c r="V1546" s="172"/>
    </row>
    <row r="1547" spans="1:22" ht="15" customHeight="1" x14ac:dyDescent="0.25">
      <c r="A1547" s="4">
        <f t="shared" si="98"/>
        <v>1518</v>
      </c>
      <c r="B1547" s="22">
        <f t="shared" si="98"/>
        <v>202</v>
      </c>
      <c r="C1547" s="2" t="s">
        <v>196</v>
      </c>
      <c r="D1547" s="2" t="s">
        <v>1126</v>
      </c>
      <c r="E1547" s="173" t="s">
        <v>1394</v>
      </c>
      <c r="F1547" s="24">
        <v>11357521.590000002</v>
      </c>
      <c r="G1547" s="26">
        <v>1997262.2301660001</v>
      </c>
      <c r="H1547" s="26">
        <v>712163.26183799992</v>
      </c>
      <c r="I1547" s="26">
        <v>266918.66930400004</v>
      </c>
      <c r="J1547" s="26">
        <v>1132270.2136620001</v>
      </c>
      <c r="K1547" s="26">
        <v>0</v>
      </c>
      <c r="L1547" s="26"/>
      <c r="M1547" s="26">
        <v>367095.358014</v>
      </c>
      <c r="N1547" s="26">
        <v>0</v>
      </c>
      <c r="O1547" s="26">
        <v>2451230.9340540003</v>
      </c>
      <c r="P1547" s="26">
        <v>0</v>
      </c>
      <c r="Q1547" s="26">
        <v>0</v>
      </c>
      <c r="R1547" s="26">
        <v>3988969.7407980002</v>
      </c>
      <c r="S1547" s="26">
        <v>159433.22</v>
      </c>
      <c r="T1547" s="1">
        <v>43469.11</v>
      </c>
      <c r="U1547" s="112">
        <v>238708.85216400001</v>
      </c>
      <c r="V1547" s="172"/>
    </row>
    <row r="1548" spans="1:22" ht="15" customHeight="1" x14ac:dyDescent="0.25">
      <c r="A1548" s="4">
        <f t="shared" si="98"/>
        <v>1519</v>
      </c>
      <c r="B1548" s="22">
        <f t="shared" si="98"/>
        <v>203</v>
      </c>
      <c r="C1548" s="2" t="s">
        <v>196</v>
      </c>
      <c r="D1548" s="2" t="s">
        <v>198</v>
      </c>
      <c r="E1548" s="173" t="s">
        <v>1394</v>
      </c>
      <c r="F1548" s="24">
        <v>3602841.12</v>
      </c>
      <c r="G1548" s="26">
        <v>0</v>
      </c>
      <c r="H1548" s="26">
        <v>0</v>
      </c>
      <c r="I1548" s="26">
        <v>0</v>
      </c>
      <c r="J1548" s="26">
        <v>0</v>
      </c>
      <c r="K1548" s="26">
        <v>0</v>
      </c>
      <c r="L1548" s="26"/>
      <c r="M1548" s="26">
        <v>0</v>
      </c>
      <c r="N1548" s="26">
        <v>0</v>
      </c>
      <c r="O1548" s="26">
        <v>0</v>
      </c>
      <c r="P1548" s="26">
        <v>0</v>
      </c>
      <c r="Q1548" s="26">
        <v>3137908.88482848</v>
      </c>
      <c r="R1548" s="26">
        <v>0</v>
      </c>
      <c r="S1548" s="26">
        <v>360284.11200000002</v>
      </c>
      <c r="T1548" s="1">
        <v>36028.411200000002</v>
      </c>
      <c r="U1548" s="112">
        <v>68619.711971519995</v>
      </c>
      <c r="V1548" s="172"/>
    </row>
    <row r="1549" spans="1:22" ht="15" customHeight="1" x14ac:dyDescent="0.25">
      <c r="A1549" s="4">
        <f t="shared" si="98"/>
        <v>1520</v>
      </c>
      <c r="B1549" s="22">
        <f t="shared" si="98"/>
        <v>204</v>
      </c>
      <c r="C1549" s="2" t="s">
        <v>196</v>
      </c>
      <c r="D1549" s="2" t="s">
        <v>1127</v>
      </c>
      <c r="E1549" s="173" t="s">
        <v>1394</v>
      </c>
      <c r="F1549" s="24">
        <v>5688932.8200000003</v>
      </c>
      <c r="G1549" s="26">
        <v>988647.16876799997</v>
      </c>
      <c r="H1549" s="26">
        <v>345888.88072200003</v>
      </c>
      <c r="I1549" s="26">
        <v>127367.27564400001</v>
      </c>
      <c r="J1549" s="26">
        <v>558197.03146199998</v>
      </c>
      <c r="K1549" s="26">
        <v>0</v>
      </c>
      <c r="L1549" s="26"/>
      <c r="M1549" s="26">
        <v>183876.454356</v>
      </c>
      <c r="N1549" s="26">
        <v>0</v>
      </c>
      <c r="O1549" s="26">
        <v>1211777.1480359999</v>
      </c>
      <c r="P1549" s="26">
        <v>0</v>
      </c>
      <c r="Q1549" s="26">
        <v>0</v>
      </c>
      <c r="R1549" s="26">
        <v>1980696.7731600001</v>
      </c>
      <c r="S1549" s="26">
        <v>131844.07</v>
      </c>
      <c r="T1549" s="1">
        <v>42628.57</v>
      </c>
      <c r="U1549" s="112">
        <v>118009.447852</v>
      </c>
      <c r="V1549" s="172"/>
    </row>
    <row r="1550" spans="1:22" ht="15" customHeight="1" x14ac:dyDescent="0.25">
      <c r="A1550" s="4">
        <f t="shared" si="98"/>
        <v>1521</v>
      </c>
      <c r="B1550" s="22">
        <f t="shared" si="98"/>
        <v>205</v>
      </c>
      <c r="C1550" s="2" t="s">
        <v>196</v>
      </c>
      <c r="D1550" s="2" t="s">
        <v>199</v>
      </c>
      <c r="E1550" s="173" t="s">
        <v>1394</v>
      </c>
      <c r="F1550" s="24">
        <v>2727937.3</v>
      </c>
      <c r="G1550" s="26">
        <v>0</v>
      </c>
      <c r="H1550" s="26">
        <v>0</v>
      </c>
      <c r="I1550" s="26">
        <v>0</v>
      </c>
      <c r="J1550" s="26">
        <v>0</v>
      </c>
      <c r="K1550" s="26">
        <v>0</v>
      </c>
      <c r="L1550" s="26"/>
      <c r="M1550" s="26">
        <v>0</v>
      </c>
      <c r="N1550" s="26">
        <v>0</v>
      </c>
      <c r="O1550" s="26">
        <v>0</v>
      </c>
      <c r="P1550" s="26">
        <v>0</v>
      </c>
      <c r="Q1550" s="26">
        <v>2375907.9031841997</v>
      </c>
      <c r="R1550" s="26">
        <v>0</v>
      </c>
      <c r="S1550" s="26">
        <v>272793.73</v>
      </c>
      <c r="T1550" s="1">
        <v>27279.373</v>
      </c>
      <c r="U1550" s="112">
        <v>51956.293815799996</v>
      </c>
      <c r="V1550" s="172"/>
    </row>
    <row r="1551" spans="1:22" ht="15" customHeight="1" x14ac:dyDescent="0.25">
      <c r="A1551" s="4">
        <f t="shared" si="98"/>
        <v>1522</v>
      </c>
      <c r="B1551" s="22">
        <f t="shared" si="98"/>
        <v>206</v>
      </c>
      <c r="C1551" s="2" t="s">
        <v>200</v>
      </c>
      <c r="D1551" s="2" t="s">
        <v>1128</v>
      </c>
      <c r="E1551" s="173" t="s">
        <v>1394</v>
      </c>
      <c r="F1551" s="24">
        <v>5360426.8099999996</v>
      </c>
      <c r="G1551" s="26">
        <v>0</v>
      </c>
      <c r="H1551" s="26">
        <v>0</v>
      </c>
      <c r="I1551" s="26">
        <v>0</v>
      </c>
      <c r="J1551" s="26">
        <v>0</v>
      </c>
      <c r="K1551" s="26">
        <v>0</v>
      </c>
      <c r="L1551" s="26"/>
      <c r="M1551" s="26">
        <v>0</v>
      </c>
      <c r="N1551" s="26">
        <v>0</v>
      </c>
      <c r="O1551" s="26">
        <v>0</v>
      </c>
      <c r="P1551" s="26">
        <v>0</v>
      </c>
      <c r="Q1551" s="26">
        <v>2640743.3611019999</v>
      </c>
      <c r="R1551" s="26">
        <v>2464689.6687839995</v>
      </c>
      <c r="S1551" s="26">
        <v>99204.87</v>
      </c>
      <c r="T1551" s="1">
        <v>44143.43</v>
      </c>
      <c r="U1551" s="112">
        <v>111645.48011400003</v>
      </c>
      <c r="V1551" s="172"/>
    </row>
    <row r="1552" spans="1:22" x14ac:dyDescent="0.25">
      <c r="A1552" s="4">
        <f t="shared" ref="A1552:B1567" si="99">+A1551+1</f>
        <v>1523</v>
      </c>
      <c r="B1552" s="22">
        <f t="shared" si="99"/>
        <v>207</v>
      </c>
      <c r="C1552" s="2" t="s">
        <v>582</v>
      </c>
      <c r="D1552" s="2" t="s">
        <v>586</v>
      </c>
      <c r="E1552" s="173" t="s">
        <v>1394</v>
      </c>
      <c r="F1552" s="24">
        <v>1865966.0654482848</v>
      </c>
      <c r="G1552" s="26"/>
      <c r="H1552" s="26"/>
      <c r="I1552" s="26"/>
      <c r="J1552" s="26">
        <v>1570389.5768170147</v>
      </c>
      <c r="K1552" s="26">
        <v>0</v>
      </c>
      <c r="L1552" s="26"/>
      <c r="M1552" s="26">
        <v>0</v>
      </c>
      <c r="N1552" s="26">
        <v>0</v>
      </c>
      <c r="O1552" s="26">
        <v>0</v>
      </c>
      <c r="P1552" s="26">
        <v>0</v>
      </c>
      <c r="Q1552" s="26">
        <v>0</v>
      </c>
      <c r="R1552" s="26">
        <v>0</v>
      </c>
      <c r="S1552" s="26">
        <v>242575.58850827703</v>
      </c>
      <c r="T1552" s="1">
        <v>18659.66065448285</v>
      </c>
      <c r="U1552" s="112">
        <v>34341.239468510234</v>
      </c>
      <c r="V1552" s="172"/>
    </row>
    <row r="1553" spans="1:22" x14ac:dyDescent="0.25">
      <c r="A1553" s="4">
        <f t="shared" si="99"/>
        <v>1524</v>
      </c>
      <c r="B1553" s="22">
        <f t="shared" si="99"/>
        <v>208</v>
      </c>
      <c r="C1553" s="2" t="s">
        <v>582</v>
      </c>
      <c r="D1553" s="2" t="s">
        <v>588</v>
      </c>
      <c r="E1553" s="173" t="s">
        <v>1394</v>
      </c>
      <c r="F1553" s="24">
        <v>2457559.7177459328</v>
      </c>
      <c r="G1553" s="26"/>
      <c r="H1553" s="26"/>
      <c r="I1553" s="26"/>
      <c r="J1553" s="26">
        <v>2068272.428216106</v>
      </c>
      <c r="K1553" s="26">
        <v>0</v>
      </c>
      <c r="L1553" s="26"/>
      <c r="M1553" s="26">
        <v>0</v>
      </c>
      <c r="N1553" s="26">
        <v>0</v>
      </c>
      <c r="O1553" s="26">
        <v>0</v>
      </c>
      <c r="P1553" s="26">
        <v>0</v>
      </c>
      <c r="Q1553" s="26">
        <v>0</v>
      </c>
      <c r="R1553" s="26">
        <v>0</v>
      </c>
      <c r="S1553" s="26">
        <v>319482.76330697129</v>
      </c>
      <c r="T1553" s="1">
        <v>24575.597177459327</v>
      </c>
      <c r="U1553" s="112">
        <v>45228.929045396151</v>
      </c>
      <c r="V1553" s="172"/>
    </row>
    <row r="1554" spans="1:22" x14ac:dyDescent="0.25">
      <c r="A1554" s="4">
        <f t="shared" si="99"/>
        <v>1525</v>
      </c>
      <c r="B1554" s="22">
        <f t="shared" si="99"/>
        <v>209</v>
      </c>
      <c r="C1554" s="2" t="s">
        <v>582</v>
      </c>
      <c r="D1554" s="2" t="s">
        <v>590</v>
      </c>
      <c r="E1554" s="173" t="s">
        <v>1394</v>
      </c>
      <c r="F1554" s="24">
        <v>2386447.4372907174</v>
      </c>
      <c r="G1554" s="26"/>
      <c r="H1554" s="26"/>
      <c r="I1554" s="26"/>
      <c r="J1554" s="26">
        <v>2008424.6174341184</v>
      </c>
      <c r="K1554" s="26">
        <v>0</v>
      </c>
      <c r="L1554" s="26"/>
      <c r="M1554" s="26">
        <v>0</v>
      </c>
      <c r="N1554" s="26">
        <v>0</v>
      </c>
      <c r="O1554" s="26">
        <v>0</v>
      </c>
      <c r="P1554" s="26">
        <v>0</v>
      </c>
      <c r="Q1554" s="26">
        <v>0</v>
      </c>
      <c r="R1554" s="26">
        <v>0</v>
      </c>
      <c r="S1554" s="26">
        <v>310238.16684779321</v>
      </c>
      <c r="T1554" s="1">
        <v>23864.474372907171</v>
      </c>
      <c r="U1554" s="112">
        <v>43920.178635898366</v>
      </c>
      <c r="V1554" s="172"/>
    </row>
    <row r="1555" spans="1:22" x14ac:dyDescent="0.25">
      <c r="A1555" s="4">
        <f t="shared" si="99"/>
        <v>1526</v>
      </c>
      <c r="B1555" s="22">
        <f t="shared" si="99"/>
        <v>210</v>
      </c>
      <c r="C1555" s="2" t="s">
        <v>582</v>
      </c>
      <c r="D1555" s="2" t="s">
        <v>592</v>
      </c>
      <c r="E1555" s="173" t="s">
        <v>1394</v>
      </c>
      <c r="F1555" s="24">
        <v>4322718.8353308961</v>
      </c>
      <c r="G1555" s="26"/>
      <c r="H1555" s="26"/>
      <c r="I1555" s="26"/>
      <c r="J1555" s="26">
        <v>3637982.8809391405</v>
      </c>
      <c r="K1555" s="26">
        <v>0</v>
      </c>
      <c r="L1555" s="26"/>
      <c r="M1555" s="26">
        <v>0</v>
      </c>
      <c r="N1555" s="26">
        <v>0</v>
      </c>
      <c r="O1555" s="26">
        <v>0</v>
      </c>
      <c r="P1555" s="26">
        <v>0</v>
      </c>
      <c r="Q1555" s="26">
        <v>0</v>
      </c>
      <c r="R1555" s="26">
        <v>0</v>
      </c>
      <c r="S1555" s="26">
        <v>561953.44859301648</v>
      </c>
      <c r="T1555" s="1">
        <v>43227.188353308964</v>
      </c>
      <c r="U1555" s="112">
        <v>79555.317445429813</v>
      </c>
      <c r="V1555" s="172"/>
    </row>
    <row r="1556" spans="1:22" x14ac:dyDescent="0.25">
      <c r="A1556" s="4">
        <f t="shared" si="99"/>
        <v>1527</v>
      </c>
      <c r="B1556" s="22">
        <f t="shared" si="99"/>
        <v>211</v>
      </c>
      <c r="C1556" s="2" t="s">
        <v>582</v>
      </c>
      <c r="D1556" s="2" t="s">
        <v>594</v>
      </c>
      <c r="E1556" s="173" t="s">
        <v>1394</v>
      </c>
      <c r="F1556" s="24">
        <v>2428106.1207346949</v>
      </c>
      <c r="G1556" s="26"/>
      <c r="H1556" s="26"/>
      <c r="I1556" s="26"/>
      <c r="J1556" s="26">
        <v>2043484.3987858361</v>
      </c>
      <c r="K1556" s="26">
        <v>0</v>
      </c>
      <c r="L1556" s="26"/>
      <c r="M1556" s="26">
        <v>0</v>
      </c>
      <c r="N1556" s="26">
        <v>0</v>
      </c>
      <c r="O1556" s="26">
        <v>0</v>
      </c>
      <c r="P1556" s="26">
        <v>0</v>
      </c>
      <c r="Q1556" s="26">
        <v>0</v>
      </c>
      <c r="R1556" s="26">
        <v>0</v>
      </c>
      <c r="S1556" s="26">
        <v>315653.79569551029</v>
      </c>
      <c r="T1556" s="1">
        <v>24281.061207346946</v>
      </c>
      <c r="U1556" s="112">
        <v>44686.865046001316</v>
      </c>
      <c r="V1556" s="172"/>
    </row>
    <row r="1557" spans="1:22" x14ac:dyDescent="0.25">
      <c r="A1557" s="4">
        <f t="shared" si="99"/>
        <v>1528</v>
      </c>
      <c r="B1557" s="22">
        <f t="shared" si="99"/>
        <v>212</v>
      </c>
      <c r="C1557" s="2" t="s">
        <v>582</v>
      </c>
      <c r="D1557" s="2" t="s">
        <v>597</v>
      </c>
      <c r="E1557" s="173" t="s">
        <v>1394</v>
      </c>
      <c r="F1557" s="24">
        <v>1887148.4468604771</v>
      </c>
      <c r="G1557" s="26"/>
      <c r="H1557" s="26"/>
      <c r="I1557" s="26"/>
      <c r="J1557" s="26">
        <v>1588216.5842839901</v>
      </c>
      <c r="K1557" s="26">
        <v>0</v>
      </c>
      <c r="L1557" s="26"/>
      <c r="M1557" s="26">
        <v>0</v>
      </c>
      <c r="N1557" s="26">
        <v>0</v>
      </c>
      <c r="O1557" s="26">
        <v>0</v>
      </c>
      <c r="P1557" s="26">
        <v>0</v>
      </c>
      <c r="Q1557" s="26">
        <v>0</v>
      </c>
      <c r="R1557" s="26">
        <v>0</v>
      </c>
      <c r="S1557" s="26">
        <v>245329.298091862</v>
      </c>
      <c r="T1557" s="1">
        <v>18871.484468604769</v>
      </c>
      <c r="U1557" s="112">
        <v>34731.080016020227</v>
      </c>
      <c r="V1557" s="172"/>
    </row>
    <row r="1558" spans="1:22" ht="15" customHeight="1" x14ac:dyDescent="0.25">
      <c r="A1558" s="4">
        <f t="shared" si="99"/>
        <v>1529</v>
      </c>
      <c r="B1558" s="22">
        <f t="shared" si="99"/>
        <v>213</v>
      </c>
      <c r="C1558" s="2" t="s">
        <v>202</v>
      </c>
      <c r="D1558" s="2" t="s">
        <v>1129</v>
      </c>
      <c r="E1558" s="173" t="s">
        <v>1394</v>
      </c>
      <c r="F1558" s="24">
        <v>1576901.3985240001</v>
      </c>
      <c r="G1558" s="26"/>
      <c r="H1558" s="26"/>
      <c r="I1558" s="26">
        <v>758098.38</v>
      </c>
      <c r="J1558" s="26">
        <v>627792.72</v>
      </c>
      <c r="K1558" s="26">
        <v>0</v>
      </c>
      <c r="L1558" s="26"/>
      <c r="M1558" s="26">
        <v>154817.788524</v>
      </c>
      <c r="N1558" s="26">
        <v>0</v>
      </c>
      <c r="O1558" s="26"/>
      <c r="P1558" s="26">
        <v>0</v>
      </c>
      <c r="Q1558" s="26">
        <v>0</v>
      </c>
      <c r="R1558" s="26">
        <v>0</v>
      </c>
      <c r="U1558" s="112">
        <v>36192.51</v>
      </c>
      <c r="V1558" s="172"/>
    </row>
    <row r="1559" spans="1:22" ht="15" customHeight="1" x14ac:dyDescent="0.25">
      <c r="A1559" s="4">
        <f t="shared" si="99"/>
        <v>1530</v>
      </c>
      <c r="B1559" s="22">
        <f t="shared" si="99"/>
        <v>214</v>
      </c>
      <c r="C1559" s="2" t="s">
        <v>601</v>
      </c>
      <c r="D1559" s="2" t="s">
        <v>919</v>
      </c>
      <c r="E1559" s="173" t="s">
        <v>1394</v>
      </c>
      <c r="F1559" s="24">
        <v>24399375.708956141</v>
      </c>
      <c r="G1559" s="26">
        <v>0</v>
      </c>
      <c r="H1559" s="26">
        <v>0</v>
      </c>
      <c r="I1559" s="26">
        <v>0</v>
      </c>
      <c r="J1559" s="26">
        <v>0</v>
      </c>
      <c r="K1559" s="26">
        <v>0</v>
      </c>
      <c r="L1559" s="26"/>
      <c r="M1559" s="26">
        <v>0</v>
      </c>
      <c r="N1559" s="26">
        <v>0</v>
      </c>
      <c r="O1559" s="26">
        <v>0</v>
      </c>
      <c r="P1559" s="26">
        <v>0</v>
      </c>
      <c r="Q1559" s="26">
        <v>10229706.1</v>
      </c>
      <c r="R1559" s="26">
        <v>13577874.103206001</v>
      </c>
      <c r="S1559" s="26">
        <v>258631.32</v>
      </c>
      <c r="T1559" s="26">
        <v>39488.83</v>
      </c>
      <c r="U1559" s="112">
        <v>293675.35575013998</v>
      </c>
      <c r="V1559" s="172"/>
    </row>
    <row r="1560" spans="1:22" ht="15" customHeight="1" x14ac:dyDescent="0.25">
      <c r="A1560" s="4">
        <f t="shared" si="99"/>
        <v>1531</v>
      </c>
      <c r="B1560" s="22">
        <f t="shared" si="99"/>
        <v>215</v>
      </c>
      <c r="C1560" s="2" t="s">
        <v>207</v>
      </c>
      <c r="D1560" s="2" t="s">
        <v>1130</v>
      </c>
      <c r="E1560" s="173" t="s">
        <v>1394</v>
      </c>
      <c r="F1560" s="24">
        <v>12707902.899999999</v>
      </c>
      <c r="G1560" s="26">
        <v>1605537.212916</v>
      </c>
      <c r="H1560" s="26">
        <v>570618.1761840001</v>
      </c>
      <c r="I1560" s="26">
        <v>213299.74654800002</v>
      </c>
      <c r="J1560" s="26">
        <v>908269.89691199991</v>
      </c>
      <c r="K1560" s="26">
        <v>0</v>
      </c>
      <c r="L1560" s="26"/>
      <c r="M1560" s="26">
        <v>300335.20729799999</v>
      </c>
      <c r="N1560" s="26">
        <v>0</v>
      </c>
      <c r="O1560" s="26">
        <v>1958735.1200339999</v>
      </c>
      <c r="P1560" s="26">
        <v>0</v>
      </c>
      <c r="Q1560" s="26">
        <v>3424528.096374</v>
      </c>
      <c r="R1560" s="26">
        <v>3192509.3269440001</v>
      </c>
      <c r="S1560" s="26">
        <v>223710.41</v>
      </c>
      <c r="T1560" s="1">
        <v>44142.64</v>
      </c>
      <c r="U1560" s="112">
        <v>266217.06679000007</v>
      </c>
      <c r="V1560" s="172"/>
    </row>
    <row r="1561" spans="1:22" ht="15" customHeight="1" x14ac:dyDescent="0.25">
      <c r="A1561" s="4">
        <f t="shared" si="99"/>
        <v>1532</v>
      </c>
      <c r="B1561" s="22">
        <f t="shared" si="99"/>
        <v>216</v>
      </c>
      <c r="C1561" s="2" t="s">
        <v>1131</v>
      </c>
      <c r="D1561" s="2" t="s">
        <v>1132</v>
      </c>
      <c r="E1561" s="173" t="s">
        <v>1394</v>
      </c>
      <c r="F1561" s="24">
        <v>8813276.2199999988</v>
      </c>
      <c r="G1561" s="26">
        <v>1262011.3380420001</v>
      </c>
      <c r="H1561" s="26">
        <v>0</v>
      </c>
      <c r="I1561" s="26">
        <v>163741.24069799998</v>
      </c>
      <c r="J1561" s="26">
        <v>0</v>
      </c>
      <c r="K1561" s="26">
        <v>0</v>
      </c>
      <c r="L1561" s="26"/>
      <c r="M1561" s="26">
        <v>237443.10029999999</v>
      </c>
      <c r="N1561" s="26">
        <v>0</v>
      </c>
      <c r="O1561" s="26">
        <v>1543425.1088339998</v>
      </c>
      <c r="P1561" s="26">
        <v>0</v>
      </c>
      <c r="Q1561" s="26">
        <v>2703418.3069739998</v>
      </c>
      <c r="R1561" s="26">
        <v>2519368.552344</v>
      </c>
      <c r="S1561" s="26">
        <v>155823.53</v>
      </c>
      <c r="T1561" s="1">
        <v>43710.97</v>
      </c>
      <c r="U1561" s="112">
        <v>184334.07280800003</v>
      </c>
      <c r="V1561" s="172"/>
    </row>
    <row r="1562" spans="1:22" ht="15" customHeight="1" x14ac:dyDescent="0.25">
      <c r="A1562" s="4">
        <f t="shared" si="99"/>
        <v>1533</v>
      </c>
      <c r="B1562" s="22">
        <f t="shared" si="99"/>
        <v>217</v>
      </c>
      <c r="C1562" s="2" t="s">
        <v>210</v>
      </c>
      <c r="D1562" s="2" t="s">
        <v>212</v>
      </c>
      <c r="E1562" s="173" t="s">
        <v>1394</v>
      </c>
      <c r="F1562" s="24">
        <v>4403774.9999999991</v>
      </c>
      <c r="G1562" s="26">
        <v>1122806.3492099999</v>
      </c>
      <c r="H1562" s="26">
        <v>0</v>
      </c>
      <c r="I1562" s="26">
        <v>154820.78303999998</v>
      </c>
      <c r="J1562" s="26">
        <v>0</v>
      </c>
      <c r="K1562" s="26">
        <v>0</v>
      </c>
      <c r="L1562" s="26"/>
      <c r="M1562" s="26">
        <v>271668.65669999999</v>
      </c>
      <c r="N1562" s="26">
        <v>0</v>
      </c>
      <c r="O1562" s="26">
        <v>0</v>
      </c>
      <c r="P1562" s="26">
        <v>0</v>
      </c>
      <c r="Q1562" s="26">
        <v>2335815.8873700001</v>
      </c>
      <c r="R1562" s="26">
        <v>0</v>
      </c>
      <c r="S1562" s="26">
        <v>389666.05</v>
      </c>
      <c r="T1562" s="1">
        <v>44037.75</v>
      </c>
      <c r="U1562" s="112">
        <v>84959.523680000013</v>
      </c>
      <c r="V1562" s="172"/>
    </row>
    <row r="1563" spans="1:22" ht="15" customHeight="1" x14ac:dyDescent="0.25">
      <c r="A1563" s="4">
        <f t="shared" si="99"/>
        <v>1534</v>
      </c>
      <c r="B1563" s="22">
        <f t="shared" si="99"/>
        <v>218</v>
      </c>
      <c r="C1563" s="2" t="s">
        <v>215</v>
      </c>
      <c r="D1563" s="2" t="s">
        <v>1133</v>
      </c>
      <c r="E1563" s="173" t="s">
        <v>1394</v>
      </c>
      <c r="F1563" s="24">
        <v>11233683.770000001</v>
      </c>
      <c r="G1563" s="26">
        <v>1420546.358238</v>
      </c>
      <c r="H1563" s="26">
        <v>517181.36110199994</v>
      </c>
      <c r="I1563" s="26">
        <v>188238.78893400004</v>
      </c>
      <c r="J1563" s="26">
        <v>795821.290194</v>
      </c>
      <c r="K1563" s="26">
        <v>0</v>
      </c>
      <c r="L1563" s="26"/>
      <c r="M1563" s="26">
        <v>280575.91304399999</v>
      </c>
      <c r="N1563" s="26">
        <v>0</v>
      </c>
      <c r="O1563" s="26">
        <v>1726992.5017379997</v>
      </c>
      <c r="P1563" s="26">
        <v>0</v>
      </c>
      <c r="Q1563" s="26">
        <v>3022892.8947839998</v>
      </c>
      <c r="R1563" s="26">
        <v>2795707.9689839999</v>
      </c>
      <c r="S1563" s="26">
        <v>206561.83</v>
      </c>
      <c r="T1563" s="1">
        <v>44128.81</v>
      </c>
      <c r="U1563" s="112">
        <v>235036.05298199999</v>
      </c>
      <c r="V1563" s="172"/>
    </row>
    <row r="1564" spans="1:22" ht="15" customHeight="1" x14ac:dyDescent="0.25">
      <c r="A1564" s="4">
        <f t="shared" si="99"/>
        <v>1535</v>
      </c>
      <c r="B1564" s="22">
        <f t="shared" si="99"/>
        <v>219</v>
      </c>
      <c r="C1564" s="2" t="s">
        <v>215</v>
      </c>
      <c r="D1564" s="2" t="s">
        <v>925</v>
      </c>
      <c r="E1564" s="173" t="s">
        <v>1394</v>
      </c>
      <c r="F1564" s="24">
        <v>2878609.75</v>
      </c>
      <c r="G1564" s="26">
        <v>0</v>
      </c>
      <c r="H1564" s="26">
        <v>0</v>
      </c>
      <c r="I1564" s="26">
        <v>0</v>
      </c>
      <c r="J1564" s="26">
        <v>0</v>
      </c>
      <c r="K1564" s="26">
        <v>0</v>
      </c>
      <c r="L1564" s="26"/>
      <c r="M1564" s="26">
        <v>0</v>
      </c>
      <c r="N1564" s="26">
        <v>0</v>
      </c>
      <c r="O1564" s="26">
        <v>0</v>
      </c>
      <c r="P1564" s="26">
        <v>0</v>
      </c>
      <c r="Q1564" s="26">
        <v>2758542.0907902862</v>
      </c>
      <c r="R1564" s="26">
        <v>0</v>
      </c>
      <c r="S1564" s="26">
        <v>49743.930676184158</v>
      </c>
      <c r="T1564" s="1">
        <v>10000</v>
      </c>
      <c r="U1564" s="112">
        <v>60323.728533529669</v>
      </c>
      <c r="V1564" s="172"/>
    </row>
    <row r="1565" spans="1:22" ht="15" customHeight="1" x14ac:dyDescent="0.25">
      <c r="A1565" s="4">
        <f t="shared" si="99"/>
        <v>1536</v>
      </c>
      <c r="B1565" s="22">
        <f t="shared" si="99"/>
        <v>220</v>
      </c>
      <c r="C1565" s="2" t="s">
        <v>215</v>
      </c>
      <c r="D1565" s="2" t="s">
        <v>1134</v>
      </c>
      <c r="E1565" s="173" t="s">
        <v>1394</v>
      </c>
      <c r="F1565" s="24">
        <v>17509680.649999999</v>
      </c>
      <c r="G1565" s="26">
        <v>2221984.2448439999</v>
      </c>
      <c r="H1565" s="26">
        <v>819729.28085999994</v>
      </c>
      <c r="I1565" s="26">
        <v>299964.05367599998</v>
      </c>
      <c r="J1565" s="26">
        <v>1249442.7868020001</v>
      </c>
      <c r="K1565" s="26">
        <v>0</v>
      </c>
      <c r="L1565" s="26"/>
      <c r="M1565" s="26">
        <v>437327.13137400005</v>
      </c>
      <c r="N1565" s="26">
        <v>0</v>
      </c>
      <c r="O1565" s="26">
        <v>2721289.4903879995</v>
      </c>
      <c r="P1565" s="26">
        <v>0</v>
      </c>
      <c r="Q1565" s="26">
        <v>4741374.0230219997</v>
      </c>
      <c r="R1565" s="26">
        <v>4385580.8882760014</v>
      </c>
      <c r="S1565" s="26">
        <v>218361.87</v>
      </c>
      <c r="T1565" s="1">
        <v>45567.81</v>
      </c>
      <c r="U1565" s="112">
        <v>369059.07075800002</v>
      </c>
      <c r="V1565" s="172"/>
    </row>
    <row r="1566" spans="1:22" ht="15" customHeight="1" x14ac:dyDescent="0.25">
      <c r="A1566" s="4">
        <f t="shared" si="99"/>
        <v>1537</v>
      </c>
      <c r="B1566" s="22">
        <f t="shared" si="99"/>
        <v>221</v>
      </c>
      <c r="C1566" s="2" t="s">
        <v>217</v>
      </c>
      <c r="D1566" s="2" t="s">
        <v>1135</v>
      </c>
      <c r="E1566" s="173" t="s">
        <v>1394</v>
      </c>
      <c r="F1566" s="24">
        <v>1744852.93</v>
      </c>
      <c r="G1566" s="26">
        <v>0</v>
      </c>
      <c r="H1566" s="26">
        <v>0</v>
      </c>
      <c r="I1566" s="26">
        <v>0</v>
      </c>
      <c r="J1566" s="26">
        <v>0</v>
      </c>
      <c r="K1566" s="26">
        <v>0</v>
      </c>
      <c r="L1566" s="26"/>
      <c r="M1566" s="26">
        <v>0</v>
      </c>
      <c r="N1566" s="26">
        <v>0</v>
      </c>
      <c r="O1566" s="26">
        <v>1632095.6034521514</v>
      </c>
      <c r="P1566" s="26">
        <v>0</v>
      </c>
      <c r="Q1566" s="26">
        <v>0</v>
      </c>
      <c r="R1566" s="26">
        <v>0</v>
      </c>
      <c r="S1566" s="26">
        <v>47066.701252655272</v>
      </c>
      <c r="T1566" s="1">
        <v>30000</v>
      </c>
      <c r="U1566" s="112">
        <v>35690.625295193175</v>
      </c>
      <c r="V1566" s="172"/>
    </row>
    <row r="1567" spans="1:22" ht="15" customHeight="1" x14ac:dyDescent="0.25">
      <c r="A1567" s="4">
        <f t="shared" si="99"/>
        <v>1538</v>
      </c>
      <c r="B1567" s="22">
        <f t="shared" si="99"/>
        <v>222</v>
      </c>
      <c r="C1567" s="2" t="s">
        <v>54</v>
      </c>
      <c r="D1567" s="2" t="s">
        <v>1136</v>
      </c>
      <c r="E1567" s="173" t="s">
        <v>1394</v>
      </c>
      <c r="F1567" s="24">
        <v>23517143.800000001</v>
      </c>
      <c r="G1567" s="26">
        <v>3661472.2518719994</v>
      </c>
      <c r="H1567" s="26">
        <v>1317876.0443460001</v>
      </c>
      <c r="I1567" s="26">
        <v>1401977.6916540002</v>
      </c>
      <c r="J1567" s="26">
        <v>886159.65735600004</v>
      </c>
      <c r="K1567" s="26">
        <v>0</v>
      </c>
      <c r="L1567" s="26"/>
      <c r="M1567" s="26">
        <v>124380.97009799999</v>
      </c>
      <c r="N1567" s="26">
        <v>0</v>
      </c>
      <c r="O1567" s="26">
        <v>6856026.5788080012</v>
      </c>
      <c r="P1567" s="26">
        <v>848379.40495800006</v>
      </c>
      <c r="Q1567" s="26">
        <v>3566453.5386839998</v>
      </c>
      <c r="R1567" s="26">
        <v>3838143.5148840002</v>
      </c>
      <c r="S1567" s="26">
        <v>460066.39</v>
      </c>
      <c r="T1567" s="26">
        <v>64159.31</v>
      </c>
      <c r="U1567" s="112">
        <v>492048.44734000007</v>
      </c>
      <c r="V1567" s="172"/>
    </row>
    <row r="1568" spans="1:22" ht="15" customHeight="1" x14ac:dyDescent="0.25">
      <c r="A1568" s="4">
        <f t="shared" ref="A1568:B1583" si="100">+A1567+1</f>
        <v>1539</v>
      </c>
      <c r="B1568" s="22">
        <f t="shared" si="100"/>
        <v>223</v>
      </c>
      <c r="C1568" s="13" t="s">
        <v>54</v>
      </c>
      <c r="D1568" s="2" t="s">
        <v>1373</v>
      </c>
      <c r="E1568" s="173" t="s">
        <v>1394</v>
      </c>
      <c r="F1568" s="24">
        <v>32445103.894780267</v>
      </c>
      <c r="G1568" s="26"/>
      <c r="H1568" s="26"/>
      <c r="I1568" s="26"/>
      <c r="J1568" s="26"/>
      <c r="K1568" s="1"/>
      <c r="L1568" s="1"/>
      <c r="M1568" s="26"/>
      <c r="N1568" s="1"/>
      <c r="O1568" s="26">
        <v>28575700.804288771</v>
      </c>
      <c r="P1568" s="26"/>
      <c r="Q1568" s="26"/>
      <c r="R1568" s="26"/>
      <c r="S1568" s="26">
        <v>2920059.3505302239</v>
      </c>
      <c r="T1568" s="1">
        <v>324451.03894780268</v>
      </c>
      <c r="U1568" s="112">
        <v>624892.70101346797</v>
      </c>
      <c r="V1568" s="172"/>
    </row>
    <row r="1569" spans="1:22" ht="15" customHeight="1" x14ac:dyDescent="0.25">
      <c r="A1569" s="4">
        <f t="shared" si="100"/>
        <v>1540</v>
      </c>
      <c r="B1569" s="22">
        <f t="shared" si="100"/>
        <v>224</v>
      </c>
      <c r="C1569" s="2" t="s">
        <v>54</v>
      </c>
      <c r="D1569" s="2" t="s">
        <v>1137</v>
      </c>
      <c r="E1569" s="173" t="s">
        <v>1394</v>
      </c>
      <c r="F1569" s="24">
        <v>63008068.420000002</v>
      </c>
      <c r="G1569" s="26">
        <v>10289263.558588</v>
      </c>
      <c r="H1569" s="26">
        <v>3743156.0614419999</v>
      </c>
      <c r="I1569" s="26">
        <v>3946478.5112620001</v>
      </c>
      <c r="J1569" s="26">
        <v>2525477.5150359999</v>
      </c>
      <c r="K1569" s="26">
        <v>0</v>
      </c>
      <c r="L1569" s="26"/>
      <c r="M1569" s="26">
        <v>347116.72035600001</v>
      </c>
      <c r="N1569" s="26">
        <v>0</v>
      </c>
      <c r="O1569" s="26">
        <v>19311206.205424</v>
      </c>
      <c r="P1569" s="26">
        <v>0</v>
      </c>
      <c r="Q1569" s="26">
        <v>10034931.104254002</v>
      </c>
      <c r="R1569" s="26">
        <v>10831078.675998004</v>
      </c>
      <c r="S1569" s="26">
        <v>572156.82000000007</v>
      </c>
      <c r="T1569" s="26">
        <v>72629</v>
      </c>
      <c r="U1569" s="112">
        <v>1334574.2476400002</v>
      </c>
      <c r="V1569" s="172"/>
    </row>
    <row r="1570" spans="1:22" ht="15" customHeight="1" x14ac:dyDescent="0.25">
      <c r="A1570" s="4">
        <f t="shared" si="100"/>
        <v>1541</v>
      </c>
      <c r="B1570" s="22">
        <f t="shared" si="100"/>
        <v>225</v>
      </c>
      <c r="C1570" s="2" t="s">
        <v>54</v>
      </c>
      <c r="D1570" s="2" t="s">
        <v>1139</v>
      </c>
      <c r="E1570" s="173" t="s">
        <v>1394</v>
      </c>
      <c r="F1570" s="24">
        <v>64553057.020000003</v>
      </c>
      <c r="G1570" s="26">
        <v>10537075.366258001</v>
      </c>
      <c r="H1570" s="26">
        <v>3835013.4758320004</v>
      </c>
      <c r="I1570" s="26">
        <v>4042843.3866100004</v>
      </c>
      <c r="J1570" s="26">
        <v>2587058.6111860005</v>
      </c>
      <c r="K1570" s="26">
        <v>0</v>
      </c>
      <c r="L1570" s="26"/>
      <c r="M1570" s="26">
        <v>355628.19171599997</v>
      </c>
      <c r="N1570" s="26">
        <v>0</v>
      </c>
      <c r="O1570" s="26">
        <v>19695633.831831999</v>
      </c>
      <c r="P1570" s="26">
        <v>0</v>
      </c>
      <c r="Q1570" s="26">
        <v>10278986.262244001</v>
      </c>
      <c r="R1570" s="26">
        <v>11095009.757790001</v>
      </c>
      <c r="S1570" s="26">
        <v>686396.29</v>
      </c>
      <c r="T1570" s="26">
        <v>74254.350000000006</v>
      </c>
      <c r="U1570" s="112">
        <v>1365157.4965319997</v>
      </c>
      <c r="V1570" s="172"/>
    </row>
    <row r="1571" spans="1:22" ht="15" customHeight="1" x14ac:dyDescent="0.25">
      <c r="A1571" s="4">
        <f t="shared" si="100"/>
        <v>1542</v>
      </c>
      <c r="B1571" s="22">
        <f t="shared" si="100"/>
        <v>226</v>
      </c>
      <c r="C1571" s="2" t="s">
        <v>54</v>
      </c>
      <c r="D1571" s="2" t="s">
        <v>1140</v>
      </c>
      <c r="E1571" s="173" t="s">
        <v>1394</v>
      </c>
      <c r="F1571" s="24">
        <v>24547091.719999999</v>
      </c>
      <c r="G1571" s="26">
        <v>3823646.7931139995</v>
      </c>
      <c r="H1571" s="26">
        <v>1377432.691104</v>
      </c>
      <c r="I1571" s="26">
        <v>1464223.795434</v>
      </c>
      <c r="J1571" s="26">
        <v>926339.45652600005</v>
      </c>
      <c r="K1571" s="26">
        <v>0</v>
      </c>
      <c r="L1571" s="26"/>
      <c r="M1571" s="26">
        <v>129828.30785400001</v>
      </c>
      <c r="N1571" s="26">
        <v>0</v>
      </c>
      <c r="O1571" s="26">
        <v>7205871.6359640006</v>
      </c>
      <c r="P1571" s="26">
        <v>887837.01690000005</v>
      </c>
      <c r="Q1571" s="26">
        <v>3723413.4532499993</v>
      </c>
      <c r="R1571" s="26">
        <v>4008332.672693999</v>
      </c>
      <c r="S1571" s="26">
        <v>421405.55000000005</v>
      </c>
      <c r="T1571" s="26">
        <v>63836.770000000004</v>
      </c>
      <c r="U1571" s="112">
        <v>514923.57715999999</v>
      </c>
      <c r="V1571" s="172"/>
    </row>
    <row r="1572" spans="1:22" ht="15" customHeight="1" x14ac:dyDescent="0.25">
      <c r="A1572" s="4">
        <f t="shared" si="100"/>
        <v>1543</v>
      </c>
      <c r="B1572" s="22">
        <f t="shared" si="100"/>
        <v>227</v>
      </c>
      <c r="C1572" s="2" t="s">
        <v>54</v>
      </c>
      <c r="D1572" s="2" t="s">
        <v>1141</v>
      </c>
      <c r="E1572" s="173" t="s">
        <v>1394</v>
      </c>
      <c r="F1572" s="24">
        <v>58415569.579999998</v>
      </c>
      <c r="G1572" s="26">
        <v>9150018.9223740008</v>
      </c>
      <c r="H1572" s="26">
        <v>3322771.2370799994</v>
      </c>
      <c r="I1572" s="26">
        <v>3507760.1149860001</v>
      </c>
      <c r="J1572" s="26">
        <v>2240831.5174499997</v>
      </c>
      <c r="K1572" s="26">
        <v>0</v>
      </c>
      <c r="L1572" s="26"/>
      <c r="M1572" s="26">
        <v>308956.957092</v>
      </c>
      <c r="N1572" s="26">
        <v>0</v>
      </c>
      <c r="O1572" s="26">
        <v>17090431.012025997</v>
      </c>
      <c r="P1572" s="26">
        <v>2174763.3641519998</v>
      </c>
      <c r="Q1572" s="26">
        <v>8910518.0415660013</v>
      </c>
      <c r="R1572" s="26">
        <v>9620247.9809520002</v>
      </c>
      <c r="S1572" s="26">
        <v>780893.53</v>
      </c>
      <c r="T1572" s="26">
        <v>76634.820000000007</v>
      </c>
      <c r="U1572" s="112">
        <v>1231742.0823220001</v>
      </c>
      <c r="V1572" s="172"/>
    </row>
    <row r="1573" spans="1:22" ht="15" customHeight="1" x14ac:dyDescent="0.25">
      <c r="A1573" s="4">
        <f t="shared" si="100"/>
        <v>1544</v>
      </c>
      <c r="B1573" s="22">
        <f t="shared" si="100"/>
        <v>228</v>
      </c>
      <c r="C1573" s="2" t="s">
        <v>54</v>
      </c>
      <c r="D1573" s="2" t="s">
        <v>1142</v>
      </c>
      <c r="E1573" s="173" t="s">
        <v>1394</v>
      </c>
      <c r="F1573" s="24">
        <v>23375883.600000001</v>
      </c>
      <c r="G1573" s="26">
        <v>3639720.4511280004</v>
      </c>
      <c r="H1573" s="26">
        <v>1310198.586234</v>
      </c>
      <c r="I1573" s="26">
        <v>1393886.8533300001</v>
      </c>
      <c r="J1573" s="26">
        <v>881139.78326399997</v>
      </c>
      <c r="K1573" s="26">
        <v>0</v>
      </c>
      <c r="L1573" s="26"/>
      <c r="M1573" s="26">
        <v>123633.848142</v>
      </c>
      <c r="N1573" s="26">
        <v>0</v>
      </c>
      <c r="O1573" s="26">
        <v>6816774.9733499996</v>
      </c>
      <c r="P1573" s="26">
        <v>840779.69661599991</v>
      </c>
      <c r="Q1573" s="26">
        <v>3546979.2826500004</v>
      </c>
      <c r="R1573" s="26">
        <v>3815904.5950200004</v>
      </c>
      <c r="S1573" s="26">
        <v>455993.49</v>
      </c>
      <c r="T1573" s="26">
        <v>61706.92</v>
      </c>
      <c r="U1573" s="112">
        <v>489165.12026600004</v>
      </c>
      <c r="V1573" s="172"/>
    </row>
    <row r="1574" spans="1:22" ht="15" customHeight="1" x14ac:dyDescent="0.25">
      <c r="A1574" s="4">
        <f t="shared" si="100"/>
        <v>1545</v>
      </c>
      <c r="B1574" s="22">
        <f t="shared" si="100"/>
        <v>229</v>
      </c>
      <c r="C1574" s="2" t="s">
        <v>219</v>
      </c>
      <c r="D1574" s="2" t="s">
        <v>1143</v>
      </c>
      <c r="E1574" s="173" t="s">
        <v>1394</v>
      </c>
      <c r="F1574" s="24">
        <v>10184821.33</v>
      </c>
      <c r="G1574" s="26">
        <v>1278935.0996519998</v>
      </c>
      <c r="H1574" s="26">
        <v>449218.853496</v>
      </c>
      <c r="I1574" s="26">
        <v>167537.48453399999</v>
      </c>
      <c r="J1574" s="26">
        <v>714557.88625200011</v>
      </c>
      <c r="K1574" s="26">
        <v>0</v>
      </c>
      <c r="L1574" s="26"/>
      <c r="M1574" s="26">
        <v>297716.53241400002</v>
      </c>
      <c r="N1574" s="26">
        <v>0</v>
      </c>
      <c r="O1574" s="26">
        <v>1557923.46906</v>
      </c>
      <c r="P1574" s="26">
        <v>0</v>
      </c>
      <c r="Q1574" s="26">
        <v>2728764.1056900001</v>
      </c>
      <c r="R1574" s="26">
        <v>2520599.5234980001</v>
      </c>
      <c r="S1574" s="26">
        <v>212645.86</v>
      </c>
      <c r="T1574" s="1">
        <v>44469.61</v>
      </c>
      <c r="U1574" s="112">
        <v>212452.90540400002</v>
      </c>
      <c r="V1574" s="172"/>
    </row>
    <row r="1575" spans="1:22" ht="15" customHeight="1" x14ac:dyDescent="0.25">
      <c r="A1575" s="4">
        <f t="shared" si="100"/>
        <v>1546</v>
      </c>
      <c r="B1575" s="22">
        <f t="shared" si="100"/>
        <v>230</v>
      </c>
      <c r="C1575" s="2" t="s">
        <v>219</v>
      </c>
      <c r="D1575" s="2" t="s">
        <v>1144</v>
      </c>
      <c r="E1575" s="173" t="s">
        <v>1394</v>
      </c>
      <c r="F1575" s="24">
        <v>7727440.5299999993</v>
      </c>
      <c r="G1575" s="26">
        <v>1179779.5800419999</v>
      </c>
      <c r="H1575" s="26">
        <v>413474.41203599999</v>
      </c>
      <c r="I1575" s="26">
        <v>0</v>
      </c>
      <c r="J1575" s="26">
        <v>658863.23546400014</v>
      </c>
      <c r="K1575" s="26">
        <v>0</v>
      </c>
      <c r="L1575" s="26"/>
      <c r="M1575" s="26">
        <v>275473.34585400001</v>
      </c>
      <c r="N1575" s="26">
        <v>0</v>
      </c>
      <c r="O1575" s="26">
        <v>0</v>
      </c>
      <c r="P1575" s="26">
        <v>0</v>
      </c>
      <c r="Q1575" s="26">
        <v>2516482.2107879999</v>
      </c>
      <c r="R1575" s="26">
        <v>2327841.7848420003</v>
      </c>
      <c r="S1575" s="26">
        <v>150193.1</v>
      </c>
      <c r="T1575" s="1">
        <v>44124.020000000004</v>
      </c>
      <c r="U1575" s="112">
        <v>161208.84097400005</v>
      </c>
      <c r="V1575" s="172"/>
    </row>
    <row r="1576" spans="1:22" ht="15" customHeight="1" x14ac:dyDescent="0.25">
      <c r="A1576" s="4">
        <f t="shared" si="100"/>
        <v>1547</v>
      </c>
      <c r="B1576" s="22">
        <f t="shared" si="100"/>
        <v>231</v>
      </c>
      <c r="C1576" s="2" t="s">
        <v>219</v>
      </c>
      <c r="D1576" s="2" t="s">
        <v>1145</v>
      </c>
      <c r="E1576" s="173" t="s">
        <v>1394</v>
      </c>
      <c r="F1576" s="24">
        <v>9471090.8300000019</v>
      </c>
      <c r="G1576" s="26">
        <v>1188230.2411980003</v>
      </c>
      <c r="H1576" s="26">
        <v>418084.14648</v>
      </c>
      <c r="I1576" s="26">
        <v>155535.45461999997</v>
      </c>
      <c r="J1576" s="26">
        <v>664679.65220999997</v>
      </c>
      <c r="K1576" s="26">
        <v>0</v>
      </c>
      <c r="L1576" s="26"/>
      <c r="M1576" s="26">
        <v>276853.20121199999</v>
      </c>
      <c r="N1576" s="26">
        <v>0</v>
      </c>
      <c r="O1576" s="26">
        <v>1442948.9000220001</v>
      </c>
      <c r="P1576" s="26">
        <v>0</v>
      </c>
      <c r="Q1576" s="26">
        <v>2531101.1541060004</v>
      </c>
      <c r="R1576" s="26">
        <v>2339303.7841319996</v>
      </c>
      <c r="S1576" s="26">
        <v>213065.57</v>
      </c>
      <c r="T1576" s="1">
        <v>44110.96</v>
      </c>
      <c r="U1576" s="112">
        <v>197177.76601999998</v>
      </c>
      <c r="V1576" s="172"/>
    </row>
    <row r="1577" spans="1:22" ht="15" customHeight="1" x14ac:dyDescent="0.25">
      <c r="A1577" s="4">
        <f t="shared" si="100"/>
        <v>1548</v>
      </c>
      <c r="B1577" s="22">
        <f t="shared" si="100"/>
        <v>232</v>
      </c>
      <c r="C1577" s="2" t="s">
        <v>222</v>
      </c>
      <c r="D1577" s="2" t="s">
        <v>939</v>
      </c>
      <c r="E1577" s="173" t="s">
        <v>1394</v>
      </c>
      <c r="F1577" s="24">
        <v>7115646.1300000008</v>
      </c>
      <c r="G1577" s="26">
        <v>0</v>
      </c>
      <c r="H1577" s="26">
        <v>0</v>
      </c>
      <c r="I1577" s="26">
        <v>0</v>
      </c>
      <c r="J1577" s="26">
        <v>0</v>
      </c>
      <c r="K1577" s="26">
        <v>0</v>
      </c>
      <c r="L1577" s="26"/>
      <c r="M1577" s="26">
        <v>0</v>
      </c>
      <c r="N1577" s="26">
        <v>0</v>
      </c>
      <c r="O1577" s="26">
        <v>1560093.2796959998</v>
      </c>
      <c r="P1577" s="26">
        <v>0</v>
      </c>
      <c r="Q1577" s="26">
        <v>2731158.6616020002</v>
      </c>
      <c r="R1577" s="26">
        <v>2523199.5462659998</v>
      </c>
      <c r="S1577" s="26">
        <v>125896.19</v>
      </c>
      <c r="T1577" s="1">
        <v>26280.2</v>
      </c>
      <c r="U1577" s="112">
        <v>149018.25243600001</v>
      </c>
      <c r="V1577" s="172"/>
    </row>
    <row r="1578" spans="1:22" ht="15" customHeight="1" x14ac:dyDescent="0.25">
      <c r="A1578" s="4">
        <f t="shared" si="100"/>
        <v>1549</v>
      </c>
      <c r="B1578" s="22">
        <f t="shared" si="100"/>
        <v>233</v>
      </c>
      <c r="C1578" s="2" t="s">
        <v>222</v>
      </c>
      <c r="D1578" s="2" t="s">
        <v>1146</v>
      </c>
      <c r="E1578" s="173" t="s">
        <v>1394</v>
      </c>
      <c r="F1578" s="24">
        <v>1926767.12</v>
      </c>
      <c r="G1578" s="26">
        <v>0</v>
      </c>
      <c r="H1578" s="26">
        <v>0</v>
      </c>
      <c r="I1578" s="26">
        <v>0</v>
      </c>
      <c r="J1578" s="26">
        <v>0</v>
      </c>
      <c r="K1578" s="26">
        <v>0</v>
      </c>
      <c r="L1578" s="26"/>
      <c r="M1578" s="26">
        <v>0</v>
      </c>
      <c r="N1578" s="26">
        <v>0</v>
      </c>
      <c r="O1578" s="26">
        <v>1807223.9426220001</v>
      </c>
      <c r="P1578" s="26">
        <v>0</v>
      </c>
      <c r="Q1578" s="26">
        <v>0</v>
      </c>
      <c r="R1578" s="26">
        <v>0</v>
      </c>
      <c r="S1578" s="26">
        <v>50022.85</v>
      </c>
      <c r="T1578" s="1">
        <v>30000</v>
      </c>
      <c r="U1578" s="112">
        <v>39520.327378000002</v>
      </c>
      <c r="V1578" s="172"/>
    </row>
    <row r="1579" spans="1:22" ht="15" customHeight="1" x14ac:dyDescent="0.25">
      <c r="A1579" s="4">
        <f t="shared" si="100"/>
        <v>1550</v>
      </c>
      <c r="B1579" s="22">
        <f t="shared" si="100"/>
        <v>234</v>
      </c>
      <c r="C1579" s="2" t="s">
        <v>222</v>
      </c>
      <c r="D1579" s="2" t="s">
        <v>617</v>
      </c>
      <c r="E1579" s="173" t="s">
        <v>1394</v>
      </c>
      <c r="F1579" s="24">
        <v>2607627.0699999998</v>
      </c>
      <c r="G1579" s="26">
        <v>0</v>
      </c>
      <c r="H1579" s="26">
        <v>0</v>
      </c>
      <c r="I1579" s="26">
        <v>0</v>
      </c>
      <c r="J1579" s="26">
        <v>0</v>
      </c>
      <c r="K1579" s="26">
        <v>0</v>
      </c>
      <c r="L1579" s="26"/>
      <c r="M1579" s="26">
        <v>0</v>
      </c>
      <c r="N1579" s="26">
        <v>0</v>
      </c>
      <c r="O1579" s="26">
        <v>0</v>
      </c>
      <c r="P1579" s="26">
        <v>0</v>
      </c>
      <c r="Q1579" s="26">
        <v>2492824.2915659999</v>
      </c>
      <c r="R1579" s="26">
        <v>0</v>
      </c>
      <c r="S1579" s="26">
        <v>50289.760000000002</v>
      </c>
      <c r="T1579" s="1">
        <v>10000</v>
      </c>
      <c r="U1579" s="112">
        <v>54513.018434000005</v>
      </c>
      <c r="V1579" s="172"/>
    </row>
    <row r="1580" spans="1:22" ht="15" customHeight="1" x14ac:dyDescent="0.25">
      <c r="A1580" s="4">
        <f t="shared" si="100"/>
        <v>1551</v>
      </c>
      <c r="B1580" s="22">
        <f t="shared" si="100"/>
        <v>235</v>
      </c>
      <c r="C1580" s="2" t="s">
        <v>222</v>
      </c>
      <c r="D1580" s="2" t="s">
        <v>1147</v>
      </c>
      <c r="E1580" s="173" t="s">
        <v>1394</v>
      </c>
      <c r="F1580" s="24">
        <v>6075893.3900000006</v>
      </c>
      <c r="G1580" s="26">
        <v>1174910.301306</v>
      </c>
      <c r="H1580" s="26">
        <v>411524.24817000004</v>
      </c>
      <c r="I1580" s="26">
        <v>151450.739076</v>
      </c>
      <c r="J1580" s="26">
        <v>0</v>
      </c>
      <c r="K1580" s="26">
        <v>0</v>
      </c>
      <c r="L1580" s="26"/>
      <c r="M1580" s="26">
        <v>274424.65852200001</v>
      </c>
      <c r="N1580" s="26">
        <v>0</v>
      </c>
      <c r="O1580" s="26">
        <v>1424552.5900619999</v>
      </c>
      <c r="P1580" s="26">
        <v>0</v>
      </c>
      <c r="Q1580" s="26">
        <v>0</v>
      </c>
      <c r="R1580" s="26">
        <v>2316191.6497020004</v>
      </c>
      <c r="S1580" s="26">
        <v>152930.03</v>
      </c>
      <c r="T1580" s="1">
        <v>44101.53</v>
      </c>
      <c r="U1580" s="112">
        <v>125807.64316200001</v>
      </c>
      <c r="V1580" s="172"/>
    </row>
    <row r="1581" spans="1:22" ht="15" customHeight="1" x14ac:dyDescent="0.25">
      <c r="A1581" s="4">
        <f t="shared" si="100"/>
        <v>1552</v>
      </c>
      <c r="B1581" s="22">
        <f t="shared" si="100"/>
        <v>236</v>
      </c>
      <c r="C1581" s="2" t="s">
        <v>222</v>
      </c>
      <c r="D1581" s="2" t="s">
        <v>941</v>
      </c>
      <c r="E1581" s="173" t="s">
        <v>1394</v>
      </c>
      <c r="F1581" s="24">
        <v>3895868.3399999994</v>
      </c>
      <c r="G1581" s="26">
        <v>0</v>
      </c>
      <c r="H1581" s="26">
        <v>0</v>
      </c>
      <c r="I1581" s="26">
        <v>0</v>
      </c>
      <c r="J1581" s="26">
        <v>0</v>
      </c>
      <c r="K1581" s="26">
        <v>0</v>
      </c>
      <c r="L1581" s="26"/>
      <c r="M1581" s="26">
        <v>0</v>
      </c>
      <c r="N1581" s="26">
        <v>0</v>
      </c>
      <c r="O1581" s="26">
        <v>1407240.4123259999</v>
      </c>
      <c r="P1581" s="26">
        <v>0</v>
      </c>
      <c r="Q1581" s="26">
        <v>0</v>
      </c>
      <c r="R1581" s="26">
        <v>2288492.7485699998</v>
      </c>
      <c r="S1581" s="26">
        <v>97703.05</v>
      </c>
      <c r="T1581" s="1">
        <v>21613.93</v>
      </c>
      <c r="U1581" s="112">
        <v>80818.199103999999</v>
      </c>
      <c r="V1581" s="172"/>
    </row>
    <row r="1582" spans="1:22" ht="15" customHeight="1" x14ac:dyDescent="0.25">
      <c r="A1582" s="4">
        <f t="shared" si="100"/>
        <v>1553</v>
      </c>
      <c r="B1582" s="22">
        <f t="shared" si="100"/>
        <v>237</v>
      </c>
      <c r="C1582" s="2" t="s">
        <v>222</v>
      </c>
      <c r="D1582" s="2" t="s">
        <v>1148</v>
      </c>
      <c r="E1582" s="173" t="s">
        <v>1394</v>
      </c>
      <c r="F1582" s="24">
        <v>5985463.75</v>
      </c>
      <c r="G1582" s="26">
        <v>1156990.1389619999</v>
      </c>
      <c r="H1582" s="26">
        <v>404973.23554800003</v>
      </c>
      <c r="I1582" s="26">
        <v>148943.47780200001</v>
      </c>
      <c r="J1582" s="26">
        <v>0</v>
      </c>
      <c r="K1582" s="26">
        <v>0</v>
      </c>
      <c r="L1582" s="26"/>
      <c r="M1582" s="26">
        <v>270340.30505999998</v>
      </c>
      <c r="N1582" s="26">
        <v>0</v>
      </c>
      <c r="O1582" s="26">
        <v>1402464.63882</v>
      </c>
      <c r="P1582" s="26">
        <v>0</v>
      </c>
      <c r="Q1582" s="26">
        <v>0</v>
      </c>
      <c r="R1582" s="26">
        <v>2280848.9137559999</v>
      </c>
      <c r="S1582" s="26">
        <v>152910.39999999999</v>
      </c>
      <c r="T1582" s="1">
        <v>44120.17</v>
      </c>
      <c r="U1582" s="112">
        <v>123872.470052</v>
      </c>
      <c r="V1582" s="172"/>
    </row>
    <row r="1583" spans="1:22" ht="15" customHeight="1" x14ac:dyDescent="0.25">
      <c r="A1583" s="4">
        <f t="shared" si="100"/>
        <v>1554</v>
      </c>
      <c r="B1583" s="22">
        <f t="shared" si="100"/>
        <v>238</v>
      </c>
      <c r="C1583" s="2" t="s">
        <v>222</v>
      </c>
      <c r="D1583" s="2" t="s">
        <v>1149</v>
      </c>
      <c r="E1583" s="173" t="s">
        <v>1394</v>
      </c>
      <c r="F1583" s="24">
        <v>6169989.0800000001</v>
      </c>
      <c r="G1583" s="26">
        <v>1193361.099714</v>
      </c>
      <c r="H1583" s="26">
        <v>416649.71460000001</v>
      </c>
      <c r="I1583" s="26">
        <v>153926.68515</v>
      </c>
      <c r="J1583" s="26">
        <v>0</v>
      </c>
      <c r="K1583" s="26">
        <v>0</v>
      </c>
      <c r="L1583" s="26"/>
      <c r="M1583" s="26">
        <v>278674.60089</v>
      </c>
      <c r="N1583" s="26">
        <v>0</v>
      </c>
      <c r="O1583" s="26">
        <v>1456165.0691699998</v>
      </c>
      <c r="P1583" s="26">
        <v>0</v>
      </c>
      <c r="Q1583" s="26">
        <v>0</v>
      </c>
      <c r="R1583" s="26">
        <v>2359036.6268279999</v>
      </c>
      <c r="S1583" s="26">
        <v>139928.29</v>
      </c>
      <c r="T1583" s="1">
        <v>44148.47</v>
      </c>
      <c r="U1583" s="112">
        <v>128098.523648</v>
      </c>
      <c r="V1583" s="172"/>
    </row>
    <row r="1584" spans="1:22" ht="15" customHeight="1" x14ac:dyDescent="0.25">
      <c r="A1584" s="4">
        <f t="shared" ref="A1584:B1599" si="101">+A1583+1</f>
        <v>1555</v>
      </c>
      <c r="B1584" s="22">
        <f t="shared" si="101"/>
        <v>239</v>
      </c>
      <c r="C1584" s="2" t="s">
        <v>622</v>
      </c>
      <c r="D1584" s="2" t="s">
        <v>1150</v>
      </c>
      <c r="E1584" s="173" t="s">
        <v>1394</v>
      </c>
      <c r="F1584" s="24">
        <v>6786610.1600000001</v>
      </c>
      <c r="G1584" s="26">
        <v>0</v>
      </c>
      <c r="H1584" s="26">
        <v>0</v>
      </c>
      <c r="I1584" s="26">
        <v>0</v>
      </c>
      <c r="J1584" s="26">
        <v>0</v>
      </c>
      <c r="K1584" s="26">
        <v>0</v>
      </c>
      <c r="L1584" s="26"/>
      <c r="M1584" s="26">
        <v>0</v>
      </c>
      <c r="N1584" s="26">
        <v>0</v>
      </c>
      <c r="O1584" s="26">
        <v>0</v>
      </c>
      <c r="P1584" s="26">
        <v>0</v>
      </c>
      <c r="Q1584" s="26">
        <v>6465920.0051880004</v>
      </c>
      <c r="R1584" s="26">
        <v>0</v>
      </c>
      <c r="S1584" s="26">
        <v>126266.58</v>
      </c>
      <c r="T1584" s="26">
        <v>53027</v>
      </c>
      <c r="U1584" s="112">
        <v>141396.57481200001</v>
      </c>
      <c r="V1584" s="172"/>
    </row>
    <row r="1585" spans="1:22" ht="15" customHeight="1" x14ac:dyDescent="0.25">
      <c r="A1585" s="4">
        <f t="shared" si="101"/>
        <v>1556</v>
      </c>
      <c r="B1585" s="22">
        <f t="shared" si="101"/>
        <v>240</v>
      </c>
      <c r="C1585" s="2" t="s">
        <v>57</v>
      </c>
      <c r="D1585" s="2" t="s">
        <v>1151</v>
      </c>
      <c r="E1585" s="173" t="s">
        <v>1394</v>
      </c>
      <c r="F1585" s="24">
        <v>10733651.529999999</v>
      </c>
      <c r="G1585" s="26">
        <v>1355204.0619180002</v>
      </c>
      <c r="H1585" s="26">
        <v>479777.97735</v>
      </c>
      <c r="I1585" s="26">
        <v>179378.290098</v>
      </c>
      <c r="J1585" s="26">
        <v>759188.76923399989</v>
      </c>
      <c r="K1585" s="26">
        <v>0</v>
      </c>
      <c r="L1585" s="26"/>
      <c r="M1585" s="26">
        <v>284343.63069000002</v>
      </c>
      <c r="N1585" s="26">
        <v>0</v>
      </c>
      <c r="O1585" s="26">
        <v>1648517.2662</v>
      </c>
      <c r="P1585" s="26">
        <v>0</v>
      </c>
      <c r="Q1585" s="26">
        <v>2884823.7963300003</v>
      </c>
      <c r="R1585" s="26">
        <v>2667994.2102240003</v>
      </c>
      <c r="S1585" s="26">
        <v>206593.55</v>
      </c>
      <c r="T1585" s="1">
        <v>43481.440000000002</v>
      </c>
      <c r="U1585" s="112">
        <v>224348.53795600001</v>
      </c>
      <c r="V1585" s="172"/>
    </row>
    <row r="1586" spans="1:22" ht="15" customHeight="1" x14ac:dyDescent="0.25">
      <c r="A1586" s="4">
        <f t="shared" si="101"/>
        <v>1557</v>
      </c>
      <c r="B1586" s="22">
        <f t="shared" si="101"/>
        <v>241</v>
      </c>
      <c r="C1586" s="2" t="s">
        <v>57</v>
      </c>
      <c r="D1586" s="2" t="s">
        <v>1152</v>
      </c>
      <c r="E1586" s="173" t="s">
        <v>1394</v>
      </c>
      <c r="F1586" s="24">
        <v>8846673.0099999979</v>
      </c>
      <c r="G1586" s="26">
        <v>1330171.5913500001</v>
      </c>
      <c r="H1586" s="26">
        <v>469192.84280399996</v>
      </c>
      <c r="I1586" s="26">
        <v>174600.57896399999</v>
      </c>
      <c r="J1586" s="26">
        <v>744324.11902799993</v>
      </c>
      <c r="K1586" s="26">
        <v>0</v>
      </c>
      <c r="L1586" s="26"/>
      <c r="M1586" s="26">
        <v>279662.61502200004</v>
      </c>
      <c r="N1586" s="26">
        <v>0</v>
      </c>
      <c r="O1586" s="26">
        <v>0</v>
      </c>
      <c r="P1586" s="26">
        <v>0</v>
      </c>
      <c r="Q1586" s="26">
        <v>2831128.5329879997</v>
      </c>
      <c r="R1586" s="26">
        <v>2619094.1358119999</v>
      </c>
      <c r="S1586" s="26">
        <v>169640.27</v>
      </c>
      <c r="T1586" s="1">
        <v>44113.86</v>
      </c>
      <c r="U1586" s="112">
        <v>184744.46403200005</v>
      </c>
      <c r="V1586" s="172"/>
    </row>
    <row r="1587" spans="1:22" ht="15" customHeight="1" x14ac:dyDescent="0.25">
      <c r="A1587" s="4">
        <f t="shared" si="101"/>
        <v>1558</v>
      </c>
      <c r="B1587" s="22">
        <f t="shared" si="101"/>
        <v>242</v>
      </c>
      <c r="C1587" s="2" t="s">
        <v>57</v>
      </c>
      <c r="D1587" s="2" t="s">
        <v>628</v>
      </c>
      <c r="E1587" s="173" t="s">
        <v>1394</v>
      </c>
      <c r="F1587" s="24">
        <v>10862057.870000001</v>
      </c>
      <c r="G1587" s="26">
        <v>0</v>
      </c>
      <c r="H1587" s="26">
        <v>4131978.851978879</v>
      </c>
      <c r="I1587" s="26">
        <v>4914820.1777068805</v>
      </c>
      <c r="J1587" s="26">
        <v>0</v>
      </c>
      <c r="K1587" s="26">
        <v>0</v>
      </c>
      <c r="L1587" s="26"/>
      <c r="M1587" s="26">
        <v>455373.75956604001</v>
      </c>
      <c r="N1587" s="26">
        <v>0</v>
      </c>
      <c r="O1587" s="26">
        <v>0</v>
      </c>
      <c r="P1587" s="26">
        <v>0</v>
      </c>
      <c r="Q1587" s="26">
        <v>0</v>
      </c>
      <c r="R1587" s="26">
        <v>0</v>
      </c>
      <c r="S1587" s="26">
        <v>1043471.2283000001</v>
      </c>
      <c r="T1587" s="1">
        <v>108620.5787</v>
      </c>
      <c r="U1587" s="112">
        <v>207793.27374819998</v>
      </c>
      <c r="V1587" s="172"/>
    </row>
    <row r="1588" spans="1:22" ht="15" customHeight="1" x14ac:dyDescent="0.25">
      <c r="A1588" s="4">
        <f t="shared" si="101"/>
        <v>1559</v>
      </c>
      <c r="B1588" s="22">
        <f t="shared" si="101"/>
        <v>243</v>
      </c>
      <c r="C1588" s="2" t="s">
        <v>57</v>
      </c>
      <c r="D1588" s="2" t="s">
        <v>1154</v>
      </c>
      <c r="E1588" s="173" t="s">
        <v>1394</v>
      </c>
      <c r="F1588" s="24">
        <v>5925295.4100000001</v>
      </c>
      <c r="G1588" s="26">
        <v>1337302.2483239998</v>
      </c>
      <c r="H1588" s="26">
        <v>471927.20778000006</v>
      </c>
      <c r="I1588" s="26">
        <v>175701.84647399999</v>
      </c>
      <c r="J1588" s="26">
        <v>748438.76015999995</v>
      </c>
      <c r="K1588" s="26">
        <v>0</v>
      </c>
      <c r="L1588" s="26"/>
      <c r="M1588" s="26">
        <v>281089.75633200002</v>
      </c>
      <c r="N1588" s="26">
        <v>0</v>
      </c>
      <c r="O1588" s="26">
        <v>0</v>
      </c>
      <c r="P1588" s="26">
        <v>0</v>
      </c>
      <c r="Q1588" s="26">
        <v>0</v>
      </c>
      <c r="R1588" s="26">
        <v>2634602.2742340001</v>
      </c>
      <c r="S1588" s="26">
        <v>114511.51</v>
      </c>
      <c r="T1588" s="1">
        <v>38188.26</v>
      </c>
      <c r="U1588" s="112">
        <v>123533.54669600002</v>
      </c>
      <c r="V1588" s="172"/>
    </row>
    <row r="1589" spans="1:22" ht="15" customHeight="1" x14ac:dyDescent="0.25">
      <c r="A1589" s="4">
        <f t="shared" si="101"/>
        <v>1560</v>
      </c>
      <c r="B1589" s="22">
        <f t="shared" si="101"/>
        <v>244</v>
      </c>
      <c r="C1589" s="2" t="s">
        <v>57</v>
      </c>
      <c r="D1589" s="2" t="s">
        <v>1155</v>
      </c>
      <c r="E1589" s="173" t="s">
        <v>1394</v>
      </c>
      <c r="F1589" s="24">
        <v>5896415.0000000009</v>
      </c>
      <c r="G1589" s="26">
        <v>1330650.097392</v>
      </c>
      <c r="H1589" s="26">
        <v>483644.34766200004</v>
      </c>
      <c r="I1589" s="26">
        <v>174783.72395399999</v>
      </c>
      <c r="J1589" s="26">
        <v>744681.07316399994</v>
      </c>
      <c r="K1589" s="26">
        <v>0</v>
      </c>
      <c r="L1589" s="26"/>
      <c r="M1589" s="26">
        <v>279719.69675999996</v>
      </c>
      <c r="N1589" s="26">
        <v>0</v>
      </c>
      <c r="O1589" s="26">
        <v>0</v>
      </c>
      <c r="P1589" s="26">
        <v>0</v>
      </c>
      <c r="Q1589" s="26">
        <v>0</v>
      </c>
      <c r="R1589" s="26">
        <v>2621492.6746259998</v>
      </c>
      <c r="S1589" s="26">
        <v>100032.99</v>
      </c>
      <c r="T1589" s="1">
        <v>38184.979999999996</v>
      </c>
      <c r="U1589" s="112">
        <v>123225.41644199999</v>
      </c>
      <c r="V1589" s="172"/>
    </row>
    <row r="1590" spans="1:22" ht="15" customHeight="1" x14ac:dyDescent="0.25">
      <c r="A1590" s="4">
        <f t="shared" si="101"/>
        <v>1561</v>
      </c>
      <c r="B1590" s="22">
        <f t="shared" si="101"/>
        <v>245</v>
      </c>
      <c r="C1590" s="2" t="s">
        <v>57</v>
      </c>
      <c r="D1590" s="2" t="s">
        <v>1157</v>
      </c>
      <c r="E1590" s="173" t="s">
        <v>1394</v>
      </c>
      <c r="F1590" s="24">
        <v>14974764.26</v>
      </c>
      <c r="G1590" s="26">
        <v>4349966.5649949601</v>
      </c>
      <c r="H1590" s="26">
        <v>2985403.71589782</v>
      </c>
      <c r="I1590" s="26">
        <v>1817269.2196583401</v>
      </c>
      <c r="J1590" s="26">
        <v>1639605.0614672401</v>
      </c>
      <c r="K1590" s="26">
        <v>0</v>
      </c>
      <c r="L1590" s="26"/>
      <c r="M1590" s="26">
        <v>209268.31068528001</v>
      </c>
      <c r="N1590" s="26">
        <v>0</v>
      </c>
      <c r="O1590" s="26">
        <v>2122022.6416493999</v>
      </c>
      <c r="P1590" s="26">
        <v>0</v>
      </c>
      <c r="Q1590" s="26">
        <v>0</v>
      </c>
      <c r="R1590" s="26">
        <v>0</v>
      </c>
      <c r="S1590" s="26">
        <v>1414495.9609999999</v>
      </c>
      <c r="T1590" s="1">
        <v>149747.64259999999</v>
      </c>
      <c r="U1590" s="112">
        <v>286985.14204696001</v>
      </c>
      <c r="V1590" s="172"/>
    </row>
    <row r="1591" spans="1:22" ht="15" customHeight="1" x14ac:dyDescent="0.25">
      <c r="A1591" s="4">
        <f t="shared" si="101"/>
        <v>1562</v>
      </c>
      <c r="B1591" s="22">
        <f t="shared" si="101"/>
        <v>246</v>
      </c>
      <c r="C1591" s="2" t="s">
        <v>57</v>
      </c>
      <c r="D1591" s="2" t="s">
        <v>1158</v>
      </c>
      <c r="E1591" s="173" t="s">
        <v>1394</v>
      </c>
      <c r="F1591" s="24">
        <v>2561332.6</v>
      </c>
      <c r="G1591" s="26">
        <v>0</v>
      </c>
      <c r="H1591" s="26">
        <v>0</v>
      </c>
      <c r="I1591" s="26">
        <v>0</v>
      </c>
      <c r="J1591" s="26">
        <v>0</v>
      </c>
      <c r="K1591" s="26">
        <v>0</v>
      </c>
      <c r="L1591" s="26"/>
      <c r="M1591" s="26">
        <v>0</v>
      </c>
      <c r="N1591" s="26">
        <v>0</v>
      </c>
      <c r="O1591" s="26">
        <v>2255868.0741240005</v>
      </c>
      <c r="P1591" s="26">
        <v>0</v>
      </c>
      <c r="Q1591" s="26">
        <v>0</v>
      </c>
      <c r="R1591" s="26">
        <v>0</v>
      </c>
      <c r="S1591" s="26">
        <v>230519.93400000001</v>
      </c>
      <c r="T1591" s="1">
        <v>25613.326000000001</v>
      </c>
      <c r="U1591" s="112">
        <v>49331.265876000012</v>
      </c>
      <c r="V1591" s="172"/>
    </row>
    <row r="1592" spans="1:22" ht="15" customHeight="1" x14ac:dyDescent="0.25">
      <c r="A1592" s="4">
        <f t="shared" si="101"/>
        <v>1563</v>
      </c>
      <c r="B1592" s="22">
        <f t="shared" si="101"/>
        <v>247</v>
      </c>
      <c r="C1592" s="2" t="s">
        <v>57</v>
      </c>
      <c r="D1592" s="2" t="s">
        <v>1159</v>
      </c>
      <c r="E1592" s="173" t="s">
        <v>1394</v>
      </c>
      <c r="F1592" s="24">
        <v>2546718.4499999997</v>
      </c>
      <c r="G1592" s="26">
        <v>0</v>
      </c>
      <c r="H1592" s="26">
        <v>0</v>
      </c>
      <c r="I1592" s="26">
        <v>0</v>
      </c>
      <c r="J1592" s="26">
        <v>0</v>
      </c>
      <c r="K1592" s="26">
        <v>0</v>
      </c>
      <c r="L1592" s="26"/>
      <c r="M1592" s="26">
        <v>0</v>
      </c>
      <c r="N1592" s="26">
        <v>0</v>
      </c>
      <c r="O1592" s="26">
        <v>2242996.8076530001</v>
      </c>
      <c r="P1592" s="26">
        <v>0</v>
      </c>
      <c r="Q1592" s="26">
        <v>0</v>
      </c>
      <c r="R1592" s="26">
        <v>0</v>
      </c>
      <c r="S1592" s="26">
        <v>229204.6605</v>
      </c>
      <c r="T1592" s="1">
        <v>25467.184500000003</v>
      </c>
      <c r="U1592" s="112">
        <v>49049.797347</v>
      </c>
      <c r="V1592" s="172"/>
    </row>
    <row r="1593" spans="1:22" ht="15" customHeight="1" x14ac:dyDescent="0.25">
      <c r="A1593" s="4">
        <f t="shared" si="101"/>
        <v>1564</v>
      </c>
      <c r="B1593" s="22">
        <f t="shared" si="101"/>
        <v>248</v>
      </c>
      <c r="C1593" s="2" t="s">
        <v>57</v>
      </c>
      <c r="D1593" s="2" t="s">
        <v>1160</v>
      </c>
      <c r="E1593" s="173" t="s">
        <v>1394</v>
      </c>
      <c r="F1593" s="24">
        <v>29885518.550000001</v>
      </c>
      <c r="G1593" s="26">
        <v>6731956.0892438404</v>
      </c>
      <c r="H1593" s="26">
        <v>2468626.27801314</v>
      </c>
      <c r="I1593" s="26">
        <v>2579135.1598849199</v>
      </c>
      <c r="J1593" s="26">
        <v>1614732.13773312</v>
      </c>
      <c r="K1593" s="26">
        <v>0</v>
      </c>
      <c r="L1593" s="26"/>
      <c r="M1593" s="26">
        <v>222240.79473288002</v>
      </c>
      <c r="N1593" s="26">
        <v>0</v>
      </c>
      <c r="O1593" s="26">
        <v>12664980.5522436</v>
      </c>
      <c r="P1593" s="26">
        <v>0</v>
      </c>
      <c r="Q1593" s="26">
        <v>0</v>
      </c>
      <c r="R1593" s="26">
        <v>0</v>
      </c>
      <c r="S1593" s="26">
        <v>2730265.4369999999</v>
      </c>
      <c r="T1593" s="1">
        <v>298855.18550000008</v>
      </c>
      <c r="U1593" s="112">
        <v>574726.9156485002</v>
      </c>
      <c r="V1593" s="172"/>
    </row>
    <row r="1594" spans="1:22" ht="15" customHeight="1" x14ac:dyDescent="0.25">
      <c r="A1594" s="4">
        <f t="shared" si="101"/>
        <v>1565</v>
      </c>
      <c r="B1594" s="22">
        <f t="shared" si="101"/>
        <v>249</v>
      </c>
      <c r="C1594" s="2" t="s">
        <v>57</v>
      </c>
      <c r="D1594" s="2" t="s">
        <v>1161</v>
      </c>
      <c r="E1594" s="173" t="s">
        <v>1394</v>
      </c>
      <c r="F1594" s="24">
        <v>2588921.4700000002</v>
      </c>
      <c r="G1594" s="26">
        <v>0</v>
      </c>
      <c r="H1594" s="26">
        <v>0</v>
      </c>
      <c r="I1594" s="26">
        <v>0</v>
      </c>
      <c r="J1594" s="26">
        <v>0</v>
      </c>
      <c r="K1594" s="26">
        <v>0</v>
      </c>
      <c r="L1594" s="26"/>
      <c r="M1594" s="26">
        <v>0</v>
      </c>
      <c r="N1594" s="26">
        <v>0</v>
      </c>
      <c r="O1594" s="26">
        <v>2280166.6954878005</v>
      </c>
      <c r="P1594" s="26">
        <v>0</v>
      </c>
      <c r="Q1594" s="26">
        <v>0</v>
      </c>
      <c r="R1594" s="26">
        <v>0</v>
      </c>
      <c r="S1594" s="26">
        <v>233002.93230000001</v>
      </c>
      <c r="T1594" s="1">
        <v>25889.214700000004</v>
      </c>
      <c r="U1594" s="112">
        <v>49862.627512200008</v>
      </c>
      <c r="V1594" s="172"/>
    </row>
    <row r="1595" spans="1:22" s="81" customFormat="1" ht="15" customHeight="1" x14ac:dyDescent="0.25">
      <c r="A1595" s="4">
        <f t="shared" si="101"/>
        <v>1566</v>
      </c>
      <c r="B1595" s="22">
        <f t="shared" si="101"/>
        <v>250</v>
      </c>
      <c r="C1595" s="2" t="s">
        <v>57</v>
      </c>
      <c r="D1595" s="2" t="s">
        <v>1162</v>
      </c>
      <c r="E1595" s="173" t="s">
        <v>1394</v>
      </c>
      <c r="F1595" s="24">
        <v>34868708.160000004</v>
      </c>
      <c r="G1595" s="26">
        <v>5996729.9781097798</v>
      </c>
      <c r="H1595" s="26">
        <v>3648890.3764198199</v>
      </c>
      <c r="I1595" s="26">
        <v>1719410.9272174803</v>
      </c>
      <c r="J1595" s="26">
        <v>1465289.8013577599</v>
      </c>
      <c r="K1595" s="26">
        <v>0</v>
      </c>
      <c r="L1595" s="26"/>
      <c r="M1595" s="26">
        <v>511593.88939176005</v>
      </c>
      <c r="N1595" s="26">
        <v>0</v>
      </c>
      <c r="O1595" s="26">
        <v>17347540.944257997</v>
      </c>
      <c r="P1595" s="26">
        <v>0</v>
      </c>
      <c r="Q1595" s="26">
        <v>0</v>
      </c>
      <c r="R1595" s="26">
        <v>0</v>
      </c>
      <c r="S1595" s="26">
        <v>3159448.9173999997</v>
      </c>
      <c r="T1595" s="1">
        <v>348687.08159999998</v>
      </c>
      <c r="U1595" s="112">
        <v>671116.24424539995</v>
      </c>
      <c r="V1595" s="172"/>
    </row>
    <row r="1596" spans="1:22" ht="15" customHeight="1" x14ac:dyDescent="0.25">
      <c r="A1596" s="4">
        <f t="shared" si="101"/>
        <v>1567</v>
      </c>
      <c r="B1596" s="22">
        <f t="shared" si="101"/>
        <v>251</v>
      </c>
      <c r="C1596" s="2" t="s">
        <v>57</v>
      </c>
      <c r="D1596" s="2" t="s">
        <v>1163</v>
      </c>
      <c r="E1596" s="173" t="s">
        <v>1394</v>
      </c>
      <c r="F1596" s="24">
        <v>15236078.209999999</v>
      </c>
      <c r="G1596" s="26">
        <v>3432050.5232340605</v>
      </c>
      <c r="H1596" s="26">
        <v>1258542.09075378</v>
      </c>
      <c r="I1596" s="26">
        <v>1314881.1524797198</v>
      </c>
      <c r="J1596" s="26">
        <v>823214.26413408003</v>
      </c>
      <c r="K1596" s="26">
        <v>0</v>
      </c>
      <c r="L1596" s="26"/>
      <c r="M1596" s="26">
        <v>113301.62983020001</v>
      </c>
      <c r="N1596" s="26">
        <v>0</v>
      </c>
      <c r="O1596" s="26">
        <v>6456793.9123547999</v>
      </c>
      <c r="P1596" s="26">
        <v>0</v>
      </c>
      <c r="Q1596" s="26">
        <v>0</v>
      </c>
      <c r="R1596" s="26">
        <v>0</v>
      </c>
      <c r="S1596" s="26">
        <v>1391929.5954999998</v>
      </c>
      <c r="T1596" s="1">
        <v>152360.78209999998</v>
      </c>
      <c r="U1596" s="112">
        <v>293004.25961336005</v>
      </c>
      <c r="V1596" s="172"/>
    </row>
    <row r="1597" spans="1:22" s="81" customFormat="1" ht="15" customHeight="1" x14ac:dyDescent="0.25">
      <c r="A1597" s="4">
        <f t="shared" si="101"/>
        <v>1568</v>
      </c>
      <c r="B1597" s="22">
        <f t="shared" si="101"/>
        <v>252</v>
      </c>
      <c r="C1597" s="2" t="s">
        <v>57</v>
      </c>
      <c r="D1597" s="2" t="s">
        <v>1164</v>
      </c>
      <c r="E1597" s="173" t="s">
        <v>1394</v>
      </c>
      <c r="F1597" s="24">
        <v>14747148.670000002</v>
      </c>
      <c r="G1597" s="26">
        <v>5828747.4672991196</v>
      </c>
      <c r="H1597" s="26">
        <v>3546676.3733486403</v>
      </c>
      <c r="I1597" s="26">
        <v>1671246.17812992</v>
      </c>
      <c r="J1597" s="26">
        <v>1424243.59065324</v>
      </c>
      <c r="K1597" s="26">
        <v>0</v>
      </c>
      <c r="L1597" s="26"/>
      <c r="M1597" s="26">
        <v>497262.94218215998</v>
      </c>
      <c r="N1597" s="26">
        <v>0</v>
      </c>
      <c r="O1597" s="26">
        <v>0</v>
      </c>
      <c r="P1597" s="26">
        <v>0</v>
      </c>
      <c r="Q1597" s="26">
        <v>0</v>
      </c>
      <c r="R1597" s="26">
        <v>0</v>
      </c>
      <c r="S1597" s="26">
        <v>1347912.8755000001</v>
      </c>
      <c r="T1597" s="1">
        <v>147471.48670000001</v>
      </c>
      <c r="U1597" s="112">
        <v>283587.75618692004</v>
      </c>
      <c r="V1597" s="172"/>
    </row>
    <row r="1598" spans="1:22" ht="15" customHeight="1" x14ac:dyDescent="0.25">
      <c r="A1598" s="4">
        <f t="shared" si="101"/>
        <v>1569</v>
      </c>
      <c r="B1598" s="22">
        <f t="shared" si="101"/>
        <v>253</v>
      </c>
      <c r="C1598" s="2" t="s">
        <v>57</v>
      </c>
      <c r="D1598" s="2" t="s">
        <v>1165</v>
      </c>
      <c r="E1598" s="173" t="s">
        <v>1394</v>
      </c>
      <c r="F1598" s="24">
        <v>8198144.5299999993</v>
      </c>
      <c r="G1598" s="26">
        <v>3559333.0036773602</v>
      </c>
      <c r="H1598" s="26">
        <v>1305216.9162526201</v>
      </c>
      <c r="I1598" s="26">
        <v>1363645.3966245598</v>
      </c>
      <c r="J1598" s="26">
        <v>853744.33726847998</v>
      </c>
      <c r="K1598" s="26">
        <v>0</v>
      </c>
      <c r="L1598" s="26"/>
      <c r="M1598" s="26">
        <v>117503.58224136</v>
      </c>
      <c r="N1598" s="26">
        <v>0</v>
      </c>
      <c r="O1598" s="26">
        <v>0</v>
      </c>
      <c r="P1598" s="26">
        <v>0</v>
      </c>
      <c r="Q1598" s="26">
        <v>0</v>
      </c>
      <c r="R1598" s="26">
        <v>0</v>
      </c>
      <c r="S1598" s="26">
        <v>759282.60640000005</v>
      </c>
      <c r="T1598" s="1">
        <v>81981.445299999992</v>
      </c>
      <c r="U1598" s="112">
        <v>157437.24223562001</v>
      </c>
      <c r="V1598" s="172"/>
    </row>
    <row r="1599" spans="1:22" ht="15" customHeight="1" x14ac:dyDescent="0.25">
      <c r="A1599" s="4">
        <f t="shared" si="101"/>
        <v>1570</v>
      </c>
      <c r="B1599" s="22">
        <f t="shared" si="101"/>
        <v>254</v>
      </c>
      <c r="C1599" s="2" t="s">
        <v>57</v>
      </c>
      <c r="D1599" s="2" t="s">
        <v>1166</v>
      </c>
      <c r="E1599" s="173" t="s">
        <v>1394</v>
      </c>
      <c r="F1599" s="24">
        <v>9189777.290000001</v>
      </c>
      <c r="G1599" s="26">
        <v>1384108.8624720001</v>
      </c>
      <c r="H1599" s="26">
        <v>503969.13571200002</v>
      </c>
      <c r="I1599" s="26">
        <v>183227.251116</v>
      </c>
      <c r="J1599" s="26">
        <v>775345.93474799988</v>
      </c>
      <c r="K1599" s="26">
        <v>0</v>
      </c>
      <c r="L1599" s="26"/>
      <c r="M1599" s="26">
        <v>290508.88897799997</v>
      </c>
      <c r="N1599" s="26">
        <v>0</v>
      </c>
      <c r="O1599" s="26">
        <v>0</v>
      </c>
      <c r="P1599" s="26">
        <v>0</v>
      </c>
      <c r="Q1599" s="26">
        <v>2945685.42576</v>
      </c>
      <c r="R1599" s="26">
        <v>2723792.7981179999</v>
      </c>
      <c r="S1599" s="26">
        <v>152390.07</v>
      </c>
      <c r="T1599" s="1">
        <v>38165.58</v>
      </c>
      <c r="U1599" s="112">
        <v>192583.343096</v>
      </c>
      <c r="V1599" s="172"/>
    </row>
    <row r="1600" spans="1:22" ht="15" customHeight="1" x14ac:dyDescent="0.25">
      <c r="A1600" s="4">
        <f t="shared" ref="A1600:B1615" si="102">+A1599+1</f>
        <v>1571</v>
      </c>
      <c r="B1600" s="22">
        <f t="shared" si="102"/>
        <v>255</v>
      </c>
      <c r="C1600" s="2" t="s">
        <v>57</v>
      </c>
      <c r="D1600" s="2" t="s">
        <v>1167</v>
      </c>
      <c r="E1600" s="173" t="s">
        <v>1394</v>
      </c>
      <c r="F1600" s="24">
        <v>10630215.43</v>
      </c>
      <c r="G1600" s="26">
        <v>1341799.9917839998</v>
      </c>
      <c r="H1600" s="26">
        <v>488945.27707200003</v>
      </c>
      <c r="I1600" s="26">
        <v>178049.04793199999</v>
      </c>
      <c r="J1600" s="26">
        <v>751851.07964400004</v>
      </c>
      <c r="K1600" s="26">
        <v>0</v>
      </c>
      <c r="L1600" s="26"/>
      <c r="M1600" s="26">
        <v>281603.52133199997</v>
      </c>
      <c r="N1600" s="26">
        <v>0</v>
      </c>
      <c r="O1600" s="26">
        <v>1668975.9267299999</v>
      </c>
      <c r="P1600" s="26">
        <v>0</v>
      </c>
      <c r="Q1600" s="26">
        <v>2856573.7574639996</v>
      </c>
      <c r="R1600" s="26">
        <v>2640050.1991500002</v>
      </c>
      <c r="S1600" s="26">
        <v>161039.39000000001</v>
      </c>
      <c r="T1600" s="1">
        <v>38102.26</v>
      </c>
      <c r="U1600" s="112">
        <v>223224.97889199998</v>
      </c>
      <c r="V1600" s="172"/>
    </row>
    <row r="1601" spans="1:22" s="81" customFormat="1" ht="15" customHeight="1" x14ac:dyDescent="0.25">
      <c r="A1601" s="4">
        <f t="shared" si="102"/>
        <v>1572</v>
      </c>
      <c r="B1601" s="22">
        <f t="shared" si="102"/>
        <v>256</v>
      </c>
      <c r="C1601" s="2" t="s">
        <v>57</v>
      </c>
      <c r="D1601" s="2" t="s">
        <v>1168</v>
      </c>
      <c r="E1601" s="173" t="s">
        <v>1394</v>
      </c>
      <c r="F1601" s="24">
        <v>7184246.7200000016</v>
      </c>
      <c r="G1601" s="26">
        <v>3119135.8409757004</v>
      </c>
      <c r="H1601" s="26">
        <v>1143795.4428423601</v>
      </c>
      <c r="I1601" s="26">
        <v>1194997.8356148002</v>
      </c>
      <c r="J1601" s="26">
        <v>748158.30905759998</v>
      </c>
      <c r="K1601" s="26">
        <v>0</v>
      </c>
      <c r="L1601" s="26"/>
      <c r="M1601" s="26">
        <v>102971.44054764</v>
      </c>
      <c r="N1601" s="26">
        <v>0</v>
      </c>
      <c r="O1601" s="26">
        <v>0</v>
      </c>
      <c r="P1601" s="26">
        <v>0</v>
      </c>
      <c r="Q1601" s="26">
        <v>0</v>
      </c>
      <c r="R1601" s="26">
        <v>0</v>
      </c>
      <c r="S1601" s="26">
        <v>665379.04429999995</v>
      </c>
      <c r="T1601" s="1">
        <v>71842.467199999999</v>
      </c>
      <c r="U1601" s="112">
        <v>137966.3394619</v>
      </c>
      <c r="V1601" s="172"/>
    </row>
    <row r="1602" spans="1:22" ht="15" customHeight="1" x14ac:dyDescent="0.25">
      <c r="A1602" s="4">
        <f t="shared" si="102"/>
        <v>1573</v>
      </c>
      <c r="B1602" s="22">
        <f t="shared" si="102"/>
        <v>257</v>
      </c>
      <c r="C1602" s="2" t="s">
        <v>57</v>
      </c>
      <c r="D1602" s="2" t="s">
        <v>1169</v>
      </c>
      <c r="E1602" s="173" t="s">
        <v>1394</v>
      </c>
      <c r="F1602" s="24">
        <v>7217693.2999999998</v>
      </c>
      <c r="G1602" s="26">
        <v>1634337.772998</v>
      </c>
      <c r="H1602" s="26">
        <v>593404.24109400006</v>
      </c>
      <c r="I1602" s="26">
        <v>216910.34017800001</v>
      </c>
      <c r="J1602" s="26">
        <v>914950.22173800005</v>
      </c>
      <c r="K1602" s="26">
        <v>0</v>
      </c>
      <c r="L1602" s="26"/>
      <c r="M1602" s="26">
        <v>342399.74113800004</v>
      </c>
      <c r="N1602" s="26">
        <v>0</v>
      </c>
      <c r="O1602" s="26">
        <v>0</v>
      </c>
      <c r="P1602" s="26">
        <v>0</v>
      </c>
      <c r="Q1602" s="26">
        <v>0</v>
      </c>
      <c r="R1602" s="26">
        <v>3223609.4110920001</v>
      </c>
      <c r="S1602" s="26">
        <v>102039.42</v>
      </c>
      <c r="T1602" s="1">
        <v>38593.050000000003</v>
      </c>
      <c r="U1602" s="112">
        <v>151449.10176200003</v>
      </c>
      <c r="V1602" s="172"/>
    </row>
    <row r="1603" spans="1:22" s="81" customFormat="1" ht="15" customHeight="1" x14ac:dyDescent="0.25">
      <c r="A1603" s="4">
        <f t="shared" si="102"/>
        <v>1574</v>
      </c>
      <c r="B1603" s="22">
        <f t="shared" si="102"/>
        <v>258</v>
      </c>
      <c r="C1603" s="2" t="s">
        <v>57</v>
      </c>
      <c r="D1603" s="2" t="s">
        <v>1170</v>
      </c>
      <c r="E1603" s="173" t="s">
        <v>1394</v>
      </c>
      <c r="F1603" s="24">
        <v>15991596.719999999</v>
      </c>
      <c r="G1603" s="26">
        <v>3602237.2105683601</v>
      </c>
      <c r="H1603" s="26">
        <v>1320950.0034994199</v>
      </c>
      <c r="I1603" s="26">
        <v>1380082.7808234601</v>
      </c>
      <c r="J1603" s="26">
        <v>864035.37315648003</v>
      </c>
      <c r="K1603" s="26">
        <v>0</v>
      </c>
      <c r="L1603" s="26"/>
      <c r="M1603" s="26">
        <v>118919.97069456</v>
      </c>
      <c r="N1603" s="26">
        <v>0</v>
      </c>
      <c r="O1603" s="26">
        <v>6776969.9586876007</v>
      </c>
      <c r="P1603" s="26">
        <v>0</v>
      </c>
      <c r="Q1603" s="26">
        <v>0</v>
      </c>
      <c r="R1603" s="26">
        <v>0</v>
      </c>
      <c r="S1603" s="26">
        <v>1460951.8569999998</v>
      </c>
      <c r="T1603" s="1">
        <v>159915.96719999998</v>
      </c>
      <c r="U1603" s="112">
        <v>307533.59837011999</v>
      </c>
      <c r="V1603" s="172"/>
    </row>
    <row r="1604" spans="1:22" ht="15" customHeight="1" x14ac:dyDescent="0.25">
      <c r="A1604" s="4">
        <f t="shared" si="102"/>
        <v>1575</v>
      </c>
      <c r="B1604" s="22">
        <f t="shared" si="102"/>
        <v>259</v>
      </c>
      <c r="C1604" s="2" t="s">
        <v>57</v>
      </c>
      <c r="D1604" s="2" t="s">
        <v>1171</v>
      </c>
      <c r="E1604" s="173" t="s">
        <v>1394</v>
      </c>
      <c r="F1604" s="24">
        <v>9191213.3916225992</v>
      </c>
      <c r="G1604" s="26">
        <v>3593084.3130982798</v>
      </c>
      <c r="H1604" s="26">
        <v>1317593.61677916</v>
      </c>
      <c r="I1604" s="26">
        <v>1376576.13711912</v>
      </c>
      <c r="J1604" s="26">
        <v>861839.95216703997</v>
      </c>
      <c r="K1604" s="26">
        <v>0</v>
      </c>
      <c r="L1604" s="26"/>
      <c r="M1604" s="26">
        <v>118617.80974259999</v>
      </c>
      <c r="N1604" s="26">
        <v>0</v>
      </c>
      <c r="O1604" s="26"/>
      <c r="P1604" s="26">
        <v>0</v>
      </c>
      <c r="Q1604" s="26">
        <v>0</v>
      </c>
      <c r="R1604" s="26">
        <v>0</v>
      </c>
      <c r="S1604" s="26">
        <v>1457239.736</v>
      </c>
      <c r="T1604" s="1">
        <v>159509.63800000001</v>
      </c>
      <c r="U1604" s="112">
        <v>306752.18871640007</v>
      </c>
      <c r="V1604" s="172"/>
    </row>
    <row r="1605" spans="1:22" ht="15" customHeight="1" x14ac:dyDescent="0.25">
      <c r="A1605" s="4">
        <f t="shared" si="102"/>
        <v>1576</v>
      </c>
      <c r="B1605" s="22">
        <f t="shared" si="102"/>
        <v>260</v>
      </c>
      <c r="C1605" s="2" t="s">
        <v>57</v>
      </c>
      <c r="D1605" s="2" t="s">
        <v>1172</v>
      </c>
      <c r="E1605" s="173" t="s">
        <v>1394</v>
      </c>
      <c r="F1605" s="24">
        <v>41352125.810000002</v>
      </c>
      <c r="G1605" s="26">
        <v>4542107.7549229199</v>
      </c>
      <c r="H1605" s="26">
        <v>3117271.1769024003</v>
      </c>
      <c r="I1605" s="26">
        <v>0</v>
      </c>
      <c r="J1605" s="26">
        <v>1712027.61216396</v>
      </c>
      <c r="K1605" s="26">
        <v>0</v>
      </c>
      <c r="L1605" s="26"/>
      <c r="M1605" s="26">
        <v>218511.8445216</v>
      </c>
      <c r="N1605" s="26">
        <v>0</v>
      </c>
      <c r="O1605" s="26">
        <v>2215753.9253135999</v>
      </c>
      <c r="P1605" s="26">
        <v>0</v>
      </c>
      <c r="Q1605" s="26">
        <v>19236210.842486817</v>
      </c>
      <c r="R1605" s="26">
        <v>5058707.7793799406</v>
      </c>
      <c r="S1605" s="26">
        <v>4048566.8085000003</v>
      </c>
      <c r="T1605" s="1">
        <v>413521.25809999998</v>
      </c>
      <c r="U1605" s="112">
        <v>789446.80770875991</v>
      </c>
      <c r="V1605" s="172"/>
    </row>
    <row r="1606" spans="1:22" ht="15" customHeight="1" x14ac:dyDescent="0.25">
      <c r="A1606" s="4">
        <f t="shared" si="102"/>
        <v>1577</v>
      </c>
      <c r="B1606" s="22">
        <f t="shared" si="102"/>
        <v>261</v>
      </c>
      <c r="C1606" s="2" t="s">
        <v>57</v>
      </c>
      <c r="D1606" s="2" t="s">
        <v>1173</v>
      </c>
      <c r="E1606" s="173" t="s">
        <v>1394</v>
      </c>
      <c r="F1606" s="24">
        <v>1716398.04</v>
      </c>
      <c r="G1606" s="26">
        <v>1633831.455144</v>
      </c>
      <c r="H1606" s="26">
        <v>0</v>
      </c>
      <c r="I1606" s="26">
        <v>0</v>
      </c>
      <c r="J1606" s="26">
        <v>0</v>
      </c>
      <c r="K1606" s="26">
        <v>0</v>
      </c>
      <c r="L1606" s="26"/>
      <c r="M1606" s="26">
        <v>0</v>
      </c>
      <c r="N1606" s="26">
        <v>0</v>
      </c>
      <c r="O1606" s="26">
        <v>0</v>
      </c>
      <c r="P1606" s="26">
        <v>0</v>
      </c>
      <c r="Q1606" s="26">
        <v>0</v>
      </c>
      <c r="R1606" s="26">
        <v>0</v>
      </c>
      <c r="S1606" s="26">
        <v>22838</v>
      </c>
      <c r="T1606" s="1">
        <v>24000</v>
      </c>
      <c r="U1606" s="112">
        <v>35728.584856000001</v>
      </c>
      <c r="V1606" s="172"/>
    </row>
    <row r="1607" spans="1:22" ht="15" customHeight="1" x14ac:dyDescent="0.25">
      <c r="A1607" s="4">
        <f t="shared" si="102"/>
        <v>1578</v>
      </c>
      <c r="B1607" s="22">
        <f t="shared" si="102"/>
        <v>262</v>
      </c>
      <c r="C1607" s="2" t="s">
        <v>57</v>
      </c>
      <c r="D1607" s="2" t="s">
        <v>1174</v>
      </c>
      <c r="E1607" s="173" t="s">
        <v>1394</v>
      </c>
      <c r="F1607" s="24">
        <v>16410623.789999999</v>
      </c>
      <c r="G1607" s="26">
        <v>3696626.46572856</v>
      </c>
      <c r="H1607" s="26">
        <v>1355562.7954423798</v>
      </c>
      <c r="I1607" s="26">
        <v>1416245.0260610401</v>
      </c>
      <c r="J1607" s="26">
        <v>886675.65211008</v>
      </c>
      <c r="K1607" s="26">
        <v>0</v>
      </c>
      <c r="L1607" s="26"/>
      <c r="M1607" s="26">
        <v>122036.02529159999</v>
      </c>
      <c r="N1607" s="26">
        <v>0</v>
      </c>
      <c r="O1607" s="26">
        <v>6954546.5894267997</v>
      </c>
      <c r="P1607" s="26">
        <v>0</v>
      </c>
      <c r="Q1607" s="26">
        <v>0</v>
      </c>
      <c r="R1607" s="26">
        <v>0</v>
      </c>
      <c r="S1607" s="26">
        <v>1499233.111</v>
      </c>
      <c r="T1607" s="1">
        <v>164106.23790000001</v>
      </c>
      <c r="U1607" s="112">
        <v>315591.88703953999</v>
      </c>
      <c r="V1607" s="172"/>
    </row>
    <row r="1608" spans="1:22" ht="15" customHeight="1" x14ac:dyDescent="0.25">
      <c r="A1608" s="4">
        <f t="shared" si="102"/>
        <v>1579</v>
      </c>
      <c r="B1608" s="22">
        <f t="shared" si="102"/>
        <v>263</v>
      </c>
      <c r="C1608" s="2" t="s">
        <v>57</v>
      </c>
      <c r="D1608" s="2" t="s">
        <v>1175</v>
      </c>
      <c r="E1608" s="173" t="s">
        <v>1394</v>
      </c>
      <c r="F1608" s="24">
        <v>25877715.080000002</v>
      </c>
      <c r="G1608" s="26">
        <v>5829165.7651718399</v>
      </c>
      <c r="H1608" s="26">
        <v>2137570.6530305399</v>
      </c>
      <c r="I1608" s="26">
        <v>2233259.7213103799</v>
      </c>
      <c r="J1608" s="26">
        <v>1398188.1572114399</v>
      </c>
      <c r="K1608" s="26">
        <v>0</v>
      </c>
      <c r="L1608" s="26"/>
      <c r="M1608" s="26">
        <v>192437.14870883999</v>
      </c>
      <c r="N1608" s="26">
        <v>0</v>
      </c>
      <c r="O1608" s="26">
        <v>10966540.7948166</v>
      </c>
      <c r="P1608" s="26">
        <v>0</v>
      </c>
      <c r="Q1608" s="26">
        <v>0</v>
      </c>
      <c r="R1608" s="26">
        <v>0</v>
      </c>
      <c r="S1608" s="26">
        <v>2364122.6418000003</v>
      </c>
      <c r="T1608" s="1">
        <v>258777.15079999997</v>
      </c>
      <c r="U1608" s="112">
        <v>497653.04715035995</v>
      </c>
      <c r="V1608" s="172"/>
    </row>
    <row r="1609" spans="1:22" ht="15" customHeight="1" x14ac:dyDescent="0.25">
      <c r="A1609" s="4">
        <f t="shared" si="102"/>
        <v>1580</v>
      </c>
      <c r="B1609" s="22">
        <f t="shared" si="102"/>
        <v>264</v>
      </c>
      <c r="C1609" s="2" t="s">
        <v>57</v>
      </c>
      <c r="D1609" s="2" t="s">
        <v>1176</v>
      </c>
      <c r="E1609" s="173" t="s">
        <v>1394</v>
      </c>
      <c r="F1609" s="24">
        <v>25262253.210000001</v>
      </c>
      <c r="G1609" s="26">
        <v>5690527.9739763001</v>
      </c>
      <c r="H1609" s="26">
        <v>2086731.8051672401</v>
      </c>
      <c r="I1609" s="26">
        <v>2180145.0619355398</v>
      </c>
      <c r="J1609" s="26">
        <v>1364934.3932783997</v>
      </c>
      <c r="K1609" s="26">
        <v>0</v>
      </c>
      <c r="L1609" s="26"/>
      <c r="M1609" s="26">
        <v>187860.32184275999</v>
      </c>
      <c r="N1609" s="26">
        <v>0</v>
      </c>
      <c r="O1609" s="26">
        <v>10705718.389564799</v>
      </c>
      <c r="P1609" s="26">
        <v>0</v>
      </c>
      <c r="Q1609" s="26">
        <v>0</v>
      </c>
      <c r="R1609" s="26">
        <v>0</v>
      </c>
      <c r="S1609" s="26">
        <v>2307895.6014999999</v>
      </c>
      <c r="T1609" s="1">
        <v>252622.53210000001</v>
      </c>
      <c r="U1609" s="112">
        <v>485817.13063496002</v>
      </c>
      <c r="V1609" s="172"/>
    </row>
    <row r="1610" spans="1:22" ht="15" customHeight="1" x14ac:dyDescent="0.25">
      <c r="A1610" s="4">
        <f t="shared" si="102"/>
        <v>1581</v>
      </c>
      <c r="B1610" s="22">
        <f t="shared" si="102"/>
        <v>265</v>
      </c>
      <c r="C1610" s="2" t="s">
        <v>57</v>
      </c>
      <c r="D1610" s="2" t="s">
        <v>1177</v>
      </c>
      <c r="E1610" s="173" t="s">
        <v>1394</v>
      </c>
      <c r="F1610" s="24">
        <v>6071139.9399999995</v>
      </c>
      <c r="G1610" s="26">
        <v>906208.87723799993</v>
      </c>
      <c r="H1610" s="26">
        <v>315480.00132600003</v>
      </c>
      <c r="I1610" s="26">
        <v>116091.28864200001</v>
      </c>
      <c r="J1610" s="26">
        <v>505449.29756999994</v>
      </c>
      <c r="K1610" s="26">
        <v>0</v>
      </c>
      <c r="L1610" s="26"/>
      <c r="M1610" s="26">
        <v>191921.96532600001</v>
      </c>
      <c r="N1610" s="26">
        <v>0</v>
      </c>
      <c r="O1610" s="26">
        <v>0</v>
      </c>
      <c r="P1610" s="26">
        <v>0</v>
      </c>
      <c r="Q1610" s="26">
        <v>1939583.5559519997</v>
      </c>
      <c r="R1610" s="26">
        <v>1791022.436742</v>
      </c>
      <c r="S1610" s="26">
        <v>136377.22</v>
      </c>
      <c r="T1610" s="1">
        <v>42919.86</v>
      </c>
      <c r="U1610" s="112">
        <v>126085.43720400002</v>
      </c>
      <c r="V1610" s="172"/>
    </row>
    <row r="1611" spans="1:22" ht="15" customHeight="1" x14ac:dyDescent="0.25">
      <c r="A1611" s="4">
        <f t="shared" si="102"/>
        <v>1582</v>
      </c>
      <c r="B1611" s="22">
        <f t="shared" si="102"/>
        <v>266</v>
      </c>
      <c r="C1611" s="2" t="s">
        <v>57</v>
      </c>
      <c r="D1611" s="2" t="s">
        <v>1178</v>
      </c>
      <c r="E1611" s="173" t="s">
        <v>1394</v>
      </c>
      <c r="F1611" s="24">
        <v>10701327.74</v>
      </c>
      <c r="G1611" s="26">
        <v>1351005.505836</v>
      </c>
      <c r="H1611" s="26">
        <v>478217.13970799994</v>
      </c>
      <c r="I1611" s="26">
        <v>178775.24742</v>
      </c>
      <c r="J1611" s="26">
        <v>756799.25311199995</v>
      </c>
      <c r="K1611" s="26">
        <v>0</v>
      </c>
      <c r="L1611" s="26"/>
      <c r="M1611" s="26">
        <v>283487.34590399999</v>
      </c>
      <c r="N1611" s="26">
        <v>0</v>
      </c>
      <c r="O1611" s="26">
        <v>1642864.0212180002</v>
      </c>
      <c r="P1611" s="26">
        <v>0</v>
      </c>
      <c r="Q1611" s="26">
        <v>2875402.011678</v>
      </c>
      <c r="R1611" s="26">
        <v>2659393.2067499999</v>
      </c>
      <c r="S1611" s="26">
        <v>208273.73</v>
      </c>
      <c r="T1611" s="1">
        <v>43489.599999999999</v>
      </c>
      <c r="U1611" s="112">
        <v>223620.67837400001</v>
      </c>
      <c r="V1611" s="172"/>
    </row>
    <row r="1612" spans="1:22" ht="15" customHeight="1" x14ac:dyDescent="0.25">
      <c r="A1612" s="4">
        <f t="shared" si="102"/>
        <v>1583</v>
      </c>
      <c r="B1612" s="22">
        <f t="shared" si="102"/>
        <v>267</v>
      </c>
      <c r="C1612" s="2" t="s">
        <v>57</v>
      </c>
      <c r="D1612" s="2" t="s">
        <v>1179</v>
      </c>
      <c r="E1612" s="173" t="s">
        <v>1394</v>
      </c>
      <c r="F1612" s="24">
        <v>16293169.239999998</v>
      </c>
      <c r="G1612" s="26">
        <v>3670168.8759317403</v>
      </c>
      <c r="H1612" s="26">
        <v>1345860.7249735198</v>
      </c>
      <c r="I1612" s="26">
        <v>1406108.636961</v>
      </c>
      <c r="J1612" s="26">
        <v>880329.51331247995</v>
      </c>
      <c r="K1612" s="26">
        <v>0</v>
      </c>
      <c r="L1612" s="26"/>
      <c r="M1612" s="26">
        <v>121162.59054059999</v>
      </c>
      <c r="N1612" s="26">
        <v>0</v>
      </c>
      <c r="O1612" s="26">
        <v>6904771.3217195999</v>
      </c>
      <c r="P1612" s="26">
        <v>0</v>
      </c>
      <c r="Q1612" s="26">
        <v>0</v>
      </c>
      <c r="R1612" s="26">
        <v>0</v>
      </c>
      <c r="S1612" s="26">
        <v>1488502.7597000001</v>
      </c>
      <c r="T1612" s="1">
        <v>162931.6924</v>
      </c>
      <c r="U1612" s="112">
        <v>313333.12446105998</v>
      </c>
      <c r="V1612" s="172"/>
    </row>
    <row r="1613" spans="1:22" ht="15" customHeight="1" x14ac:dyDescent="0.25">
      <c r="A1613" s="4">
        <f t="shared" si="102"/>
        <v>1584</v>
      </c>
      <c r="B1613" s="22">
        <f t="shared" si="102"/>
        <v>268</v>
      </c>
      <c r="C1613" s="2" t="s">
        <v>57</v>
      </c>
      <c r="D1613" s="2" t="s">
        <v>1180</v>
      </c>
      <c r="E1613" s="173" t="s">
        <v>1394</v>
      </c>
      <c r="F1613" s="24">
        <v>16240473.409999998</v>
      </c>
      <c r="G1613" s="26">
        <v>3658298.7075726003</v>
      </c>
      <c r="H1613" s="26">
        <v>1341507.9059104801</v>
      </c>
      <c r="I1613" s="26">
        <v>1401560.9593595399</v>
      </c>
      <c r="J1613" s="26">
        <v>877482.32671679999</v>
      </c>
      <c r="K1613" s="26">
        <v>0</v>
      </c>
      <c r="L1613" s="26"/>
      <c r="M1613" s="26">
        <v>120770.72210951999</v>
      </c>
      <c r="N1613" s="26">
        <v>0</v>
      </c>
      <c r="O1613" s="26">
        <v>6882439.7186495997</v>
      </c>
      <c r="P1613" s="26">
        <v>0</v>
      </c>
      <c r="Q1613" s="26">
        <v>0</v>
      </c>
      <c r="R1613" s="26">
        <v>0</v>
      </c>
      <c r="S1613" s="26">
        <v>1483688.602</v>
      </c>
      <c r="T1613" s="1">
        <v>162404.7341</v>
      </c>
      <c r="U1613" s="112">
        <v>312319.73358146002</v>
      </c>
      <c r="V1613" s="172"/>
    </row>
    <row r="1614" spans="1:22" ht="15" customHeight="1" x14ac:dyDescent="0.25">
      <c r="A1614" s="4">
        <f t="shared" si="102"/>
        <v>1585</v>
      </c>
      <c r="B1614" s="22">
        <f t="shared" si="102"/>
        <v>269</v>
      </c>
      <c r="C1614" s="2" t="s">
        <v>57</v>
      </c>
      <c r="D1614" s="2" t="s">
        <v>1181</v>
      </c>
      <c r="E1614" s="173" t="s">
        <v>1394</v>
      </c>
      <c r="F1614" s="24">
        <v>16237933.850000001</v>
      </c>
      <c r="G1614" s="26">
        <v>3657726.6514807204</v>
      </c>
      <c r="H1614" s="26">
        <v>1341298.1279300398</v>
      </c>
      <c r="I1614" s="26">
        <v>1401341.7924949802</v>
      </c>
      <c r="J1614" s="26">
        <v>877345.11290495994</v>
      </c>
      <c r="K1614" s="26">
        <v>0</v>
      </c>
      <c r="L1614" s="26"/>
      <c r="M1614" s="26">
        <v>120751.8388482</v>
      </c>
      <c r="N1614" s="26">
        <v>0</v>
      </c>
      <c r="O1614" s="26">
        <v>6881363.4984066002</v>
      </c>
      <c r="P1614" s="26">
        <v>0</v>
      </c>
      <c r="Q1614" s="26">
        <v>0</v>
      </c>
      <c r="R1614" s="26">
        <v>0</v>
      </c>
      <c r="S1614" s="26">
        <v>1483456.594</v>
      </c>
      <c r="T1614" s="1">
        <v>162379.33850000001</v>
      </c>
      <c r="U1614" s="112">
        <v>312270.89543449995</v>
      </c>
      <c r="V1614" s="172"/>
    </row>
    <row r="1615" spans="1:22" s="81" customFormat="1" ht="15" customHeight="1" x14ac:dyDescent="0.25">
      <c r="A1615" s="4">
        <f t="shared" si="102"/>
        <v>1586</v>
      </c>
      <c r="B1615" s="22">
        <f t="shared" si="102"/>
        <v>270</v>
      </c>
      <c r="C1615" s="2" t="s">
        <v>57</v>
      </c>
      <c r="D1615" s="2" t="s">
        <v>1182</v>
      </c>
      <c r="E1615" s="173" t="s">
        <v>1394</v>
      </c>
      <c r="F1615" s="24">
        <v>16476652.310000001</v>
      </c>
      <c r="G1615" s="26">
        <v>3711499.9241174399</v>
      </c>
      <c r="H1615" s="26">
        <v>1361016.9358384202</v>
      </c>
      <c r="I1615" s="26">
        <v>1421943.3122823602</v>
      </c>
      <c r="J1615" s="26">
        <v>890243.21121792006</v>
      </c>
      <c r="K1615" s="26">
        <v>0</v>
      </c>
      <c r="L1615" s="26"/>
      <c r="M1615" s="26">
        <v>122527.0476276</v>
      </c>
      <c r="N1615" s="26">
        <v>0</v>
      </c>
      <c r="O1615" s="26">
        <v>6982528.3685892001</v>
      </c>
      <c r="P1615" s="26">
        <v>0</v>
      </c>
      <c r="Q1615" s="26">
        <v>0</v>
      </c>
      <c r="R1615" s="26">
        <v>0</v>
      </c>
      <c r="S1615" s="26">
        <v>1505265.3089999999</v>
      </c>
      <c r="T1615" s="1">
        <v>164766.52309999999</v>
      </c>
      <c r="U1615" s="112">
        <v>316861.67822706001</v>
      </c>
      <c r="V1615" s="172"/>
    </row>
    <row r="1616" spans="1:22" ht="15" customHeight="1" x14ac:dyDescent="0.25">
      <c r="A1616" s="4">
        <f t="shared" ref="A1616:B1616" si="103">+A1615+1</f>
        <v>1587</v>
      </c>
      <c r="B1616" s="22">
        <f t="shared" si="103"/>
        <v>271</v>
      </c>
      <c r="C1616" s="2" t="s">
        <v>57</v>
      </c>
      <c r="D1616" s="2" t="s">
        <v>1183</v>
      </c>
      <c r="E1616" s="173" t="s">
        <v>1394</v>
      </c>
      <c r="F1616" s="24">
        <v>15905124.779999999</v>
      </c>
      <c r="G1616" s="26">
        <v>3582758.6997493198</v>
      </c>
      <c r="H1616" s="26">
        <v>1313807.1878118601</v>
      </c>
      <c r="I1616" s="26">
        <v>1372620.2030843401</v>
      </c>
      <c r="J1616" s="26">
        <v>859363.24454651994</v>
      </c>
      <c r="K1616" s="26">
        <v>0</v>
      </c>
      <c r="L1616" s="26"/>
      <c r="M1616" s="26">
        <v>118276.93283028001</v>
      </c>
      <c r="N1616" s="26">
        <v>0</v>
      </c>
      <c r="O1616" s="26">
        <v>6740324.6043672003</v>
      </c>
      <c r="P1616" s="26">
        <v>0</v>
      </c>
      <c r="Q1616" s="26">
        <v>0</v>
      </c>
      <c r="R1616" s="26">
        <v>0</v>
      </c>
      <c r="S1616" s="26">
        <v>1453051.9989999998</v>
      </c>
      <c r="T1616" s="1">
        <v>159051.24780000001</v>
      </c>
      <c r="U1616" s="112">
        <v>305870.66081048007</v>
      </c>
      <c r="V1616" s="172"/>
    </row>
    <row r="1617" spans="1:22" ht="15" customHeight="1" x14ac:dyDescent="0.25">
      <c r="A1617" s="4">
        <f t="shared" ref="A1617:B1632" si="104">A1616+1</f>
        <v>1588</v>
      </c>
      <c r="B1617" s="22">
        <f t="shared" si="104"/>
        <v>272</v>
      </c>
      <c r="C1617" s="2" t="s">
        <v>57</v>
      </c>
      <c r="D1617" s="2" t="s">
        <v>1184</v>
      </c>
      <c r="E1617" s="173" t="s">
        <v>1394</v>
      </c>
      <c r="F1617" s="24">
        <v>16166826.229999997</v>
      </c>
      <c r="G1617" s="26">
        <v>3641709.0809080796</v>
      </c>
      <c r="H1617" s="26">
        <v>1335424.4489922002</v>
      </c>
      <c r="I1617" s="26">
        <v>1395205.1725445401</v>
      </c>
      <c r="J1617" s="26">
        <v>873503.12617344002</v>
      </c>
      <c r="K1617" s="26">
        <v>0</v>
      </c>
      <c r="L1617" s="26"/>
      <c r="M1617" s="26">
        <v>120223.04998956002</v>
      </c>
      <c r="N1617" s="26">
        <v>0</v>
      </c>
      <c r="O1617" s="26">
        <v>6851229.2787581999</v>
      </c>
      <c r="P1617" s="26">
        <v>0</v>
      </c>
      <c r="Q1617" s="26">
        <v>0</v>
      </c>
      <c r="R1617" s="26">
        <v>0</v>
      </c>
      <c r="S1617" s="26">
        <v>1476960.3820000002</v>
      </c>
      <c r="T1617" s="1">
        <v>161668.2623</v>
      </c>
      <c r="U1617" s="112">
        <v>310903.42833397997</v>
      </c>
      <c r="V1617" s="172"/>
    </row>
    <row r="1618" spans="1:22" ht="15" customHeight="1" x14ac:dyDescent="0.25">
      <c r="A1618" s="4">
        <f t="shared" si="104"/>
        <v>1589</v>
      </c>
      <c r="B1618" s="22">
        <f t="shared" si="104"/>
        <v>273</v>
      </c>
      <c r="C1618" s="2" t="s">
        <v>57</v>
      </c>
      <c r="D1618" s="2" t="s">
        <v>65</v>
      </c>
      <c r="E1618" s="173" t="s">
        <v>1394</v>
      </c>
      <c r="F1618" s="24">
        <v>3150457</v>
      </c>
      <c r="G1618" s="26">
        <v>0</v>
      </c>
      <c r="H1618" s="26">
        <v>0</v>
      </c>
      <c r="I1618" s="26">
        <v>2743903.125978</v>
      </c>
      <c r="J1618" s="26">
        <v>0</v>
      </c>
      <c r="K1618" s="26">
        <v>0</v>
      </c>
      <c r="L1618" s="26"/>
      <c r="M1618" s="26">
        <v>0</v>
      </c>
      <c r="N1618" s="26">
        <v>0</v>
      </c>
      <c r="O1618" s="26">
        <v>0</v>
      </c>
      <c r="P1618" s="26">
        <v>0</v>
      </c>
      <c r="Q1618" s="26">
        <v>0</v>
      </c>
      <c r="R1618" s="26">
        <v>0</v>
      </c>
      <c r="S1618" s="26">
        <v>315045.7</v>
      </c>
      <c r="T1618" s="1">
        <v>31504.57</v>
      </c>
      <c r="U1618" s="112">
        <v>60003.604022000007</v>
      </c>
      <c r="V1618" s="172"/>
    </row>
    <row r="1619" spans="1:22" ht="15" customHeight="1" x14ac:dyDescent="0.25">
      <c r="A1619" s="4">
        <f t="shared" si="104"/>
        <v>1590</v>
      </c>
      <c r="B1619" s="22">
        <f t="shared" si="104"/>
        <v>274</v>
      </c>
      <c r="C1619" s="2" t="s">
        <v>57</v>
      </c>
      <c r="D1619" s="2" t="s">
        <v>1185</v>
      </c>
      <c r="E1619" s="173" t="s">
        <v>1394</v>
      </c>
      <c r="F1619" s="24">
        <v>6502812.7400000002</v>
      </c>
      <c r="G1619" s="26">
        <v>5790923.8181012403</v>
      </c>
      <c r="H1619" s="26">
        <v>0</v>
      </c>
      <c r="I1619" s="26">
        <v>0</v>
      </c>
      <c r="J1619" s="26">
        <v>0</v>
      </c>
      <c r="K1619" s="26">
        <v>0</v>
      </c>
      <c r="L1619" s="26"/>
      <c r="M1619" s="26">
        <v>0</v>
      </c>
      <c r="N1619" s="26">
        <v>0</v>
      </c>
      <c r="O1619" s="26">
        <v>0</v>
      </c>
      <c r="P1619" s="26">
        <v>0</v>
      </c>
      <c r="Q1619" s="26">
        <v>0</v>
      </c>
      <c r="R1619" s="26">
        <v>0</v>
      </c>
      <c r="S1619" s="26">
        <v>520225.01920000004</v>
      </c>
      <c r="T1619" s="1">
        <v>65028.127400000005</v>
      </c>
      <c r="U1619" s="112">
        <v>126635.77529876001</v>
      </c>
      <c r="V1619" s="172"/>
    </row>
    <row r="1620" spans="1:22" ht="15" customHeight="1" x14ac:dyDescent="0.25">
      <c r="A1620" s="4">
        <f t="shared" si="104"/>
        <v>1591</v>
      </c>
      <c r="B1620" s="22">
        <f t="shared" si="104"/>
        <v>275</v>
      </c>
      <c r="C1620" s="2" t="s">
        <v>57</v>
      </c>
      <c r="D1620" s="2" t="s">
        <v>242</v>
      </c>
      <c r="E1620" s="173" t="s">
        <v>1394</v>
      </c>
      <c r="F1620" s="24">
        <v>5164492.49</v>
      </c>
      <c r="G1620" s="26">
        <v>0</v>
      </c>
      <c r="H1620" s="26">
        <v>0</v>
      </c>
      <c r="I1620" s="26">
        <v>4498035.3921354599</v>
      </c>
      <c r="J1620" s="26">
        <v>0</v>
      </c>
      <c r="K1620" s="26">
        <v>0</v>
      </c>
      <c r="L1620" s="26"/>
      <c r="M1620" s="26">
        <v>0</v>
      </c>
      <c r="N1620" s="26">
        <v>0</v>
      </c>
      <c r="O1620" s="26">
        <v>0</v>
      </c>
      <c r="P1620" s="26">
        <v>0</v>
      </c>
      <c r="Q1620" s="26">
        <v>0</v>
      </c>
      <c r="R1620" s="26">
        <v>0</v>
      </c>
      <c r="S1620" s="26">
        <v>516449.24900000007</v>
      </c>
      <c r="T1620" s="1">
        <v>51644.924900000005</v>
      </c>
      <c r="U1620" s="112">
        <v>98362.923964540008</v>
      </c>
      <c r="V1620" s="172"/>
    </row>
    <row r="1621" spans="1:22" ht="15" customHeight="1" x14ac:dyDescent="0.25">
      <c r="A1621" s="4">
        <f t="shared" si="104"/>
        <v>1592</v>
      </c>
      <c r="B1621" s="22">
        <f t="shared" si="104"/>
        <v>276</v>
      </c>
      <c r="C1621" s="2" t="s">
        <v>57</v>
      </c>
      <c r="D1621" s="2" t="s">
        <v>1186</v>
      </c>
      <c r="E1621" s="173" t="s">
        <v>1394</v>
      </c>
      <c r="F1621" s="24">
        <v>15295757.840000004</v>
      </c>
      <c r="G1621" s="26">
        <v>3445493.8413932403</v>
      </c>
      <c r="H1621" s="26">
        <v>1263471.7949082602</v>
      </c>
      <c r="I1621" s="26">
        <v>1320031.53024918</v>
      </c>
      <c r="J1621" s="26">
        <v>826438.78871232003</v>
      </c>
      <c r="K1621" s="26">
        <v>0</v>
      </c>
      <c r="L1621" s="26"/>
      <c r="M1621" s="26">
        <v>113745.43921776001</v>
      </c>
      <c r="N1621" s="26">
        <v>0</v>
      </c>
      <c r="O1621" s="26">
        <v>6482085.1365060005</v>
      </c>
      <c r="P1621" s="26">
        <v>0</v>
      </c>
      <c r="Q1621" s="26">
        <v>0</v>
      </c>
      <c r="R1621" s="26">
        <v>0</v>
      </c>
      <c r="S1621" s="26">
        <v>1397381.7750000001</v>
      </c>
      <c r="T1621" s="1">
        <v>152957.5784</v>
      </c>
      <c r="U1621" s="112">
        <v>294151.95561324002</v>
      </c>
      <c r="V1621" s="172"/>
    </row>
    <row r="1622" spans="1:22" ht="15" customHeight="1" x14ac:dyDescent="0.25">
      <c r="A1622" s="4">
        <f t="shared" si="104"/>
        <v>1593</v>
      </c>
      <c r="B1622" s="22">
        <f t="shared" si="104"/>
        <v>277</v>
      </c>
      <c r="C1622" s="2" t="s">
        <v>57</v>
      </c>
      <c r="D1622" s="2" t="s">
        <v>1187</v>
      </c>
      <c r="E1622" s="173" t="s">
        <v>1394</v>
      </c>
      <c r="F1622" s="24">
        <v>129019784.10979432</v>
      </c>
      <c r="G1622" s="26">
        <v>0</v>
      </c>
      <c r="H1622" s="26">
        <v>12908949.72192378</v>
      </c>
      <c r="I1622" s="26">
        <v>7857911.1018622192</v>
      </c>
      <c r="J1622" s="26">
        <v>7089687.4749665996</v>
      </c>
      <c r="K1622" s="26">
        <v>0</v>
      </c>
      <c r="L1622" s="26"/>
      <c r="M1622" s="26">
        <v>904880.66534208006</v>
      </c>
      <c r="N1622" s="26">
        <v>0</v>
      </c>
      <c r="O1622" s="26"/>
      <c r="P1622" s="26">
        <v>0</v>
      </c>
      <c r="Q1622" s="26">
        <v>79659184.174618438</v>
      </c>
      <c r="R1622" s="26"/>
      <c r="S1622" s="26">
        <v>15978032.985600002</v>
      </c>
      <c r="T1622" s="1">
        <v>1591440.9963999998</v>
      </c>
      <c r="U1622" s="112">
        <v>3029696.9890811997</v>
      </c>
      <c r="V1622" s="172"/>
    </row>
    <row r="1623" spans="1:22" ht="15" customHeight="1" x14ac:dyDescent="0.25">
      <c r="A1623" s="4">
        <f t="shared" si="104"/>
        <v>1594</v>
      </c>
      <c r="B1623" s="22">
        <f t="shared" si="104"/>
        <v>278</v>
      </c>
      <c r="C1623" s="2" t="s">
        <v>57</v>
      </c>
      <c r="D1623" s="2" t="s">
        <v>1188</v>
      </c>
      <c r="E1623" s="173" t="s">
        <v>1394</v>
      </c>
      <c r="F1623" s="24">
        <v>9135122.7100000009</v>
      </c>
      <c r="G1623" s="26">
        <v>4658192.5833370192</v>
      </c>
      <c r="H1623" s="26">
        <v>3196940.7708411599</v>
      </c>
      <c r="I1623" s="26">
        <v>0</v>
      </c>
      <c r="J1623" s="26">
        <v>0</v>
      </c>
      <c r="K1623" s="26">
        <v>0</v>
      </c>
      <c r="L1623" s="26"/>
      <c r="M1623" s="26">
        <v>224096.45637120001</v>
      </c>
      <c r="N1623" s="26">
        <v>0</v>
      </c>
      <c r="O1623" s="26">
        <v>0</v>
      </c>
      <c r="P1623" s="26">
        <v>0</v>
      </c>
      <c r="Q1623" s="26">
        <v>0</v>
      </c>
      <c r="R1623" s="26">
        <v>0</v>
      </c>
      <c r="S1623" s="26">
        <v>787865.27960000001</v>
      </c>
      <c r="T1623" s="1">
        <v>91351.227099999989</v>
      </c>
      <c r="U1623" s="112">
        <v>176676.39275062</v>
      </c>
      <c r="V1623" s="172"/>
    </row>
    <row r="1624" spans="1:22" ht="15" customHeight="1" x14ac:dyDescent="0.25">
      <c r="A1624" s="4">
        <f t="shared" si="104"/>
        <v>1595</v>
      </c>
      <c r="B1624" s="22">
        <f t="shared" si="104"/>
        <v>279</v>
      </c>
      <c r="C1624" s="2" t="s">
        <v>57</v>
      </c>
      <c r="D1624" s="2" t="s">
        <v>1189</v>
      </c>
      <c r="E1624" s="173" t="s">
        <v>1394</v>
      </c>
      <c r="F1624" s="24">
        <v>8772783.4000000022</v>
      </c>
      <c r="G1624" s="26">
        <v>4473428.0922458405</v>
      </c>
      <c r="H1624" s="26">
        <v>3070135.98253824</v>
      </c>
      <c r="I1624" s="26">
        <v>0</v>
      </c>
      <c r="J1624" s="26">
        <v>0</v>
      </c>
      <c r="K1624" s="26">
        <v>0</v>
      </c>
      <c r="L1624" s="26"/>
      <c r="M1624" s="26">
        <v>215207.80125600001</v>
      </c>
      <c r="N1624" s="26">
        <v>0</v>
      </c>
      <c r="O1624" s="26">
        <v>0</v>
      </c>
      <c r="P1624" s="26">
        <v>0</v>
      </c>
      <c r="Q1624" s="26">
        <v>0</v>
      </c>
      <c r="R1624" s="26">
        <v>0</v>
      </c>
      <c r="S1624" s="26">
        <v>756615.06319999998</v>
      </c>
      <c r="T1624" s="1">
        <v>87727.834000000003</v>
      </c>
      <c r="U1624" s="112">
        <v>169668.62675992004</v>
      </c>
      <c r="V1624" s="172"/>
    </row>
    <row r="1625" spans="1:22" ht="15" customHeight="1" x14ac:dyDescent="0.25">
      <c r="A1625" s="4">
        <f t="shared" si="104"/>
        <v>1596</v>
      </c>
      <c r="B1625" s="22">
        <f t="shared" si="104"/>
        <v>280</v>
      </c>
      <c r="C1625" s="2" t="s">
        <v>57</v>
      </c>
      <c r="D1625" s="2" t="s">
        <v>1190</v>
      </c>
      <c r="E1625" s="173" t="s">
        <v>1394</v>
      </c>
      <c r="F1625" s="24">
        <v>11449528.669999998</v>
      </c>
      <c r="G1625" s="26">
        <v>4690983.077540759</v>
      </c>
      <c r="H1625" s="26">
        <v>3219445.0464132596</v>
      </c>
      <c r="I1625" s="26">
        <v>1959734.4140967599</v>
      </c>
      <c r="J1625" s="26">
        <v>0</v>
      </c>
      <c r="K1625" s="26">
        <v>0</v>
      </c>
      <c r="L1625" s="26"/>
      <c r="M1625" s="26">
        <v>225673.94234783997</v>
      </c>
      <c r="N1625" s="26">
        <v>0</v>
      </c>
      <c r="O1625" s="26">
        <v>0</v>
      </c>
      <c r="P1625" s="26">
        <v>0</v>
      </c>
      <c r="Q1625" s="26">
        <v>0</v>
      </c>
      <c r="R1625" s="26">
        <v>0</v>
      </c>
      <c r="S1625" s="26">
        <v>1018421.4066000001</v>
      </c>
      <c r="T1625" s="1">
        <v>114495.28669999998</v>
      </c>
      <c r="U1625" s="112">
        <v>220775.49630137999</v>
      </c>
      <c r="V1625" s="172"/>
    </row>
    <row r="1626" spans="1:22" ht="15" customHeight="1" x14ac:dyDescent="0.25">
      <c r="A1626" s="4">
        <f t="shared" si="104"/>
        <v>1597</v>
      </c>
      <c r="B1626" s="22">
        <f t="shared" si="104"/>
        <v>281</v>
      </c>
      <c r="C1626" s="2" t="s">
        <v>57</v>
      </c>
      <c r="D1626" s="2" t="s">
        <v>1191</v>
      </c>
      <c r="E1626" s="173" t="s">
        <v>1394</v>
      </c>
      <c r="F1626" s="24">
        <v>3200641.1</v>
      </c>
      <c r="G1626" s="26">
        <v>0</v>
      </c>
      <c r="H1626" s="26">
        <v>0</v>
      </c>
      <c r="I1626" s="26">
        <v>0</v>
      </c>
      <c r="J1626" s="26">
        <v>0</v>
      </c>
      <c r="K1626" s="26">
        <v>0</v>
      </c>
      <c r="L1626" s="26"/>
      <c r="M1626" s="26">
        <v>0</v>
      </c>
      <c r="N1626" s="26">
        <v>0</v>
      </c>
      <c r="O1626" s="26">
        <v>2818932.6424140004</v>
      </c>
      <c r="P1626" s="26">
        <v>0</v>
      </c>
      <c r="Q1626" s="26">
        <v>0</v>
      </c>
      <c r="R1626" s="26">
        <v>0</v>
      </c>
      <c r="S1626" s="26">
        <v>288057.69900000002</v>
      </c>
      <c r="T1626" s="1">
        <v>32006.411</v>
      </c>
      <c r="U1626" s="112">
        <v>61644.347586000011</v>
      </c>
      <c r="V1626" s="172"/>
    </row>
    <row r="1627" spans="1:22" ht="15" customHeight="1" x14ac:dyDescent="0.25">
      <c r="A1627" s="4">
        <f t="shared" si="104"/>
        <v>1598</v>
      </c>
      <c r="B1627" s="22">
        <f t="shared" si="104"/>
        <v>282</v>
      </c>
      <c r="C1627" s="2" t="s">
        <v>249</v>
      </c>
      <c r="D1627" s="2" t="s">
        <v>1192</v>
      </c>
      <c r="E1627" s="173" t="s">
        <v>1394</v>
      </c>
      <c r="F1627" s="24">
        <v>47588920.639999993</v>
      </c>
      <c r="G1627" s="26">
        <v>0</v>
      </c>
      <c r="H1627" s="26">
        <v>0</v>
      </c>
      <c r="I1627" s="26">
        <v>0</v>
      </c>
      <c r="J1627" s="26">
        <v>0</v>
      </c>
      <c r="K1627" s="26">
        <v>0</v>
      </c>
      <c r="L1627" s="26"/>
      <c r="M1627" s="26">
        <v>0</v>
      </c>
      <c r="N1627" s="26">
        <v>0</v>
      </c>
      <c r="O1627" s="26">
        <v>41913465.964473598</v>
      </c>
      <c r="P1627" s="26">
        <v>0</v>
      </c>
      <c r="Q1627" s="26">
        <v>0</v>
      </c>
      <c r="R1627" s="26">
        <v>0</v>
      </c>
      <c r="S1627" s="26">
        <v>4283002.8575999998</v>
      </c>
      <c r="T1627" s="1">
        <v>475889.20640000002</v>
      </c>
      <c r="U1627" s="112">
        <v>916562.61152639997</v>
      </c>
      <c r="V1627" s="172"/>
    </row>
    <row r="1628" spans="1:22" ht="15" customHeight="1" x14ac:dyDescent="0.25">
      <c r="A1628" s="4">
        <f t="shared" si="104"/>
        <v>1599</v>
      </c>
      <c r="B1628" s="22">
        <f t="shared" si="104"/>
        <v>283</v>
      </c>
      <c r="C1628" s="2" t="s">
        <v>249</v>
      </c>
      <c r="D1628" s="2" t="s">
        <v>1193</v>
      </c>
      <c r="E1628" s="173" t="s">
        <v>1394</v>
      </c>
      <c r="F1628" s="24">
        <v>2749701.38</v>
      </c>
      <c r="G1628" s="26">
        <v>0</v>
      </c>
      <c r="H1628" s="26">
        <v>0</v>
      </c>
      <c r="I1628" s="26">
        <v>0</v>
      </c>
      <c r="J1628" s="26">
        <v>0</v>
      </c>
      <c r="K1628" s="26">
        <v>0</v>
      </c>
      <c r="L1628" s="26"/>
      <c r="M1628" s="26">
        <v>0</v>
      </c>
      <c r="N1628" s="26">
        <v>0</v>
      </c>
      <c r="O1628" s="26">
        <v>0</v>
      </c>
      <c r="P1628" s="26">
        <v>0</v>
      </c>
      <c r="Q1628" s="26">
        <v>0</v>
      </c>
      <c r="R1628" s="26">
        <v>2615198.5249320003</v>
      </c>
      <c r="S1628" s="26">
        <v>38987.11</v>
      </c>
      <c r="T1628" s="1">
        <v>38326.65</v>
      </c>
      <c r="U1628" s="112">
        <v>57189.095068000002</v>
      </c>
      <c r="V1628" s="172"/>
    </row>
    <row r="1629" spans="1:22" ht="15" customHeight="1" x14ac:dyDescent="0.25">
      <c r="A1629" s="4">
        <f t="shared" si="104"/>
        <v>1600</v>
      </c>
      <c r="B1629" s="22">
        <f t="shared" si="104"/>
        <v>284</v>
      </c>
      <c r="C1629" s="2" t="s">
        <v>249</v>
      </c>
      <c r="D1629" s="2" t="s">
        <v>1194</v>
      </c>
      <c r="E1629" s="173" t="s">
        <v>1394</v>
      </c>
      <c r="F1629" s="24">
        <v>2732393.61</v>
      </c>
      <c r="G1629" s="26">
        <v>0</v>
      </c>
      <c r="H1629" s="26">
        <v>0</v>
      </c>
      <c r="I1629" s="26">
        <v>0</v>
      </c>
      <c r="J1629" s="26">
        <v>0</v>
      </c>
      <c r="K1629" s="26">
        <v>0</v>
      </c>
      <c r="L1629" s="26"/>
      <c r="M1629" s="26">
        <v>0</v>
      </c>
      <c r="N1629" s="26">
        <v>0</v>
      </c>
      <c r="O1629" s="26">
        <v>0</v>
      </c>
      <c r="P1629" s="26">
        <v>0</v>
      </c>
      <c r="Q1629" s="26">
        <v>0</v>
      </c>
      <c r="R1629" s="26">
        <v>2590338.4836839996</v>
      </c>
      <c r="S1629" s="26">
        <v>46192.18</v>
      </c>
      <c r="T1629" s="1">
        <v>39217.49</v>
      </c>
      <c r="U1629" s="112">
        <v>56645.456315999989</v>
      </c>
      <c r="V1629" s="172"/>
    </row>
    <row r="1630" spans="1:22" ht="15" customHeight="1" x14ac:dyDescent="0.25">
      <c r="A1630" s="4">
        <f t="shared" si="104"/>
        <v>1601</v>
      </c>
      <c r="B1630" s="22">
        <f t="shared" si="104"/>
        <v>285</v>
      </c>
      <c r="C1630" s="2" t="s">
        <v>962</v>
      </c>
      <c r="D1630" s="2" t="s">
        <v>964</v>
      </c>
      <c r="E1630" s="173" t="s">
        <v>1394</v>
      </c>
      <c r="F1630" s="24">
        <v>4781644.45</v>
      </c>
      <c r="G1630" s="26">
        <v>2027096.4364980001</v>
      </c>
      <c r="H1630" s="26">
        <v>722541.59863200004</v>
      </c>
      <c r="I1630" s="26">
        <v>272515.98729600001</v>
      </c>
      <c r="J1630" s="26">
        <v>1137056.115678</v>
      </c>
      <c r="K1630" s="26">
        <v>0</v>
      </c>
      <c r="L1630" s="26"/>
      <c r="M1630" s="26">
        <v>423175.93928400002</v>
      </c>
      <c r="N1630" s="26">
        <v>0</v>
      </c>
      <c r="O1630" s="26">
        <v>0</v>
      </c>
      <c r="P1630" s="26">
        <v>0</v>
      </c>
      <c r="Q1630" s="26">
        <v>0</v>
      </c>
      <c r="R1630" s="26">
        <v>0</v>
      </c>
      <c r="S1630" s="26">
        <v>79850.87</v>
      </c>
      <c r="T1630" s="1">
        <v>19200</v>
      </c>
      <c r="U1630" s="112">
        <v>100207.50261200001</v>
      </c>
      <c r="V1630" s="172"/>
    </row>
    <row r="1631" spans="1:22" ht="15" customHeight="1" x14ac:dyDescent="0.25">
      <c r="A1631" s="4">
        <f t="shared" si="104"/>
        <v>1602</v>
      </c>
      <c r="B1631" s="22">
        <f t="shared" si="104"/>
        <v>286</v>
      </c>
      <c r="C1631" s="2" t="s">
        <v>962</v>
      </c>
      <c r="D1631" s="2" t="s">
        <v>965</v>
      </c>
      <c r="E1631" s="173" t="s">
        <v>1394</v>
      </c>
      <c r="F1631" s="24">
        <v>4661667.95</v>
      </c>
      <c r="G1631" s="26">
        <v>1975572.5299800001</v>
      </c>
      <c r="H1631" s="26">
        <v>703725.34205400001</v>
      </c>
      <c r="I1631" s="26">
        <v>265352.20471199998</v>
      </c>
      <c r="J1631" s="26">
        <v>1107964.3046639997</v>
      </c>
      <c r="K1631" s="26">
        <v>0</v>
      </c>
      <c r="L1631" s="26"/>
      <c r="M1631" s="26">
        <v>412558.01185200003</v>
      </c>
      <c r="N1631" s="26">
        <v>0</v>
      </c>
      <c r="O1631" s="26">
        <v>0</v>
      </c>
      <c r="P1631" s="26">
        <v>0</v>
      </c>
      <c r="Q1631" s="26">
        <v>0</v>
      </c>
      <c r="R1631" s="26">
        <v>0</v>
      </c>
      <c r="S1631" s="26">
        <v>79651.28</v>
      </c>
      <c r="T1631" s="1">
        <v>19200</v>
      </c>
      <c r="U1631" s="112">
        <v>97644.276738000015</v>
      </c>
      <c r="V1631" s="172"/>
    </row>
    <row r="1632" spans="1:22" ht="15" customHeight="1" x14ac:dyDescent="0.25">
      <c r="A1632" s="4">
        <f t="shared" si="104"/>
        <v>1603</v>
      </c>
      <c r="B1632" s="22">
        <f t="shared" si="104"/>
        <v>287</v>
      </c>
      <c r="C1632" s="2" t="s">
        <v>962</v>
      </c>
      <c r="D1632" s="2" t="s">
        <v>1195</v>
      </c>
      <c r="E1632" s="173" t="s">
        <v>1394</v>
      </c>
      <c r="F1632" s="24">
        <v>4840342.6499999994</v>
      </c>
      <c r="G1632" s="26">
        <v>2051031.7986059999</v>
      </c>
      <c r="H1632" s="26">
        <v>730474.82503800013</v>
      </c>
      <c r="I1632" s="26">
        <v>274800.76386000001</v>
      </c>
      <c r="J1632" s="26">
        <v>1150016.635362</v>
      </c>
      <c r="K1632" s="26">
        <v>0</v>
      </c>
      <c r="L1632" s="26"/>
      <c r="M1632" s="26">
        <v>428370.73952400003</v>
      </c>
      <c r="N1632" s="26">
        <v>0</v>
      </c>
      <c r="O1632" s="26">
        <v>0</v>
      </c>
      <c r="P1632" s="26">
        <v>0</v>
      </c>
      <c r="Q1632" s="26">
        <v>0</v>
      </c>
      <c r="R1632" s="26">
        <v>0</v>
      </c>
      <c r="S1632" s="26">
        <v>80296.5</v>
      </c>
      <c r="T1632" s="1">
        <v>24000</v>
      </c>
      <c r="U1632" s="112">
        <v>101351.38761000002</v>
      </c>
      <c r="V1632" s="172"/>
    </row>
    <row r="1633" spans="1:22" ht="15" customHeight="1" x14ac:dyDescent="0.25">
      <c r="A1633" s="4">
        <f t="shared" ref="A1633:B1648" si="105">A1632+1</f>
        <v>1604</v>
      </c>
      <c r="B1633" s="22">
        <f t="shared" si="105"/>
        <v>288</v>
      </c>
      <c r="C1633" s="2" t="s">
        <v>962</v>
      </c>
      <c r="D1633" s="2" t="s">
        <v>1196</v>
      </c>
      <c r="E1633" s="173" t="s">
        <v>1394</v>
      </c>
      <c r="F1633" s="24">
        <v>8629222.839999998</v>
      </c>
      <c r="G1633" s="26">
        <v>1958965.9130579999</v>
      </c>
      <c r="H1633" s="26">
        <v>696966.19099800009</v>
      </c>
      <c r="I1633" s="26">
        <v>262042.55015400003</v>
      </c>
      <c r="J1633" s="26">
        <v>1098111.4369259998</v>
      </c>
      <c r="K1633" s="26">
        <v>0</v>
      </c>
      <c r="L1633" s="26"/>
      <c r="M1633" s="26">
        <v>409361.20944599999</v>
      </c>
      <c r="N1633" s="26">
        <v>0</v>
      </c>
      <c r="O1633" s="26">
        <v>0</v>
      </c>
      <c r="P1633" s="26">
        <v>0</v>
      </c>
      <c r="Q1633" s="26">
        <v>0</v>
      </c>
      <c r="R1633" s="26">
        <v>3860890.876164</v>
      </c>
      <c r="S1633" s="26">
        <v>122796.37</v>
      </c>
      <c r="T1633" s="1">
        <v>38882.86</v>
      </c>
      <c r="U1633" s="112">
        <v>181205.43325400003</v>
      </c>
      <c r="V1633" s="172"/>
    </row>
    <row r="1634" spans="1:22" ht="15" customHeight="1" x14ac:dyDescent="0.25">
      <c r="A1634" s="4">
        <f t="shared" si="105"/>
        <v>1605</v>
      </c>
      <c r="B1634" s="22">
        <f t="shared" si="105"/>
        <v>289</v>
      </c>
      <c r="C1634" s="2" t="s">
        <v>254</v>
      </c>
      <c r="D1634" s="2" t="s">
        <v>967</v>
      </c>
      <c r="E1634" s="173" t="s">
        <v>1394</v>
      </c>
      <c r="F1634" s="24">
        <v>19423335.669999994</v>
      </c>
      <c r="G1634" s="26">
        <v>12305784.620476618</v>
      </c>
      <c r="H1634" s="26">
        <v>4512564.0806433605</v>
      </c>
      <c r="I1634" s="26">
        <v>0</v>
      </c>
      <c r="J1634" s="26">
        <v>0</v>
      </c>
      <c r="K1634" s="26">
        <v>0</v>
      </c>
      <c r="L1634" s="26"/>
      <c r="M1634" s="26">
        <v>406248.53806487995</v>
      </c>
      <c r="N1634" s="26">
        <v>0</v>
      </c>
      <c r="O1634" s="26">
        <v>0</v>
      </c>
      <c r="P1634" s="26">
        <v>0</v>
      </c>
      <c r="Q1634" s="26">
        <v>0</v>
      </c>
      <c r="R1634" s="26">
        <v>0</v>
      </c>
      <c r="S1634" s="26">
        <v>1627838.0182</v>
      </c>
      <c r="T1634" s="1">
        <v>194233.35670000003</v>
      </c>
      <c r="U1634" s="112">
        <v>376667.05591514008</v>
      </c>
      <c r="V1634" s="172"/>
    </row>
    <row r="1635" spans="1:22" ht="15" customHeight="1" x14ac:dyDescent="0.25">
      <c r="A1635" s="4">
        <f t="shared" si="105"/>
        <v>1606</v>
      </c>
      <c r="B1635" s="22">
        <f t="shared" si="105"/>
        <v>290</v>
      </c>
      <c r="C1635" s="2" t="s">
        <v>254</v>
      </c>
      <c r="D1635" s="2" t="s">
        <v>979</v>
      </c>
      <c r="E1635" s="173" t="s">
        <v>1394</v>
      </c>
      <c r="F1635" s="24">
        <v>19345683.869999997</v>
      </c>
      <c r="G1635" s="26">
        <v>12256587.796574939</v>
      </c>
      <c r="H1635" s="26">
        <v>4494523.4791594204</v>
      </c>
      <c r="I1635" s="26">
        <v>0</v>
      </c>
      <c r="J1635" s="26">
        <v>0</v>
      </c>
      <c r="K1635" s="26">
        <v>0</v>
      </c>
      <c r="L1635" s="26"/>
      <c r="M1635" s="26">
        <v>404624.41455659998</v>
      </c>
      <c r="N1635" s="26">
        <v>0</v>
      </c>
      <c r="O1635" s="26">
        <v>0</v>
      </c>
      <c r="P1635" s="26">
        <v>0</v>
      </c>
      <c r="Q1635" s="26">
        <v>0</v>
      </c>
      <c r="R1635" s="26">
        <v>0</v>
      </c>
      <c r="S1635" s="26">
        <v>1621330.1477000001</v>
      </c>
      <c r="T1635" s="1">
        <v>193456.83870000002</v>
      </c>
      <c r="U1635" s="112">
        <v>375161.19330903998</v>
      </c>
      <c r="V1635" s="172"/>
    </row>
    <row r="1636" spans="1:22" ht="15" customHeight="1" x14ac:dyDescent="0.25">
      <c r="A1636" s="4">
        <f t="shared" si="105"/>
        <v>1607</v>
      </c>
      <c r="B1636" s="22">
        <f t="shared" si="105"/>
        <v>291</v>
      </c>
      <c r="C1636" s="2" t="s">
        <v>254</v>
      </c>
      <c r="D1636" s="2" t="s">
        <v>980</v>
      </c>
      <c r="E1636" s="173" t="s">
        <v>1394</v>
      </c>
      <c r="F1636" s="24">
        <v>19513628.469999999</v>
      </c>
      <c r="G1636" s="26">
        <v>12362990.22966462</v>
      </c>
      <c r="H1636" s="26">
        <v>4533541.53030576</v>
      </c>
      <c r="I1636" s="26">
        <v>0</v>
      </c>
      <c r="J1636" s="26">
        <v>0</v>
      </c>
      <c r="K1636" s="26">
        <v>0</v>
      </c>
      <c r="L1636" s="26"/>
      <c r="M1636" s="26">
        <v>408137.05600247998</v>
      </c>
      <c r="N1636" s="26">
        <v>0</v>
      </c>
      <c r="O1636" s="26">
        <v>0</v>
      </c>
      <c r="P1636" s="26">
        <v>0</v>
      </c>
      <c r="Q1636" s="26">
        <v>0</v>
      </c>
      <c r="R1636" s="26">
        <v>0</v>
      </c>
      <c r="S1636" s="26">
        <v>1635405.3101999999</v>
      </c>
      <c r="T1636" s="1">
        <v>195136.28469999999</v>
      </c>
      <c r="U1636" s="112">
        <v>378418.05912714003</v>
      </c>
      <c r="V1636" s="172"/>
    </row>
    <row r="1637" spans="1:22" ht="15" customHeight="1" x14ac:dyDescent="0.25">
      <c r="A1637" s="4">
        <f t="shared" si="105"/>
        <v>1608</v>
      </c>
      <c r="B1637" s="22">
        <f t="shared" si="105"/>
        <v>292</v>
      </c>
      <c r="C1637" s="2" t="s">
        <v>261</v>
      </c>
      <c r="D1637" s="2" t="s">
        <v>1197</v>
      </c>
      <c r="E1637" s="173" t="s">
        <v>1394</v>
      </c>
      <c r="F1637" s="24">
        <v>9697618.9199999999</v>
      </c>
      <c r="G1637" s="26">
        <v>0</v>
      </c>
      <c r="H1637" s="26">
        <v>0</v>
      </c>
      <c r="I1637" s="26">
        <v>0</v>
      </c>
      <c r="J1637" s="26">
        <v>0</v>
      </c>
      <c r="K1637" s="26">
        <v>0</v>
      </c>
      <c r="L1637" s="26"/>
      <c r="M1637" s="26">
        <v>0</v>
      </c>
      <c r="N1637" s="26">
        <v>0</v>
      </c>
      <c r="O1637" s="26">
        <v>3567046.5660899999</v>
      </c>
      <c r="P1637" s="26">
        <v>0</v>
      </c>
      <c r="Q1637" s="26">
        <v>0</v>
      </c>
      <c r="R1637" s="26">
        <v>5778165.7282860009</v>
      </c>
      <c r="S1637" s="26">
        <v>102748.87</v>
      </c>
      <c r="T1637" s="1">
        <v>45296.89</v>
      </c>
      <c r="U1637" s="112">
        <v>204360.86562400003</v>
      </c>
      <c r="V1637" s="172"/>
    </row>
    <row r="1638" spans="1:22" ht="15" customHeight="1" x14ac:dyDescent="0.25">
      <c r="A1638" s="4">
        <f t="shared" si="105"/>
        <v>1609</v>
      </c>
      <c r="B1638" s="22">
        <f t="shared" si="105"/>
        <v>293</v>
      </c>
      <c r="C1638" s="2" t="s">
        <v>261</v>
      </c>
      <c r="D1638" s="2" t="s">
        <v>1198</v>
      </c>
      <c r="E1638" s="173" t="s">
        <v>1394</v>
      </c>
      <c r="F1638" s="24">
        <v>10224831.1</v>
      </c>
      <c r="G1638" s="26">
        <v>0</v>
      </c>
      <c r="H1638" s="26">
        <v>0</v>
      </c>
      <c r="I1638" s="26">
        <v>0</v>
      </c>
      <c r="J1638" s="26">
        <v>0</v>
      </c>
      <c r="K1638" s="26">
        <v>0</v>
      </c>
      <c r="L1638" s="26"/>
      <c r="M1638" s="26">
        <v>0</v>
      </c>
      <c r="N1638" s="26">
        <v>0</v>
      </c>
      <c r="O1638" s="26">
        <v>3771092.5340340002</v>
      </c>
      <c r="P1638" s="26">
        <v>0</v>
      </c>
      <c r="Q1638" s="26">
        <v>0</v>
      </c>
      <c r="R1638" s="26">
        <v>6099184.3903200002</v>
      </c>
      <c r="S1638" s="26">
        <v>93133.1</v>
      </c>
      <c r="T1638" s="1">
        <v>45578.11</v>
      </c>
      <c r="U1638" s="112">
        <v>215842.96564600003</v>
      </c>
      <c r="V1638" s="172"/>
    </row>
    <row r="1639" spans="1:22" ht="15" customHeight="1" x14ac:dyDescent="0.25">
      <c r="A1639" s="4">
        <f t="shared" si="105"/>
        <v>1610</v>
      </c>
      <c r="B1639" s="22">
        <f t="shared" si="105"/>
        <v>294</v>
      </c>
      <c r="C1639" s="2" t="s">
        <v>261</v>
      </c>
      <c r="D1639" s="2" t="s">
        <v>1199</v>
      </c>
      <c r="E1639" s="173" t="s">
        <v>1394</v>
      </c>
      <c r="F1639" s="24">
        <v>6782979.46</v>
      </c>
      <c r="G1639" s="26">
        <v>0</v>
      </c>
      <c r="H1639" s="26">
        <v>0</v>
      </c>
      <c r="I1639" s="26">
        <v>0</v>
      </c>
      <c r="J1639" s="26">
        <v>0</v>
      </c>
      <c r="K1639" s="26">
        <v>0</v>
      </c>
      <c r="L1639" s="26"/>
      <c r="M1639" s="26">
        <v>0</v>
      </c>
      <c r="N1639" s="26">
        <v>0</v>
      </c>
      <c r="O1639" s="26">
        <v>2470830.2174220006</v>
      </c>
      <c r="P1639" s="26">
        <v>0</v>
      </c>
      <c r="Q1639" s="26">
        <v>0</v>
      </c>
      <c r="R1639" s="26">
        <v>4024084.8348119999</v>
      </c>
      <c r="S1639" s="26">
        <v>101730.63</v>
      </c>
      <c r="T1639" s="1">
        <v>44303.14</v>
      </c>
      <c r="U1639" s="112">
        <v>142030.637766</v>
      </c>
      <c r="V1639" s="172"/>
    </row>
    <row r="1640" spans="1:22" ht="15" customHeight="1" x14ac:dyDescent="0.25">
      <c r="A1640" s="4">
        <f t="shared" si="105"/>
        <v>1611</v>
      </c>
      <c r="B1640" s="22">
        <f t="shared" si="105"/>
        <v>295</v>
      </c>
      <c r="C1640" s="2" t="s">
        <v>261</v>
      </c>
      <c r="D1640" s="2" t="s">
        <v>264</v>
      </c>
      <c r="E1640" s="173" t="s">
        <v>1394</v>
      </c>
      <c r="F1640" s="24">
        <v>2880370.82</v>
      </c>
      <c r="G1640" s="26">
        <v>0</v>
      </c>
      <c r="H1640" s="26">
        <v>0</v>
      </c>
      <c r="I1640" s="26">
        <v>0</v>
      </c>
      <c r="J1640" s="26">
        <v>0</v>
      </c>
      <c r="K1640" s="26">
        <v>0</v>
      </c>
      <c r="L1640" s="26"/>
      <c r="M1640" s="26">
        <v>0</v>
      </c>
      <c r="N1640" s="26">
        <v>0</v>
      </c>
      <c r="O1640" s="26">
        <v>0</v>
      </c>
      <c r="P1640" s="26">
        <v>0</v>
      </c>
      <c r="Q1640" s="26">
        <v>2508670.4871622799</v>
      </c>
      <c r="R1640" s="26">
        <v>0</v>
      </c>
      <c r="S1640" s="26">
        <v>288037.08199999999</v>
      </c>
      <c r="T1640" s="1">
        <v>28803.708199999997</v>
      </c>
      <c r="U1640" s="112">
        <v>54859.542637719998</v>
      </c>
      <c r="V1640" s="172"/>
    </row>
    <row r="1641" spans="1:22" ht="15" customHeight="1" x14ac:dyDescent="0.25">
      <c r="A1641" s="4">
        <f t="shared" si="105"/>
        <v>1612</v>
      </c>
      <c r="B1641" s="22">
        <f t="shared" si="105"/>
        <v>296</v>
      </c>
      <c r="C1641" s="2" t="s">
        <v>261</v>
      </c>
      <c r="D1641" s="2" t="s">
        <v>265</v>
      </c>
      <c r="E1641" s="173" t="s">
        <v>1394</v>
      </c>
      <c r="F1641" s="24">
        <v>2995542.55</v>
      </c>
      <c r="G1641" s="26">
        <v>1259370.4489379998</v>
      </c>
      <c r="H1641" s="26">
        <v>443204.98462800006</v>
      </c>
      <c r="I1641" s="26">
        <v>163936.12888799998</v>
      </c>
      <c r="J1641" s="26">
        <v>703998.25402200001</v>
      </c>
      <c r="K1641" s="26">
        <v>0</v>
      </c>
      <c r="L1641" s="26"/>
      <c r="M1641" s="26">
        <v>265105.77365999995</v>
      </c>
      <c r="N1641" s="26">
        <v>0</v>
      </c>
      <c r="O1641" s="26">
        <v>0</v>
      </c>
      <c r="P1641" s="26">
        <v>0</v>
      </c>
      <c r="Q1641" s="26">
        <v>0</v>
      </c>
      <c r="R1641" s="26">
        <v>0</v>
      </c>
      <c r="S1641" s="26">
        <v>67917.789999999994</v>
      </c>
      <c r="T1641" s="1">
        <v>30000</v>
      </c>
      <c r="U1641" s="112">
        <v>62009.16986400001</v>
      </c>
      <c r="V1641" s="172"/>
    </row>
    <row r="1642" spans="1:22" ht="15" customHeight="1" x14ac:dyDescent="0.25">
      <c r="A1642" s="4">
        <f t="shared" si="105"/>
        <v>1613</v>
      </c>
      <c r="B1642" s="22">
        <f t="shared" si="105"/>
        <v>297</v>
      </c>
      <c r="C1642" s="2" t="s">
        <v>261</v>
      </c>
      <c r="D1642" s="2" t="s">
        <v>1200</v>
      </c>
      <c r="E1642" s="173" t="s">
        <v>1394</v>
      </c>
      <c r="F1642" s="24">
        <v>22231583.710000001</v>
      </c>
      <c r="G1642" s="26">
        <v>0</v>
      </c>
      <c r="H1642" s="26">
        <v>0</v>
      </c>
      <c r="I1642" s="26">
        <v>0</v>
      </c>
      <c r="J1642" s="26">
        <v>0</v>
      </c>
      <c r="K1642" s="26">
        <v>0</v>
      </c>
      <c r="L1642" s="26"/>
      <c r="M1642" s="26">
        <v>0</v>
      </c>
      <c r="N1642" s="26">
        <v>0</v>
      </c>
      <c r="O1642" s="26">
        <v>19580245.036745403</v>
      </c>
      <c r="P1642" s="26">
        <v>0</v>
      </c>
      <c r="Q1642" s="26">
        <v>0</v>
      </c>
      <c r="R1642" s="26">
        <v>0</v>
      </c>
      <c r="S1642" s="26">
        <v>2000842.5338999999</v>
      </c>
      <c r="T1642" s="1">
        <v>222315.8371</v>
      </c>
      <c r="U1642" s="112">
        <v>428180.3022546001</v>
      </c>
      <c r="V1642" s="172"/>
    </row>
    <row r="1643" spans="1:22" ht="15" customHeight="1" x14ac:dyDescent="0.25">
      <c r="A1643" s="4">
        <f t="shared" si="105"/>
        <v>1614</v>
      </c>
      <c r="B1643" s="22">
        <f t="shared" si="105"/>
        <v>298</v>
      </c>
      <c r="C1643" s="2" t="s">
        <v>270</v>
      </c>
      <c r="D1643" s="2" t="s">
        <v>1331</v>
      </c>
      <c r="E1643" s="173" t="s">
        <v>1394</v>
      </c>
      <c r="F1643" s="24">
        <v>8257555.1269785594</v>
      </c>
      <c r="G1643" s="26"/>
      <c r="H1643" s="26"/>
      <c r="I1643" s="26"/>
      <c r="J1643" s="26"/>
      <c r="K1643" s="26"/>
      <c r="L1643" s="26"/>
      <c r="M1643" s="26"/>
      <c r="N1643" s="26"/>
      <c r="O1643" s="26">
        <v>1681565.0957816886</v>
      </c>
      <c r="P1643" s="26"/>
      <c r="Q1643" s="26">
        <v>2869676.3603187054</v>
      </c>
      <c r="R1643" s="26">
        <v>2659393.2685818877</v>
      </c>
      <c r="S1643" s="26">
        <v>806662.87360139517</v>
      </c>
      <c r="T1643" s="1">
        <v>82575.551269785603</v>
      </c>
      <c r="U1643" s="112">
        <v>157681.9774250979</v>
      </c>
      <c r="V1643" s="172"/>
    </row>
    <row r="1644" spans="1:22" ht="15" customHeight="1" x14ac:dyDescent="0.25">
      <c r="A1644" s="4">
        <f t="shared" si="105"/>
        <v>1615</v>
      </c>
      <c r="B1644" s="22">
        <f t="shared" si="105"/>
        <v>299</v>
      </c>
      <c r="C1644" s="2" t="s">
        <v>270</v>
      </c>
      <c r="D1644" s="2" t="s">
        <v>1332</v>
      </c>
      <c r="E1644" s="173" t="s">
        <v>1394</v>
      </c>
      <c r="F1644" s="24">
        <v>6510800.0435212795</v>
      </c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>
        <v>2943136.7169551323</v>
      </c>
      <c r="R1644" s="26">
        <v>2727470.6241499004</v>
      </c>
      <c r="S1644" s="26">
        <v>651080.00435212813</v>
      </c>
      <c r="T1644" s="1">
        <v>65108.000435212809</v>
      </c>
      <c r="U1644" s="112">
        <v>124004.69762890632</v>
      </c>
      <c r="V1644" s="172"/>
    </row>
    <row r="1645" spans="1:22" ht="15" customHeight="1" x14ac:dyDescent="0.25">
      <c r="A1645" s="4">
        <f t="shared" si="105"/>
        <v>1616</v>
      </c>
      <c r="B1645" s="22">
        <f t="shared" si="105"/>
        <v>300</v>
      </c>
      <c r="C1645" s="2" t="s">
        <v>270</v>
      </c>
      <c r="D1645" s="2" t="s">
        <v>1378</v>
      </c>
      <c r="E1645" s="173" t="s">
        <v>1394</v>
      </c>
      <c r="F1645" s="24">
        <v>3352890.9702412803</v>
      </c>
      <c r="G1645" s="26">
        <v>1311075.0009568862</v>
      </c>
      <c r="H1645" s="26">
        <v>468754.26926275896</v>
      </c>
      <c r="I1645" s="26">
        <v>180781.27276769554</v>
      </c>
      <c r="J1645" s="26">
        <v>699913.78485480789</v>
      </c>
      <c r="K1645" s="26"/>
      <c r="L1645" s="26"/>
      <c r="M1645" s="26">
        <v>290794.31241267419</v>
      </c>
      <c r="N1645" s="26"/>
      <c r="O1645" s="26"/>
      <c r="P1645" s="26"/>
      <c r="Q1645" s="26"/>
      <c r="R1645" s="26"/>
      <c r="S1645" s="26">
        <v>303504.05905223038</v>
      </c>
      <c r="T1645" s="1">
        <v>33528.909702412799</v>
      </c>
      <c r="U1645" s="112">
        <v>64539.361231814029</v>
      </c>
      <c r="V1645" s="172"/>
    </row>
    <row r="1646" spans="1:22" ht="15" customHeight="1" x14ac:dyDescent="0.25">
      <c r="A1646" s="4">
        <f t="shared" si="105"/>
        <v>1617</v>
      </c>
      <c r="B1646" s="22">
        <f t="shared" si="105"/>
        <v>301</v>
      </c>
      <c r="C1646" s="2" t="s">
        <v>270</v>
      </c>
      <c r="D1646" s="2" t="s">
        <v>1379</v>
      </c>
      <c r="E1646" s="173" t="s">
        <v>1394</v>
      </c>
      <c r="F1646" s="24">
        <v>5033206.6642540786</v>
      </c>
      <c r="G1646" s="26">
        <v>1968125.8623444752</v>
      </c>
      <c r="H1646" s="26">
        <v>703672.4823119099</v>
      </c>
      <c r="I1646" s="26">
        <v>271380.58318705816</v>
      </c>
      <c r="J1646" s="26">
        <v>1050678.5808430291</v>
      </c>
      <c r="K1646" s="26"/>
      <c r="L1646" s="26"/>
      <c r="M1646" s="26">
        <v>436527.12961833336</v>
      </c>
      <c r="N1646" s="26"/>
      <c r="O1646" s="26"/>
      <c r="P1646" s="26"/>
      <c r="Q1646" s="26"/>
      <c r="R1646" s="26"/>
      <c r="S1646" s="26">
        <v>455606.42031253444</v>
      </c>
      <c r="T1646" s="1">
        <v>50332.066642540798</v>
      </c>
      <c r="U1646" s="112">
        <v>96883.538994198723</v>
      </c>
      <c r="V1646" s="172"/>
    </row>
    <row r="1647" spans="1:22" ht="15" customHeight="1" x14ac:dyDescent="0.25">
      <c r="A1647" s="4">
        <f t="shared" si="105"/>
        <v>1618</v>
      </c>
      <c r="B1647" s="22">
        <f t="shared" si="105"/>
        <v>302</v>
      </c>
      <c r="C1647" s="2" t="s">
        <v>270</v>
      </c>
      <c r="D1647" s="2" t="s">
        <v>271</v>
      </c>
      <c r="E1647" s="173" t="s">
        <v>1394</v>
      </c>
      <c r="F1647" s="24">
        <v>3657629.4299999992</v>
      </c>
      <c r="G1647" s="26">
        <v>0</v>
      </c>
      <c r="H1647" s="26">
        <v>0</v>
      </c>
      <c r="I1647" s="26">
        <v>0</v>
      </c>
      <c r="J1647" s="26">
        <v>771737.12216999999</v>
      </c>
      <c r="K1647" s="26">
        <v>0</v>
      </c>
      <c r="L1647" s="26"/>
      <c r="M1647" s="26">
        <v>0</v>
      </c>
      <c r="N1647" s="26">
        <v>0</v>
      </c>
      <c r="O1647" s="26">
        <v>0</v>
      </c>
      <c r="P1647" s="26">
        <v>0</v>
      </c>
      <c r="Q1647" s="26">
        <v>0</v>
      </c>
      <c r="R1647" s="26">
        <v>2729333.8270379994</v>
      </c>
      <c r="S1647" s="26">
        <v>56608.25</v>
      </c>
      <c r="T1647" s="1">
        <v>23388.9</v>
      </c>
      <c r="U1647" s="112">
        <v>76561.330791999993</v>
      </c>
      <c r="V1647" s="172"/>
    </row>
    <row r="1648" spans="1:22" ht="15" customHeight="1" x14ac:dyDescent="0.25">
      <c r="A1648" s="4">
        <f t="shared" si="105"/>
        <v>1619</v>
      </c>
      <c r="B1648" s="22">
        <f t="shared" si="105"/>
        <v>303</v>
      </c>
      <c r="C1648" s="2" t="s">
        <v>270</v>
      </c>
      <c r="D1648" s="2" t="s">
        <v>1317</v>
      </c>
      <c r="E1648" s="173" t="s">
        <v>1394</v>
      </c>
      <c r="F1648" s="24">
        <v>4981948.21</v>
      </c>
      <c r="G1648" s="26">
        <v>0</v>
      </c>
      <c r="H1648" s="26">
        <v>0</v>
      </c>
      <c r="I1648" s="26">
        <v>0</v>
      </c>
      <c r="J1648" s="26">
        <v>507900.97260252002</v>
      </c>
      <c r="K1648" s="26">
        <v>0</v>
      </c>
      <c r="L1648" s="26"/>
      <c r="M1648" s="26">
        <v>0</v>
      </c>
      <c r="N1648" s="26">
        <v>0</v>
      </c>
      <c r="O1648" s="26">
        <v>0</v>
      </c>
      <c r="P1648" s="26">
        <v>0</v>
      </c>
      <c r="Q1648" s="26">
        <v>1979231.3464736401</v>
      </c>
      <c r="R1648" s="26">
        <v>1834197.9264277201</v>
      </c>
      <c r="S1648" s="26">
        <v>516299.74210000003</v>
      </c>
      <c r="T1648" s="1">
        <v>49819.482100000008</v>
      </c>
      <c r="U1648" s="112">
        <v>94498.740296120028</v>
      </c>
      <c r="V1648" s="172"/>
    </row>
    <row r="1649" spans="1:22" ht="15" customHeight="1" x14ac:dyDescent="0.25">
      <c r="A1649" s="4">
        <f t="shared" ref="A1649:B1664" si="106">A1648+1</f>
        <v>1620</v>
      </c>
      <c r="B1649" s="22">
        <f t="shared" si="106"/>
        <v>304</v>
      </c>
      <c r="C1649" s="2" t="s">
        <v>270</v>
      </c>
      <c r="D1649" s="2" t="s">
        <v>1318</v>
      </c>
      <c r="E1649" s="173" t="s">
        <v>1394</v>
      </c>
      <c r="F1649" s="24">
        <v>4893456.5599999996</v>
      </c>
      <c r="G1649" s="26">
        <v>0</v>
      </c>
      <c r="H1649" s="26">
        <v>0</v>
      </c>
      <c r="I1649" s="26">
        <v>0</v>
      </c>
      <c r="J1649" s="26">
        <v>498879.40012092004</v>
      </c>
      <c r="K1649" s="26">
        <v>0</v>
      </c>
      <c r="L1649" s="26"/>
      <c r="M1649" s="26">
        <v>0</v>
      </c>
      <c r="N1649" s="26">
        <v>0</v>
      </c>
      <c r="O1649" s="26">
        <v>0</v>
      </c>
      <c r="P1649" s="26">
        <v>0</v>
      </c>
      <c r="Q1649" s="26">
        <v>1944075.3318113398</v>
      </c>
      <c r="R1649" s="26">
        <v>1801618.0630543199</v>
      </c>
      <c r="S1649" s="26">
        <v>507128.98910000001</v>
      </c>
      <c r="T1649" s="1">
        <v>48934.565600000009</v>
      </c>
      <c r="U1649" s="112">
        <v>92820.210313420015</v>
      </c>
      <c r="V1649" s="172"/>
    </row>
    <row r="1650" spans="1:22" ht="15" customHeight="1" x14ac:dyDescent="0.25">
      <c r="A1650" s="4">
        <f t="shared" si="106"/>
        <v>1621</v>
      </c>
      <c r="B1650" s="22">
        <f t="shared" si="106"/>
        <v>305</v>
      </c>
      <c r="C1650" s="2" t="s">
        <v>270</v>
      </c>
      <c r="D1650" s="2" t="s">
        <v>1319</v>
      </c>
      <c r="E1650" s="173" t="s">
        <v>1394</v>
      </c>
      <c r="F1650" s="24">
        <v>3803866.2300000004</v>
      </c>
      <c r="G1650" s="26">
        <v>0</v>
      </c>
      <c r="H1650" s="26">
        <v>0</v>
      </c>
      <c r="I1650" s="26">
        <v>0</v>
      </c>
      <c r="J1650" s="26">
        <v>0</v>
      </c>
      <c r="K1650" s="26">
        <v>0</v>
      </c>
      <c r="L1650" s="26"/>
      <c r="M1650" s="26">
        <v>0</v>
      </c>
      <c r="N1650" s="26">
        <v>0</v>
      </c>
      <c r="O1650" s="26">
        <v>0</v>
      </c>
      <c r="P1650" s="26">
        <v>0</v>
      </c>
      <c r="Q1650" s="26">
        <v>1719496.5855433799</v>
      </c>
      <c r="R1650" s="26">
        <v>1593495.92294004</v>
      </c>
      <c r="S1650" s="26">
        <v>380386.62300000002</v>
      </c>
      <c r="T1650" s="1">
        <v>38038.662300000004</v>
      </c>
      <c r="U1650" s="112">
        <v>72448.436216579998</v>
      </c>
      <c r="V1650" s="172"/>
    </row>
    <row r="1651" spans="1:22" ht="15" customHeight="1" x14ac:dyDescent="0.25">
      <c r="A1651" s="4">
        <f t="shared" si="106"/>
        <v>1622</v>
      </c>
      <c r="B1651" s="22">
        <f t="shared" si="106"/>
        <v>306</v>
      </c>
      <c r="C1651" s="2" t="s">
        <v>270</v>
      </c>
      <c r="D1651" s="2" t="s">
        <v>1320</v>
      </c>
      <c r="E1651" s="173" t="s">
        <v>1394</v>
      </c>
      <c r="F1651" s="24">
        <v>8219808.4999999991</v>
      </c>
      <c r="G1651" s="26">
        <v>0</v>
      </c>
      <c r="H1651" s="26">
        <v>0</v>
      </c>
      <c r="I1651" s="26">
        <v>0</v>
      </c>
      <c r="J1651" s="26">
        <v>0</v>
      </c>
      <c r="K1651" s="26">
        <v>0</v>
      </c>
      <c r="L1651" s="26"/>
      <c r="M1651" s="26">
        <v>0</v>
      </c>
      <c r="N1651" s="26">
        <v>0</v>
      </c>
      <c r="O1651" s="26">
        <v>1673880.2872973999</v>
      </c>
      <c r="P1651" s="26">
        <v>0</v>
      </c>
      <c r="Q1651" s="26">
        <v>2856557.6552860197</v>
      </c>
      <c r="R1651" s="26">
        <v>2647235.8195844395</v>
      </c>
      <c r="S1651" s="26">
        <v>802975.46490000002</v>
      </c>
      <c r="T1651" s="1">
        <v>82198.085000000006</v>
      </c>
      <c r="U1651" s="112">
        <v>156961.18793214002</v>
      </c>
      <c r="V1651" s="172"/>
    </row>
    <row r="1652" spans="1:22" ht="15" customHeight="1" x14ac:dyDescent="0.25">
      <c r="A1652" s="4">
        <f t="shared" si="106"/>
        <v>1623</v>
      </c>
      <c r="B1652" s="22">
        <f t="shared" si="106"/>
        <v>307</v>
      </c>
      <c r="C1652" s="2" t="s">
        <v>270</v>
      </c>
      <c r="D1652" s="2" t="s">
        <v>1321</v>
      </c>
      <c r="E1652" s="173" t="s">
        <v>1394</v>
      </c>
      <c r="F1652" s="24">
        <v>5740578.96</v>
      </c>
      <c r="G1652" s="26">
        <v>0</v>
      </c>
      <c r="H1652" s="26">
        <v>0</v>
      </c>
      <c r="I1652" s="26">
        <v>0</v>
      </c>
      <c r="J1652" s="26">
        <v>0</v>
      </c>
      <c r="K1652" s="26">
        <v>0</v>
      </c>
      <c r="L1652" s="26"/>
      <c r="M1652" s="26">
        <v>0</v>
      </c>
      <c r="N1652" s="26">
        <v>0</v>
      </c>
      <c r="O1652" s="26">
        <v>1169010.4383594003</v>
      </c>
      <c r="P1652" s="26">
        <v>0</v>
      </c>
      <c r="Q1652" s="26">
        <v>1994972.8471360798</v>
      </c>
      <c r="R1652" s="26">
        <v>1848785.9269030201</v>
      </c>
      <c r="S1652" s="26">
        <v>560784.84790000005</v>
      </c>
      <c r="T1652" s="1">
        <v>57405.789600000004</v>
      </c>
      <c r="U1652" s="112">
        <v>109619.1101015</v>
      </c>
      <c r="V1652" s="172"/>
    </row>
    <row r="1653" spans="1:22" ht="15" customHeight="1" x14ac:dyDescent="0.25">
      <c r="A1653" s="4">
        <f t="shared" si="106"/>
        <v>1624</v>
      </c>
      <c r="B1653" s="22">
        <f t="shared" si="106"/>
        <v>308</v>
      </c>
      <c r="C1653" s="2" t="s">
        <v>270</v>
      </c>
      <c r="D1653" s="2" t="s">
        <v>1322</v>
      </c>
      <c r="E1653" s="173" t="s">
        <v>1394</v>
      </c>
      <c r="F1653" s="24">
        <v>4477116.8900000006</v>
      </c>
      <c r="G1653" s="26">
        <v>0</v>
      </c>
      <c r="H1653" s="26">
        <v>0</v>
      </c>
      <c r="I1653" s="26">
        <v>0</v>
      </c>
      <c r="J1653" s="26">
        <v>0</v>
      </c>
      <c r="K1653" s="26">
        <v>0</v>
      </c>
      <c r="L1653" s="26"/>
      <c r="M1653" s="26">
        <v>0</v>
      </c>
      <c r="N1653" s="26">
        <v>0</v>
      </c>
      <c r="O1653" s="26">
        <v>0</v>
      </c>
      <c r="P1653" s="26">
        <v>0</v>
      </c>
      <c r="Q1653" s="26">
        <v>2023832.2650172201</v>
      </c>
      <c r="R1653" s="26">
        <v>1875530.5987958401</v>
      </c>
      <c r="S1653" s="26">
        <v>447711.68900000001</v>
      </c>
      <c r="T1653" s="1">
        <v>44771.168900000004</v>
      </c>
      <c r="U1653" s="112">
        <v>85271.16828694001</v>
      </c>
      <c r="V1653" s="172"/>
    </row>
    <row r="1654" spans="1:22" ht="15" customHeight="1" x14ac:dyDescent="0.25">
      <c r="A1654" s="4">
        <f t="shared" si="106"/>
        <v>1625</v>
      </c>
      <c r="B1654" s="22">
        <f t="shared" si="106"/>
        <v>309</v>
      </c>
      <c r="C1654" s="2" t="s">
        <v>270</v>
      </c>
      <c r="D1654" s="2" t="s">
        <v>1323</v>
      </c>
      <c r="E1654" s="173" t="s">
        <v>1394</v>
      </c>
      <c r="F1654" s="24">
        <v>5775306.3100000005</v>
      </c>
      <c r="G1654" s="26">
        <v>0</v>
      </c>
      <c r="H1654" s="26">
        <v>0</v>
      </c>
      <c r="I1654" s="26">
        <v>0</v>
      </c>
      <c r="J1654" s="26">
        <v>0</v>
      </c>
      <c r="K1654" s="26">
        <v>0</v>
      </c>
      <c r="L1654" s="26"/>
      <c r="M1654" s="26">
        <v>0</v>
      </c>
      <c r="N1654" s="26">
        <v>0</v>
      </c>
      <c r="O1654" s="26">
        <v>1176082.3137671999</v>
      </c>
      <c r="P1654" s="26">
        <v>0</v>
      </c>
      <c r="Q1654" s="26">
        <v>2007041.3344610999</v>
      </c>
      <c r="R1654" s="26">
        <v>1859970.06495552</v>
      </c>
      <c r="S1654" s="26">
        <v>564177.28820000007</v>
      </c>
      <c r="T1654" s="1">
        <v>57753.063099999999</v>
      </c>
      <c r="U1654" s="112">
        <v>110282.24551617999</v>
      </c>
      <c r="V1654" s="172"/>
    </row>
    <row r="1655" spans="1:22" ht="15" customHeight="1" x14ac:dyDescent="0.25">
      <c r="A1655" s="4">
        <f t="shared" si="106"/>
        <v>1626</v>
      </c>
      <c r="B1655" s="22">
        <f t="shared" si="106"/>
        <v>310</v>
      </c>
      <c r="C1655" s="2" t="s">
        <v>270</v>
      </c>
      <c r="D1655" s="2" t="s">
        <v>1324</v>
      </c>
      <c r="E1655" s="173" t="s">
        <v>1394</v>
      </c>
      <c r="F1655" s="24">
        <v>3021042.47</v>
      </c>
      <c r="G1655" s="26">
        <v>0</v>
      </c>
      <c r="H1655" s="26">
        <v>0</v>
      </c>
      <c r="I1655" s="26">
        <v>0</v>
      </c>
      <c r="J1655" s="26">
        <v>0</v>
      </c>
      <c r="K1655" s="26">
        <v>0</v>
      </c>
      <c r="L1655" s="26"/>
      <c r="M1655" s="26">
        <v>0</v>
      </c>
      <c r="N1655" s="26">
        <v>0</v>
      </c>
      <c r="O1655" s="26">
        <v>0</v>
      </c>
      <c r="P1655" s="26">
        <v>0</v>
      </c>
      <c r="Q1655" s="26">
        <v>0</v>
      </c>
      <c r="R1655" s="26">
        <v>2631189.0234163804</v>
      </c>
      <c r="S1655" s="26">
        <v>302104.24700000003</v>
      </c>
      <c r="T1655" s="1">
        <v>30210.424700000003</v>
      </c>
      <c r="U1655" s="112">
        <v>57538.774883620012</v>
      </c>
      <c r="V1655" s="172"/>
    </row>
    <row r="1656" spans="1:22" ht="15" customHeight="1" x14ac:dyDescent="0.25">
      <c r="A1656" s="4">
        <f t="shared" si="106"/>
        <v>1627</v>
      </c>
      <c r="B1656" s="22">
        <f t="shared" si="106"/>
        <v>311</v>
      </c>
      <c r="C1656" s="2" t="s">
        <v>270</v>
      </c>
      <c r="D1656" s="2" t="s">
        <v>1325</v>
      </c>
      <c r="E1656" s="173" t="s">
        <v>1394</v>
      </c>
      <c r="F1656" s="24">
        <v>5600159.7600000007</v>
      </c>
      <c r="G1656" s="26">
        <v>0</v>
      </c>
      <c r="H1656" s="26">
        <v>0</v>
      </c>
      <c r="I1656" s="26">
        <v>0</v>
      </c>
      <c r="J1656" s="26">
        <v>0</v>
      </c>
      <c r="K1656" s="26">
        <v>0</v>
      </c>
      <c r="L1656" s="26"/>
      <c r="M1656" s="26">
        <v>0</v>
      </c>
      <c r="N1656" s="26">
        <v>0</v>
      </c>
      <c r="O1656" s="26">
        <v>1140415.4968164002</v>
      </c>
      <c r="P1656" s="26">
        <v>0</v>
      </c>
      <c r="Q1656" s="26">
        <v>1946174.20030824</v>
      </c>
      <c r="R1656" s="26">
        <v>1803563.1297843601</v>
      </c>
      <c r="S1656" s="26">
        <v>547067.59740000009</v>
      </c>
      <c r="T1656" s="1">
        <v>56001.597600000001</v>
      </c>
      <c r="U1656" s="112">
        <v>106937.73809100001</v>
      </c>
      <c r="V1656" s="172"/>
    </row>
    <row r="1657" spans="1:22" ht="15" customHeight="1" x14ac:dyDescent="0.25">
      <c r="A1657" s="4">
        <f t="shared" si="106"/>
        <v>1628</v>
      </c>
      <c r="B1657" s="22">
        <f t="shared" si="106"/>
        <v>312</v>
      </c>
      <c r="C1657" s="2" t="s">
        <v>270</v>
      </c>
      <c r="D1657" s="2" t="s">
        <v>1326</v>
      </c>
      <c r="E1657" s="173" t="s">
        <v>1394</v>
      </c>
      <c r="F1657" s="24">
        <v>2028916.71</v>
      </c>
      <c r="G1657" s="26">
        <v>0</v>
      </c>
      <c r="H1657" s="26">
        <v>0</v>
      </c>
      <c r="I1657" s="26">
        <v>0</v>
      </c>
      <c r="J1657" s="26">
        <v>0</v>
      </c>
      <c r="K1657" s="26">
        <v>0</v>
      </c>
      <c r="L1657" s="26"/>
      <c r="M1657" s="26">
        <v>0</v>
      </c>
      <c r="N1657" s="26">
        <v>0</v>
      </c>
      <c r="O1657" s="26">
        <v>0</v>
      </c>
      <c r="P1657" s="26">
        <v>0</v>
      </c>
      <c r="Q1657" s="26">
        <v>0</v>
      </c>
      <c r="R1657" s="26">
        <v>1767093.12424134</v>
      </c>
      <c r="S1657" s="26">
        <v>202891.671</v>
      </c>
      <c r="T1657" s="1">
        <v>20289.167099999999</v>
      </c>
      <c r="U1657" s="112">
        <v>38642.747658660002</v>
      </c>
      <c r="V1657" s="172"/>
    </row>
    <row r="1658" spans="1:22" ht="15" customHeight="1" x14ac:dyDescent="0.25">
      <c r="A1658" s="4">
        <f t="shared" si="106"/>
        <v>1629</v>
      </c>
      <c r="B1658" s="22">
        <f t="shared" si="106"/>
        <v>313</v>
      </c>
      <c r="C1658" s="2" t="s">
        <v>270</v>
      </c>
      <c r="D1658" s="2" t="s">
        <v>1327</v>
      </c>
      <c r="E1658" s="173" t="s">
        <v>1394</v>
      </c>
      <c r="F1658" s="24">
        <v>5598649.8799999999</v>
      </c>
      <c r="G1658" s="26">
        <v>0</v>
      </c>
      <c r="H1658" s="26">
        <v>0</v>
      </c>
      <c r="I1658" s="26">
        <v>0</v>
      </c>
      <c r="J1658" s="26">
        <v>0</v>
      </c>
      <c r="K1658" s="26">
        <v>0</v>
      </c>
      <c r="L1658" s="26"/>
      <c r="M1658" s="26">
        <v>0</v>
      </c>
      <c r="N1658" s="26">
        <v>0</v>
      </c>
      <c r="O1658" s="26">
        <v>1140108.0304824</v>
      </c>
      <c r="P1658" s="26">
        <v>0</v>
      </c>
      <c r="Q1658" s="26">
        <v>1945649.4853614001</v>
      </c>
      <c r="R1658" s="26">
        <v>1803076.85874708</v>
      </c>
      <c r="S1658" s="26">
        <v>546920.10040000011</v>
      </c>
      <c r="T1658" s="1">
        <v>55986.498800000008</v>
      </c>
      <c r="U1658" s="112">
        <v>106908.90620912002</v>
      </c>
      <c r="V1658" s="172"/>
    </row>
    <row r="1659" spans="1:22" ht="15" customHeight="1" x14ac:dyDescent="0.25">
      <c r="A1659" s="4">
        <f t="shared" si="106"/>
        <v>1630</v>
      </c>
      <c r="B1659" s="22">
        <f t="shared" si="106"/>
        <v>314</v>
      </c>
      <c r="C1659" s="2" t="s">
        <v>270</v>
      </c>
      <c r="D1659" s="2" t="s">
        <v>1328</v>
      </c>
      <c r="E1659" s="173" t="s">
        <v>1394</v>
      </c>
      <c r="F1659" s="24">
        <v>6177655.1899999995</v>
      </c>
      <c r="G1659" s="26">
        <v>0</v>
      </c>
      <c r="H1659" s="26">
        <v>0</v>
      </c>
      <c r="I1659" s="26">
        <v>0</v>
      </c>
      <c r="J1659" s="26">
        <v>0</v>
      </c>
      <c r="K1659" s="26">
        <v>0</v>
      </c>
      <c r="L1659" s="26"/>
      <c r="M1659" s="26">
        <v>0</v>
      </c>
      <c r="N1659" s="26">
        <v>0</v>
      </c>
      <c r="O1659" s="26">
        <v>0</v>
      </c>
      <c r="P1659" s="26">
        <v>0</v>
      </c>
      <c r="Q1659" s="26">
        <v>2792542.2140330398</v>
      </c>
      <c r="R1659" s="26">
        <v>2587911.2843182199</v>
      </c>
      <c r="S1659" s="26">
        <v>617765.51900000009</v>
      </c>
      <c r="T1659" s="1">
        <v>61776.551899999999</v>
      </c>
      <c r="U1659" s="112">
        <v>117659.62074873998</v>
      </c>
      <c r="V1659" s="172"/>
    </row>
    <row r="1660" spans="1:22" ht="15" customHeight="1" x14ac:dyDescent="0.25">
      <c r="A1660" s="4">
        <f t="shared" si="106"/>
        <v>1631</v>
      </c>
      <c r="B1660" s="22">
        <f t="shared" si="106"/>
        <v>315</v>
      </c>
      <c r="C1660" s="2" t="s">
        <v>270</v>
      </c>
      <c r="D1660" s="2" t="s">
        <v>1329</v>
      </c>
      <c r="E1660" s="173" t="s">
        <v>1394</v>
      </c>
      <c r="F1660" s="24">
        <v>2136671.5099999998</v>
      </c>
      <c r="G1660" s="26">
        <v>0</v>
      </c>
      <c r="H1660" s="26">
        <v>0</v>
      </c>
      <c r="I1660" s="26">
        <v>0</v>
      </c>
      <c r="J1660" s="26">
        <v>0</v>
      </c>
      <c r="K1660" s="26">
        <v>0</v>
      </c>
      <c r="L1660" s="26"/>
      <c r="M1660" s="26">
        <v>0</v>
      </c>
      <c r="N1660" s="26">
        <v>0</v>
      </c>
      <c r="O1660" s="26">
        <v>0</v>
      </c>
      <c r="P1660" s="26">
        <v>0</v>
      </c>
      <c r="Q1660" s="26">
        <v>0</v>
      </c>
      <c r="R1660" s="26">
        <v>1860942.5983205398</v>
      </c>
      <c r="S1660" s="26">
        <v>213667.15099999998</v>
      </c>
      <c r="T1660" s="1">
        <v>21366.715099999998</v>
      </c>
      <c r="U1660" s="112">
        <v>40695.045579459998</v>
      </c>
      <c r="V1660" s="172"/>
    </row>
    <row r="1661" spans="1:22" ht="15" customHeight="1" x14ac:dyDescent="0.25">
      <c r="A1661" s="4">
        <f t="shared" si="106"/>
        <v>1632</v>
      </c>
      <c r="B1661" s="22">
        <f t="shared" si="106"/>
        <v>316</v>
      </c>
      <c r="C1661" s="2" t="s">
        <v>270</v>
      </c>
      <c r="D1661" s="2" t="s">
        <v>1330</v>
      </c>
      <c r="E1661" s="173" t="s">
        <v>1394</v>
      </c>
      <c r="F1661" s="24">
        <v>4298357.2400000012</v>
      </c>
      <c r="G1661" s="26">
        <v>0</v>
      </c>
      <c r="H1661" s="26">
        <v>0</v>
      </c>
      <c r="I1661" s="26">
        <v>0</v>
      </c>
      <c r="J1661" s="26">
        <v>0</v>
      </c>
      <c r="K1661" s="26">
        <v>0</v>
      </c>
      <c r="L1661" s="26"/>
      <c r="M1661" s="26">
        <v>0</v>
      </c>
      <c r="N1661" s="26">
        <v>0</v>
      </c>
      <c r="O1661" s="26">
        <v>0</v>
      </c>
      <c r="P1661" s="26">
        <v>0</v>
      </c>
      <c r="Q1661" s="26">
        <v>1943025.9019176601</v>
      </c>
      <c r="R1661" s="26">
        <v>1800645.5296893001</v>
      </c>
      <c r="S1661" s="26">
        <v>429835.72400000005</v>
      </c>
      <c r="T1661" s="1">
        <v>42983.572400000005</v>
      </c>
      <c r="U1661" s="112">
        <v>81866.511993040011</v>
      </c>
      <c r="V1661" s="172"/>
    </row>
    <row r="1662" spans="1:22" ht="15" customHeight="1" x14ac:dyDescent="0.25">
      <c r="A1662" s="4">
        <f t="shared" si="106"/>
        <v>1633</v>
      </c>
      <c r="B1662" s="22">
        <f t="shared" si="106"/>
        <v>317</v>
      </c>
      <c r="C1662" s="2" t="s">
        <v>270</v>
      </c>
      <c r="D1662" s="2" t="s">
        <v>1354</v>
      </c>
      <c r="E1662" s="173" t="s">
        <v>1394</v>
      </c>
      <c r="F1662" s="24">
        <v>3255017.15</v>
      </c>
      <c r="G1662" s="26">
        <v>1399356.7317529798</v>
      </c>
      <c r="H1662" s="26">
        <v>500315.57987837994</v>
      </c>
      <c r="I1662" s="26">
        <v>192953.53557395999</v>
      </c>
      <c r="J1662" s="26">
        <v>747039.92054915999</v>
      </c>
      <c r="K1662" s="26">
        <v>0</v>
      </c>
      <c r="L1662" s="26"/>
      <c r="M1662" s="26">
        <v>0</v>
      </c>
      <c r="N1662" s="26">
        <v>0</v>
      </c>
      <c r="O1662" s="26">
        <v>0</v>
      </c>
      <c r="P1662" s="26">
        <v>0</v>
      </c>
      <c r="Q1662" s="26">
        <v>0</v>
      </c>
      <c r="R1662" s="26">
        <v>0</v>
      </c>
      <c r="S1662" s="26">
        <v>320703.47169999999</v>
      </c>
      <c r="T1662" s="1">
        <v>32550.171500000004</v>
      </c>
      <c r="U1662" s="112">
        <v>62097.739045520007</v>
      </c>
      <c r="V1662" s="172"/>
    </row>
    <row r="1663" spans="1:22" ht="15" customHeight="1" x14ac:dyDescent="0.25">
      <c r="A1663" s="4">
        <f t="shared" si="106"/>
        <v>1634</v>
      </c>
      <c r="B1663" s="22">
        <f t="shared" si="106"/>
        <v>318</v>
      </c>
      <c r="C1663" s="2" t="s">
        <v>270</v>
      </c>
      <c r="D1663" s="2" t="s">
        <v>1355</v>
      </c>
      <c r="E1663" s="173" t="s">
        <v>1394</v>
      </c>
      <c r="F1663" s="24">
        <v>3382917.9600000004</v>
      </c>
      <c r="G1663" s="26">
        <v>1454342.2685282403</v>
      </c>
      <c r="H1663" s="26">
        <v>519974.70130914007</v>
      </c>
      <c r="I1663" s="26">
        <v>200535.33820614</v>
      </c>
      <c r="J1663" s="26">
        <v>776393.68653840001</v>
      </c>
      <c r="K1663" s="26">
        <v>0</v>
      </c>
      <c r="L1663" s="26"/>
      <c r="M1663" s="26">
        <v>0</v>
      </c>
      <c r="N1663" s="26">
        <v>0</v>
      </c>
      <c r="O1663" s="26">
        <v>0</v>
      </c>
      <c r="P1663" s="26">
        <v>0</v>
      </c>
      <c r="Q1663" s="26">
        <v>0</v>
      </c>
      <c r="R1663" s="26">
        <v>0</v>
      </c>
      <c r="S1663" s="26">
        <v>333305.01319999999</v>
      </c>
      <c r="T1663" s="1">
        <v>33829.179600000003</v>
      </c>
      <c r="U1663" s="112">
        <v>64537.772618080002</v>
      </c>
      <c r="V1663" s="172"/>
    </row>
    <row r="1664" spans="1:22" ht="15" customHeight="1" x14ac:dyDescent="0.25">
      <c r="A1664" s="4">
        <f t="shared" si="106"/>
        <v>1635</v>
      </c>
      <c r="B1664" s="22">
        <f t="shared" si="106"/>
        <v>319</v>
      </c>
      <c r="C1664" s="2" t="s">
        <v>1201</v>
      </c>
      <c r="D1664" s="2" t="s">
        <v>1202</v>
      </c>
      <c r="E1664" s="173" t="s">
        <v>1394</v>
      </c>
      <c r="F1664" s="24">
        <v>15387264.120000001</v>
      </c>
      <c r="G1664" s="26">
        <v>2056469.3797200001</v>
      </c>
      <c r="H1664" s="26">
        <v>0</v>
      </c>
      <c r="I1664" s="26">
        <v>276319.19876399997</v>
      </c>
      <c r="J1664" s="26">
        <v>1153355.1488339999</v>
      </c>
      <c r="K1664" s="26">
        <v>0</v>
      </c>
      <c r="L1664" s="26"/>
      <c r="M1664" s="26">
        <v>380425.61235000001</v>
      </c>
      <c r="N1664" s="26">
        <v>0</v>
      </c>
      <c r="O1664" s="26">
        <v>2516554.74462</v>
      </c>
      <c r="P1664" s="26">
        <v>0</v>
      </c>
      <c r="Q1664" s="26">
        <v>4383795.5500079989</v>
      </c>
      <c r="R1664" s="26">
        <v>4053022.3303920003</v>
      </c>
      <c r="S1664" s="26">
        <v>188619.73</v>
      </c>
      <c r="T1664" s="1">
        <v>54620.31</v>
      </c>
      <c r="U1664" s="112">
        <v>324082.11531200004</v>
      </c>
      <c r="V1664" s="172"/>
    </row>
    <row r="1665" spans="1:22" ht="15" customHeight="1" x14ac:dyDescent="0.25">
      <c r="A1665" s="4">
        <f t="shared" ref="A1665:B1680" si="107">A1664+1</f>
        <v>1636</v>
      </c>
      <c r="B1665" s="22">
        <f t="shared" si="107"/>
        <v>320</v>
      </c>
      <c r="C1665" s="2" t="s">
        <v>1201</v>
      </c>
      <c r="D1665" s="2" t="s">
        <v>1203</v>
      </c>
      <c r="E1665" s="173" t="s">
        <v>1394</v>
      </c>
      <c r="F1665" s="24">
        <v>14295570.209999997</v>
      </c>
      <c r="G1665" s="26">
        <v>2071658.2988219995</v>
      </c>
      <c r="H1665" s="26">
        <v>0</v>
      </c>
      <c r="I1665" s="26">
        <v>277054.11757800006</v>
      </c>
      <c r="J1665" s="26">
        <v>0</v>
      </c>
      <c r="K1665" s="26">
        <v>0</v>
      </c>
      <c r="L1665" s="26"/>
      <c r="M1665" s="26">
        <v>383476.67185800005</v>
      </c>
      <c r="N1665" s="26">
        <v>0</v>
      </c>
      <c r="O1665" s="26">
        <v>2535143.5745580001</v>
      </c>
      <c r="P1665" s="26">
        <v>0</v>
      </c>
      <c r="Q1665" s="26">
        <v>4417301.1993180001</v>
      </c>
      <c r="R1665" s="26">
        <v>4085516.1758040003</v>
      </c>
      <c r="S1665" s="26">
        <v>171623.04000000001</v>
      </c>
      <c r="T1665" s="1">
        <v>52671.839999999997</v>
      </c>
      <c r="U1665" s="112">
        <v>301125.29206200008</v>
      </c>
      <c r="V1665" s="172"/>
    </row>
    <row r="1666" spans="1:22" ht="15" customHeight="1" x14ac:dyDescent="0.25">
      <c r="A1666" s="4">
        <f t="shared" si="107"/>
        <v>1637</v>
      </c>
      <c r="B1666" s="22">
        <f t="shared" si="107"/>
        <v>321</v>
      </c>
      <c r="C1666" s="2" t="s">
        <v>1201</v>
      </c>
      <c r="D1666" s="2" t="s">
        <v>1204</v>
      </c>
      <c r="E1666" s="173" t="s">
        <v>1394</v>
      </c>
      <c r="F1666" s="24">
        <v>16468394.359999999</v>
      </c>
      <c r="G1666" s="26">
        <v>2203076.4402359999</v>
      </c>
      <c r="H1666" s="26">
        <v>0</v>
      </c>
      <c r="I1666" s="26">
        <v>296800.69981799996</v>
      </c>
      <c r="J1666" s="26">
        <v>1236198.29697</v>
      </c>
      <c r="K1666" s="26">
        <v>0</v>
      </c>
      <c r="L1666" s="26"/>
      <c r="M1666" s="26">
        <v>407167.27632</v>
      </c>
      <c r="N1666" s="26">
        <v>0</v>
      </c>
      <c r="O1666" s="26">
        <v>2697723.050694</v>
      </c>
      <c r="P1666" s="26">
        <v>0</v>
      </c>
      <c r="Q1666" s="26">
        <v>4696089.2101619998</v>
      </c>
      <c r="R1666" s="26">
        <v>4342200.470160001</v>
      </c>
      <c r="S1666" s="26">
        <v>187109.54</v>
      </c>
      <c r="T1666" s="1">
        <v>54782.22</v>
      </c>
      <c r="U1666" s="112">
        <v>347247.15564000001</v>
      </c>
      <c r="V1666" s="172"/>
    </row>
    <row r="1667" spans="1:22" ht="15" customHeight="1" x14ac:dyDescent="0.25">
      <c r="A1667" s="4">
        <f t="shared" si="107"/>
        <v>1638</v>
      </c>
      <c r="B1667" s="22">
        <f t="shared" si="107"/>
        <v>322</v>
      </c>
      <c r="C1667" s="2" t="s">
        <v>1201</v>
      </c>
      <c r="D1667" s="2" t="s">
        <v>1205</v>
      </c>
      <c r="E1667" s="173" t="s">
        <v>1394</v>
      </c>
      <c r="F1667" s="24">
        <v>13579975.01</v>
      </c>
      <c r="G1667" s="26">
        <v>1966565.7108720001</v>
      </c>
      <c r="H1667" s="26">
        <v>0</v>
      </c>
      <c r="I1667" s="26">
        <v>262394.581932</v>
      </c>
      <c r="J1667" s="26">
        <v>0</v>
      </c>
      <c r="K1667" s="26">
        <v>0</v>
      </c>
      <c r="L1667" s="26"/>
      <c r="M1667" s="26">
        <v>364272.928824</v>
      </c>
      <c r="N1667" s="26">
        <v>0</v>
      </c>
      <c r="O1667" s="26">
        <v>2406695.4939300003</v>
      </c>
      <c r="P1667" s="26">
        <v>0</v>
      </c>
      <c r="Q1667" s="26">
        <v>4194807.2513339994</v>
      </c>
      <c r="R1667" s="26">
        <v>3879048.9459539996</v>
      </c>
      <c r="S1667" s="26">
        <v>167625.99</v>
      </c>
      <c r="T1667" s="1">
        <v>52666.91</v>
      </c>
      <c r="U1667" s="112">
        <v>285897.19715399999</v>
      </c>
      <c r="V1667" s="172"/>
    </row>
    <row r="1668" spans="1:22" ht="15" customHeight="1" x14ac:dyDescent="0.25">
      <c r="A1668" s="4">
        <f t="shared" si="107"/>
        <v>1639</v>
      </c>
      <c r="B1668" s="22">
        <f t="shared" si="107"/>
        <v>323</v>
      </c>
      <c r="C1668" s="2" t="s">
        <v>1201</v>
      </c>
      <c r="D1668" s="2" t="s">
        <v>1206</v>
      </c>
      <c r="E1668" s="173" t="s">
        <v>1394</v>
      </c>
      <c r="F1668" s="24">
        <v>16187656.560000001</v>
      </c>
      <c r="G1668" s="26">
        <v>2165112.5241899993</v>
      </c>
      <c r="H1668" s="26">
        <v>0</v>
      </c>
      <c r="I1668" s="26">
        <v>291611.04701400007</v>
      </c>
      <c r="J1668" s="26">
        <v>1214781.6163979999</v>
      </c>
      <c r="K1668" s="26">
        <v>0</v>
      </c>
      <c r="L1668" s="26"/>
      <c r="M1668" s="26">
        <v>400227.60292199999</v>
      </c>
      <c r="N1668" s="26">
        <v>0</v>
      </c>
      <c r="O1668" s="26">
        <v>2651423.4883500002</v>
      </c>
      <c r="P1668" s="26">
        <v>0</v>
      </c>
      <c r="Q1668" s="26">
        <v>4615812.646032</v>
      </c>
      <c r="R1668" s="26">
        <v>4267776.1101779994</v>
      </c>
      <c r="S1668" s="26">
        <v>185132.22</v>
      </c>
      <c r="T1668" s="1">
        <v>54491.4</v>
      </c>
      <c r="U1668" s="112">
        <v>341287.90491599997</v>
      </c>
      <c r="V1668" s="172"/>
    </row>
    <row r="1669" spans="1:22" ht="15" customHeight="1" x14ac:dyDescent="0.25">
      <c r="A1669" s="4">
        <f t="shared" si="107"/>
        <v>1640</v>
      </c>
      <c r="B1669" s="22">
        <f t="shared" si="107"/>
        <v>324</v>
      </c>
      <c r="C1669" s="2" t="s">
        <v>1201</v>
      </c>
      <c r="D1669" s="2" t="s">
        <v>1207</v>
      </c>
      <c r="E1669" s="173" t="s">
        <v>1394</v>
      </c>
      <c r="F1669" s="24">
        <v>13741002.029999999</v>
      </c>
      <c r="G1669" s="26">
        <v>2090799.4016700003</v>
      </c>
      <c r="H1669" s="26">
        <v>0</v>
      </c>
      <c r="I1669" s="26">
        <v>0</v>
      </c>
      <c r="J1669" s="26">
        <v>0</v>
      </c>
      <c r="K1669" s="26">
        <v>0</v>
      </c>
      <c r="L1669" s="26"/>
      <c r="M1669" s="26">
        <v>0</v>
      </c>
      <c r="N1669" s="26">
        <v>0</v>
      </c>
      <c r="O1669" s="26">
        <v>2558930.1013919995</v>
      </c>
      <c r="P1669" s="26">
        <v>0</v>
      </c>
      <c r="Q1669" s="26">
        <v>4460411.651052</v>
      </c>
      <c r="R1669" s="26">
        <v>4127821.3669559998</v>
      </c>
      <c r="S1669" s="26">
        <v>160796.78</v>
      </c>
      <c r="T1669" s="1">
        <v>52755.3</v>
      </c>
      <c r="U1669" s="112">
        <v>289487.42893000005</v>
      </c>
      <c r="V1669" s="172"/>
    </row>
    <row r="1670" spans="1:22" ht="15" customHeight="1" x14ac:dyDescent="0.25">
      <c r="A1670" s="4">
        <f t="shared" si="107"/>
        <v>1641</v>
      </c>
      <c r="B1670" s="22">
        <f t="shared" si="107"/>
        <v>325</v>
      </c>
      <c r="C1670" s="2" t="s">
        <v>1201</v>
      </c>
      <c r="D1670" s="2" t="s">
        <v>1208</v>
      </c>
      <c r="E1670" s="173" t="s">
        <v>1394</v>
      </c>
      <c r="F1670" s="24">
        <v>14790716.589999998</v>
      </c>
      <c r="G1670" s="26">
        <v>2144554.8586980002</v>
      </c>
      <c r="H1670" s="26">
        <v>0</v>
      </c>
      <c r="I1670" s="26">
        <v>287342.33509800001</v>
      </c>
      <c r="J1670" s="26">
        <v>0</v>
      </c>
      <c r="K1670" s="26">
        <v>0</v>
      </c>
      <c r="L1670" s="26"/>
      <c r="M1670" s="26">
        <v>396757.77111600002</v>
      </c>
      <c r="N1670" s="26">
        <v>0</v>
      </c>
      <c r="O1670" s="26">
        <v>2625863.1120119998</v>
      </c>
      <c r="P1670" s="26">
        <v>0</v>
      </c>
      <c r="Q1670" s="26">
        <v>4573196.4655860001</v>
      </c>
      <c r="R1670" s="26">
        <v>4229642.8278299998</v>
      </c>
      <c r="S1670" s="26">
        <v>168542.79</v>
      </c>
      <c r="T1670" s="1">
        <v>53036.9</v>
      </c>
      <c r="U1670" s="112">
        <v>311779.52966</v>
      </c>
      <c r="V1670" s="172"/>
    </row>
    <row r="1671" spans="1:22" ht="15" customHeight="1" x14ac:dyDescent="0.25">
      <c r="A1671" s="4">
        <f t="shared" si="107"/>
        <v>1642</v>
      </c>
      <c r="B1671" s="22">
        <f t="shared" si="107"/>
        <v>326</v>
      </c>
      <c r="C1671" s="2" t="s">
        <v>1201</v>
      </c>
      <c r="D1671" s="2" t="s">
        <v>1209</v>
      </c>
      <c r="E1671" s="173" t="s">
        <v>1394</v>
      </c>
      <c r="F1671" s="24">
        <v>13836855.970000001</v>
      </c>
      <c r="G1671" s="26">
        <v>2106625.1936519993</v>
      </c>
      <c r="H1671" s="26">
        <v>0</v>
      </c>
      <c r="I1671" s="26">
        <v>0</v>
      </c>
      <c r="J1671" s="26">
        <v>0</v>
      </c>
      <c r="K1671" s="26">
        <v>0</v>
      </c>
      <c r="L1671" s="26"/>
      <c r="M1671" s="26">
        <v>0</v>
      </c>
      <c r="N1671" s="26">
        <v>0</v>
      </c>
      <c r="O1671" s="26">
        <v>2579108.1483720005</v>
      </c>
      <c r="P1671" s="26">
        <v>0</v>
      </c>
      <c r="Q1671" s="26">
        <v>4494721.9248540001</v>
      </c>
      <c r="R1671" s="26">
        <v>4159522.95738</v>
      </c>
      <c r="S1671" s="26">
        <v>158438.01999999999</v>
      </c>
      <c r="T1671" s="1">
        <v>46721.42</v>
      </c>
      <c r="U1671" s="112">
        <v>291718.305742</v>
      </c>
      <c r="V1671" s="172"/>
    </row>
    <row r="1672" spans="1:22" ht="15" customHeight="1" x14ac:dyDescent="0.25">
      <c r="A1672" s="4">
        <f t="shared" si="107"/>
        <v>1643</v>
      </c>
      <c r="B1672" s="22">
        <f t="shared" si="107"/>
        <v>327</v>
      </c>
      <c r="C1672" s="2" t="s">
        <v>1201</v>
      </c>
      <c r="D1672" s="2" t="s">
        <v>1210</v>
      </c>
      <c r="E1672" s="173" t="s">
        <v>1394</v>
      </c>
      <c r="F1672" s="24">
        <v>15389664.640000002</v>
      </c>
      <c r="G1672" s="26">
        <v>2056755.1407059999</v>
      </c>
      <c r="H1672" s="26">
        <v>0</v>
      </c>
      <c r="I1672" s="26">
        <v>276331.83248999994</v>
      </c>
      <c r="J1672" s="26">
        <v>1153498.259298</v>
      </c>
      <c r="K1672" s="26">
        <v>0</v>
      </c>
      <c r="L1672" s="26"/>
      <c r="M1672" s="26">
        <v>380485.43416800001</v>
      </c>
      <c r="N1672" s="26">
        <v>0</v>
      </c>
      <c r="O1672" s="26">
        <v>2516590.9430339998</v>
      </c>
      <c r="P1672" s="26">
        <v>0</v>
      </c>
      <c r="Q1672" s="26">
        <v>4384098.7594320001</v>
      </c>
      <c r="R1672" s="26">
        <v>4053309.7158540003</v>
      </c>
      <c r="S1672" s="26">
        <v>189807.06</v>
      </c>
      <c r="T1672" s="1">
        <v>54680.71</v>
      </c>
      <c r="U1672" s="112">
        <v>324106.785018</v>
      </c>
      <c r="V1672" s="172"/>
    </row>
    <row r="1673" spans="1:22" ht="15" customHeight="1" x14ac:dyDescent="0.25">
      <c r="A1673" s="4">
        <f t="shared" si="107"/>
        <v>1644</v>
      </c>
      <c r="B1673" s="22">
        <f t="shared" si="107"/>
        <v>328</v>
      </c>
      <c r="C1673" s="2" t="s">
        <v>1201</v>
      </c>
      <c r="D1673" s="2" t="s">
        <v>1211</v>
      </c>
      <c r="E1673" s="173" t="s">
        <v>1394</v>
      </c>
      <c r="F1673" s="24">
        <v>14237509.91</v>
      </c>
      <c r="G1673" s="26">
        <v>1990526.242572</v>
      </c>
      <c r="H1673" s="26">
        <v>0</v>
      </c>
      <c r="I1673" s="26">
        <v>0</v>
      </c>
      <c r="J1673" s="26">
        <v>1115371.132344</v>
      </c>
      <c r="K1673" s="26">
        <v>0</v>
      </c>
      <c r="L1673" s="26"/>
      <c r="M1673" s="26">
        <v>0</v>
      </c>
      <c r="N1673" s="26">
        <v>0</v>
      </c>
      <c r="O1673" s="26">
        <v>2436045.058398</v>
      </c>
      <c r="P1673" s="26">
        <v>0</v>
      </c>
      <c r="Q1673" s="26">
        <v>4246084.8833759995</v>
      </c>
      <c r="R1673" s="26">
        <v>3926824.64811</v>
      </c>
      <c r="S1673" s="26">
        <v>176478.72</v>
      </c>
      <c r="T1673" s="1">
        <v>46263.19</v>
      </c>
      <c r="U1673" s="112">
        <v>299916.03519999998</v>
      </c>
      <c r="V1673" s="172"/>
    </row>
    <row r="1674" spans="1:22" ht="15" customHeight="1" x14ac:dyDescent="0.25">
      <c r="A1674" s="4">
        <f t="shared" si="107"/>
        <v>1645</v>
      </c>
      <c r="B1674" s="22">
        <f t="shared" si="107"/>
        <v>329</v>
      </c>
      <c r="C1674" s="2" t="s">
        <v>1201</v>
      </c>
      <c r="D1674" s="2" t="s">
        <v>1212</v>
      </c>
      <c r="E1674" s="173" t="s">
        <v>1394</v>
      </c>
      <c r="F1674" s="24">
        <v>10876661.999999998</v>
      </c>
      <c r="G1674" s="26">
        <v>1570240.0405860001</v>
      </c>
      <c r="H1674" s="26">
        <v>0</v>
      </c>
      <c r="I1674" s="26">
        <v>207117.54869399997</v>
      </c>
      <c r="J1674" s="26">
        <v>0</v>
      </c>
      <c r="K1674" s="26">
        <v>0</v>
      </c>
      <c r="L1674" s="26"/>
      <c r="M1674" s="26">
        <v>291884.97672599996</v>
      </c>
      <c r="N1674" s="26">
        <v>0</v>
      </c>
      <c r="O1674" s="26">
        <v>1920920.3817720001</v>
      </c>
      <c r="P1674" s="26">
        <v>0</v>
      </c>
      <c r="Q1674" s="26">
        <v>3354415.2327000001</v>
      </c>
      <c r="R1674" s="26">
        <v>3099869.6099279998</v>
      </c>
      <c r="S1674" s="26">
        <v>157387.19</v>
      </c>
      <c r="T1674" s="1">
        <v>46428.1</v>
      </c>
      <c r="U1674" s="112">
        <v>228398.91959400001</v>
      </c>
      <c r="V1674" s="172"/>
    </row>
    <row r="1675" spans="1:22" ht="15" customHeight="1" x14ac:dyDescent="0.25">
      <c r="A1675" s="4">
        <f t="shared" si="107"/>
        <v>1646</v>
      </c>
      <c r="B1675" s="22">
        <f t="shared" si="107"/>
        <v>330</v>
      </c>
      <c r="C1675" s="2" t="s">
        <v>1201</v>
      </c>
      <c r="D1675" s="2" t="s">
        <v>1213</v>
      </c>
      <c r="E1675" s="173" t="s">
        <v>1394</v>
      </c>
      <c r="F1675" s="24">
        <v>10377756.269999998</v>
      </c>
      <c r="G1675" s="26">
        <v>2097322.0446779993</v>
      </c>
      <c r="H1675" s="26">
        <v>0</v>
      </c>
      <c r="I1675" s="26">
        <v>0</v>
      </c>
      <c r="J1675" s="26">
        <v>1174664.9565000001</v>
      </c>
      <c r="K1675" s="26">
        <v>0</v>
      </c>
      <c r="L1675" s="26"/>
      <c r="M1675" s="26">
        <v>0</v>
      </c>
      <c r="N1675" s="26">
        <v>0</v>
      </c>
      <c r="O1675" s="26">
        <v>2566712.9952659998</v>
      </c>
      <c r="P1675" s="26">
        <v>0</v>
      </c>
      <c r="Q1675" s="26">
        <v>0</v>
      </c>
      <c r="R1675" s="26">
        <v>4140479.4405239997</v>
      </c>
      <c r="S1675" s="26">
        <v>133508.60999999999</v>
      </c>
      <c r="T1675" s="1">
        <v>46843.78</v>
      </c>
      <c r="U1675" s="112">
        <v>218224.44303200004</v>
      </c>
      <c r="V1675" s="172"/>
    </row>
    <row r="1676" spans="1:22" ht="15" customHeight="1" x14ac:dyDescent="0.25">
      <c r="A1676" s="4">
        <f t="shared" si="107"/>
        <v>1647</v>
      </c>
      <c r="B1676" s="22">
        <f t="shared" si="107"/>
        <v>331</v>
      </c>
      <c r="C1676" s="2" t="s">
        <v>1201</v>
      </c>
      <c r="D1676" s="2" t="s">
        <v>1214</v>
      </c>
      <c r="E1676" s="173" t="s">
        <v>1394</v>
      </c>
      <c r="F1676" s="24">
        <v>23698208.640000004</v>
      </c>
      <c r="G1676" s="26">
        <v>3446013.9346079999</v>
      </c>
      <c r="H1676" s="26">
        <v>0</v>
      </c>
      <c r="I1676" s="26">
        <v>468675.32976599998</v>
      </c>
      <c r="J1676" s="26">
        <v>0</v>
      </c>
      <c r="K1676" s="26">
        <v>0</v>
      </c>
      <c r="L1676" s="26"/>
      <c r="M1676" s="26">
        <v>635638.01401799999</v>
      </c>
      <c r="N1676" s="26">
        <v>0</v>
      </c>
      <c r="O1676" s="26">
        <v>4232751.5562360007</v>
      </c>
      <c r="P1676" s="26">
        <v>0</v>
      </c>
      <c r="Q1676" s="26">
        <v>7351726.1782440003</v>
      </c>
      <c r="R1676" s="26">
        <v>6802336.1357700005</v>
      </c>
      <c r="S1676" s="26">
        <v>198505.71</v>
      </c>
      <c r="T1676" s="1">
        <v>60972.959999999999</v>
      </c>
      <c r="U1676" s="112">
        <v>501588.82135800004</v>
      </c>
      <c r="V1676" s="172"/>
    </row>
    <row r="1677" spans="1:22" ht="15" customHeight="1" x14ac:dyDescent="0.25">
      <c r="A1677" s="4">
        <f t="shared" si="107"/>
        <v>1648</v>
      </c>
      <c r="B1677" s="22">
        <f t="shared" si="107"/>
        <v>332</v>
      </c>
      <c r="C1677" s="2" t="s">
        <v>1215</v>
      </c>
      <c r="D1677" s="2" t="s">
        <v>1217</v>
      </c>
      <c r="E1677" s="173" t="s">
        <v>1394</v>
      </c>
      <c r="F1677" s="24">
        <v>4825271.97</v>
      </c>
      <c r="G1677" s="26">
        <v>0</v>
      </c>
      <c r="H1677" s="26">
        <v>0</v>
      </c>
      <c r="I1677" s="26">
        <v>0</v>
      </c>
      <c r="J1677" s="26">
        <v>0</v>
      </c>
      <c r="K1677" s="26">
        <v>0</v>
      </c>
      <c r="L1677" s="26"/>
      <c r="M1677" s="26">
        <v>0</v>
      </c>
      <c r="N1677" s="26">
        <v>0</v>
      </c>
      <c r="O1677" s="26">
        <v>0</v>
      </c>
      <c r="P1677" s="26">
        <v>0</v>
      </c>
      <c r="Q1677" s="26">
        <v>0</v>
      </c>
      <c r="R1677" s="26">
        <v>4202589.9233593801</v>
      </c>
      <c r="S1677" s="26">
        <v>482527.19699999999</v>
      </c>
      <c r="T1677" s="1">
        <v>48252.719700000001</v>
      </c>
      <c r="U1677" s="112">
        <v>91902.129940620012</v>
      </c>
      <c r="V1677" s="172"/>
    </row>
    <row r="1678" spans="1:22" ht="15" customHeight="1" x14ac:dyDescent="0.25">
      <c r="A1678" s="4">
        <f t="shared" si="107"/>
        <v>1649</v>
      </c>
      <c r="B1678" s="22">
        <f t="shared" si="107"/>
        <v>333</v>
      </c>
      <c r="C1678" s="2" t="s">
        <v>645</v>
      </c>
      <c r="D1678" s="2" t="s">
        <v>1218</v>
      </c>
      <c r="E1678" s="173" t="s">
        <v>1394</v>
      </c>
      <c r="F1678" s="24">
        <v>25846647.639999997</v>
      </c>
      <c r="G1678" s="26">
        <v>3015626.05896552</v>
      </c>
      <c r="H1678" s="26">
        <v>1381996.98965328</v>
      </c>
      <c r="I1678" s="26">
        <v>1398423.8962755599</v>
      </c>
      <c r="J1678" s="26">
        <v>910108.47884880006</v>
      </c>
      <c r="K1678" s="26">
        <v>0</v>
      </c>
      <c r="L1678" s="26"/>
      <c r="M1678" s="26">
        <v>91642.682540640002</v>
      </c>
      <c r="N1678" s="26">
        <v>0</v>
      </c>
      <c r="O1678" s="26">
        <v>7209302.2726031998</v>
      </c>
      <c r="P1678" s="26">
        <v>0</v>
      </c>
      <c r="Q1678" s="26">
        <v>3664064.3373272396</v>
      </c>
      <c r="R1678" s="26">
        <v>4963125.4813509602</v>
      </c>
      <c r="S1678" s="26">
        <v>2458924.8816</v>
      </c>
      <c r="T1678" s="1">
        <v>258466.47640000001</v>
      </c>
      <c r="U1678" s="112">
        <v>494966.08443480008</v>
      </c>
      <c r="V1678" s="172"/>
    </row>
    <row r="1679" spans="1:22" ht="15" customHeight="1" x14ac:dyDescent="0.25">
      <c r="A1679" s="4">
        <f t="shared" si="107"/>
        <v>1650</v>
      </c>
      <c r="B1679" s="22">
        <f t="shared" si="107"/>
        <v>334</v>
      </c>
      <c r="C1679" s="2" t="s">
        <v>645</v>
      </c>
      <c r="D1679" s="2" t="s">
        <v>988</v>
      </c>
      <c r="E1679" s="173" t="s">
        <v>1394</v>
      </c>
      <c r="F1679" s="24">
        <v>57503962.470000006</v>
      </c>
      <c r="G1679" s="26">
        <v>0</v>
      </c>
      <c r="H1679" s="26">
        <v>0</v>
      </c>
      <c r="I1679" s="26">
        <v>0</v>
      </c>
      <c r="J1679" s="26">
        <v>0</v>
      </c>
      <c r="K1679" s="26">
        <v>0</v>
      </c>
      <c r="L1679" s="26"/>
      <c r="M1679" s="26">
        <v>0</v>
      </c>
      <c r="N1679" s="26">
        <v>0</v>
      </c>
      <c r="O1679" s="26">
        <v>22915510.579382405</v>
      </c>
      <c r="P1679" s="26">
        <v>0</v>
      </c>
      <c r="Q1679" s="26">
        <v>11646606.274051137</v>
      </c>
      <c r="R1679" s="26">
        <v>15775806.0598782</v>
      </c>
      <c r="S1679" s="26">
        <v>5490211.5094000008</v>
      </c>
      <c r="T1679" s="1">
        <v>575039.62470000004</v>
      </c>
      <c r="U1679" s="112">
        <v>1100788.4225882599</v>
      </c>
      <c r="V1679" s="172"/>
    </row>
    <row r="1680" spans="1:22" ht="15" customHeight="1" x14ac:dyDescent="0.25">
      <c r="A1680" s="4">
        <f t="shared" si="107"/>
        <v>1651</v>
      </c>
      <c r="B1680" s="22">
        <f t="shared" si="107"/>
        <v>335</v>
      </c>
      <c r="C1680" s="2" t="s">
        <v>645</v>
      </c>
      <c r="D1680" s="2" t="s">
        <v>1219</v>
      </c>
      <c r="E1680" s="173" t="s">
        <v>1394</v>
      </c>
      <c r="F1680" s="24">
        <v>36563550.32</v>
      </c>
      <c r="G1680" s="26">
        <v>4266007.5956097599</v>
      </c>
      <c r="H1680" s="26">
        <v>1955020.1317046401</v>
      </c>
      <c r="I1680" s="26">
        <v>1978258.1947312797</v>
      </c>
      <c r="J1680" s="26">
        <v>1287470.5310543999</v>
      </c>
      <c r="K1680" s="26">
        <v>0</v>
      </c>
      <c r="L1680" s="26"/>
      <c r="M1680" s="26">
        <v>129640.86798431998</v>
      </c>
      <c r="N1680" s="26">
        <v>0</v>
      </c>
      <c r="O1680" s="26">
        <v>10198525.1661216</v>
      </c>
      <c r="P1680" s="26">
        <v>0</v>
      </c>
      <c r="Q1680" s="26">
        <v>5183310.5259751193</v>
      </c>
      <c r="R1680" s="26">
        <v>7021006.7784964805</v>
      </c>
      <c r="S1680" s="26">
        <v>3478479.1008000001</v>
      </c>
      <c r="T1680" s="1">
        <v>365635.50320000004</v>
      </c>
      <c r="U1680" s="112">
        <v>700195.92432240013</v>
      </c>
      <c r="V1680" s="172"/>
    </row>
    <row r="1681" spans="1:22" ht="15" customHeight="1" x14ac:dyDescent="0.25">
      <c r="A1681" s="4">
        <f t="shared" ref="A1681:B1696" si="108">A1680+1</f>
        <v>1652</v>
      </c>
      <c r="B1681" s="22">
        <f t="shared" si="108"/>
        <v>336</v>
      </c>
      <c r="C1681" s="2" t="s">
        <v>645</v>
      </c>
      <c r="D1681" s="2" t="s">
        <v>1220</v>
      </c>
      <c r="E1681" s="173" t="s">
        <v>1394</v>
      </c>
      <c r="F1681" s="24">
        <v>44793214.620000005</v>
      </c>
      <c r="G1681" s="26">
        <v>5226193.6294549806</v>
      </c>
      <c r="H1681" s="26">
        <v>2395052.8743401403</v>
      </c>
      <c r="I1681" s="26">
        <v>2423521.3209706801</v>
      </c>
      <c r="J1681" s="26">
        <v>1577252.29948608</v>
      </c>
      <c r="K1681" s="26">
        <v>0</v>
      </c>
      <c r="L1681" s="26"/>
      <c r="M1681" s="26">
        <v>158820.22514147998</v>
      </c>
      <c r="N1681" s="26">
        <v>0</v>
      </c>
      <c r="O1681" s="26">
        <v>12493992.5877186</v>
      </c>
      <c r="P1681" s="26">
        <v>0</v>
      </c>
      <c r="Q1681" s="26">
        <v>6349961.613361801</v>
      </c>
      <c r="R1681" s="26">
        <v>8601283.535815319</v>
      </c>
      <c r="S1681" s="26">
        <v>4261409.5060000001</v>
      </c>
      <c r="T1681" s="1">
        <v>447932.14620000008</v>
      </c>
      <c r="U1681" s="112">
        <v>857794.88151092024</v>
      </c>
      <c r="V1681" s="172"/>
    </row>
    <row r="1682" spans="1:22" ht="15" customHeight="1" x14ac:dyDescent="0.25">
      <c r="A1682" s="4">
        <f t="shared" si="108"/>
        <v>1653</v>
      </c>
      <c r="B1682" s="22">
        <f t="shared" si="108"/>
        <v>337</v>
      </c>
      <c r="C1682" s="2" t="s">
        <v>278</v>
      </c>
      <c r="D1682" s="2" t="s">
        <v>1221</v>
      </c>
      <c r="E1682" s="173" t="s">
        <v>1394</v>
      </c>
      <c r="F1682" s="24">
        <v>5851322.46</v>
      </c>
      <c r="G1682" s="26">
        <v>743420.43085800007</v>
      </c>
      <c r="H1682" s="26">
        <v>258208.42471199998</v>
      </c>
      <c r="I1682" s="26">
        <v>92641.468709999986</v>
      </c>
      <c r="J1682" s="26">
        <v>427082.88235199999</v>
      </c>
      <c r="K1682" s="26">
        <v>0</v>
      </c>
      <c r="L1682" s="26"/>
      <c r="M1682" s="26">
        <v>138264.652092</v>
      </c>
      <c r="N1682" s="26">
        <v>0</v>
      </c>
      <c r="O1682" s="26">
        <v>909205.57551599992</v>
      </c>
      <c r="P1682" s="26">
        <v>0</v>
      </c>
      <c r="Q1682" s="26">
        <v>1603675.02519</v>
      </c>
      <c r="R1682" s="26">
        <v>1553605.6999259999</v>
      </c>
      <c r="S1682" s="26"/>
      <c r="T1682" s="1"/>
      <c r="U1682" s="112">
        <v>125218.300644</v>
      </c>
      <c r="V1682" s="172"/>
    </row>
    <row r="1683" spans="1:22" ht="15" customHeight="1" x14ac:dyDescent="0.25">
      <c r="A1683" s="4">
        <f t="shared" si="108"/>
        <v>1654</v>
      </c>
      <c r="B1683" s="22">
        <f t="shared" si="108"/>
        <v>338</v>
      </c>
      <c r="C1683" s="2" t="s">
        <v>281</v>
      </c>
      <c r="D1683" s="2" t="s">
        <v>994</v>
      </c>
      <c r="E1683" s="173" t="s">
        <v>1394</v>
      </c>
      <c r="F1683" s="24">
        <v>12006150.48</v>
      </c>
      <c r="G1683" s="26">
        <v>2778320.4092007005</v>
      </c>
      <c r="H1683" s="26">
        <v>1283573.09968482</v>
      </c>
      <c r="I1683" s="26">
        <v>0</v>
      </c>
      <c r="J1683" s="26">
        <v>0</v>
      </c>
      <c r="K1683" s="26">
        <v>0</v>
      </c>
      <c r="L1683" s="26"/>
      <c r="M1683" s="26">
        <v>0</v>
      </c>
      <c r="N1683" s="26">
        <v>0</v>
      </c>
      <c r="O1683" s="26">
        <v>6528512.2887180001</v>
      </c>
      <c r="P1683" s="26">
        <v>0</v>
      </c>
      <c r="Q1683" s="26">
        <v>0</v>
      </c>
      <c r="R1683" s="26">
        <v>0</v>
      </c>
      <c r="S1683" s="26">
        <v>1064092.452</v>
      </c>
      <c r="T1683" s="1">
        <v>120061.50480000001</v>
      </c>
      <c r="U1683" s="112">
        <v>231590.72559648004</v>
      </c>
      <c r="V1683" s="172"/>
    </row>
    <row r="1684" spans="1:22" ht="15" customHeight="1" x14ac:dyDescent="0.25">
      <c r="A1684" s="4">
        <f t="shared" si="108"/>
        <v>1655</v>
      </c>
      <c r="B1684" s="22">
        <f t="shared" si="108"/>
        <v>339</v>
      </c>
      <c r="C1684" s="2" t="s">
        <v>281</v>
      </c>
      <c r="D1684" s="2" t="s">
        <v>1222</v>
      </c>
      <c r="E1684" s="173" t="s">
        <v>1394</v>
      </c>
      <c r="F1684" s="24">
        <v>3689249.02</v>
      </c>
      <c r="G1684" s="26">
        <v>1648298.3059179001</v>
      </c>
      <c r="H1684" s="26">
        <v>761507.33362662012</v>
      </c>
      <c r="I1684" s="26">
        <v>771439.24014654011</v>
      </c>
      <c r="J1684" s="26">
        <v>0</v>
      </c>
      <c r="K1684" s="26">
        <v>0</v>
      </c>
      <c r="L1684" s="26"/>
      <c r="M1684" s="26">
        <v>75038.982825239989</v>
      </c>
      <c r="N1684" s="26">
        <v>0</v>
      </c>
      <c r="O1684" s="26">
        <v>0</v>
      </c>
      <c r="P1684" s="26">
        <v>0</v>
      </c>
      <c r="Q1684" s="26">
        <v>0</v>
      </c>
      <c r="R1684" s="26">
        <v>0</v>
      </c>
      <c r="S1684" s="26">
        <v>324864.33429999999</v>
      </c>
      <c r="T1684" s="1">
        <v>36892.490199999993</v>
      </c>
      <c r="U1684" s="112">
        <v>71208.332983699991</v>
      </c>
      <c r="V1684" s="172"/>
    </row>
    <row r="1685" spans="1:22" ht="15" customHeight="1" x14ac:dyDescent="0.25">
      <c r="A1685" s="4">
        <f t="shared" si="108"/>
        <v>1656</v>
      </c>
      <c r="B1685" s="22">
        <f t="shared" si="108"/>
        <v>340</v>
      </c>
      <c r="C1685" s="2" t="s">
        <v>281</v>
      </c>
      <c r="D1685" s="2" t="s">
        <v>1223</v>
      </c>
      <c r="E1685" s="173" t="s">
        <v>1394</v>
      </c>
      <c r="F1685" s="24">
        <v>24232773.930000003</v>
      </c>
      <c r="G1685" s="26">
        <v>6144661.3698833995</v>
      </c>
      <c r="H1685" s="26">
        <v>2838809.3808026402</v>
      </c>
      <c r="I1685" s="26">
        <v>2875834.3669440001</v>
      </c>
      <c r="J1685" s="26">
        <v>1857721.65669048</v>
      </c>
      <c r="K1685" s="26">
        <v>0</v>
      </c>
      <c r="L1685" s="26"/>
      <c r="M1685" s="26">
        <v>0</v>
      </c>
      <c r="N1685" s="26">
        <v>0</v>
      </c>
      <c r="O1685" s="26">
        <v>0</v>
      </c>
      <c r="P1685" s="26">
        <v>0</v>
      </c>
      <c r="Q1685" s="26">
        <v>7458847.8699054606</v>
      </c>
      <c r="R1685" s="26">
        <v>0</v>
      </c>
      <c r="S1685" s="26">
        <v>2351498.0564000001</v>
      </c>
      <c r="T1685" s="1">
        <v>242327.73930000002</v>
      </c>
      <c r="U1685" s="112">
        <v>463073.49007401994</v>
      </c>
      <c r="V1685" s="172"/>
    </row>
    <row r="1686" spans="1:22" ht="15" customHeight="1" x14ac:dyDescent="0.25">
      <c r="A1686" s="4">
        <f t="shared" si="108"/>
        <v>1657</v>
      </c>
      <c r="B1686" s="22">
        <f t="shared" si="108"/>
        <v>341</v>
      </c>
      <c r="C1686" s="2" t="s">
        <v>281</v>
      </c>
      <c r="D1686" s="2" t="s">
        <v>995</v>
      </c>
      <c r="E1686" s="173" t="s">
        <v>1394</v>
      </c>
      <c r="F1686" s="24">
        <v>5024147.25</v>
      </c>
      <c r="G1686" s="26">
        <v>0</v>
      </c>
      <c r="H1686" s="26">
        <v>0</v>
      </c>
      <c r="I1686" s="26">
        <v>0</v>
      </c>
      <c r="J1686" s="26">
        <v>0</v>
      </c>
      <c r="K1686" s="26">
        <v>0</v>
      </c>
      <c r="L1686" s="26"/>
      <c r="M1686" s="26">
        <v>0</v>
      </c>
      <c r="N1686" s="26">
        <v>0</v>
      </c>
      <c r="O1686" s="26">
        <v>0</v>
      </c>
      <c r="P1686" s="26">
        <v>0</v>
      </c>
      <c r="Q1686" s="26">
        <v>4375801.1439765003</v>
      </c>
      <c r="R1686" s="26">
        <v>0</v>
      </c>
      <c r="S1686" s="26">
        <v>502414.72500000003</v>
      </c>
      <c r="T1686" s="1">
        <v>50241.472500000003</v>
      </c>
      <c r="U1686" s="112">
        <v>95689.908523500009</v>
      </c>
      <c r="V1686" s="172"/>
    </row>
    <row r="1687" spans="1:22" ht="15" customHeight="1" x14ac:dyDescent="0.25">
      <c r="A1687" s="4">
        <f t="shared" si="108"/>
        <v>1658</v>
      </c>
      <c r="B1687" s="22">
        <f t="shared" si="108"/>
        <v>342</v>
      </c>
      <c r="C1687" s="2" t="s">
        <v>656</v>
      </c>
      <c r="D1687" s="2" t="s">
        <v>1224</v>
      </c>
      <c r="E1687" s="173" t="s">
        <v>1394</v>
      </c>
      <c r="F1687" s="24">
        <v>17397043.329999998</v>
      </c>
      <c r="G1687" s="26">
        <v>2031063.7281643797</v>
      </c>
      <c r="H1687" s="26">
        <v>726174.09724439995</v>
      </c>
      <c r="I1687" s="26">
        <v>280057.50576132006</v>
      </c>
      <c r="J1687" s="26">
        <v>1084281.9468642001</v>
      </c>
      <c r="K1687" s="26">
        <v>0</v>
      </c>
      <c r="L1687" s="26"/>
      <c r="M1687" s="26">
        <v>493172.87956775998</v>
      </c>
      <c r="N1687" s="26">
        <v>0</v>
      </c>
      <c r="O1687" s="26">
        <v>2475920.0647692</v>
      </c>
      <c r="P1687" s="26">
        <v>0</v>
      </c>
      <c r="Q1687" s="26">
        <v>4225294.2396462001</v>
      </c>
      <c r="R1687" s="26">
        <v>3915676.5986725795</v>
      </c>
      <c r="S1687" s="26">
        <v>1658346.6953</v>
      </c>
      <c r="T1687" s="1">
        <v>173970.43329999998</v>
      </c>
      <c r="U1687" s="112">
        <v>333085.14070995996</v>
      </c>
      <c r="V1687" s="172"/>
    </row>
    <row r="1688" spans="1:22" ht="15" customHeight="1" x14ac:dyDescent="0.25">
      <c r="A1688" s="4">
        <f t="shared" si="108"/>
        <v>1659</v>
      </c>
      <c r="B1688" s="22">
        <f t="shared" si="108"/>
        <v>343</v>
      </c>
      <c r="C1688" s="2" t="s">
        <v>656</v>
      </c>
      <c r="D1688" s="2" t="s">
        <v>1225</v>
      </c>
      <c r="E1688" s="173" t="s">
        <v>1394</v>
      </c>
      <c r="F1688" s="24">
        <v>12091969.380000001</v>
      </c>
      <c r="G1688" s="26">
        <v>1411708.87059384</v>
      </c>
      <c r="H1688" s="26">
        <v>504733.74662003998</v>
      </c>
      <c r="I1688" s="26">
        <v>194656.45967292</v>
      </c>
      <c r="J1688" s="26">
        <v>753639.79212480003</v>
      </c>
      <c r="K1688" s="26">
        <v>0</v>
      </c>
      <c r="L1688" s="26"/>
      <c r="M1688" s="26">
        <v>342784.18884528003</v>
      </c>
      <c r="N1688" s="26">
        <v>0</v>
      </c>
      <c r="O1688" s="26">
        <v>1720910.2179654001</v>
      </c>
      <c r="P1688" s="26">
        <v>0</v>
      </c>
      <c r="Q1688" s="26">
        <v>2936828.2597420197</v>
      </c>
      <c r="R1688" s="26">
        <v>2721625.7774705999</v>
      </c>
      <c r="S1688" s="26">
        <v>1152648.5896999999</v>
      </c>
      <c r="T1688" s="1">
        <v>120919.69380000001</v>
      </c>
      <c r="U1688" s="112">
        <v>231513.78346510002</v>
      </c>
      <c r="V1688" s="172"/>
    </row>
    <row r="1689" spans="1:22" ht="15" customHeight="1" x14ac:dyDescent="0.25">
      <c r="A1689" s="4">
        <f t="shared" si="108"/>
        <v>1660</v>
      </c>
      <c r="B1689" s="22">
        <f t="shared" si="108"/>
        <v>344</v>
      </c>
      <c r="C1689" s="2" t="s">
        <v>656</v>
      </c>
      <c r="D1689" s="2" t="s">
        <v>1226</v>
      </c>
      <c r="E1689" s="173" t="s">
        <v>1394</v>
      </c>
      <c r="F1689" s="24">
        <v>12719924.699999999</v>
      </c>
      <c r="G1689" s="26">
        <v>1485021.1741965599</v>
      </c>
      <c r="H1689" s="26">
        <v>530945.38595531986</v>
      </c>
      <c r="I1689" s="26">
        <v>204765.27436931999</v>
      </c>
      <c r="J1689" s="26">
        <v>792777.50716416002</v>
      </c>
      <c r="K1689" s="26">
        <v>0</v>
      </c>
      <c r="L1689" s="26"/>
      <c r="M1689" s="26">
        <v>360585.51313679997</v>
      </c>
      <c r="N1689" s="26">
        <v>0</v>
      </c>
      <c r="O1689" s="26">
        <v>1810279.8393498</v>
      </c>
      <c r="P1689" s="26">
        <v>0</v>
      </c>
      <c r="Q1689" s="26">
        <v>3089342.4604656599</v>
      </c>
      <c r="R1689" s="26">
        <v>2862964.1577524398</v>
      </c>
      <c r="S1689" s="26">
        <v>1212507.4759</v>
      </c>
      <c r="T1689" s="1">
        <v>127199.24699999999</v>
      </c>
      <c r="U1689" s="112">
        <v>243536.66470994</v>
      </c>
      <c r="V1689" s="172"/>
    </row>
    <row r="1690" spans="1:22" ht="15" customHeight="1" x14ac:dyDescent="0.25">
      <c r="A1690" s="4">
        <f t="shared" si="108"/>
        <v>1661</v>
      </c>
      <c r="B1690" s="22">
        <f t="shared" si="108"/>
        <v>345</v>
      </c>
      <c r="C1690" s="2" t="s">
        <v>656</v>
      </c>
      <c r="D1690" s="2" t="s">
        <v>1227</v>
      </c>
      <c r="E1690" s="173" t="s">
        <v>1394</v>
      </c>
      <c r="F1690" s="24">
        <v>12068995.379999999</v>
      </c>
      <c r="G1690" s="26">
        <v>1409026.7131449599</v>
      </c>
      <c r="H1690" s="26">
        <v>503774.79142788</v>
      </c>
      <c r="I1690" s="26">
        <v>194286.61776636</v>
      </c>
      <c r="J1690" s="26">
        <v>752207.91752232006</v>
      </c>
      <c r="K1690" s="26">
        <v>0</v>
      </c>
      <c r="L1690" s="26"/>
      <c r="M1690" s="26">
        <v>342132.91293047997</v>
      </c>
      <c r="N1690" s="26">
        <v>0</v>
      </c>
      <c r="O1690" s="26">
        <v>1717640.594019</v>
      </c>
      <c r="P1690" s="26">
        <v>0</v>
      </c>
      <c r="Q1690" s="26">
        <v>2931248.4755219398</v>
      </c>
      <c r="R1690" s="26">
        <v>2716454.8538962798</v>
      </c>
      <c r="S1690" s="26">
        <v>1150458.6285000001</v>
      </c>
      <c r="T1690" s="1">
        <v>120689.95379999999</v>
      </c>
      <c r="U1690" s="112">
        <v>231073.92147078001</v>
      </c>
      <c r="V1690" s="172"/>
    </row>
    <row r="1691" spans="1:22" ht="15" customHeight="1" x14ac:dyDescent="0.25">
      <c r="A1691" s="4">
        <f t="shared" si="108"/>
        <v>1662</v>
      </c>
      <c r="B1691" s="22">
        <f t="shared" si="108"/>
        <v>346</v>
      </c>
      <c r="C1691" s="2" t="s">
        <v>656</v>
      </c>
      <c r="D1691" s="2" t="s">
        <v>1228</v>
      </c>
      <c r="E1691" s="173" t="s">
        <v>1394</v>
      </c>
      <c r="F1691" s="24">
        <v>20404719.690000001</v>
      </c>
      <c r="G1691" s="26">
        <v>2582623.0447079996</v>
      </c>
      <c r="H1691" s="26">
        <v>917318.70774600003</v>
      </c>
      <c r="I1691" s="26">
        <v>348984.69160799996</v>
      </c>
      <c r="J1691" s="26">
        <v>1450061.5018259999</v>
      </c>
      <c r="K1691" s="26">
        <v>0</v>
      </c>
      <c r="L1691" s="26"/>
      <c r="M1691" s="26">
        <v>590239.53676799999</v>
      </c>
      <c r="N1691" s="26">
        <v>0</v>
      </c>
      <c r="O1691" s="26">
        <v>3166460.9912880003</v>
      </c>
      <c r="P1691" s="26">
        <v>0</v>
      </c>
      <c r="Q1691" s="26">
        <v>5511148.9543319996</v>
      </c>
      <c r="R1691" s="26">
        <v>5096985.0403080005</v>
      </c>
      <c r="S1691" s="26">
        <v>264357.25</v>
      </c>
      <c r="T1691" s="1">
        <v>46532</v>
      </c>
      <c r="U1691" s="112">
        <v>430007.97141600004</v>
      </c>
      <c r="V1691" s="172"/>
    </row>
    <row r="1692" spans="1:22" ht="15" customHeight="1" x14ac:dyDescent="0.25">
      <c r="A1692" s="4">
        <f t="shared" si="108"/>
        <v>1663</v>
      </c>
      <c r="B1692" s="22">
        <f t="shared" si="108"/>
        <v>347</v>
      </c>
      <c r="C1692" s="2" t="s">
        <v>1003</v>
      </c>
      <c r="D1692" s="2" t="s">
        <v>1004</v>
      </c>
      <c r="E1692" s="173" t="s">
        <v>1394</v>
      </c>
      <c r="F1692" s="24">
        <v>7863162.5799999991</v>
      </c>
      <c r="G1692" s="26">
        <v>0</v>
      </c>
      <c r="H1692" s="26">
        <v>0</v>
      </c>
      <c r="I1692" s="26">
        <v>0</v>
      </c>
      <c r="J1692" s="26">
        <v>0</v>
      </c>
      <c r="K1692" s="26">
        <v>0</v>
      </c>
      <c r="L1692" s="26"/>
      <c r="M1692" s="26">
        <v>0</v>
      </c>
      <c r="N1692" s="26">
        <v>0</v>
      </c>
      <c r="O1692" s="26">
        <v>0</v>
      </c>
      <c r="P1692" s="26">
        <v>0</v>
      </c>
      <c r="Q1692" s="26">
        <v>3936233.0455139996</v>
      </c>
      <c r="R1692" s="26">
        <v>3645080.1594480001</v>
      </c>
      <c r="S1692" s="26">
        <v>93234.52</v>
      </c>
      <c r="T1692" s="1">
        <v>22826.89</v>
      </c>
      <c r="U1692" s="112">
        <v>165787.96503800002</v>
      </c>
      <c r="V1692" s="172"/>
    </row>
    <row r="1693" spans="1:22" ht="15" customHeight="1" x14ac:dyDescent="0.25">
      <c r="A1693" s="4">
        <f t="shared" si="108"/>
        <v>1664</v>
      </c>
      <c r="B1693" s="22">
        <f t="shared" si="108"/>
        <v>348</v>
      </c>
      <c r="C1693" s="2" t="s">
        <v>658</v>
      </c>
      <c r="D1693" s="2" t="s">
        <v>1229</v>
      </c>
      <c r="E1693" s="173" t="s">
        <v>1394</v>
      </c>
      <c r="F1693" s="24">
        <v>3683253.67</v>
      </c>
      <c r="G1693" s="26">
        <v>0</v>
      </c>
      <c r="H1693" s="26">
        <v>0</v>
      </c>
      <c r="I1693" s="26">
        <v>0</v>
      </c>
      <c r="J1693" s="26">
        <v>0</v>
      </c>
      <c r="K1693" s="26">
        <v>0</v>
      </c>
      <c r="L1693" s="26"/>
      <c r="M1693" s="26">
        <v>0</v>
      </c>
      <c r="N1693" s="26">
        <v>0</v>
      </c>
      <c r="O1693" s="26">
        <v>0</v>
      </c>
      <c r="P1693" s="26">
        <v>0</v>
      </c>
      <c r="Q1693" s="26">
        <v>0</v>
      </c>
      <c r="R1693" s="26">
        <v>3518033.1795839998</v>
      </c>
      <c r="S1693" s="26">
        <v>57785.83</v>
      </c>
      <c r="T1693" s="1">
        <v>30502.400000000001</v>
      </c>
      <c r="U1693" s="112">
        <v>76932.260416000005</v>
      </c>
      <c r="V1693" s="172"/>
    </row>
    <row r="1694" spans="1:22" ht="15" customHeight="1" x14ac:dyDescent="0.25">
      <c r="A1694" s="4">
        <f t="shared" si="108"/>
        <v>1665</v>
      </c>
      <c r="B1694" s="22">
        <f t="shared" si="108"/>
        <v>349</v>
      </c>
      <c r="C1694" s="2" t="s">
        <v>658</v>
      </c>
      <c r="D1694" s="2" t="s">
        <v>1230</v>
      </c>
      <c r="E1694" s="173" t="s">
        <v>1394</v>
      </c>
      <c r="F1694" s="24">
        <v>3741614.2</v>
      </c>
      <c r="G1694" s="26">
        <v>0</v>
      </c>
      <c r="H1694" s="26">
        <v>0</v>
      </c>
      <c r="I1694" s="26">
        <v>0</v>
      </c>
      <c r="J1694" s="26">
        <v>0</v>
      </c>
      <c r="K1694" s="26">
        <v>0</v>
      </c>
      <c r="L1694" s="26"/>
      <c r="M1694" s="26">
        <v>0</v>
      </c>
      <c r="N1694" s="26">
        <v>0</v>
      </c>
      <c r="O1694" s="26">
        <v>0</v>
      </c>
      <c r="P1694" s="26">
        <v>0</v>
      </c>
      <c r="Q1694" s="26">
        <v>0</v>
      </c>
      <c r="R1694" s="26">
        <v>3575130.7024020003</v>
      </c>
      <c r="S1694" s="26">
        <v>57785.83</v>
      </c>
      <c r="T1694" s="1">
        <v>30516.800000000003</v>
      </c>
      <c r="U1694" s="112">
        <v>78180.867598000012</v>
      </c>
      <c r="V1694" s="172"/>
    </row>
    <row r="1695" spans="1:22" ht="15" customHeight="1" x14ac:dyDescent="0.25">
      <c r="A1695" s="4">
        <f t="shared" si="108"/>
        <v>1666</v>
      </c>
      <c r="B1695" s="22">
        <f t="shared" si="108"/>
        <v>350</v>
      </c>
      <c r="C1695" s="2" t="s">
        <v>658</v>
      </c>
      <c r="D1695" s="2" t="s">
        <v>1231</v>
      </c>
      <c r="E1695" s="173" t="s">
        <v>1394</v>
      </c>
      <c r="F1695" s="24">
        <v>6243570.2800000003</v>
      </c>
      <c r="G1695" s="26">
        <v>0</v>
      </c>
      <c r="H1695" s="26">
        <v>0</v>
      </c>
      <c r="I1695" s="26">
        <v>0</v>
      </c>
      <c r="J1695" s="26">
        <v>0</v>
      </c>
      <c r="K1695" s="26">
        <v>0</v>
      </c>
      <c r="L1695" s="26"/>
      <c r="M1695" s="26">
        <v>0</v>
      </c>
      <c r="N1695" s="26">
        <v>0</v>
      </c>
      <c r="O1695" s="26">
        <v>0</v>
      </c>
      <c r="P1695" s="26">
        <v>0</v>
      </c>
      <c r="Q1695" s="26">
        <v>0</v>
      </c>
      <c r="R1695" s="26">
        <v>6018739.8690720005</v>
      </c>
      <c r="S1695" s="26">
        <v>59879.46</v>
      </c>
      <c r="T1695" s="1">
        <v>33333.300000000003</v>
      </c>
      <c r="U1695" s="112">
        <v>131617.65092800002</v>
      </c>
      <c r="V1695" s="172"/>
    </row>
    <row r="1696" spans="1:22" ht="15" customHeight="1" x14ac:dyDescent="0.25">
      <c r="A1696" s="4">
        <f t="shared" si="108"/>
        <v>1667</v>
      </c>
      <c r="B1696" s="22">
        <f t="shared" si="108"/>
        <v>351</v>
      </c>
      <c r="C1696" s="2" t="s">
        <v>658</v>
      </c>
      <c r="D1696" s="2" t="s">
        <v>662</v>
      </c>
      <c r="E1696" s="173" t="s">
        <v>1394</v>
      </c>
      <c r="F1696" s="24">
        <v>4565201.9899999993</v>
      </c>
      <c r="G1696" s="26">
        <v>0</v>
      </c>
      <c r="H1696" s="26">
        <v>0</v>
      </c>
      <c r="I1696" s="26">
        <v>0</v>
      </c>
      <c r="J1696" s="26">
        <v>0</v>
      </c>
      <c r="K1696" s="26">
        <v>0</v>
      </c>
      <c r="L1696" s="26"/>
      <c r="M1696" s="26">
        <v>0</v>
      </c>
      <c r="N1696" s="26">
        <v>0</v>
      </c>
      <c r="O1696" s="26">
        <v>0</v>
      </c>
      <c r="P1696" s="26">
        <v>0</v>
      </c>
      <c r="Q1696" s="26">
        <v>0</v>
      </c>
      <c r="R1696" s="26">
        <v>3976080.93399846</v>
      </c>
      <c r="S1696" s="26">
        <v>456520.19900000002</v>
      </c>
      <c r="T1696" s="1">
        <v>45652.019900000007</v>
      </c>
      <c r="U1696" s="112">
        <v>86948.837101540004</v>
      </c>
      <c r="V1696" s="172"/>
    </row>
    <row r="1697" spans="1:22" ht="15" customHeight="1" x14ac:dyDescent="0.25">
      <c r="A1697" s="4">
        <f t="shared" ref="A1697:B1712" si="109">A1696+1</f>
        <v>1668</v>
      </c>
      <c r="B1697" s="22">
        <f t="shared" si="109"/>
        <v>352</v>
      </c>
      <c r="C1697" s="2" t="s">
        <v>658</v>
      </c>
      <c r="D1697" s="2" t="s">
        <v>665</v>
      </c>
      <c r="E1697" s="173" t="s">
        <v>1394</v>
      </c>
      <c r="F1697" s="24">
        <v>7124617.0800000001</v>
      </c>
      <c r="G1697" s="26">
        <v>0</v>
      </c>
      <c r="H1697" s="26">
        <v>0</v>
      </c>
      <c r="I1697" s="26">
        <v>0</v>
      </c>
      <c r="J1697" s="26">
        <v>0</v>
      </c>
      <c r="K1697" s="26">
        <v>0</v>
      </c>
      <c r="L1697" s="26"/>
      <c r="M1697" s="26">
        <v>0</v>
      </c>
      <c r="N1697" s="26">
        <v>0</v>
      </c>
      <c r="O1697" s="26">
        <v>0</v>
      </c>
      <c r="P1697" s="26">
        <v>0</v>
      </c>
      <c r="Q1697" s="26">
        <v>0</v>
      </c>
      <c r="R1697" s="26">
        <v>6205213.7442943193</v>
      </c>
      <c r="S1697" s="26">
        <v>712461.7080000001</v>
      </c>
      <c r="T1697" s="1">
        <v>71246.170800000007</v>
      </c>
      <c r="U1697" s="112">
        <v>135695.45690567998</v>
      </c>
      <c r="V1697" s="172"/>
    </row>
    <row r="1698" spans="1:22" ht="15" customHeight="1" x14ac:dyDescent="0.25">
      <c r="A1698" s="4">
        <f t="shared" si="109"/>
        <v>1669</v>
      </c>
      <c r="B1698" s="22">
        <f t="shared" si="109"/>
        <v>353</v>
      </c>
      <c r="C1698" s="2" t="s">
        <v>658</v>
      </c>
      <c r="D1698" s="2" t="s">
        <v>666</v>
      </c>
      <c r="E1698" s="173" t="s">
        <v>1394</v>
      </c>
      <c r="F1698" s="24">
        <v>4086243.18</v>
      </c>
      <c r="G1698" s="26">
        <v>0</v>
      </c>
      <c r="H1698" s="26">
        <v>0</v>
      </c>
      <c r="I1698" s="26">
        <v>0</v>
      </c>
      <c r="J1698" s="26">
        <v>0</v>
      </c>
      <c r="K1698" s="26">
        <v>0</v>
      </c>
      <c r="L1698" s="26"/>
      <c r="M1698" s="26">
        <v>0</v>
      </c>
      <c r="N1698" s="26">
        <v>0</v>
      </c>
      <c r="O1698" s="26">
        <v>0</v>
      </c>
      <c r="P1698" s="26">
        <v>0</v>
      </c>
      <c r="Q1698" s="26">
        <v>0</v>
      </c>
      <c r="R1698" s="26">
        <v>3558929.8425937202</v>
      </c>
      <c r="S1698" s="26">
        <v>408624.31800000003</v>
      </c>
      <c r="T1698" s="1">
        <v>40862.431800000006</v>
      </c>
      <c r="U1698" s="112">
        <v>77826.587606280009</v>
      </c>
      <c r="V1698" s="172"/>
    </row>
    <row r="1699" spans="1:22" ht="15" customHeight="1" x14ac:dyDescent="0.25">
      <c r="A1699" s="4">
        <f t="shared" si="109"/>
        <v>1670</v>
      </c>
      <c r="B1699" s="22">
        <f t="shared" si="109"/>
        <v>354</v>
      </c>
      <c r="C1699" s="2" t="s">
        <v>658</v>
      </c>
      <c r="D1699" s="2" t="s">
        <v>1232</v>
      </c>
      <c r="E1699" s="173" t="s">
        <v>1394</v>
      </c>
      <c r="F1699" s="24">
        <v>4135547.76</v>
      </c>
      <c r="G1699" s="26">
        <v>0</v>
      </c>
      <c r="H1699" s="26">
        <v>0</v>
      </c>
      <c r="I1699" s="26">
        <v>0</v>
      </c>
      <c r="J1699" s="26">
        <v>0</v>
      </c>
      <c r="K1699" s="26">
        <v>0</v>
      </c>
      <c r="L1699" s="26"/>
      <c r="M1699" s="26">
        <v>0</v>
      </c>
      <c r="N1699" s="26">
        <v>0</v>
      </c>
      <c r="O1699" s="26">
        <v>0</v>
      </c>
      <c r="P1699" s="26">
        <v>0</v>
      </c>
      <c r="Q1699" s="26">
        <v>0</v>
      </c>
      <c r="R1699" s="26">
        <v>3959908.266384</v>
      </c>
      <c r="S1699" s="26">
        <v>58524.05</v>
      </c>
      <c r="T1699" s="1">
        <v>30520.27</v>
      </c>
      <c r="U1699" s="112">
        <v>86595.173616</v>
      </c>
      <c r="V1699" s="172"/>
    </row>
    <row r="1700" spans="1:22" ht="15" customHeight="1" x14ac:dyDescent="0.25">
      <c r="A1700" s="4">
        <f t="shared" si="109"/>
        <v>1671</v>
      </c>
      <c r="B1700" s="22">
        <f t="shared" si="109"/>
        <v>355</v>
      </c>
      <c r="C1700" s="2" t="s">
        <v>658</v>
      </c>
      <c r="D1700" s="2" t="s">
        <v>667</v>
      </c>
      <c r="E1700" s="173" t="s">
        <v>1394</v>
      </c>
      <c r="F1700" s="24">
        <v>4305598.26</v>
      </c>
      <c r="G1700" s="26">
        <v>0</v>
      </c>
      <c r="H1700" s="26">
        <v>0</v>
      </c>
      <c r="I1700" s="26">
        <v>0</v>
      </c>
      <c r="J1700" s="26">
        <v>0</v>
      </c>
      <c r="K1700" s="26">
        <v>0</v>
      </c>
      <c r="L1700" s="26"/>
      <c r="M1700" s="26">
        <v>0</v>
      </c>
      <c r="N1700" s="26">
        <v>0</v>
      </c>
      <c r="O1700" s="26">
        <v>0</v>
      </c>
      <c r="P1700" s="26">
        <v>0</v>
      </c>
      <c r="Q1700" s="26">
        <v>0</v>
      </c>
      <c r="R1700" s="26">
        <v>3749978.0269400398</v>
      </c>
      <c r="S1700" s="26">
        <v>430559.826</v>
      </c>
      <c r="T1700" s="1">
        <v>43055.982599999996</v>
      </c>
      <c r="U1700" s="112">
        <v>82004.424459959992</v>
      </c>
      <c r="V1700" s="172"/>
    </row>
    <row r="1701" spans="1:22" ht="15" customHeight="1" x14ac:dyDescent="0.25">
      <c r="A1701" s="4">
        <f t="shared" si="109"/>
        <v>1672</v>
      </c>
      <c r="B1701" s="22">
        <f t="shared" si="109"/>
        <v>356</v>
      </c>
      <c r="C1701" s="2" t="s">
        <v>658</v>
      </c>
      <c r="D1701" s="2" t="s">
        <v>1233</v>
      </c>
      <c r="E1701" s="173" t="s">
        <v>1394</v>
      </c>
      <c r="F1701" s="24">
        <v>4006763.1999999997</v>
      </c>
      <c r="G1701" s="26">
        <v>0</v>
      </c>
      <c r="H1701" s="26">
        <v>0</v>
      </c>
      <c r="I1701" s="26">
        <v>0</v>
      </c>
      <c r="J1701" s="26">
        <v>0</v>
      </c>
      <c r="K1701" s="26">
        <v>0</v>
      </c>
      <c r="L1701" s="26"/>
      <c r="M1701" s="26">
        <v>0</v>
      </c>
      <c r="N1701" s="26">
        <v>0</v>
      </c>
      <c r="O1701" s="26">
        <v>0</v>
      </c>
      <c r="P1701" s="26">
        <v>0</v>
      </c>
      <c r="Q1701" s="26">
        <v>0</v>
      </c>
      <c r="R1701" s="26">
        <v>3918287.6255039996</v>
      </c>
      <c r="S1701" s="26"/>
      <c r="T1701" s="1">
        <v>2790.5600000000013</v>
      </c>
      <c r="U1701" s="112">
        <v>85685.014496000003</v>
      </c>
      <c r="V1701" s="1"/>
    </row>
    <row r="1702" spans="1:22" ht="15" customHeight="1" x14ac:dyDescent="0.25">
      <c r="A1702" s="4">
        <f t="shared" si="109"/>
        <v>1673</v>
      </c>
      <c r="B1702" s="22">
        <f t="shared" si="109"/>
        <v>357</v>
      </c>
      <c r="C1702" s="2" t="s">
        <v>658</v>
      </c>
      <c r="D1702" s="2" t="s">
        <v>1234</v>
      </c>
      <c r="E1702" s="173" t="s">
        <v>1394</v>
      </c>
      <c r="F1702" s="24">
        <v>4101723.06</v>
      </c>
      <c r="G1702" s="26">
        <v>0</v>
      </c>
      <c r="H1702" s="26">
        <v>0</v>
      </c>
      <c r="I1702" s="26">
        <v>0</v>
      </c>
      <c r="J1702" s="26">
        <v>0</v>
      </c>
      <c r="K1702" s="26">
        <v>0</v>
      </c>
      <c r="L1702" s="26"/>
      <c r="M1702" s="26">
        <v>0</v>
      </c>
      <c r="N1702" s="26">
        <v>0</v>
      </c>
      <c r="O1702" s="26">
        <v>0</v>
      </c>
      <c r="P1702" s="26">
        <v>0</v>
      </c>
      <c r="Q1702" s="26">
        <v>0</v>
      </c>
      <c r="R1702" s="26">
        <v>4011206.664318</v>
      </c>
      <c r="S1702" s="26"/>
      <c r="T1702" s="1">
        <v>2799.4300000000003</v>
      </c>
      <c r="U1702" s="112">
        <v>87716.965681999995</v>
      </c>
      <c r="V1702" s="1"/>
    </row>
    <row r="1703" spans="1:22" ht="15" customHeight="1" x14ac:dyDescent="0.25">
      <c r="A1703" s="4">
        <f t="shared" si="109"/>
        <v>1674</v>
      </c>
      <c r="B1703" s="22">
        <f t="shared" si="109"/>
        <v>358</v>
      </c>
      <c r="C1703" s="2" t="s">
        <v>658</v>
      </c>
      <c r="D1703" s="2" t="s">
        <v>1235</v>
      </c>
      <c r="E1703" s="173" t="s">
        <v>1394</v>
      </c>
      <c r="F1703" s="24">
        <v>4060348.0699999994</v>
      </c>
      <c r="G1703" s="26">
        <v>0</v>
      </c>
      <c r="H1703" s="26">
        <v>0</v>
      </c>
      <c r="I1703" s="26">
        <v>0</v>
      </c>
      <c r="J1703" s="26">
        <v>0</v>
      </c>
      <c r="K1703" s="26">
        <v>0</v>
      </c>
      <c r="L1703" s="26"/>
      <c r="M1703" s="26">
        <v>0</v>
      </c>
      <c r="N1703" s="26">
        <v>0</v>
      </c>
      <c r="O1703" s="26">
        <v>0</v>
      </c>
      <c r="P1703" s="26">
        <v>0</v>
      </c>
      <c r="Q1703" s="26">
        <v>0</v>
      </c>
      <c r="R1703" s="26">
        <v>3970719.1248059995</v>
      </c>
      <c r="S1703" s="26"/>
      <c r="T1703" s="1">
        <v>2797.3600000000006</v>
      </c>
      <c r="U1703" s="112">
        <v>86831.585193999985</v>
      </c>
      <c r="V1703" s="1"/>
    </row>
    <row r="1704" spans="1:22" ht="15" customHeight="1" x14ac:dyDescent="0.25">
      <c r="A1704" s="4">
        <f t="shared" si="109"/>
        <v>1675</v>
      </c>
      <c r="B1704" s="22">
        <f t="shared" si="109"/>
        <v>359</v>
      </c>
      <c r="C1704" s="2" t="s">
        <v>658</v>
      </c>
      <c r="D1704" s="2" t="s">
        <v>1236</v>
      </c>
      <c r="E1704" s="173" t="s">
        <v>1394</v>
      </c>
      <c r="F1704" s="24">
        <v>4375825.6400000006</v>
      </c>
      <c r="G1704" s="26">
        <v>0</v>
      </c>
      <c r="H1704" s="26">
        <v>0</v>
      </c>
      <c r="I1704" s="26">
        <v>0</v>
      </c>
      <c r="J1704" s="26">
        <v>0</v>
      </c>
      <c r="K1704" s="26">
        <v>0</v>
      </c>
      <c r="L1704" s="26"/>
      <c r="M1704" s="26">
        <v>0</v>
      </c>
      <c r="N1704" s="26">
        <v>0</v>
      </c>
      <c r="O1704" s="26">
        <v>0</v>
      </c>
      <c r="P1704" s="26">
        <v>0</v>
      </c>
      <c r="Q1704" s="26">
        <v>0</v>
      </c>
      <c r="R1704" s="26">
        <v>4279414.1008920008</v>
      </c>
      <c r="S1704" s="26"/>
      <c r="T1704" s="1">
        <v>2829.4199999999983</v>
      </c>
      <c r="U1704" s="112">
        <v>93582.119108000028</v>
      </c>
      <c r="V1704" s="1"/>
    </row>
    <row r="1705" spans="1:22" ht="15" customHeight="1" x14ac:dyDescent="0.25">
      <c r="A1705" s="4">
        <f t="shared" si="109"/>
        <v>1676</v>
      </c>
      <c r="B1705" s="22">
        <f t="shared" si="109"/>
        <v>360</v>
      </c>
      <c r="C1705" s="2" t="s">
        <v>658</v>
      </c>
      <c r="D1705" s="2" t="s">
        <v>1237</v>
      </c>
      <c r="E1705" s="173" t="s">
        <v>1394</v>
      </c>
      <c r="F1705" s="24">
        <v>3672620</v>
      </c>
      <c r="G1705" s="26">
        <v>0</v>
      </c>
      <c r="H1705" s="26">
        <v>0</v>
      </c>
      <c r="I1705" s="26">
        <v>0</v>
      </c>
      <c r="J1705" s="26">
        <v>0</v>
      </c>
      <c r="K1705" s="26">
        <v>0</v>
      </c>
      <c r="L1705" s="26"/>
      <c r="M1705" s="26">
        <v>0</v>
      </c>
      <c r="N1705" s="26">
        <v>0</v>
      </c>
      <c r="O1705" s="26">
        <v>0</v>
      </c>
      <c r="P1705" s="26">
        <v>0</v>
      </c>
      <c r="Q1705" s="26">
        <v>0</v>
      </c>
      <c r="R1705" s="26">
        <v>3591298.9554540003</v>
      </c>
      <c r="S1705" s="26"/>
      <c r="T1705" s="1">
        <v>2786.6100000000006</v>
      </c>
      <c r="U1705" s="112">
        <v>78534.434546000004</v>
      </c>
      <c r="V1705" s="172"/>
    </row>
    <row r="1706" spans="1:22" ht="15" customHeight="1" x14ac:dyDescent="0.25">
      <c r="A1706" s="4">
        <f t="shared" si="109"/>
        <v>1677</v>
      </c>
      <c r="B1706" s="22">
        <f t="shared" si="109"/>
        <v>361</v>
      </c>
      <c r="C1706" s="2" t="s">
        <v>658</v>
      </c>
      <c r="D1706" s="2" t="s">
        <v>1238</v>
      </c>
      <c r="E1706" s="173" t="s">
        <v>1394</v>
      </c>
      <c r="F1706" s="24">
        <v>3540322.71</v>
      </c>
      <c r="G1706" s="26">
        <v>0</v>
      </c>
      <c r="H1706" s="26">
        <v>0</v>
      </c>
      <c r="I1706" s="26">
        <v>0</v>
      </c>
      <c r="J1706" s="26">
        <v>0</v>
      </c>
      <c r="K1706" s="26">
        <v>0</v>
      </c>
      <c r="L1706" s="26"/>
      <c r="M1706" s="26">
        <v>0</v>
      </c>
      <c r="N1706" s="26">
        <v>0</v>
      </c>
      <c r="O1706" s="26">
        <v>0</v>
      </c>
      <c r="P1706" s="26">
        <v>0</v>
      </c>
      <c r="Q1706" s="26">
        <v>0</v>
      </c>
      <c r="R1706" s="26">
        <v>3461832.6121680001</v>
      </c>
      <c r="S1706" s="26"/>
      <c r="T1706" s="1">
        <v>2786.8299999999981</v>
      </c>
      <c r="U1706" s="112">
        <v>75703.267831999998</v>
      </c>
      <c r="V1706" s="172"/>
    </row>
    <row r="1707" spans="1:22" ht="15" customHeight="1" x14ac:dyDescent="0.25">
      <c r="A1707" s="4">
        <f t="shared" si="109"/>
        <v>1678</v>
      </c>
      <c r="B1707" s="22">
        <f t="shared" si="109"/>
        <v>362</v>
      </c>
      <c r="C1707" s="2" t="s">
        <v>658</v>
      </c>
      <c r="D1707" s="2" t="s">
        <v>1239</v>
      </c>
      <c r="E1707" s="173" t="s">
        <v>1394</v>
      </c>
      <c r="F1707" s="24">
        <v>3935315.2600000002</v>
      </c>
      <c r="G1707" s="26">
        <v>0</v>
      </c>
      <c r="H1707" s="26">
        <v>0</v>
      </c>
      <c r="I1707" s="26">
        <v>0</v>
      </c>
      <c r="J1707" s="26">
        <v>0</v>
      </c>
      <c r="K1707" s="26">
        <v>0</v>
      </c>
      <c r="L1707" s="26"/>
      <c r="M1707" s="26">
        <v>0</v>
      </c>
      <c r="N1707" s="26">
        <v>0</v>
      </c>
      <c r="O1707" s="26">
        <v>0</v>
      </c>
      <c r="P1707" s="26">
        <v>0</v>
      </c>
      <c r="Q1707" s="26">
        <v>0</v>
      </c>
      <c r="R1707" s="26">
        <v>3848381.0311380001</v>
      </c>
      <c r="S1707" s="26"/>
      <c r="T1707" s="1">
        <v>2777.9300000000003</v>
      </c>
      <c r="U1707" s="112">
        <v>84156.298862000011</v>
      </c>
      <c r="V1707" s="172"/>
    </row>
    <row r="1708" spans="1:22" ht="15" customHeight="1" x14ac:dyDescent="0.25">
      <c r="A1708" s="4">
        <f t="shared" si="109"/>
        <v>1679</v>
      </c>
      <c r="B1708" s="22">
        <f t="shared" si="109"/>
        <v>363</v>
      </c>
      <c r="C1708" s="2" t="s">
        <v>658</v>
      </c>
      <c r="D1708" s="2" t="s">
        <v>672</v>
      </c>
      <c r="E1708" s="173" t="s">
        <v>1394</v>
      </c>
      <c r="F1708" s="24">
        <v>3755198.1099999994</v>
      </c>
      <c r="G1708" s="26">
        <v>0</v>
      </c>
      <c r="H1708" s="26">
        <v>0</v>
      </c>
      <c r="I1708" s="26">
        <v>0</v>
      </c>
      <c r="J1708" s="26">
        <v>0</v>
      </c>
      <c r="K1708" s="26">
        <v>0</v>
      </c>
      <c r="L1708" s="26"/>
      <c r="M1708" s="26">
        <v>0</v>
      </c>
      <c r="N1708" s="26">
        <v>0</v>
      </c>
      <c r="O1708" s="26">
        <v>0</v>
      </c>
      <c r="P1708" s="26">
        <v>0</v>
      </c>
      <c r="Q1708" s="26">
        <v>0</v>
      </c>
      <c r="R1708" s="26">
        <v>3270604.8146969397</v>
      </c>
      <c r="S1708" s="26">
        <v>375519.81099999999</v>
      </c>
      <c r="T1708" s="1">
        <v>37551.981099999997</v>
      </c>
      <c r="U1708" s="112">
        <v>71521.503203059998</v>
      </c>
      <c r="V1708" s="172"/>
    </row>
    <row r="1709" spans="1:22" ht="15" customHeight="1" x14ac:dyDescent="0.25">
      <c r="A1709" s="4">
        <f t="shared" si="109"/>
        <v>1680</v>
      </c>
      <c r="B1709" s="22">
        <f t="shared" si="109"/>
        <v>364</v>
      </c>
      <c r="C1709" s="2" t="s">
        <v>658</v>
      </c>
      <c r="D1709" s="2" t="s">
        <v>1240</v>
      </c>
      <c r="E1709" s="173" t="s">
        <v>1394</v>
      </c>
      <c r="F1709" s="24">
        <v>3906577.17</v>
      </c>
      <c r="G1709" s="26">
        <v>0</v>
      </c>
      <c r="H1709" s="26">
        <v>0</v>
      </c>
      <c r="I1709" s="26">
        <v>0</v>
      </c>
      <c r="J1709" s="26">
        <v>0</v>
      </c>
      <c r="K1709" s="26">
        <v>0</v>
      </c>
      <c r="L1709" s="26"/>
      <c r="M1709" s="26">
        <v>0</v>
      </c>
      <c r="N1709" s="26">
        <v>0</v>
      </c>
      <c r="O1709" s="26">
        <v>0</v>
      </c>
      <c r="P1709" s="26">
        <v>0</v>
      </c>
      <c r="Q1709" s="26">
        <v>0</v>
      </c>
      <c r="R1709" s="26">
        <v>3820245.4199699997</v>
      </c>
      <c r="S1709" s="26"/>
      <c r="T1709" s="1">
        <v>2790.7200000000012</v>
      </c>
      <c r="U1709" s="112">
        <v>83541.030029999994</v>
      </c>
      <c r="V1709" s="1"/>
    </row>
    <row r="1710" spans="1:22" ht="15" customHeight="1" x14ac:dyDescent="0.25">
      <c r="A1710" s="4">
        <f t="shared" si="109"/>
        <v>1681</v>
      </c>
      <c r="B1710" s="22">
        <f t="shared" si="109"/>
        <v>365</v>
      </c>
      <c r="C1710" s="2" t="s">
        <v>658</v>
      </c>
      <c r="D1710" s="2" t="s">
        <v>1241</v>
      </c>
      <c r="E1710" s="173" t="s">
        <v>1394</v>
      </c>
      <c r="F1710" s="24">
        <v>3713685.85</v>
      </c>
      <c r="G1710" s="26">
        <v>0</v>
      </c>
      <c r="H1710" s="26">
        <v>0</v>
      </c>
      <c r="I1710" s="26">
        <v>0</v>
      </c>
      <c r="J1710" s="26">
        <v>0</v>
      </c>
      <c r="K1710" s="26">
        <v>0</v>
      </c>
      <c r="L1710" s="26"/>
      <c r="M1710" s="26">
        <v>0</v>
      </c>
      <c r="N1710" s="26">
        <v>0</v>
      </c>
      <c r="O1710" s="26">
        <v>0</v>
      </c>
      <c r="P1710" s="26">
        <v>0</v>
      </c>
      <c r="Q1710" s="26">
        <v>0</v>
      </c>
      <c r="R1710" s="26">
        <v>3631467.7649459997</v>
      </c>
      <c r="S1710" s="26"/>
      <c r="T1710" s="1">
        <v>2805.2400000000016</v>
      </c>
      <c r="U1710" s="112">
        <v>79412.845054000005</v>
      </c>
      <c r="V1710" s="1"/>
    </row>
    <row r="1711" spans="1:22" ht="15" customHeight="1" x14ac:dyDescent="0.25">
      <c r="A1711" s="4">
        <f t="shared" si="109"/>
        <v>1682</v>
      </c>
      <c r="B1711" s="22">
        <f t="shared" si="109"/>
        <v>366</v>
      </c>
      <c r="C1711" s="2" t="s">
        <v>1242</v>
      </c>
      <c r="D1711" s="2" t="s">
        <v>1243</v>
      </c>
      <c r="E1711" s="173" t="s">
        <v>1394</v>
      </c>
      <c r="F1711" s="24">
        <v>21109227.379999995</v>
      </c>
      <c r="G1711" s="26">
        <v>2465364.6113569196</v>
      </c>
      <c r="H1711" s="26">
        <v>881455.64978856</v>
      </c>
      <c r="I1711" s="26">
        <v>339939.96545039996</v>
      </c>
      <c r="J1711" s="26">
        <v>1316134.4323864798</v>
      </c>
      <c r="K1711" s="26">
        <v>0</v>
      </c>
      <c r="L1711" s="26"/>
      <c r="M1711" s="26">
        <v>591074.40900311992</v>
      </c>
      <c r="N1711" s="26">
        <v>0</v>
      </c>
      <c r="O1711" s="26">
        <v>3005361.7318115998</v>
      </c>
      <c r="P1711" s="26">
        <v>0</v>
      </c>
      <c r="Q1711" s="26">
        <v>5128801.6085989205</v>
      </c>
      <c r="R1711" s="26">
        <v>4752981.0383059205</v>
      </c>
      <c r="S1711" s="26">
        <v>2012877.139</v>
      </c>
      <c r="T1711" s="1">
        <v>211092.27380000002</v>
      </c>
      <c r="U1711" s="112">
        <v>404144.52049808012</v>
      </c>
      <c r="V1711" s="172"/>
    </row>
    <row r="1712" spans="1:22" ht="15" customHeight="1" x14ac:dyDescent="0.25">
      <c r="A1712" s="4">
        <f t="shared" si="109"/>
        <v>1683</v>
      </c>
      <c r="B1712" s="22">
        <f t="shared" si="109"/>
        <v>367</v>
      </c>
      <c r="C1712" s="2" t="s">
        <v>1242</v>
      </c>
      <c r="D1712" s="2" t="s">
        <v>1244</v>
      </c>
      <c r="E1712" s="173" t="s">
        <v>1394</v>
      </c>
      <c r="F1712" s="24">
        <v>16929028.210000001</v>
      </c>
      <c r="G1712" s="26">
        <v>1977155.5942702203</v>
      </c>
      <c r="H1712" s="26">
        <v>706903.54323120008</v>
      </c>
      <c r="I1712" s="26">
        <v>272622.64177847997</v>
      </c>
      <c r="J1712" s="26">
        <v>1055504.1439294799</v>
      </c>
      <c r="K1712" s="26">
        <v>0</v>
      </c>
      <c r="L1712" s="26"/>
      <c r="M1712" s="26">
        <v>474025.65538104001</v>
      </c>
      <c r="N1712" s="26">
        <v>0</v>
      </c>
      <c r="O1712" s="26">
        <v>2410218.6486713998</v>
      </c>
      <c r="P1712" s="26">
        <v>0</v>
      </c>
      <c r="Q1712" s="26">
        <v>4113159.8789051408</v>
      </c>
      <c r="R1712" s="26">
        <v>3811761.96211146</v>
      </c>
      <c r="S1712" s="26">
        <v>1614272.9082000002</v>
      </c>
      <c r="T1712" s="1">
        <v>169290.28210000001</v>
      </c>
      <c r="U1712" s="112">
        <v>324112.95142158004</v>
      </c>
      <c r="V1712" s="172"/>
    </row>
    <row r="1713" spans="1:22" ht="15" customHeight="1" x14ac:dyDescent="0.25">
      <c r="A1713" s="4">
        <f t="shared" ref="A1713:B1728" si="110">A1712+1</f>
        <v>1684</v>
      </c>
      <c r="B1713" s="22">
        <f t="shared" si="110"/>
        <v>368</v>
      </c>
      <c r="C1713" s="2" t="s">
        <v>292</v>
      </c>
      <c r="D1713" s="2" t="s">
        <v>1245</v>
      </c>
      <c r="E1713" s="173" t="s">
        <v>1394</v>
      </c>
      <c r="F1713" s="24">
        <v>2490697.1</v>
      </c>
      <c r="G1713" s="26">
        <v>0</v>
      </c>
      <c r="H1713" s="26">
        <v>0</v>
      </c>
      <c r="I1713" s="26">
        <v>0</v>
      </c>
      <c r="J1713" s="26">
        <v>0</v>
      </c>
      <c r="K1713" s="26">
        <v>0</v>
      </c>
      <c r="L1713" s="26"/>
      <c r="M1713" s="26">
        <v>0</v>
      </c>
      <c r="N1713" s="26">
        <v>0</v>
      </c>
      <c r="O1713" s="26">
        <v>0</v>
      </c>
      <c r="P1713" s="26">
        <v>0</v>
      </c>
      <c r="Q1713" s="26">
        <v>0</v>
      </c>
      <c r="R1713" s="26">
        <v>2355547.771038</v>
      </c>
      <c r="S1713" s="26">
        <v>39267.730000000003</v>
      </c>
      <c r="T1713" s="1">
        <v>44370.54</v>
      </c>
      <c r="U1713" s="112">
        <v>51511.058962000003</v>
      </c>
      <c r="V1713" s="172"/>
    </row>
    <row r="1714" spans="1:22" ht="15" customHeight="1" x14ac:dyDescent="0.25">
      <c r="A1714" s="4">
        <f t="shared" si="110"/>
        <v>1685</v>
      </c>
      <c r="B1714" s="22">
        <f t="shared" si="110"/>
        <v>369</v>
      </c>
      <c r="C1714" s="2" t="s">
        <v>296</v>
      </c>
      <c r="D1714" s="2" t="s">
        <v>1246</v>
      </c>
      <c r="E1714" s="173" t="s">
        <v>1394</v>
      </c>
      <c r="F1714" s="24">
        <v>6552939.6500000004</v>
      </c>
      <c r="G1714" s="26">
        <v>0</v>
      </c>
      <c r="H1714" s="26">
        <v>0</v>
      </c>
      <c r="I1714" s="26">
        <v>0</v>
      </c>
      <c r="J1714" s="26">
        <v>0</v>
      </c>
      <c r="K1714" s="26">
        <v>0</v>
      </c>
      <c r="L1714" s="26"/>
      <c r="M1714" s="26">
        <v>0</v>
      </c>
      <c r="N1714" s="26">
        <v>0</v>
      </c>
      <c r="O1714" s="26">
        <v>2736680.7350400002</v>
      </c>
      <c r="P1714" s="26">
        <v>0</v>
      </c>
      <c r="Q1714" s="26">
        <v>0</v>
      </c>
      <c r="R1714" s="26">
        <v>3525835.391022</v>
      </c>
      <c r="S1714" s="26">
        <v>108678.99</v>
      </c>
      <c r="T1714" s="1">
        <v>44795.99</v>
      </c>
      <c r="U1714" s="112">
        <v>136948.54393799999</v>
      </c>
      <c r="V1714" s="172"/>
    </row>
    <row r="1715" spans="1:22" ht="15" customHeight="1" x14ac:dyDescent="0.25">
      <c r="A1715" s="4">
        <f t="shared" si="110"/>
        <v>1686</v>
      </c>
      <c r="B1715" s="22">
        <f t="shared" si="110"/>
        <v>370</v>
      </c>
      <c r="C1715" s="2" t="s">
        <v>296</v>
      </c>
      <c r="D1715" s="2" t="s">
        <v>1247</v>
      </c>
      <c r="E1715" s="173" t="s">
        <v>1394</v>
      </c>
      <c r="F1715" s="24">
        <v>20938342.830000006</v>
      </c>
      <c r="G1715" s="26">
        <v>2788532.6780639999</v>
      </c>
      <c r="H1715" s="26">
        <v>0</v>
      </c>
      <c r="I1715" s="26">
        <v>377369.21947199997</v>
      </c>
      <c r="J1715" s="26">
        <v>1566144.8148779999</v>
      </c>
      <c r="K1715" s="26">
        <v>0</v>
      </c>
      <c r="L1715" s="26"/>
      <c r="M1715" s="26">
        <v>616763.67752999999</v>
      </c>
      <c r="N1715" s="26">
        <v>0</v>
      </c>
      <c r="O1715" s="26">
        <v>3422622.3707340001</v>
      </c>
      <c r="P1715" s="26">
        <v>0</v>
      </c>
      <c r="Q1715" s="26">
        <v>5952055.6381440004</v>
      </c>
      <c r="R1715" s="26">
        <v>5507536.2469260003</v>
      </c>
      <c r="S1715" s="26">
        <v>219906.35</v>
      </c>
      <c r="T1715" s="1">
        <v>45000.3</v>
      </c>
      <c r="U1715" s="112">
        <v>442411.53425199992</v>
      </c>
      <c r="V1715" s="172"/>
    </row>
    <row r="1716" spans="1:22" ht="15" customHeight="1" x14ac:dyDescent="0.25">
      <c r="A1716" s="4">
        <f t="shared" si="110"/>
        <v>1687</v>
      </c>
      <c r="B1716" s="22">
        <f t="shared" si="110"/>
        <v>371</v>
      </c>
      <c r="C1716" s="2" t="s">
        <v>296</v>
      </c>
      <c r="D1716" s="2" t="s">
        <v>1248</v>
      </c>
      <c r="E1716" s="173" t="s">
        <v>1394</v>
      </c>
      <c r="F1716" s="24">
        <v>11378629.49</v>
      </c>
      <c r="G1716" s="26">
        <v>1424337.5088524399</v>
      </c>
      <c r="H1716" s="26">
        <v>0</v>
      </c>
      <c r="I1716" s="26">
        <v>0</v>
      </c>
      <c r="J1716" s="26">
        <v>760379.17506936006</v>
      </c>
      <c r="K1716" s="26">
        <v>0</v>
      </c>
      <c r="L1716" s="26"/>
      <c r="M1716" s="26">
        <v>334977.14468904003</v>
      </c>
      <c r="N1716" s="26">
        <v>0</v>
      </c>
      <c r="O1716" s="26">
        <v>1736316.6240672001</v>
      </c>
      <c r="P1716" s="26">
        <v>0</v>
      </c>
      <c r="Q1716" s="26">
        <v>2963106.3528674999</v>
      </c>
      <c r="R1716" s="26">
        <v>2745980.9435167201</v>
      </c>
      <c r="S1716" s="26">
        <v>1081828.9410000001</v>
      </c>
      <c r="T1716" s="1">
        <v>113786.29490000001</v>
      </c>
      <c r="U1716" s="112">
        <v>217916.50503774002</v>
      </c>
      <c r="V1716" s="172"/>
    </row>
    <row r="1717" spans="1:22" ht="15" customHeight="1" x14ac:dyDescent="0.25">
      <c r="A1717" s="4">
        <f t="shared" si="110"/>
        <v>1688</v>
      </c>
      <c r="B1717" s="22">
        <f t="shared" si="110"/>
        <v>372</v>
      </c>
      <c r="C1717" s="2" t="s">
        <v>1336</v>
      </c>
      <c r="D1717" s="2" t="s">
        <v>1018</v>
      </c>
      <c r="E1717" s="173" t="s">
        <v>1394</v>
      </c>
      <c r="F1717" s="24">
        <v>4131989.9980603997</v>
      </c>
      <c r="G1717" s="26"/>
      <c r="H1717" s="26"/>
      <c r="I1717" s="26"/>
      <c r="J1717" s="26"/>
      <c r="K1717" s="26"/>
      <c r="L1717" s="26"/>
      <c r="M1717" s="26"/>
      <c r="N1717" s="26"/>
      <c r="O1717" s="26">
        <v>3782424.05</v>
      </c>
      <c r="P1717" s="26"/>
      <c r="Q1717" s="26"/>
      <c r="R1717" s="26"/>
      <c r="S1717" s="26"/>
      <c r="T1717" s="1"/>
      <c r="U1717" s="112">
        <v>349565.94806039997</v>
      </c>
      <c r="V1717" s="172"/>
    </row>
    <row r="1718" spans="1:22" ht="15" customHeight="1" x14ac:dyDescent="0.25">
      <c r="A1718" s="4">
        <f t="shared" si="110"/>
        <v>1689</v>
      </c>
      <c r="B1718" s="22">
        <f t="shared" si="110"/>
        <v>373</v>
      </c>
      <c r="C1718" s="2" t="s">
        <v>1336</v>
      </c>
      <c r="D1718" s="2" t="s">
        <v>1019</v>
      </c>
      <c r="E1718" s="173" t="s">
        <v>1394</v>
      </c>
      <c r="F1718" s="24">
        <v>8475361.5899999999</v>
      </c>
      <c r="G1718" s="26">
        <v>0</v>
      </c>
      <c r="H1718" s="26">
        <v>0</v>
      </c>
      <c r="I1718" s="26">
        <v>0</v>
      </c>
      <c r="J1718" s="26">
        <v>0</v>
      </c>
      <c r="K1718" s="26">
        <v>0</v>
      </c>
      <c r="L1718" s="26"/>
      <c r="M1718" s="26">
        <v>0</v>
      </c>
      <c r="N1718" s="26">
        <v>0</v>
      </c>
      <c r="O1718" s="26">
        <v>7464589.9667766001</v>
      </c>
      <c r="P1718" s="26">
        <v>0</v>
      </c>
      <c r="Q1718" s="26">
        <v>0</v>
      </c>
      <c r="R1718" s="26">
        <v>0</v>
      </c>
      <c r="S1718" s="26">
        <v>762782.54310000001</v>
      </c>
      <c r="T1718" s="1">
        <v>84753.615900000004</v>
      </c>
      <c r="U1718" s="112">
        <v>163235.46422339999</v>
      </c>
      <c r="V1718" s="172"/>
    </row>
    <row r="1719" spans="1:22" ht="15" customHeight="1" x14ac:dyDescent="0.25">
      <c r="A1719" s="4">
        <f t="shared" si="110"/>
        <v>1690</v>
      </c>
      <c r="B1719" s="22">
        <f t="shared" si="110"/>
        <v>374</v>
      </c>
      <c r="C1719" s="2" t="s">
        <v>1336</v>
      </c>
      <c r="D1719" s="2" t="s">
        <v>1020</v>
      </c>
      <c r="E1719" s="173" t="s">
        <v>1394</v>
      </c>
      <c r="F1719" s="24">
        <v>17997258.240000002</v>
      </c>
      <c r="G1719" s="26">
        <v>0</v>
      </c>
      <c r="H1719" s="26">
        <v>0</v>
      </c>
      <c r="I1719" s="26">
        <v>0</v>
      </c>
      <c r="J1719" s="26">
        <v>0</v>
      </c>
      <c r="K1719" s="26">
        <v>0</v>
      </c>
      <c r="L1719" s="26"/>
      <c r="M1719" s="26">
        <v>0</v>
      </c>
      <c r="N1719" s="26">
        <v>0</v>
      </c>
      <c r="O1719" s="26">
        <v>15850905.2222976</v>
      </c>
      <c r="P1719" s="26">
        <v>0</v>
      </c>
      <c r="Q1719" s="26">
        <v>0</v>
      </c>
      <c r="R1719" s="26">
        <v>0</v>
      </c>
      <c r="S1719" s="26">
        <v>1619753.2415999998</v>
      </c>
      <c r="T1719" s="1">
        <v>179972.58239999998</v>
      </c>
      <c r="U1719" s="112">
        <v>346627.19370240002</v>
      </c>
      <c r="V1719" s="172"/>
    </row>
    <row r="1720" spans="1:22" ht="15" customHeight="1" x14ac:dyDescent="0.25">
      <c r="A1720" s="4">
        <f t="shared" si="110"/>
        <v>1691</v>
      </c>
      <c r="B1720" s="22">
        <f t="shared" si="110"/>
        <v>375</v>
      </c>
      <c r="C1720" s="2" t="s">
        <v>1336</v>
      </c>
      <c r="D1720" s="2" t="s">
        <v>1028</v>
      </c>
      <c r="E1720" s="173" t="s">
        <v>1394</v>
      </c>
      <c r="F1720" s="24">
        <v>18093933.150000002</v>
      </c>
      <c r="G1720" s="26">
        <v>0</v>
      </c>
      <c r="H1720" s="26">
        <v>0</v>
      </c>
      <c r="I1720" s="26">
        <v>0</v>
      </c>
      <c r="J1720" s="26">
        <v>0</v>
      </c>
      <c r="K1720" s="26">
        <v>0</v>
      </c>
      <c r="L1720" s="26"/>
      <c r="M1720" s="26">
        <v>0</v>
      </c>
      <c r="N1720" s="26">
        <v>0</v>
      </c>
      <c r="O1720" s="26">
        <v>15936050.682530999</v>
      </c>
      <c r="P1720" s="26">
        <v>0</v>
      </c>
      <c r="Q1720" s="26">
        <v>0</v>
      </c>
      <c r="R1720" s="26">
        <v>0</v>
      </c>
      <c r="S1720" s="26">
        <v>1628453.9834999999</v>
      </c>
      <c r="T1720" s="1">
        <v>180939.3315</v>
      </c>
      <c r="U1720" s="112">
        <v>348489.15246900002</v>
      </c>
      <c r="V1720" s="172"/>
    </row>
    <row r="1721" spans="1:22" ht="15" customHeight="1" x14ac:dyDescent="0.25">
      <c r="A1721" s="4">
        <f t="shared" si="110"/>
        <v>1692</v>
      </c>
      <c r="B1721" s="22">
        <f t="shared" si="110"/>
        <v>376</v>
      </c>
      <c r="C1721" s="2" t="s">
        <v>303</v>
      </c>
      <c r="D1721" s="2" t="s">
        <v>1249</v>
      </c>
      <c r="E1721" s="173" t="s">
        <v>1394</v>
      </c>
      <c r="F1721" s="24">
        <v>19893961.780000001</v>
      </c>
      <c r="G1721" s="26">
        <v>0</v>
      </c>
      <c r="H1721" s="26">
        <v>0</v>
      </c>
      <c r="I1721" s="26">
        <v>3565270.41384234</v>
      </c>
      <c r="J1721" s="26">
        <v>2303095.9599144002</v>
      </c>
      <c r="K1721" s="26">
        <v>1422513.1652520599</v>
      </c>
      <c r="L1721" s="26"/>
      <c r="M1721" s="26">
        <v>0</v>
      </c>
      <c r="N1721" s="26">
        <v>0</v>
      </c>
      <c r="O1721" s="26">
        <v>0</v>
      </c>
      <c r="P1721" s="26">
        <v>0</v>
      </c>
      <c r="Q1721" s="26">
        <v>0</v>
      </c>
      <c r="R1721" s="26">
        <v>9543182.8357933201</v>
      </c>
      <c r="S1721" s="26">
        <v>2492832.9380000001</v>
      </c>
      <c r="T1721" s="1">
        <v>198939.61780000001</v>
      </c>
      <c r="U1721" s="112">
        <v>368126.84939787997</v>
      </c>
      <c r="V1721" s="172"/>
    </row>
    <row r="1722" spans="1:22" ht="15" customHeight="1" x14ac:dyDescent="0.25">
      <c r="A1722" s="4">
        <f t="shared" si="110"/>
        <v>1693</v>
      </c>
      <c r="B1722" s="22">
        <f t="shared" si="110"/>
        <v>377</v>
      </c>
      <c r="C1722" s="2" t="s">
        <v>303</v>
      </c>
      <c r="D1722" s="2" t="s">
        <v>1250</v>
      </c>
      <c r="E1722" s="173" t="s">
        <v>1394</v>
      </c>
      <c r="F1722" s="24">
        <v>8909057.3100000005</v>
      </c>
      <c r="G1722" s="26">
        <v>0</v>
      </c>
      <c r="H1722" s="26">
        <v>0</v>
      </c>
      <c r="I1722" s="26">
        <v>0</v>
      </c>
      <c r="J1722" s="26">
        <v>0</v>
      </c>
      <c r="K1722" s="26">
        <v>0</v>
      </c>
      <c r="L1722" s="26"/>
      <c r="M1722" s="26">
        <v>0</v>
      </c>
      <c r="N1722" s="26">
        <v>0</v>
      </c>
      <c r="O1722" s="26">
        <v>0</v>
      </c>
      <c r="P1722" s="26">
        <v>0</v>
      </c>
      <c r="Q1722" s="26">
        <v>0</v>
      </c>
      <c r="R1722" s="26">
        <v>7759379.1003737403</v>
      </c>
      <c r="S1722" s="26">
        <v>890905.73100000015</v>
      </c>
      <c r="T1722" s="1">
        <v>89090.573100000009</v>
      </c>
      <c r="U1722" s="112">
        <v>169681.90552626003</v>
      </c>
      <c r="V1722" s="172"/>
    </row>
    <row r="1723" spans="1:22" ht="15" customHeight="1" x14ac:dyDescent="0.25">
      <c r="A1723" s="4">
        <f t="shared" si="110"/>
        <v>1694</v>
      </c>
      <c r="B1723" s="22">
        <f t="shared" si="110"/>
        <v>378</v>
      </c>
      <c r="C1723" s="2" t="s">
        <v>303</v>
      </c>
      <c r="D1723" s="2" t="s">
        <v>680</v>
      </c>
      <c r="E1723" s="173" t="s">
        <v>1394</v>
      </c>
      <c r="F1723" s="24">
        <v>5660423.2999999998</v>
      </c>
      <c r="G1723" s="26">
        <v>0</v>
      </c>
      <c r="H1723" s="26">
        <v>0</v>
      </c>
      <c r="I1723" s="26">
        <v>0</v>
      </c>
      <c r="J1723" s="26">
        <v>0</v>
      </c>
      <c r="K1723" s="26">
        <v>0</v>
      </c>
      <c r="L1723" s="26"/>
      <c r="M1723" s="26">
        <v>0</v>
      </c>
      <c r="N1723" s="26">
        <v>0</v>
      </c>
      <c r="O1723" s="26">
        <v>0</v>
      </c>
      <c r="P1723" s="26">
        <v>0</v>
      </c>
      <c r="Q1723" s="26">
        <v>0</v>
      </c>
      <c r="R1723" s="26">
        <v>4929968.3148281993</v>
      </c>
      <c r="S1723" s="26">
        <v>566042.32999999996</v>
      </c>
      <c r="T1723" s="1">
        <v>56604.233</v>
      </c>
      <c r="U1723" s="112">
        <v>107808.4221718</v>
      </c>
      <c r="V1723" s="172"/>
    </row>
    <row r="1724" spans="1:22" ht="15" customHeight="1" x14ac:dyDescent="0.25">
      <c r="A1724" s="4">
        <f t="shared" si="110"/>
        <v>1695</v>
      </c>
      <c r="B1724" s="22">
        <f t="shared" si="110"/>
        <v>379</v>
      </c>
      <c r="C1724" s="2" t="s">
        <v>303</v>
      </c>
      <c r="D1724" s="2" t="s">
        <v>681</v>
      </c>
      <c r="E1724" s="173" t="s">
        <v>1394</v>
      </c>
      <c r="F1724" s="24">
        <v>5614444.4900000002</v>
      </c>
      <c r="G1724" s="26">
        <v>0</v>
      </c>
      <c r="H1724" s="26">
        <v>0</v>
      </c>
      <c r="I1724" s="26">
        <v>0</v>
      </c>
      <c r="J1724" s="26">
        <v>0</v>
      </c>
      <c r="K1724" s="26">
        <v>0</v>
      </c>
      <c r="L1724" s="26"/>
      <c r="M1724" s="26">
        <v>0</v>
      </c>
      <c r="N1724" s="26">
        <v>0</v>
      </c>
      <c r="O1724" s="26">
        <v>0</v>
      </c>
      <c r="P1724" s="26">
        <v>0</v>
      </c>
      <c r="Q1724" s="26">
        <v>0</v>
      </c>
      <c r="R1724" s="26">
        <v>4889922.8863434605</v>
      </c>
      <c r="S1724" s="26">
        <v>561444.44900000002</v>
      </c>
      <c r="T1724" s="1">
        <v>56144.444900000002</v>
      </c>
      <c r="U1724" s="112">
        <v>106932.70975654002</v>
      </c>
      <c r="V1724" s="172"/>
    </row>
    <row r="1725" spans="1:22" ht="15" customHeight="1" x14ac:dyDescent="0.25">
      <c r="A1725" s="4">
        <f t="shared" si="110"/>
        <v>1696</v>
      </c>
      <c r="B1725" s="22">
        <f t="shared" si="110"/>
        <v>380</v>
      </c>
      <c r="C1725" s="2" t="s">
        <v>303</v>
      </c>
      <c r="D1725" s="2" t="s">
        <v>1251</v>
      </c>
      <c r="E1725" s="173" t="s">
        <v>1394</v>
      </c>
      <c r="F1725" s="24">
        <v>1502561.3756800001</v>
      </c>
      <c r="G1725" s="26">
        <v>0</v>
      </c>
      <c r="H1725" s="26">
        <v>0</v>
      </c>
      <c r="I1725" s="26">
        <v>800866.32842579996</v>
      </c>
      <c r="J1725" s="26">
        <v>535586.82999999996</v>
      </c>
      <c r="K1725" s="26">
        <v>0</v>
      </c>
      <c r="L1725" s="26"/>
      <c r="M1725" s="26">
        <v>0</v>
      </c>
      <c r="N1725" s="26">
        <v>0</v>
      </c>
      <c r="O1725" s="26">
        <v>0</v>
      </c>
      <c r="P1725" s="26">
        <v>0</v>
      </c>
      <c r="Q1725" s="26">
        <v>0</v>
      </c>
      <c r="R1725" s="26">
        <v>0</v>
      </c>
      <c r="S1725" s="26">
        <v>128701.57</v>
      </c>
      <c r="T1725" s="1">
        <v>14195.277</v>
      </c>
      <c r="U1725" s="112">
        <v>23211.370254199999</v>
      </c>
      <c r="V1725" s="172"/>
    </row>
    <row r="1726" spans="1:22" ht="15" customHeight="1" x14ac:dyDescent="0.25">
      <c r="A1726" s="4">
        <f t="shared" si="110"/>
        <v>1697</v>
      </c>
      <c r="B1726" s="22">
        <f t="shared" si="110"/>
        <v>381</v>
      </c>
      <c r="C1726" s="2" t="s">
        <v>306</v>
      </c>
      <c r="D1726" s="2" t="s">
        <v>1252</v>
      </c>
      <c r="E1726" s="173" t="s">
        <v>1394</v>
      </c>
      <c r="F1726" s="24">
        <v>3174451.3677607998</v>
      </c>
      <c r="G1726" s="26"/>
      <c r="H1726" s="26">
        <v>0</v>
      </c>
      <c r="I1726" s="26">
        <v>1384533.0509295599</v>
      </c>
      <c r="J1726" s="26">
        <v>894381.65855639998</v>
      </c>
      <c r="K1726" s="26">
        <v>0</v>
      </c>
      <c r="L1726" s="26"/>
      <c r="M1726" s="26">
        <v>151903.93578192001</v>
      </c>
      <c r="N1726" s="26">
        <v>0</v>
      </c>
      <c r="O1726" s="26">
        <v>0</v>
      </c>
      <c r="P1726" s="26">
        <v>0</v>
      </c>
      <c r="Q1726" s="26">
        <v>0</v>
      </c>
      <c r="R1726" s="26">
        <v>0</v>
      </c>
      <c r="S1726" s="26">
        <v>564457.80340000009</v>
      </c>
      <c r="T1726" s="1">
        <v>61326.978799999997</v>
      </c>
      <c r="U1726" s="112">
        <v>117847.94029292003</v>
      </c>
      <c r="V1726" s="172"/>
    </row>
    <row r="1727" spans="1:22" ht="15" customHeight="1" x14ac:dyDescent="0.25">
      <c r="A1727" s="4">
        <f t="shared" si="110"/>
        <v>1698</v>
      </c>
      <c r="B1727" s="22">
        <f t="shared" si="110"/>
        <v>382</v>
      </c>
      <c r="C1727" s="2" t="s">
        <v>306</v>
      </c>
      <c r="D1727" s="2" t="s">
        <v>1253</v>
      </c>
      <c r="E1727" s="173" t="s">
        <v>1394</v>
      </c>
      <c r="F1727" s="24">
        <v>10424876.889999999</v>
      </c>
      <c r="G1727" s="26">
        <v>0</v>
      </c>
      <c r="H1727" s="26">
        <v>0</v>
      </c>
      <c r="I1727" s="26">
        <v>4158927.152916899</v>
      </c>
      <c r="J1727" s="26">
        <v>2686586.7666707998</v>
      </c>
      <c r="K1727" s="26">
        <v>1659377.25092916</v>
      </c>
      <c r="L1727" s="26"/>
      <c r="M1727" s="26">
        <v>0</v>
      </c>
      <c r="N1727" s="26">
        <v>0</v>
      </c>
      <c r="O1727" s="26">
        <v>0</v>
      </c>
      <c r="P1727" s="26">
        <v>0</v>
      </c>
      <c r="Q1727" s="26">
        <v>0</v>
      </c>
      <c r="R1727" s="26">
        <v>0</v>
      </c>
      <c r="S1727" s="26">
        <v>1629752.206</v>
      </c>
      <c r="T1727" s="1">
        <v>104248.76890000001</v>
      </c>
      <c r="U1727" s="112">
        <v>185984.74458314001</v>
      </c>
      <c r="V1727" s="172"/>
    </row>
    <row r="1728" spans="1:22" ht="15" customHeight="1" x14ac:dyDescent="0.25">
      <c r="A1728" s="4">
        <f t="shared" si="110"/>
        <v>1699</v>
      </c>
      <c r="B1728" s="22">
        <f t="shared" si="110"/>
        <v>383</v>
      </c>
      <c r="C1728" s="2" t="s">
        <v>306</v>
      </c>
      <c r="D1728" s="2" t="s">
        <v>1254</v>
      </c>
      <c r="E1728" s="173" t="s">
        <v>1394</v>
      </c>
      <c r="F1728" s="24">
        <v>14067048.463401999</v>
      </c>
      <c r="G1728" s="26">
        <v>0</v>
      </c>
      <c r="H1728" s="26">
        <v>0</v>
      </c>
      <c r="I1728" s="26">
        <v>0</v>
      </c>
      <c r="J1728" s="26">
        <v>0</v>
      </c>
      <c r="K1728" s="26">
        <v>850099.92968124012</v>
      </c>
      <c r="L1728" s="26"/>
      <c r="M1728" s="26">
        <v>0</v>
      </c>
      <c r="N1728" s="26">
        <v>0</v>
      </c>
      <c r="O1728" s="26">
        <v>0</v>
      </c>
      <c r="P1728" s="26">
        <v>0</v>
      </c>
      <c r="Q1728" s="26">
        <v>6122487.8099999996</v>
      </c>
      <c r="R1728" s="26">
        <v>6280344.04</v>
      </c>
      <c r="S1728" s="26">
        <v>592071.17800000007</v>
      </c>
      <c r="T1728" s="1">
        <v>53956.358600000007</v>
      </c>
      <c r="U1728" s="112">
        <v>168089.14712076</v>
      </c>
      <c r="V1728" s="172"/>
    </row>
    <row r="1729" spans="1:22" ht="15" customHeight="1" x14ac:dyDescent="0.25">
      <c r="A1729" s="4">
        <f t="shared" ref="A1729:B1733" si="111">A1728+1</f>
        <v>1700</v>
      </c>
      <c r="B1729" s="22">
        <f t="shared" si="111"/>
        <v>384</v>
      </c>
      <c r="C1729" s="2" t="s">
        <v>306</v>
      </c>
      <c r="D1729" s="2" t="s">
        <v>1255</v>
      </c>
      <c r="E1729" s="173" t="s">
        <v>1394</v>
      </c>
      <c r="F1729" s="24">
        <v>1957771.97</v>
      </c>
      <c r="G1729" s="26">
        <v>0</v>
      </c>
      <c r="H1729" s="26">
        <v>0</v>
      </c>
      <c r="I1729" s="26">
        <v>1705129.3283593801</v>
      </c>
      <c r="J1729" s="26">
        <v>0</v>
      </c>
      <c r="K1729" s="26">
        <v>0</v>
      </c>
      <c r="L1729" s="26"/>
      <c r="M1729" s="26">
        <v>0</v>
      </c>
      <c r="N1729" s="26">
        <v>0</v>
      </c>
      <c r="O1729" s="26">
        <v>0</v>
      </c>
      <c r="P1729" s="26">
        <v>0</v>
      </c>
      <c r="Q1729" s="26">
        <v>0</v>
      </c>
      <c r="R1729" s="26">
        <v>0</v>
      </c>
      <c r="S1729" s="26">
        <v>195777.19700000001</v>
      </c>
      <c r="T1729" s="1">
        <v>19577.719700000001</v>
      </c>
      <c r="U1729" s="112">
        <v>37287.724940620006</v>
      </c>
      <c r="V1729" s="172"/>
    </row>
    <row r="1730" spans="1:22" ht="15" customHeight="1" x14ac:dyDescent="0.25">
      <c r="A1730" s="4">
        <f t="shared" si="111"/>
        <v>1701</v>
      </c>
      <c r="B1730" s="22">
        <f t="shared" si="111"/>
        <v>385</v>
      </c>
      <c r="C1730" s="2" t="s">
        <v>693</v>
      </c>
      <c r="D1730" s="2" t="s">
        <v>1256</v>
      </c>
      <c r="E1730" s="173" t="s">
        <v>1394</v>
      </c>
      <c r="F1730" s="24">
        <v>1549874.68</v>
      </c>
      <c r="G1730" s="26">
        <v>0</v>
      </c>
      <c r="H1730" s="26">
        <v>1226108.6608764001</v>
      </c>
      <c r="I1730" s="26">
        <v>0</v>
      </c>
      <c r="J1730" s="26">
        <v>0</v>
      </c>
      <c r="K1730" s="26">
        <v>0</v>
      </c>
      <c r="L1730" s="26"/>
      <c r="M1730" s="26">
        <v>136276.03746624</v>
      </c>
      <c r="N1730" s="26">
        <v>0</v>
      </c>
      <c r="O1730" s="26">
        <v>0</v>
      </c>
      <c r="P1730" s="26">
        <v>0</v>
      </c>
      <c r="Q1730" s="26">
        <v>0</v>
      </c>
      <c r="R1730" s="26">
        <v>0</v>
      </c>
      <c r="S1730" s="26">
        <v>142198.64079999999</v>
      </c>
      <c r="T1730" s="1">
        <v>15498.746800000003</v>
      </c>
      <c r="U1730" s="112">
        <v>29792.594057360002</v>
      </c>
      <c r="V1730" s="172"/>
    </row>
    <row r="1731" spans="1:22" ht="15" customHeight="1" x14ac:dyDescent="0.25">
      <c r="A1731" s="4">
        <f t="shared" si="111"/>
        <v>1702</v>
      </c>
      <c r="B1731" s="22">
        <f t="shared" si="111"/>
        <v>386</v>
      </c>
      <c r="C1731" s="2" t="s">
        <v>318</v>
      </c>
      <c r="D1731" s="2" t="s">
        <v>1257</v>
      </c>
      <c r="E1731" s="173" t="s">
        <v>1394</v>
      </c>
      <c r="F1731" s="24">
        <v>8422803.4800000004</v>
      </c>
      <c r="G1731" s="26">
        <v>0</v>
      </c>
      <c r="H1731" s="26">
        <v>0</v>
      </c>
      <c r="I1731" s="26">
        <v>798556.17519803997</v>
      </c>
      <c r="J1731" s="26">
        <v>0</v>
      </c>
      <c r="K1731" s="26">
        <v>0</v>
      </c>
      <c r="L1731" s="26"/>
      <c r="M1731" s="26">
        <v>0</v>
      </c>
      <c r="N1731" s="26">
        <v>0</v>
      </c>
      <c r="O1731" s="26">
        <v>0</v>
      </c>
      <c r="P1731" s="26">
        <v>0</v>
      </c>
      <c r="Q1731" s="26">
        <v>6537318.2069218801</v>
      </c>
      <c r="R1731" s="26">
        <v>0</v>
      </c>
      <c r="S1731" s="26">
        <v>842280.348</v>
      </c>
      <c r="T1731" s="1">
        <v>84228.034800000009</v>
      </c>
      <c r="U1731" s="112">
        <v>160420.71508008003</v>
      </c>
      <c r="V1731" s="172"/>
    </row>
    <row r="1732" spans="1:22" ht="15" customHeight="1" x14ac:dyDescent="0.25">
      <c r="A1732" s="4">
        <f t="shared" si="111"/>
        <v>1703</v>
      </c>
      <c r="B1732" s="22">
        <f t="shared" si="111"/>
        <v>387</v>
      </c>
      <c r="C1732" s="2" t="s">
        <v>1258</v>
      </c>
      <c r="D1732" s="2" t="s">
        <v>1259</v>
      </c>
      <c r="E1732" s="173" t="s">
        <v>1394</v>
      </c>
      <c r="F1732" s="24">
        <v>7351295.8599999994</v>
      </c>
      <c r="G1732" s="26">
        <v>735304.27475400001</v>
      </c>
      <c r="H1732" s="26">
        <v>447441.06023399998</v>
      </c>
      <c r="I1732" s="26">
        <v>206096.46766800003</v>
      </c>
      <c r="J1732" s="26">
        <v>0</v>
      </c>
      <c r="K1732" s="26">
        <v>0</v>
      </c>
      <c r="L1732" s="26"/>
      <c r="M1732" s="26">
        <v>69083.30797200001</v>
      </c>
      <c r="N1732" s="26">
        <v>0</v>
      </c>
      <c r="O1732" s="26">
        <v>2116583.6327580004</v>
      </c>
      <c r="P1732" s="26">
        <v>0</v>
      </c>
      <c r="Q1732" s="26">
        <v>1764502.807326</v>
      </c>
      <c r="R1732" s="26">
        <v>1553997.7564439997</v>
      </c>
      <c r="S1732" s="26">
        <v>241340.1</v>
      </c>
      <c r="T1732" s="26">
        <v>66210.3</v>
      </c>
      <c r="U1732" s="112">
        <v>150736.15284400003</v>
      </c>
      <c r="V1732" s="172"/>
    </row>
    <row r="1733" spans="1:22" ht="15" customHeight="1" x14ac:dyDescent="0.25">
      <c r="A1733" s="207">
        <f t="shared" si="111"/>
        <v>1704</v>
      </c>
      <c r="B1733" s="208">
        <f t="shared" si="111"/>
        <v>388</v>
      </c>
      <c r="C1733" s="148" t="s">
        <v>1040</v>
      </c>
      <c r="D1733" s="148" t="s">
        <v>1260</v>
      </c>
      <c r="E1733" s="173" t="s">
        <v>1394</v>
      </c>
      <c r="F1733" s="209">
        <v>4918012.9500000011</v>
      </c>
      <c r="G1733" s="14">
        <v>3614068.1590860002</v>
      </c>
      <c r="H1733" s="14">
        <v>0</v>
      </c>
      <c r="I1733" s="14">
        <v>486417.15204600006</v>
      </c>
      <c r="J1733" s="14">
        <v>0</v>
      </c>
      <c r="K1733" s="14">
        <v>0</v>
      </c>
      <c r="L1733" s="14"/>
      <c r="M1733" s="14">
        <v>638487.08070000005</v>
      </c>
      <c r="N1733" s="14">
        <v>0</v>
      </c>
      <c r="O1733" s="14">
        <v>0</v>
      </c>
      <c r="P1733" s="14">
        <v>0</v>
      </c>
      <c r="Q1733" s="14">
        <v>0</v>
      </c>
      <c r="R1733" s="14">
        <v>0</v>
      </c>
      <c r="S1733" s="14">
        <v>45408.83</v>
      </c>
      <c r="T1733" s="134">
        <v>30000</v>
      </c>
      <c r="U1733" s="121">
        <v>103631.728168</v>
      </c>
      <c r="V1733" s="172"/>
    </row>
    <row r="1734" spans="1:22" x14ac:dyDescent="0.25">
      <c r="A1734" s="144"/>
      <c r="B1734" s="144"/>
      <c r="C1734" s="144"/>
      <c r="D1734" s="60" t="s">
        <v>1372</v>
      </c>
      <c r="E1734" s="49"/>
      <c r="F1734" s="58">
        <v>3296553.760999999</v>
      </c>
      <c r="G1734" s="170">
        <v>0</v>
      </c>
      <c r="H1734" s="170">
        <v>0</v>
      </c>
      <c r="I1734" s="170">
        <v>0</v>
      </c>
      <c r="J1734" s="170">
        <v>0</v>
      </c>
      <c r="K1734" s="170">
        <v>0</v>
      </c>
      <c r="L1734" s="170">
        <v>0</v>
      </c>
      <c r="M1734" s="170">
        <v>0</v>
      </c>
      <c r="N1734" s="170">
        <v>0</v>
      </c>
      <c r="O1734" s="170">
        <v>0</v>
      </c>
      <c r="P1734" s="170">
        <v>0</v>
      </c>
      <c r="Q1734" s="170">
        <v>0</v>
      </c>
      <c r="R1734" s="170">
        <v>0</v>
      </c>
      <c r="S1734" s="170">
        <v>0</v>
      </c>
      <c r="T1734" s="59">
        <v>0</v>
      </c>
      <c r="U1734" s="58">
        <v>3296553.760999999</v>
      </c>
      <c r="V1734" s="172"/>
    </row>
    <row r="1735" spans="1:22" ht="15" customHeight="1" x14ac:dyDescent="0.25">
      <c r="A1735" s="210"/>
      <c r="B1735" s="211">
        <v>1</v>
      </c>
      <c r="C1735" s="162" t="s">
        <v>1365</v>
      </c>
      <c r="D1735" s="158" t="s">
        <v>69</v>
      </c>
      <c r="E1735" s="173" t="s">
        <v>1394</v>
      </c>
      <c r="F1735" s="212">
        <v>94181.22</v>
      </c>
      <c r="G1735" s="158"/>
      <c r="H1735" s="158"/>
      <c r="I1735" s="158"/>
      <c r="J1735" s="158"/>
      <c r="K1735" s="158"/>
      <c r="L1735" s="158"/>
      <c r="M1735" s="158"/>
      <c r="N1735" s="158"/>
      <c r="O1735" s="158"/>
      <c r="P1735" s="158"/>
      <c r="Q1735" s="158"/>
      <c r="R1735" s="158"/>
      <c r="S1735" s="158"/>
      <c r="T1735" s="158"/>
      <c r="U1735" s="158">
        <v>94181.22</v>
      </c>
      <c r="V1735" s="172"/>
    </row>
    <row r="1736" spans="1:22" s="15" customFormat="1" ht="15" customHeight="1" x14ac:dyDescent="0.25">
      <c r="A1736" s="4"/>
      <c r="B1736" s="22">
        <f t="shared" ref="B1736:B1773" si="112">+B1735+1</f>
        <v>2</v>
      </c>
      <c r="C1736" s="13" t="s">
        <v>1365</v>
      </c>
      <c r="D1736" s="2" t="s">
        <v>332</v>
      </c>
      <c r="E1736" s="173" t="s">
        <v>1394</v>
      </c>
      <c r="F1736" s="24">
        <v>130698.75</v>
      </c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>
        <v>130698.75</v>
      </c>
      <c r="V1736" s="172"/>
    </row>
    <row r="1737" spans="1:22" s="15" customFormat="1" ht="15" customHeight="1" x14ac:dyDescent="0.25">
      <c r="A1737" s="4"/>
      <c r="B1737" s="22">
        <f t="shared" si="112"/>
        <v>3</v>
      </c>
      <c r="C1737" s="13" t="s">
        <v>1365</v>
      </c>
      <c r="D1737" s="2" t="s">
        <v>344</v>
      </c>
      <c r="E1737" s="173" t="s">
        <v>1394</v>
      </c>
      <c r="F1737" s="24">
        <v>3091.5</v>
      </c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>
        <v>3091.5</v>
      </c>
      <c r="V1737" s="172"/>
    </row>
    <row r="1738" spans="1:22" s="15" customFormat="1" ht="15" customHeight="1" x14ac:dyDescent="0.25">
      <c r="A1738" s="4"/>
      <c r="B1738" s="22">
        <f t="shared" si="112"/>
        <v>4</v>
      </c>
      <c r="C1738" s="13" t="s">
        <v>1365</v>
      </c>
      <c r="D1738" s="2" t="s">
        <v>346</v>
      </c>
      <c r="E1738" s="173" t="s">
        <v>1394</v>
      </c>
      <c r="F1738" s="24">
        <v>5902.67</v>
      </c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>
        <v>5902.67</v>
      </c>
      <c r="V1738" s="172"/>
    </row>
    <row r="1739" spans="1:22" s="15" customFormat="1" ht="15" customHeight="1" x14ac:dyDescent="0.25">
      <c r="A1739" s="4"/>
      <c r="B1739" s="22">
        <f t="shared" si="112"/>
        <v>5</v>
      </c>
      <c r="C1739" s="13" t="s">
        <v>1365</v>
      </c>
      <c r="D1739" s="2" t="s">
        <v>347</v>
      </c>
      <c r="E1739" s="173" t="s">
        <v>1394</v>
      </c>
      <c r="F1739" s="24">
        <v>3489.82</v>
      </c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>
        <v>3489.82</v>
      </c>
      <c r="V1739" s="172"/>
    </row>
    <row r="1740" spans="1:22" s="15" customFormat="1" ht="15" customHeight="1" x14ac:dyDescent="0.25">
      <c r="A1740" s="4"/>
      <c r="B1740" s="22">
        <f t="shared" si="112"/>
        <v>6</v>
      </c>
      <c r="C1740" s="13" t="s">
        <v>1365</v>
      </c>
      <c r="D1740" s="2" t="s">
        <v>348</v>
      </c>
      <c r="E1740" s="173" t="s">
        <v>1394</v>
      </c>
      <c r="F1740" s="24">
        <v>4795.68</v>
      </c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>
        <v>4795.68</v>
      </c>
      <c r="V1740" s="172"/>
    </row>
    <row r="1741" spans="1:22" s="15" customFormat="1" ht="15" customHeight="1" x14ac:dyDescent="0.25">
      <c r="A1741" s="4"/>
      <c r="B1741" s="22">
        <f t="shared" si="112"/>
        <v>7</v>
      </c>
      <c r="C1741" s="13" t="s">
        <v>1365</v>
      </c>
      <c r="D1741" s="2" t="s">
        <v>350</v>
      </c>
      <c r="E1741" s="173" t="s">
        <v>1394</v>
      </c>
      <c r="F1741" s="24">
        <v>6759.51</v>
      </c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>
        <v>6759.51</v>
      </c>
      <c r="V1741" s="172"/>
    </row>
    <row r="1742" spans="1:22" s="15" customFormat="1" ht="15" customHeight="1" x14ac:dyDescent="0.25">
      <c r="A1742" s="4"/>
      <c r="B1742" s="22">
        <f t="shared" si="112"/>
        <v>8</v>
      </c>
      <c r="C1742" s="13" t="s">
        <v>1365</v>
      </c>
      <c r="D1742" s="2" t="s">
        <v>351</v>
      </c>
      <c r="E1742" s="173" t="s">
        <v>1394</v>
      </c>
      <c r="F1742" s="24">
        <v>6759.5110000000004</v>
      </c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153">
        <v>6759.5110000000004</v>
      </c>
      <c r="V1742" s="172"/>
    </row>
    <row r="1743" spans="1:22" s="15" customFormat="1" ht="15" customHeight="1" x14ac:dyDescent="0.25">
      <c r="A1743" s="4"/>
      <c r="B1743" s="22">
        <f t="shared" si="112"/>
        <v>9</v>
      </c>
      <c r="C1743" s="13" t="s">
        <v>1365</v>
      </c>
      <c r="D1743" s="2" t="s">
        <v>353</v>
      </c>
      <c r="E1743" s="173" t="s">
        <v>1394</v>
      </c>
      <c r="F1743" s="24">
        <v>113256.95</v>
      </c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153">
        <v>113256.95</v>
      </c>
      <c r="V1743" s="172"/>
    </row>
    <row r="1744" spans="1:22" s="15" customFormat="1" ht="15" customHeight="1" x14ac:dyDescent="0.25">
      <c r="A1744" s="4"/>
      <c r="B1744" s="22">
        <f t="shared" si="112"/>
        <v>10</v>
      </c>
      <c r="C1744" s="13" t="s">
        <v>1365</v>
      </c>
      <c r="D1744" s="2" t="s">
        <v>357</v>
      </c>
      <c r="E1744" s="173" t="s">
        <v>1394</v>
      </c>
      <c r="F1744" s="24">
        <v>104840.7</v>
      </c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153">
        <v>104840.7</v>
      </c>
      <c r="V1744" s="172"/>
    </row>
    <row r="1745" spans="1:22" s="15" customFormat="1" ht="15" customHeight="1" x14ac:dyDescent="0.25">
      <c r="A1745" s="4"/>
      <c r="B1745" s="22">
        <f t="shared" si="112"/>
        <v>11</v>
      </c>
      <c r="C1745" s="13" t="s">
        <v>1365</v>
      </c>
      <c r="D1745" s="2" t="s">
        <v>359</v>
      </c>
      <c r="E1745" s="173" t="s">
        <v>1394</v>
      </c>
      <c r="F1745" s="24">
        <v>72298.39</v>
      </c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153">
        <v>72298.39</v>
      </c>
      <c r="V1745" s="172"/>
    </row>
    <row r="1746" spans="1:22" s="15" customFormat="1" ht="15" customHeight="1" x14ac:dyDescent="0.25">
      <c r="A1746" s="4"/>
      <c r="B1746" s="22">
        <f t="shared" si="112"/>
        <v>12</v>
      </c>
      <c r="C1746" s="13" t="s">
        <v>1365</v>
      </c>
      <c r="D1746" s="2" t="s">
        <v>361</v>
      </c>
      <c r="E1746" s="173" t="s">
        <v>1394</v>
      </c>
      <c r="F1746" s="24">
        <v>150573.75</v>
      </c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153">
        <v>150573.75</v>
      </c>
      <c r="V1746" s="172"/>
    </row>
    <row r="1747" spans="1:22" s="15" customFormat="1" ht="15" customHeight="1" x14ac:dyDescent="0.25">
      <c r="A1747" s="4"/>
      <c r="B1747" s="22">
        <f t="shared" si="112"/>
        <v>13</v>
      </c>
      <c r="C1747" s="13" t="s">
        <v>1365</v>
      </c>
      <c r="D1747" s="2" t="s">
        <v>362</v>
      </c>
      <c r="E1747" s="173" t="s">
        <v>1394</v>
      </c>
      <c r="F1747" s="24">
        <v>155480.13</v>
      </c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153">
        <v>155480.13</v>
      </c>
      <c r="V1747" s="172"/>
    </row>
    <row r="1748" spans="1:22" s="15" customFormat="1" ht="15" customHeight="1" x14ac:dyDescent="0.25">
      <c r="A1748" s="4"/>
      <c r="B1748" s="22">
        <f t="shared" si="112"/>
        <v>14</v>
      </c>
      <c r="C1748" s="13" t="s">
        <v>1365</v>
      </c>
      <c r="D1748" s="2" t="s">
        <v>80</v>
      </c>
      <c r="E1748" s="173" t="s">
        <v>1394</v>
      </c>
      <c r="F1748" s="24">
        <v>78452.63</v>
      </c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153">
        <v>78452.63</v>
      </c>
      <c r="V1748" s="172"/>
    </row>
    <row r="1749" spans="1:22" s="15" customFormat="1" ht="15" customHeight="1" x14ac:dyDescent="0.25">
      <c r="A1749" s="4"/>
      <c r="B1749" s="22">
        <f t="shared" si="112"/>
        <v>15</v>
      </c>
      <c r="C1749" s="13" t="s">
        <v>1365</v>
      </c>
      <c r="D1749" s="2" t="s">
        <v>374</v>
      </c>
      <c r="E1749" s="173" t="s">
        <v>1394</v>
      </c>
      <c r="F1749" s="24">
        <v>77106.39</v>
      </c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>
        <v>77106.39</v>
      </c>
      <c r="V1749" s="172"/>
    </row>
    <row r="1750" spans="1:22" s="15" customFormat="1" ht="15" customHeight="1" x14ac:dyDescent="0.25">
      <c r="A1750" s="4"/>
      <c r="B1750" s="22">
        <f t="shared" si="112"/>
        <v>16</v>
      </c>
      <c r="C1750" s="13" t="s">
        <v>1365</v>
      </c>
      <c r="D1750" s="2" t="s">
        <v>81</v>
      </c>
      <c r="E1750" s="173" t="s">
        <v>1394</v>
      </c>
      <c r="F1750" s="24">
        <v>191818.53</v>
      </c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>
        <v>191818.53</v>
      </c>
      <c r="V1750" s="172"/>
    </row>
    <row r="1751" spans="1:22" s="15" customFormat="1" ht="15" customHeight="1" x14ac:dyDescent="0.25">
      <c r="A1751" s="4"/>
      <c r="B1751" s="22">
        <f t="shared" si="112"/>
        <v>17</v>
      </c>
      <c r="C1751" s="13" t="s">
        <v>1365</v>
      </c>
      <c r="D1751" s="2" t="s">
        <v>395</v>
      </c>
      <c r="E1751" s="173" t="s">
        <v>1394</v>
      </c>
      <c r="F1751" s="24">
        <v>19678.55</v>
      </c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>
        <v>19678.55</v>
      </c>
      <c r="V1751" s="172"/>
    </row>
    <row r="1752" spans="1:22" s="15" customFormat="1" ht="15" customHeight="1" x14ac:dyDescent="0.25">
      <c r="A1752" s="4"/>
      <c r="B1752" s="22">
        <f t="shared" si="112"/>
        <v>18</v>
      </c>
      <c r="C1752" s="13" t="s">
        <v>1365</v>
      </c>
      <c r="D1752" s="2" t="s">
        <v>398</v>
      </c>
      <c r="E1752" s="173" t="s">
        <v>1394</v>
      </c>
      <c r="F1752" s="24">
        <v>72527.649999999994</v>
      </c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>
        <v>72527.649999999994</v>
      </c>
      <c r="V1752" s="172"/>
    </row>
    <row r="1753" spans="1:22" s="15" customFormat="1" ht="15" customHeight="1" x14ac:dyDescent="0.25">
      <c r="A1753" s="4"/>
      <c r="B1753" s="22">
        <f t="shared" si="112"/>
        <v>19</v>
      </c>
      <c r="C1753" s="13" t="s">
        <v>1365</v>
      </c>
      <c r="D1753" s="2" t="s">
        <v>399</v>
      </c>
      <c r="E1753" s="173" t="s">
        <v>1394</v>
      </c>
      <c r="F1753" s="24">
        <v>61221.56</v>
      </c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>
        <v>61221.56</v>
      </c>
      <c r="V1753" s="172"/>
    </row>
    <row r="1754" spans="1:22" s="15" customFormat="1" ht="15" customHeight="1" x14ac:dyDescent="0.25">
      <c r="A1754" s="4"/>
      <c r="B1754" s="22">
        <f t="shared" si="112"/>
        <v>20</v>
      </c>
      <c r="C1754" s="13" t="s">
        <v>1365</v>
      </c>
      <c r="D1754" s="2" t="s">
        <v>400</v>
      </c>
      <c r="E1754" s="173" t="s">
        <v>1394</v>
      </c>
      <c r="F1754" s="24">
        <v>75118.759999999995</v>
      </c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>
        <v>75118.759999999995</v>
      </c>
      <c r="V1754" s="172"/>
    </row>
    <row r="1755" spans="1:22" s="15" customFormat="1" ht="15" customHeight="1" x14ac:dyDescent="0.25">
      <c r="A1755" s="4"/>
      <c r="B1755" s="22">
        <f t="shared" si="112"/>
        <v>21</v>
      </c>
      <c r="C1755" s="13" t="s">
        <v>1365</v>
      </c>
      <c r="D1755" s="2" t="s">
        <v>82</v>
      </c>
      <c r="E1755" s="173" t="s">
        <v>1394</v>
      </c>
      <c r="F1755" s="24">
        <v>23425.3</v>
      </c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>
        <v>23425.3</v>
      </c>
      <c r="V1755" s="172"/>
    </row>
    <row r="1756" spans="1:22" s="15" customFormat="1" x14ac:dyDescent="0.25">
      <c r="A1756" s="4"/>
      <c r="B1756" s="22">
        <f t="shared" si="112"/>
        <v>22</v>
      </c>
      <c r="C1756" s="13" t="s">
        <v>1365</v>
      </c>
      <c r="D1756" s="2" t="s">
        <v>83</v>
      </c>
      <c r="E1756" s="173" t="s">
        <v>1394</v>
      </c>
      <c r="F1756" s="24">
        <v>90697.95</v>
      </c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>
        <v>90697.95</v>
      </c>
      <c r="V1756" s="172"/>
    </row>
    <row r="1757" spans="1:22" s="15" customFormat="1" x14ac:dyDescent="0.25">
      <c r="A1757" s="4"/>
      <c r="B1757" s="22">
        <f t="shared" si="112"/>
        <v>23</v>
      </c>
      <c r="C1757" s="13" t="s">
        <v>1365</v>
      </c>
      <c r="D1757" s="2" t="s">
        <v>401</v>
      </c>
      <c r="E1757" s="173" t="s">
        <v>1394</v>
      </c>
      <c r="F1757" s="24">
        <v>143931.46</v>
      </c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>
        <v>143931.46</v>
      </c>
      <c r="V1757" s="172"/>
    </row>
    <row r="1758" spans="1:22" s="15" customFormat="1" x14ac:dyDescent="0.25">
      <c r="A1758" s="4"/>
      <c r="B1758" s="22">
        <f t="shared" si="112"/>
        <v>24</v>
      </c>
      <c r="C1758" s="13" t="s">
        <v>1365</v>
      </c>
      <c r="D1758" s="2" t="s">
        <v>402</v>
      </c>
      <c r="E1758" s="173" t="s">
        <v>1394</v>
      </c>
      <c r="F1758" s="24">
        <v>96473.29</v>
      </c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>
        <v>96473.29</v>
      </c>
      <c r="V1758" s="172"/>
    </row>
    <row r="1759" spans="1:22" s="15" customFormat="1" x14ac:dyDescent="0.25">
      <c r="A1759" s="4"/>
      <c r="B1759" s="22">
        <f t="shared" si="112"/>
        <v>25</v>
      </c>
      <c r="C1759" s="13" t="s">
        <v>1365</v>
      </c>
      <c r="D1759" s="2" t="s">
        <v>379</v>
      </c>
      <c r="E1759" s="173" t="s">
        <v>1394</v>
      </c>
      <c r="F1759" s="24">
        <v>90227.38</v>
      </c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>
        <v>90227.38</v>
      </c>
      <c r="V1759" s="172"/>
    </row>
    <row r="1760" spans="1:22" s="15" customFormat="1" x14ac:dyDescent="0.25">
      <c r="A1760" s="4"/>
      <c r="B1760" s="22">
        <f t="shared" si="112"/>
        <v>26</v>
      </c>
      <c r="C1760" s="13" t="s">
        <v>1365</v>
      </c>
      <c r="D1760" s="2" t="s">
        <v>383</v>
      </c>
      <c r="E1760" s="173" t="s">
        <v>1394</v>
      </c>
      <c r="F1760" s="24">
        <v>75966.64</v>
      </c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>
        <v>75966.64</v>
      </c>
      <c r="V1760" s="172"/>
    </row>
    <row r="1761" spans="1:22" s="15" customFormat="1" x14ac:dyDescent="0.25">
      <c r="A1761" s="4"/>
      <c r="B1761" s="22">
        <f t="shared" si="112"/>
        <v>27</v>
      </c>
      <c r="C1761" s="13" t="s">
        <v>1365</v>
      </c>
      <c r="D1761" s="2" t="s">
        <v>388</v>
      </c>
      <c r="E1761" s="173" t="s">
        <v>1394</v>
      </c>
      <c r="F1761" s="24">
        <v>42800.56</v>
      </c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>
        <v>42800.56</v>
      </c>
      <c r="V1761" s="172"/>
    </row>
    <row r="1762" spans="1:22" x14ac:dyDescent="0.25">
      <c r="A1762" s="4"/>
      <c r="B1762" s="22">
        <f t="shared" si="112"/>
        <v>28</v>
      </c>
      <c r="C1762" s="13" t="s">
        <v>1365</v>
      </c>
      <c r="D1762" s="2" t="s">
        <v>390</v>
      </c>
      <c r="E1762" s="173" t="s">
        <v>1394</v>
      </c>
      <c r="F1762" s="24">
        <v>43022.69</v>
      </c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>
        <v>43022.69</v>
      </c>
      <c r="V1762" s="172"/>
    </row>
    <row r="1763" spans="1:22" x14ac:dyDescent="0.25">
      <c r="A1763" s="4"/>
      <c r="B1763" s="22">
        <f t="shared" si="112"/>
        <v>29</v>
      </c>
      <c r="C1763" s="13" t="s">
        <v>1365</v>
      </c>
      <c r="D1763" s="2" t="s">
        <v>408</v>
      </c>
      <c r="E1763" s="173" t="s">
        <v>1394</v>
      </c>
      <c r="F1763" s="24">
        <v>126659.04</v>
      </c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>
        <v>126659.04</v>
      </c>
      <c r="V1763" s="172"/>
    </row>
    <row r="1764" spans="1:22" x14ac:dyDescent="0.25">
      <c r="A1764" s="4"/>
      <c r="B1764" s="22">
        <f t="shared" si="112"/>
        <v>30</v>
      </c>
      <c r="C1764" s="13" t="s">
        <v>1365</v>
      </c>
      <c r="D1764" s="2" t="s">
        <v>413</v>
      </c>
      <c r="E1764" s="173" t="s">
        <v>1394</v>
      </c>
      <c r="F1764" s="24">
        <v>64928.17</v>
      </c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>
        <v>64928.17</v>
      </c>
      <c r="V1764" s="172"/>
    </row>
    <row r="1765" spans="1:22" x14ac:dyDescent="0.25">
      <c r="A1765" s="4"/>
      <c r="B1765" s="22">
        <f t="shared" si="112"/>
        <v>31</v>
      </c>
      <c r="C1765" s="13" t="s">
        <v>1365</v>
      </c>
      <c r="D1765" s="2" t="s">
        <v>50</v>
      </c>
      <c r="E1765" s="173" t="s">
        <v>1394</v>
      </c>
      <c r="F1765" s="24">
        <v>14026.4</v>
      </c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>
        <v>14026.4</v>
      </c>
      <c r="V1765" s="172"/>
    </row>
    <row r="1766" spans="1:22" x14ac:dyDescent="0.25">
      <c r="A1766" s="4"/>
      <c r="B1766" s="22">
        <f t="shared" si="112"/>
        <v>32</v>
      </c>
      <c r="C1766" s="13" t="s">
        <v>1365</v>
      </c>
      <c r="D1766" s="2" t="s">
        <v>421</v>
      </c>
      <c r="E1766" s="173" t="s">
        <v>1394</v>
      </c>
      <c r="F1766" s="24">
        <v>34486.379999999997</v>
      </c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>
        <v>34486.379999999997</v>
      </c>
      <c r="V1766" s="172"/>
    </row>
    <row r="1767" spans="1:22" x14ac:dyDescent="0.25">
      <c r="A1767" s="4"/>
      <c r="B1767" s="22">
        <f t="shared" si="112"/>
        <v>33</v>
      </c>
      <c r="C1767" s="13" t="s">
        <v>97</v>
      </c>
      <c r="D1767" s="2" t="s">
        <v>461</v>
      </c>
      <c r="E1767" s="173" t="s">
        <v>1394</v>
      </c>
      <c r="F1767" s="24">
        <v>47679.13</v>
      </c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>
        <v>47679.13</v>
      </c>
      <c r="V1767" s="172"/>
    </row>
    <row r="1768" spans="1:22" x14ac:dyDescent="0.25">
      <c r="A1768" s="4"/>
      <c r="B1768" s="22">
        <f t="shared" si="112"/>
        <v>34</v>
      </c>
      <c r="C1768" s="13" t="s">
        <v>97</v>
      </c>
      <c r="D1768" s="2" t="s">
        <v>464</v>
      </c>
      <c r="E1768" s="173" t="s">
        <v>1394</v>
      </c>
      <c r="F1768" s="24">
        <v>184408.63</v>
      </c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>
        <v>184408.63</v>
      </c>
      <c r="V1768" s="172"/>
    </row>
    <row r="1769" spans="1:22" x14ac:dyDescent="0.25">
      <c r="A1769" s="4"/>
      <c r="B1769" s="22">
        <f t="shared" si="112"/>
        <v>35</v>
      </c>
      <c r="C1769" s="13" t="s">
        <v>97</v>
      </c>
      <c r="D1769" s="2" t="s">
        <v>148</v>
      </c>
      <c r="E1769" s="173" t="s">
        <v>1394</v>
      </c>
      <c r="F1769" s="24">
        <v>218500.92</v>
      </c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>
        <v>218500.92</v>
      </c>
      <c r="V1769" s="172"/>
    </row>
    <row r="1770" spans="1:22" x14ac:dyDescent="0.25">
      <c r="A1770" s="4"/>
      <c r="B1770" s="22">
        <f t="shared" si="112"/>
        <v>36</v>
      </c>
      <c r="C1770" s="13" t="s">
        <v>97</v>
      </c>
      <c r="D1770" s="2" t="s">
        <v>486</v>
      </c>
      <c r="E1770" s="173" t="s">
        <v>1394</v>
      </c>
      <c r="F1770" s="24">
        <v>77634.040000000008</v>
      </c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>
        <v>77634.040000000008</v>
      </c>
      <c r="V1770" s="172"/>
    </row>
    <row r="1771" spans="1:22" x14ac:dyDescent="0.25">
      <c r="A1771" s="4"/>
      <c r="B1771" s="22">
        <f t="shared" si="112"/>
        <v>37</v>
      </c>
      <c r="C1771" s="13" t="s">
        <v>97</v>
      </c>
      <c r="D1771" s="2" t="s">
        <v>510</v>
      </c>
      <c r="E1771" s="173" t="s">
        <v>1394</v>
      </c>
      <c r="F1771" s="24">
        <v>165481.68</v>
      </c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>
        <v>165481.68</v>
      </c>
      <c r="V1771" s="172"/>
    </row>
    <row r="1772" spans="1:22" x14ac:dyDescent="0.25">
      <c r="A1772" s="4"/>
      <c r="B1772" s="22">
        <f t="shared" si="112"/>
        <v>38</v>
      </c>
      <c r="C1772" s="13" t="s">
        <v>97</v>
      </c>
      <c r="D1772" s="2" t="s">
        <v>160</v>
      </c>
      <c r="E1772" s="173" t="s">
        <v>1394</v>
      </c>
      <c r="F1772" s="24">
        <v>101340.73</v>
      </c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>
        <v>101340.73</v>
      </c>
      <c r="V1772" s="172"/>
    </row>
    <row r="1773" spans="1:22" x14ac:dyDescent="0.25">
      <c r="A1773" s="221"/>
      <c r="B1773" s="22">
        <f t="shared" si="112"/>
        <v>39</v>
      </c>
      <c r="C1773" s="13" t="s">
        <v>97</v>
      </c>
      <c r="D1773" s="2" t="s">
        <v>534</v>
      </c>
      <c r="E1773" s="173" t="s">
        <v>1394</v>
      </c>
      <c r="F1773" s="24">
        <v>226810.71999999997</v>
      </c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>
        <v>226810.71999999997</v>
      </c>
      <c r="V1773" s="172"/>
    </row>
    <row r="1776" spans="1:22" x14ac:dyDescent="0.25">
      <c r="D1776" s="85"/>
    </row>
  </sheetData>
  <autoFilter ref="A12:M1773"/>
  <mergeCells count="17">
    <mergeCell ref="B9:B12"/>
    <mergeCell ref="C9:C12"/>
    <mergeCell ref="D9:D12"/>
    <mergeCell ref="T10:T11"/>
    <mergeCell ref="U10:U11"/>
    <mergeCell ref="A6:U6"/>
    <mergeCell ref="N10:N11"/>
    <mergeCell ref="O10:O11"/>
    <mergeCell ref="P10:P11"/>
    <mergeCell ref="Q10:Q11"/>
    <mergeCell ref="R10:R11"/>
    <mergeCell ref="S10:S11"/>
    <mergeCell ref="E9:E12"/>
    <mergeCell ref="F9:F11"/>
    <mergeCell ref="G9:U9"/>
    <mergeCell ref="G10:M10"/>
    <mergeCell ref="A9:A12"/>
  </mergeCells>
  <conditionalFormatting sqref="D1532">
    <cfRule type="duplicateValues" dxfId="42" priority="39"/>
  </conditionalFormatting>
  <conditionalFormatting sqref="D1405:D1406">
    <cfRule type="duplicateValues" dxfId="41" priority="38"/>
  </conditionalFormatting>
  <conditionalFormatting sqref="D326">
    <cfRule type="duplicateValues" dxfId="40" priority="37"/>
  </conditionalFormatting>
  <conditionalFormatting sqref="D327:D328">
    <cfRule type="duplicateValues" dxfId="39" priority="36"/>
  </conditionalFormatting>
  <conditionalFormatting sqref="D329">
    <cfRule type="duplicateValues" dxfId="38" priority="35"/>
  </conditionalFormatting>
  <conditionalFormatting sqref="D330">
    <cfRule type="duplicateValues" dxfId="37" priority="34"/>
  </conditionalFormatting>
  <conditionalFormatting sqref="D331:D332">
    <cfRule type="duplicateValues" dxfId="36" priority="33"/>
  </conditionalFormatting>
  <conditionalFormatting sqref="D333">
    <cfRule type="duplicateValues" dxfId="35" priority="32"/>
  </conditionalFormatting>
  <conditionalFormatting sqref="D334">
    <cfRule type="duplicateValues" dxfId="34" priority="31"/>
  </conditionalFormatting>
  <conditionalFormatting sqref="D335">
    <cfRule type="duplicateValues" dxfId="33" priority="30"/>
  </conditionalFormatting>
  <conditionalFormatting sqref="D336">
    <cfRule type="duplicateValues" dxfId="32" priority="29"/>
  </conditionalFormatting>
  <conditionalFormatting sqref="D337">
    <cfRule type="duplicateValues" dxfId="31" priority="28"/>
  </conditionalFormatting>
  <conditionalFormatting sqref="D338">
    <cfRule type="duplicateValues" dxfId="30" priority="27"/>
  </conditionalFormatting>
  <conditionalFormatting sqref="D339">
    <cfRule type="duplicateValues" dxfId="29" priority="26"/>
  </conditionalFormatting>
  <conditionalFormatting sqref="D1387 D1389">
    <cfRule type="duplicateValues" dxfId="28" priority="40"/>
  </conditionalFormatting>
  <conditionalFormatting sqref="D289">
    <cfRule type="duplicateValues" dxfId="27" priority="25"/>
  </conditionalFormatting>
  <conditionalFormatting sqref="D1734">
    <cfRule type="duplicateValues" dxfId="26" priority="24"/>
  </conditionalFormatting>
  <conditionalFormatting sqref="D1735:D1773">
    <cfRule type="duplicateValues" dxfId="25" priority="23"/>
  </conditionalFormatting>
  <conditionalFormatting sqref="D1645">
    <cfRule type="duplicateValues" dxfId="24" priority="22"/>
  </conditionalFormatting>
  <conditionalFormatting sqref="D1646">
    <cfRule type="duplicateValues" dxfId="23" priority="21"/>
  </conditionalFormatting>
  <conditionalFormatting sqref="D414">
    <cfRule type="duplicateValues" dxfId="22" priority="20"/>
  </conditionalFormatting>
  <conditionalFormatting sqref="D415">
    <cfRule type="duplicateValues" dxfId="21" priority="19"/>
  </conditionalFormatting>
  <conditionalFormatting sqref="D416">
    <cfRule type="duplicateValues" dxfId="20" priority="18"/>
  </conditionalFormatting>
  <conditionalFormatting sqref="D420">
    <cfRule type="duplicateValues" dxfId="19" priority="17"/>
  </conditionalFormatting>
  <conditionalFormatting sqref="D421">
    <cfRule type="duplicateValues" dxfId="18" priority="16"/>
  </conditionalFormatting>
  <conditionalFormatting sqref="D425">
    <cfRule type="duplicateValues" dxfId="17" priority="15"/>
  </conditionalFormatting>
  <conditionalFormatting sqref="D426">
    <cfRule type="duplicateValues" dxfId="16" priority="14"/>
  </conditionalFormatting>
  <conditionalFormatting sqref="D427">
    <cfRule type="duplicateValues" dxfId="15" priority="13"/>
  </conditionalFormatting>
  <conditionalFormatting sqref="D433:D435">
    <cfRule type="duplicateValues" dxfId="14" priority="12"/>
  </conditionalFormatting>
  <conditionalFormatting sqref="D436:D438">
    <cfRule type="duplicateValues" dxfId="13" priority="11"/>
  </conditionalFormatting>
  <conditionalFormatting sqref="D439">
    <cfRule type="duplicateValues" dxfId="12" priority="10"/>
  </conditionalFormatting>
  <conditionalFormatting sqref="D1729:D1733">
    <cfRule type="duplicateValues" dxfId="11" priority="41"/>
  </conditionalFormatting>
  <conditionalFormatting sqref="D1664:D1728 D1533:D1551 D1345:D1346 D1434:D1450 D1504 D1348:D1357 D1462:D1465 D1508:D1531 D1467:D1492 D1453:D1460 D1381:D1386 D1359 D1370:D1372 D1374:D1375 D1364:D1365 D1368 D1396:D1397 D1399 D1390:D1394 D1377:D1378 D1558:D1567 D1494:D1502 D1569:D1642 D1647">
    <cfRule type="duplicateValues" dxfId="10" priority="42"/>
  </conditionalFormatting>
  <conditionalFormatting sqref="G1735:U1773">
    <cfRule type="duplicateValues" dxfId="9" priority="9"/>
  </conditionalFormatting>
  <conditionalFormatting sqref="D340">
    <cfRule type="duplicateValues" dxfId="8" priority="8"/>
  </conditionalFormatting>
  <conditionalFormatting sqref="D413">
    <cfRule type="duplicateValues" dxfId="7" priority="7"/>
  </conditionalFormatting>
  <conditionalFormatting sqref="D428">
    <cfRule type="duplicateValues" dxfId="6" priority="6"/>
  </conditionalFormatting>
  <conditionalFormatting sqref="D429">
    <cfRule type="duplicateValues" dxfId="5" priority="5"/>
  </conditionalFormatting>
  <conditionalFormatting sqref="D440">
    <cfRule type="duplicateValues" dxfId="4" priority="3"/>
  </conditionalFormatting>
  <conditionalFormatting sqref="D441:D444">
    <cfRule type="duplicateValues" dxfId="3" priority="2"/>
  </conditionalFormatting>
  <conditionalFormatting sqref="D445:D449">
    <cfRule type="duplicateValues" dxfId="2" priority="44"/>
  </conditionalFormatting>
  <conditionalFormatting sqref="D1407:D1433">
    <cfRule type="duplicateValues" dxfId="1" priority="45"/>
  </conditionalFormatting>
  <conditionalFormatting sqref="D430:D432">
    <cfRule type="duplicateValues" dxfId="0" priority="1"/>
  </conditionalFormatting>
  <pageMargins left="0.39370078740157483" right="0.39370078740157483" top="0.39370078740157483" bottom="0.39370078740157483" header="0.31496062992125984" footer="0.31496062992125984"/>
  <pageSetup paperSize="9" scale="34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20"/>
  <sheetViews>
    <sheetView view="pageBreakPreview" zoomScale="60" zoomScaleNormal="64" workbookViewId="0">
      <selection activeCell="A7" sqref="A7:AM7"/>
    </sheetView>
  </sheetViews>
  <sheetFormatPr defaultColWidth="9" defaultRowHeight="18.75" x14ac:dyDescent="0.3"/>
  <cols>
    <col min="1" max="1" width="6.5703125" style="76" customWidth="1"/>
    <col min="2" max="2" width="39.85546875" style="77" customWidth="1"/>
    <col min="3" max="3" width="96" style="77" customWidth="1"/>
    <col min="4" max="4" width="11.42578125" style="77" customWidth="1"/>
    <col min="5" max="5" width="11.5703125" style="77" customWidth="1"/>
    <col min="6" max="6" width="15.5703125" style="77" customWidth="1"/>
    <col min="7" max="7" width="9.140625" style="77" customWidth="1"/>
    <col min="8" max="8" width="9" style="77" customWidth="1"/>
    <col min="9" max="9" width="17.28515625" style="77" customWidth="1"/>
    <col min="10" max="10" width="15.28515625" style="77" customWidth="1"/>
    <col min="11" max="11" width="14.42578125" style="77" customWidth="1"/>
    <col min="12" max="12" width="14" style="78" customWidth="1"/>
    <col min="13" max="13" width="12.28515625" style="77" customWidth="1"/>
    <col min="14" max="14" width="23.5703125" style="77" hidden="1" customWidth="1"/>
    <col min="15" max="15" width="12.140625" style="79" hidden="1" customWidth="1"/>
    <col min="16" max="16" width="21.140625" style="79" hidden="1" customWidth="1"/>
    <col min="17" max="17" width="18.42578125" style="79" hidden="1" customWidth="1"/>
    <col min="18" max="18" width="19.7109375" style="79" hidden="1" customWidth="1"/>
    <col min="19" max="19" width="21.28515625" style="79" hidden="1" customWidth="1"/>
    <col min="20" max="20" width="12.7109375" style="77" hidden="1" customWidth="1"/>
    <col min="21" max="21" width="15.7109375" style="77" hidden="1" customWidth="1"/>
    <col min="22" max="22" width="23.85546875" style="77" hidden="1" customWidth="1"/>
    <col min="23" max="23" width="15.85546875" style="76" hidden="1" customWidth="1"/>
    <col min="24" max="24" width="9" style="74" hidden="1" customWidth="1"/>
    <col min="25" max="25" width="17.5703125" style="74" hidden="1" customWidth="1"/>
    <col min="26" max="26" width="21.7109375" style="80" hidden="1" customWidth="1"/>
    <col min="27" max="27" width="21.42578125" style="74" hidden="1" customWidth="1"/>
    <col min="28" max="28" width="9" style="74" hidden="1" customWidth="1"/>
    <col min="29" max="29" width="18.42578125" style="74" customWidth="1"/>
    <col min="30" max="30" width="19.42578125" style="74" customWidth="1"/>
    <col min="31" max="31" width="18.28515625" style="74" customWidth="1"/>
    <col min="32" max="32" width="19.7109375" style="74" customWidth="1"/>
    <col min="33" max="33" width="18.42578125" style="74" customWidth="1"/>
    <col min="34" max="34" width="16.42578125" style="74" bestFit="1" customWidth="1"/>
    <col min="35" max="35" width="14.7109375" style="74" customWidth="1"/>
    <col min="36" max="36" width="17.85546875" style="74" customWidth="1"/>
    <col min="37" max="37" width="15.28515625" style="76" customWidth="1"/>
    <col min="38" max="254" width="9" style="74"/>
    <col min="255" max="255" width="6.5703125" style="74" customWidth="1"/>
    <col min="256" max="256" width="8.42578125" style="74" customWidth="1"/>
    <col min="257" max="257" width="32.28515625" style="74" customWidth="1"/>
    <col min="258" max="258" width="108.140625" style="74" customWidth="1"/>
    <col min="259" max="259" width="11.42578125" style="74" customWidth="1"/>
    <col min="260" max="260" width="11.5703125" style="74" customWidth="1"/>
    <col min="261" max="261" width="15.5703125" style="74" customWidth="1"/>
    <col min="262" max="262" width="9.140625" style="74" customWidth="1"/>
    <col min="263" max="263" width="9" style="74" customWidth="1"/>
    <col min="264" max="264" width="17.28515625" style="74" customWidth="1"/>
    <col min="265" max="265" width="15.28515625" style="74" customWidth="1"/>
    <col min="266" max="266" width="14.42578125" style="74" customWidth="1"/>
    <col min="267" max="267" width="14" style="74" customWidth="1"/>
    <col min="268" max="268" width="8.28515625" style="74" customWidth="1"/>
    <col min="269" max="283" width="0" style="74" hidden="1" customWidth="1"/>
    <col min="284" max="284" width="18.42578125" style="74" customWidth="1"/>
    <col min="285" max="285" width="12.140625" style="74" customWidth="1"/>
    <col min="286" max="286" width="19.42578125" style="74" customWidth="1"/>
    <col min="287" max="287" width="18.28515625" style="74" customWidth="1"/>
    <col min="288" max="288" width="19.7109375" style="74" customWidth="1"/>
    <col min="289" max="289" width="18.42578125" style="74" customWidth="1"/>
    <col min="290" max="290" width="9" style="74"/>
    <col min="291" max="291" width="14.7109375" style="74" customWidth="1"/>
    <col min="292" max="292" width="16.85546875" style="74" customWidth="1"/>
    <col min="293" max="293" width="15.28515625" style="74" customWidth="1"/>
    <col min="294" max="510" width="9" style="74"/>
    <col min="511" max="511" width="6.5703125" style="74" customWidth="1"/>
    <col min="512" max="512" width="8.42578125" style="74" customWidth="1"/>
    <col min="513" max="513" width="32.28515625" style="74" customWidth="1"/>
    <col min="514" max="514" width="108.140625" style="74" customWidth="1"/>
    <col min="515" max="515" width="11.42578125" style="74" customWidth="1"/>
    <col min="516" max="516" width="11.5703125" style="74" customWidth="1"/>
    <col min="517" max="517" width="15.5703125" style="74" customWidth="1"/>
    <col min="518" max="518" width="9.140625" style="74" customWidth="1"/>
    <col min="519" max="519" width="9" style="74" customWidth="1"/>
    <col min="520" max="520" width="17.28515625" style="74" customWidth="1"/>
    <col min="521" max="521" width="15.28515625" style="74" customWidth="1"/>
    <col min="522" max="522" width="14.42578125" style="74" customWidth="1"/>
    <col min="523" max="523" width="14" style="74" customWidth="1"/>
    <col min="524" max="524" width="8.28515625" style="74" customWidth="1"/>
    <col min="525" max="539" width="0" style="74" hidden="1" customWidth="1"/>
    <col min="540" max="540" width="18.42578125" style="74" customWidth="1"/>
    <col min="541" max="541" width="12.140625" style="74" customWidth="1"/>
    <col min="542" max="542" width="19.42578125" style="74" customWidth="1"/>
    <col min="543" max="543" width="18.28515625" style="74" customWidth="1"/>
    <col min="544" max="544" width="19.7109375" style="74" customWidth="1"/>
    <col min="545" max="545" width="18.42578125" style="74" customWidth="1"/>
    <col min="546" max="546" width="9" style="74"/>
    <col min="547" max="547" width="14.7109375" style="74" customWidth="1"/>
    <col min="548" max="548" width="16.85546875" style="74" customWidth="1"/>
    <col min="549" max="549" width="15.28515625" style="74" customWidth="1"/>
    <col min="550" max="766" width="9" style="74"/>
    <col min="767" max="767" width="6.5703125" style="74" customWidth="1"/>
    <col min="768" max="768" width="8.42578125" style="74" customWidth="1"/>
    <col min="769" max="769" width="32.28515625" style="74" customWidth="1"/>
    <col min="770" max="770" width="108.140625" style="74" customWidth="1"/>
    <col min="771" max="771" width="11.42578125" style="74" customWidth="1"/>
    <col min="772" max="772" width="11.5703125" style="74" customWidth="1"/>
    <col min="773" max="773" width="15.5703125" style="74" customWidth="1"/>
    <col min="774" max="774" width="9.140625" style="74" customWidth="1"/>
    <col min="775" max="775" width="9" style="74" customWidth="1"/>
    <col min="776" max="776" width="17.28515625" style="74" customWidth="1"/>
    <col min="777" max="777" width="15.28515625" style="74" customWidth="1"/>
    <col min="778" max="778" width="14.42578125" style="74" customWidth="1"/>
    <col min="779" max="779" width="14" style="74" customWidth="1"/>
    <col min="780" max="780" width="8.28515625" style="74" customWidth="1"/>
    <col min="781" max="795" width="0" style="74" hidden="1" customWidth="1"/>
    <col min="796" max="796" width="18.42578125" style="74" customWidth="1"/>
    <col min="797" max="797" width="12.140625" style="74" customWidth="1"/>
    <col min="798" max="798" width="19.42578125" style="74" customWidth="1"/>
    <col min="799" max="799" width="18.28515625" style="74" customWidth="1"/>
    <col min="800" max="800" width="19.7109375" style="74" customWidth="1"/>
    <col min="801" max="801" width="18.42578125" style="74" customWidth="1"/>
    <col min="802" max="802" width="9" style="74"/>
    <col min="803" max="803" width="14.7109375" style="74" customWidth="1"/>
    <col min="804" max="804" width="16.85546875" style="74" customWidth="1"/>
    <col min="805" max="805" width="15.28515625" style="74" customWidth="1"/>
    <col min="806" max="1022" width="9" style="74"/>
    <col min="1023" max="1023" width="6.5703125" style="74" customWidth="1"/>
    <col min="1024" max="1024" width="8.42578125" style="74" customWidth="1"/>
    <col min="1025" max="1025" width="32.28515625" style="74" customWidth="1"/>
    <col min="1026" max="1026" width="108.140625" style="74" customWidth="1"/>
    <col min="1027" max="1027" width="11.42578125" style="74" customWidth="1"/>
    <col min="1028" max="1028" width="11.5703125" style="74" customWidth="1"/>
    <col min="1029" max="1029" width="15.5703125" style="74" customWidth="1"/>
    <col min="1030" max="1030" width="9.140625" style="74" customWidth="1"/>
    <col min="1031" max="1031" width="9" style="74" customWidth="1"/>
    <col min="1032" max="1032" width="17.28515625" style="74" customWidth="1"/>
    <col min="1033" max="1033" width="15.28515625" style="74" customWidth="1"/>
    <col min="1034" max="1034" width="14.42578125" style="74" customWidth="1"/>
    <col min="1035" max="1035" width="14" style="74" customWidth="1"/>
    <col min="1036" max="1036" width="8.28515625" style="74" customWidth="1"/>
    <col min="1037" max="1051" width="0" style="74" hidden="1" customWidth="1"/>
    <col min="1052" max="1052" width="18.42578125" style="74" customWidth="1"/>
    <col min="1053" max="1053" width="12.140625" style="74" customWidth="1"/>
    <col min="1054" max="1054" width="19.42578125" style="74" customWidth="1"/>
    <col min="1055" max="1055" width="18.28515625" style="74" customWidth="1"/>
    <col min="1056" max="1056" width="19.7109375" style="74" customWidth="1"/>
    <col min="1057" max="1057" width="18.42578125" style="74" customWidth="1"/>
    <col min="1058" max="1058" width="9" style="74"/>
    <col min="1059" max="1059" width="14.7109375" style="74" customWidth="1"/>
    <col min="1060" max="1060" width="16.85546875" style="74" customWidth="1"/>
    <col min="1061" max="1061" width="15.28515625" style="74" customWidth="1"/>
    <col min="1062" max="1278" width="9" style="74"/>
    <col min="1279" max="1279" width="6.5703125" style="74" customWidth="1"/>
    <col min="1280" max="1280" width="8.42578125" style="74" customWidth="1"/>
    <col min="1281" max="1281" width="32.28515625" style="74" customWidth="1"/>
    <col min="1282" max="1282" width="108.140625" style="74" customWidth="1"/>
    <col min="1283" max="1283" width="11.42578125" style="74" customWidth="1"/>
    <col min="1284" max="1284" width="11.5703125" style="74" customWidth="1"/>
    <col min="1285" max="1285" width="15.5703125" style="74" customWidth="1"/>
    <col min="1286" max="1286" width="9.140625" style="74" customWidth="1"/>
    <col min="1287" max="1287" width="9" style="74" customWidth="1"/>
    <col min="1288" max="1288" width="17.28515625" style="74" customWidth="1"/>
    <col min="1289" max="1289" width="15.28515625" style="74" customWidth="1"/>
    <col min="1290" max="1290" width="14.42578125" style="74" customWidth="1"/>
    <col min="1291" max="1291" width="14" style="74" customWidth="1"/>
    <col min="1292" max="1292" width="8.28515625" style="74" customWidth="1"/>
    <col min="1293" max="1307" width="0" style="74" hidden="1" customWidth="1"/>
    <col min="1308" max="1308" width="18.42578125" style="74" customWidth="1"/>
    <col min="1309" max="1309" width="12.140625" style="74" customWidth="1"/>
    <col min="1310" max="1310" width="19.42578125" style="74" customWidth="1"/>
    <col min="1311" max="1311" width="18.28515625" style="74" customWidth="1"/>
    <col min="1312" max="1312" width="19.7109375" style="74" customWidth="1"/>
    <col min="1313" max="1313" width="18.42578125" style="74" customWidth="1"/>
    <col min="1314" max="1314" width="9" style="74"/>
    <col min="1315" max="1315" width="14.7109375" style="74" customWidth="1"/>
    <col min="1316" max="1316" width="16.85546875" style="74" customWidth="1"/>
    <col min="1317" max="1317" width="15.28515625" style="74" customWidth="1"/>
    <col min="1318" max="1534" width="9" style="74"/>
    <col min="1535" max="1535" width="6.5703125" style="74" customWidth="1"/>
    <col min="1536" max="1536" width="8.42578125" style="74" customWidth="1"/>
    <col min="1537" max="1537" width="32.28515625" style="74" customWidth="1"/>
    <col min="1538" max="1538" width="108.140625" style="74" customWidth="1"/>
    <col min="1539" max="1539" width="11.42578125" style="74" customWidth="1"/>
    <col min="1540" max="1540" width="11.5703125" style="74" customWidth="1"/>
    <col min="1541" max="1541" width="15.5703125" style="74" customWidth="1"/>
    <col min="1542" max="1542" width="9.140625" style="74" customWidth="1"/>
    <col min="1543" max="1543" width="9" style="74" customWidth="1"/>
    <col min="1544" max="1544" width="17.28515625" style="74" customWidth="1"/>
    <col min="1545" max="1545" width="15.28515625" style="74" customWidth="1"/>
    <col min="1546" max="1546" width="14.42578125" style="74" customWidth="1"/>
    <col min="1547" max="1547" width="14" style="74" customWidth="1"/>
    <col min="1548" max="1548" width="8.28515625" style="74" customWidth="1"/>
    <col min="1549" max="1563" width="0" style="74" hidden="1" customWidth="1"/>
    <col min="1564" max="1564" width="18.42578125" style="74" customWidth="1"/>
    <col min="1565" max="1565" width="12.140625" style="74" customWidth="1"/>
    <col min="1566" max="1566" width="19.42578125" style="74" customWidth="1"/>
    <col min="1567" max="1567" width="18.28515625" style="74" customWidth="1"/>
    <col min="1568" max="1568" width="19.7109375" style="74" customWidth="1"/>
    <col min="1569" max="1569" width="18.42578125" style="74" customWidth="1"/>
    <col min="1570" max="1570" width="9" style="74"/>
    <col min="1571" max="1571" width="14.7109375" style="74" customWidth="1"/>
    <col min="1572" max="1572" width="16.85546875" style="74" customWidth="1"/>
    <col min="1573" max="1573" width="15.28515625" style="74" customWidth="1"/>
    <col min="1574" max="1790" width="9" style="74"/>
    <col min="1791" max="1791" width="6.5703125" style="74" customWidth="1"/>
    <col min="1792" max="1792" width="8.42578125" style="74" customWidth="1"/>
    <col min="1793" max="1793" width="32.28515625" style="74" customWidth="1"/>
    <col min="1794" max="1794" width="108.140625" style="74" customWidth="1"/>
    <col min="1795" max="1795" width="11.42578125" style="74" customWidth="1"/>
    <col min="1796" max="1796" width="11.5703125" style="74" customWidth="1"/>
    <col min="1797" max="1797" width="15.5703125" style="74" customWidth="1"/>
    <col min="1798" max="1798" width="9.140625" style="74" customWidth="1"/>
    <col min="1799" max="1799" width="9" style="74" customWidth="1"/>
    <col min="1800" max="1800" width="17.28515625" style="74" customWidth="1"/>
    <col min="1801" max="1801" width="15.28515625" style="74" customWidth="1"/>
    <col min="1802" max="1802" width="14.42578125" style="74" customWidth="1"/>
    <col min="1803" max="1803" width="14" style="74" customWidth="1"/>
    <col min="1804" max="1804" width="8.28515625" style="74" customWidth="1"/>
    <col min="1805" max="1819" width="0" style="74" hidden="1" customWidth="1"/>
    <col min="1820" max="1820" width="18.42578125" style="74" customWidth="1"/>
    <col min="1821" max="1821" width="12.140625" style="74" customWidth="1"/>
    <col min="1822" max="1822" width="19.42578125" style="74" customWidth="1"/>
    <col min="1823" max="1823" width="18.28515625" style="74" customWidth="1"/>
    <col min="1824" max="1824" width="19.7109375" style="74" customWidth="1"/>
    <col min="1825" max="1825" width="18.42578125" style="74" customWidth="1"/>
    <col min="1826" max="1826" width="9" style="74"/>
    <col min="1827" max="1827" width="14.7109375" style="74" customWidth="1"/>
    <col min="1828" max="1828" width="16.85546875" style="74" customWidth="1"/>
    <col min="1829" max="1829" width="15.28515625" style="74" customWidth="1"/>
    <col min="1830" max="2046" width="9" style="74"/>
    <col min="2047" max="2047" width="6.5703125" style="74" customWidth="1"/>
    <col min="2048" max="2048" width="8.42578125" style="74" customWidth="1"/>
    <col min="2049" max="2049" width="32.28515625" style="74" customWidth="1"/>
    <col min="2050" max="2050" width="108.140625" style="74" customWidth="1"/>
    <col min="2051" max="2051" width="11.42578125" style="74" customWidth="1"/>
    <col min="2052" max="2052" width="11.5703125" style="74" customWidth="1"/>
    <col min="2053" max="2053" width="15.5703125" style="74" customWidth="1"/>
    <col min="2054" max="2054" width="9.140625" style="74" customWidth="1"/>
    <col min="2055" max="2055" width="9" style="74" customWidth="1"/>
    <col min="2056" max="2056" width="17.28515625" style="74" customWidth="1"/>
    <col min="2057" max="2057" width="15.28515625" style="74" customWidth="1"/>
    <col min="2058" max="2058" width="14.42578125" style="74" customWidth="1"/>
    <col min="2059" max="2059" width="14" style="74" customWidth="1"/>
    <col min="2060" max="2060" width="8.28515625" style="74" customWidth="1"/>
    <col min="2061" max="2075" width="0" style="74" hidden="1" customWidth="1"/>
    <col min="2076" max="2076" width="18.42578125" style="74" customWidth="1"/>
    <col min="2077" max="2077" width="12.140625" style="74" customWidth="1"/>
    <col min="2078" max="2078" width="19.42578125" style="74" customWidth="1"/>
    <col min="2079" max="2079" width="18.28515625" style="74" customWidth="1"/>
    <col min="2080" max="2080" width="19.7109375" style="74" customWidth="1"/>
    <col min="2081" max="2081" width="18.42578125" style="74" customWidth="1"/>
    <col min="2082" max="2082" width="9" style="74"/>
    <col min="2083" max="2083" width="14.7109375" style="74" customWidth="1"/>
    <col min="2084" max="2084" width="16.85546875" style="74" customWidth="1"/>
    <col min="2085" max="2085" width="15.28515625" style="74" customWidth="1"/>
    <col min="2086" max="2302" width="9" style="74"/>
    <col min="2303" max="2303" width="6.5703125" style="74" customWidth="1"/>
    <col min="2304" max="2304" width="8.42578125" style="74" customWidth="1"/>
    <col min="2305" max="2305" width="32.28515625" style="74" customWidth="1"/>
    <col min="2306" max="2306" width="108.140625" style="74" customWidth="1"/>
    <col min="2307" max="2307" width="11.42578125" style="74" customWidth="1"/>
    <col min="2308" max="2308" width="11.5703125" style="74" customWidth="1"/>
    <col min="2309" max="2309" width="15.5703125" style="74" customWidth="1"/>
    <col min="2310" max="2310" width="9.140625" style="74" customWidth="1"/>
    <col min="2311" max="2311" width="9" style="74" customWidth="1"/>
    <col min="2312" max="2312" width="17.28515625" style="74" customWidth="1"/>
    <col min="2313" max="2313" width="15.28515625" style="74" customWidth="1"/>
    <col min="2314" max="2314" width="14.42578125" style="74" customWidth="1"/>
    <col min="2315" max="2315" width="14" style="74" customWidth="1"/>
    <col min="2316" max="2316" width="8.28515625" style="74" customWidth="1"/>
    <col min="2317" max="2331" width="0" style="74" hidden="1" customWidth="1"/>
    <col min="2332" max="2332" width="18.42578125" style="74" customWidth="1"/>
    <col min="2333" max="2333" width="12.140625" style="74" customWidth="1"/>
    <col min="2334" max="2334" width="19.42578125" style="74" customWidth="1"/>
    <col min="2335" max="2335" width="18.28515625" style="74" customWidth="1"/>
    <col min="2336" max="2336" width="19.7109375" style="74" customWidth="1"/>
    <col min="2337" max="2337" width="18.42578125" style="74" customWidth="1"/>
    <col min="2338" max="2338" width="9" style="74"/>
    <col min="2339" max="2339" width="14.7109375" style="74" customWidth="1"/>
    <col min="2340" max="2340" width="16.85546875" style="74" customWidth="1"/>
    <col min="2341" max="2341" width="15.28515625" style="74" customWidth="1"/>
    <col min="2342" max="2558" width="9" style="74"/>
    <col min="2559" max="2559" width="6.5703125" style="74" customWidth="1"/>
    <col min="2560" max="2560" width="8.42578125" style="74" customWidth="1"/>
    <col min="2561" max="2561" width="32.28515625" style="74" customWidth="1"/>
    <col min="2562" max="2562" width="108.140625" style="74" customWidth="1"/>
    <col min="2563" max="2563" width="11.42578125" style="74" customWidth="1"/>
    <col min="2564" max="2564" width="11.5703125" style="74" customWidth="1"/>
    <col min="2565" max="2565" width="15.5703125" style="74" customWidth="1"/>
    <col min="2566" max="2566" width="9.140625" style="74" customWidth="1"/>
    <col min="2567" max="2567" width="9" style="74" customWidth="1"/>
    <col min="2568" max="2568" width="17.28515625" style="74" customWidth="1"/>
    <col min="2569" max="2569" width="15.28515625" style="74" customWidth="1"/>
    <col min="2570" max="2570" width="14.42578125" style="74" customWidth="1"/>
    <col min="2571" max="2571" width="14" style="74" customWidth="1"/>
    <col min="2572" max="2572" width="8.28515625" style="74" customWidth="1"/>
    <col min="2573" max="2587" width="0" style="74" hidden="1" customWidth="1"/>
    <col min="2588" max="2588" width="18.42578125" style="74" customWidth="1"/>
    <col min="2589" max="2589" width="12.140625" style="74" customWidth="1"/>
    <col min="2590" max="2590" width="19.42578125" style="74" customWidth="1"/>
    <col min="2591" max="2591" width="18.28515625" style="74" customWidth="1"/>
    <col min="2592" max="2592" width="19.7109375" style="74" customWidth="1"/>
    <col min="2593" max="2593" width="18.42578125" style="74" customWidth="1"/>
    <col min="2594" max="2594" width="9" style="74"/>
    <col min="2595" max="2595" width="14.7109375" style="74" customWidth="1"/>
    <col min="2596" max="2596" width="16.85546875" style="74" customWidth="1"/>
    <col min="2597" max="2597" width="15.28515625" style="74" customWidth="1"/>
    <col min="2598" max="2814" width="9" style="74"/>
    <col min="2815" max="2815" width="6.5703125" style="74" customWidth="1"/>
    <col min="2816" max="2816" width="8.42578125" style="74" customWidth="1"/>
    <col min="2817" max="2817" width="32.28515625" style="74" customWidth="1"/>
    <col min="2818" max="2818" width="108.140625" style="74" customWidth="1"/>
    <col min="2819" max="2819" width="11.42578125" style="74" customWidth="1"/>
    <col min="2820" max="2820" width="11.5703125" style="74" customWidth="1"/>
    <col min="2821" max="2821" width="15.5703125" style="74" customWidth="1"/>
    <col min="2822" max="2822" width="9.140625" style="74" customWidth="1"/>
    <col min="2823" max="2823" width="9" style="74" customWidth="1"/>
    <col min="2824" max="2824" width="17.28515625" style="74" customWidth="1"/>
    <col min="2825" max="2825" width="15.28515625" style="74" customWidth="1"/>
    <col min="2826" max="2826" width="14.42578125" style="74" customWidth="1"/>
    <col min="2827" max="2827" width="14" style="74" customWidth="1"/>
    <col min="2828" max="2828" width="8.28515625" style="74" customWidth="1"/>
    <col min="2829" max="2843" width="0" style="74" hidden="1" customWidth="1"/>
    <col min="2844" max="2844" width="18.42578125" style="74" customWidth="1"/>
    <col min="2845" max="2845" width="12.140625" style="74" customWidth="1"/>
    <col min="2846" max="2846" width="19.42578125" style="74" customWidth="1"/>
    <col min="2847" max="2847" width="18.28515625" style="74" customWidth="1"/>
    <col min="2848" max="2848" width="19.7109375" style="74" customWidth="1"/>
    <col min="2849" max="2849" width="18.42578125" style="74" customWidth="1"/>
    <col min="2850" max="2850" width="9" style="74"/>
    <col min="2851" max="2851" width="14.7109375" style="74" customWidth="1"/>
    <col min="2852" max="2852" width="16.85546875" style="74" customWidth="1"/>
    <col min="2853" max="2853" width="15.28515625" style="74" customWidth="1"/>
    <col min="2854" max="3070" width="9" style="74"/>
    <col min="3071" max="3071" width="6.5703125" style="74" customWidth="1"/>
    <col min="3072" max="3072" width="8.42578125" style="74" customWidth="1"/>
    <col min="3073" max="3073" width="32.28515625" style="74" customWidth="1"/>
    <col min="3074" max="3074" width="108.140625" style="74" customWidth="1"/>
    <col min="3075" max="3075" width="11.42578125" style="74" customWidth="1"/>
    <col min="3076" max="3076" width="11.5703125" style="74" customWidth="1"/>
    <col min="3077" max="3077" width="15.5703125" style="74" customWidth="1"/>
    <col min="3078" max="3078" width="9.140625" style="74" customWidth="1"/>
    <col min="3079" max="3079" width="9" style="74" customWidth="1"/>
    <col min="3080" max="3080" width="17.28515625" style="74" customWidth="1"/>
    <col min="3081" max="3081" width="15.28515625" style="74" customWidth="1"/>
    <col min="3082" max="3082" width="14.42578125" style="74" customWidth="1"/>
    <col min="3083" max="3083" width="14" style="74" customWidth="1"/>
    <col min="3084" max="3084" width="8.28515625" style="74" customWidth="1"/>
    <col min="3085" max="3099" width="0" style="74" hidden="1" customWidth="1"/>
    <col min="3100" max="3100" width="18.42578125" style="74" customWidth="1"/>
    <col min="3101" max="3101" width="12.140625" style="74" customWidth="1"/>
    <col min="3102" max="3102" width="19.42578125" style="74" customWidth="1"/>
    <col min="3103" max="3103" width="18.28515625" style="74" customWidth="1"/>
    <col min="3104" max="3104" width="19.7109375" style="74" customWidth="1"/>
    <col min="3105" max="3105" width="18.42578125" style="74" customWidth="1"/>
    <col min="3106" max="3106" width="9" style="74"/>
    <col min="3107" max="3107" width="14.7109375" style="74" customWidth="1"/>
    <col min="3108" max="3108" width="16.85546875" style="74" customWidth="1"/>
    <col min="3109" max="3109" width="15.28515625" style="74" customWidth="1"/>
    <col min="3110" max="3326" width="9" style="74"/>
    <col min="3327" max="3327" width="6.5703125" style="74" customWidth="1"/>
    <col min="3328" max="3328" width="8.42578125" style="74" customWidth="1"/>
    <col min="3329" max="3329" width="32.28515625" style="74" customWidth="1"/>
    <col min="3330" max="3330" width="108.140625" style="74" customWidth="1"/>
    <col min="3331" max="3331" width="11.42578125" style="74" customWidth="1"/>
    <col min="3332" max="3332" width="11.5703125" style="74" customWidth="1"/>
    <col min="3333" max="3333" width="15.5703125" style="74" customWidth="1"/>
    <col min="3334" max="3334" width="9.140625" style="74" customWidth="1"/>
    <col min="3335" max="3335" width="9" style="74" customWidth="1"/>
    <col min="3336" max="3336" width="17.28515625" style="74" customWidth="1"/>
    <col min="3337" max="3337" width="15.28515625" style="74" customWidth="1"/>
    <col min="3338" max="3338" width="14.42578125" style="74" customWidth="1"/>
    <col min="3339" max="3339" width="14" style="74" customWidth="1"/>
    <col min="3340" max="3340" width="8.28515625" style="74" customWidth="1"/>
    <col min="3341" max="3355" width="0" style="74" hidden="1" customWidth="1"/>
    <col min="3356" max="3356" width="18.42578125" style="74" customWidth="1"/>
    <col min="3357" max="3357" width="12.140625" style="74" customWidth="1"/>
    <col min="3358" max="3358" width="19.42578125" style="74" customWidth="1"/>
    <col min="3359" max="3359" width="18.28515625" style="74" customWidth="1"/>
    <col min="3360" max="3360" width="19.7109375" style="74" customWidth="1"/>
    <col min="3361" max="3361" width="18.42578125" style="74" customWidth="1"/>
    <col min="3362" max="3362" width="9" style="74"/>
    <col min="3363" max="3363" width="14.7109375" style="74" customWidth="1"/>
    <col min="3364" max="3364" width="16.85546875" style="74" customWidth="1"/>
    <col min="3365" max="3365" width="15.28515625" style="74" customWidth="1"/>
    <col min="3366" max="3582" width="9" style="74"/>
    <col min="3583" max="3583" width="6.5703125" style="74" customWidth="1"/>
    <col min="3584" max="3584" width="8.42578125" style="74" customWidth="1"/>
    <col min="3585" max="3585" width="32.28515625" style="74" customWidth="1"/>
    <col min="3586" max="3586" width="108.140625" style="74" customWidth="1"/>
    <col min="3587" max="3587" width="11.42578125" style="74" customWidth="1"/>
    <col min="3588" max="3588" width="11.5703125" style="74" customWidth="1"/>
    <col min="3589" max="3589" width="15.5703125" style="74" customWidth="1"/>
    <col min="3590" max="3590" width="9.140625" style="74" customWidth="1"/>
    <col min="3591" max="3591" width="9" style="74" customWidth="1"/>
    <col min="3592" max="3592" width="17.28515625" style="74" customWidth="1"/>
    <col min="3593" max="3593" width="15.28515625" style="74" customWidth="1"/>
    <col min="3594" max="3594" width="14.42578125" style="74" customWidth="1"/>
    <col min="3595" max="3595" width="14" style="74" customWidth="1"/>
    <col min="3596" max="3596" width="8.28515625" style="74" customWidth="1"/>
    <col min="3597" max="3611" width="0" style="74" hidden="1" customWidth="1"/>
    <col min="3612" max="3612" width="18.42578125" style="74" customWidth="1"/>
    <col min="3613" max="3613" width="12.140625" style="74" customWidth="1"/>
    <col min="3614" max="3614" width="19.42578125" style="74" customWidth="1"/>
    <col min="3615" max="3615" width="18.28515625" style="74" customWidth="1"/>
    <col min="3616" max="3616" width="19.7109375" style="74" customWidth="1"/>
    <col min="3617" max="3617" width="18.42578125" style="74" customWidth="1"/>
    <col min="3618" max="3618" width="9" style="74"/>
    <col min="3619" max="3619" width="14.7109375" style="74" customWidth="1"/>
    <col min="3620" max="3620" width="16.85546875" style="74" customWidth="1"/>
    <col min="3621" max="3621" width="15.28515625" style="74" customWidth="1"/>
    <col min="3622" max="3838" width="9" style="74"/>
    <col min="3839" max="3839" width="6.5703125" style="74" customWidth="1"/>
    <col min="3840" max="3840" width="8.42578125" style="74" customWidth="1"/>
    <col min="3841" max="3841" width="32.28515625" style="74" customWidth="1"/>
    <col min="3842" max="3842" width="108.140625" style="74" customWidth="1"/>
    <col min="3843" max="3843" width="11.42578125" style="74" customWidth="1"/>
    <col min="3844" max="3844" width="11.5703125" style="74" customWidth="1"/>
    <col min="3845" max="3845" width="15.5703125" style="74" customWidth="1"/>
    <col min="3846" max="3846" width="9.140625" style="74" customWidth="1"/>
    <col min="3847" max="3847" width="9" style="74" customWidth="1"/>
    <col min="3848" max="3848" width="17.28515625" style="74" customWidth="1"/>
    <col min="3849" max="3849" width="15.28515625" style="74" customWidth="1"/>
    <col min="3850" max="3850" width="14.42578125" style="74" customWidth="1"/>
    <col min="3851" max="3851" width="14" style="74" customWidth="1"/>
    <col min="3852" max="3852" width="8.28515625" style="74" customWidth="1"/>
    <col min="3853" max="3867" width="0" style="74" hidden="1" customWidth="1"/>
    <col min="3868" max="3868" width="18.42578125" style="74" customWidth="1"/>
    <col min="3869" max="3869" width="12.140625" style="74" customWidth="1"/>
    <col min="3870" max="3870" width="19.42578125" style="74" customWidth="1"/>
    <col min="3871" max="3871" width="18.28515625" style="74" customWidth="1"/>
    <col min="3872" max="3872" width="19.7109375" style="74" customWidth="1"/>
    <col min="3873" max="3873" width="18.42578125" style="74" customWidth="1"/>
    <col min="3874" max="3874" width="9" style="74"/>
    <col min="3875" max="3875" width="14.7109375" style="74" customWidth="1"/>
    <col min="3876" max="3876" width="16.85546875" style="74" customWidth="1"/>
    <col min="3877" max="3877" width="15.28515625" style="74" customWidth="1"/>
    <col min="3878" max="4094" width="9" style="74"/>
    <col min="4095" max="4095" width="6.5703125" style="74" customWidth="1"/>
    <col min="4096" max="4096" width="8.42578125" style="74" customWidth="1"/>
    <col min="4097" max="4097" width="32.28515625" style="74" customWidth="1"/>
    <col min="4098" max="4098" width="108.140625" style="74" customWidth="1"/>
    <col min="4099" max="4099" width="11.42578125" style="74" customWidth="1"/>
    <col min="4100" max="4100" width="11.5703125" style="74" customWidth="1"/>
    <col min="4101" max="4101" width="15.5703125" style="74" customWidth="1"/>
    <col min="4102" max="4102" width="9.140625" style="74" customWidth="1"/>
    <col min="4103" max="4103" width="9" style="74" customWidth="1"/>
    <col min="4104" max="4104" width="17.28515625" style="74" customWidth="1"/>
    <col min="4105" max="4105" width="15.28515625" style="74" customWidth="1"/>
    <col min="4106" max="4106" width="14.42578125" style="74" customWidth="1"/>
    <col min="4107" max="4107" width="14" style="74" customWidth="1"/>
    <col min="4108" max="4108" width="8.28515625" style="74" customWidth="1"/>
    <col min="4109" max="4123" width="0" style="74" hidden="1" customWidth="1"/>
    <col min="4124" max="4124" width="18.42578125" style="74" customWidth="1"/>
    <col min="4125" max="4125" width="12.140625" style="74" customWidth="1"/>
    <col min="4126" max="4126" width="19.42578125" style="74" customWidth="1"/>
    <col min="4127" max="4127" width="18.28515625" style="74" customWidth="1"/>
    <col min="4128" max="4128" width="19.7109375" style="74" customWidth="1"/>
    <col min="4129" max="4129" width="18.42578125" style="74" customWidth="1"/>
    <col min="4130" max="4130" width="9" style="74"/>
    <col min="4131" max="4131" width="14.7109375" style="74" customWidth="1"/>
    <col min="4132" max="4132" width="16.85546875" style="74" customWidth="1"/>
    <col min="4133" max="4133" width="15.28515625" style="74" customWidth="1"/>
    <col min="4134" max="4350" width="9" style="74"/>
    <col min="4351" max="4351" width="6.5703125" style="74" customWidth="1"/>
    <col min="4352" max="4352" width="8.42578125" style="74" customWidth="1"/>
    <col min="4353" max="4353" width="32.28515625" style="74" customWidth="1"/>
    <col min="4354" max="4354" width="108.140625" style="74" customWidth="1"/>
    <col min="4355" max="4355" width="11.42578125" style="74" customWidth="1"/>
    <col min="4356" max="4356" width="11.5703125" style="74" customWidth="1"/>
    <col min="4357" max="4357" width="15.5703125" style="74" customWidth="1"/>
    <col min="4358" max="4358" width="9.140625" style="74" customWidth="1"/>
    <col min="4359" max="4359" width="9" style="74" customWidth="1"/>
    <col min="4360" max="4360" width="17.28515625" style="74" customWidth="1"/>
    <col min="4361" max="4361" width="15.28515625" style="74" customWidth="1"/>
    <col min="4362" max="4362" width="14.42578125" style="74" customWidth="1"/>
    <col min="4363" max="4363" width="14" style="74" customWidth="1"/>
    <col min="4364" max="4364" width="8.28515625" style="74" customWidth="1"/>
    <col min="4365" max="4379" width="0" style="74" hidden="1" customWidth="1"/>
    <col min="4380" max="4380" width="18.42578125" style="74" customWidth="1"/>
    <col min="4381" max="4381" width="12.140625" style="74" customWidth="1"/>
    <col min="4382" max="4382" width="19.42578125" style="74" customWidth="1"/>
    <col min="4383" max="4383" width="18.28515625" style="74" customWidth="1"/>
    <col min="4384" max="4384" width="19.7109375" style="74" customWidth="1"/>
    <col min="4385" max="4385" width="18.42578125" style="74" customWidth="1"/>
    <col min="4386" max="4386" width="9" style="74"/>
    <col min="4387" max="4387" width="14.7109375" style="74" customWidth="1"/>
    <col min="4388" max="4388" width="16.85546875" style="74" customWidth="1"/>
    <col min="4389" max="4389" width="15.28515625" style="74" customWidth="1"/>
    <col min="4390" max="4606" width="9" style="74"/>
    <col min="4607" max="4607" width="6.5703125" style="74" customWidth="1"/>
    <col min="4608" max="4608" width="8.42578125" style="74" customWidth="1"/>
    <col min="4609" max="4609" width="32.28515625" style="74" customWidth="1"/>
    <col min="4610" max="4610" width="108.140625" style="74" customWidth="1"/>
    <col min="4611" max="4611" width="11.42578125" style="74" customWidth="1"/>
    <col min="4612" max="4612" width="11.5703125" style="74" customWidth="1"/>
    <col min="4613" max="4613" width="15.5703125" style="74" customWidth="1"/>
    <col min="4614" max="4614" width="9.140625" style="74" customWidth="1"/>
    <col min="4615" max="4615" width="9" style="74" customWidth="1"/>
    <col min="4616" max="4616" width="17.28515625" style="74" customWidth="1"/>
    <col min="4617" max="4617" width="15.28515625" style="74" customWidth="1"/>
    <col min="4618" max="4618" width="14.42578125" style="74" customWidth="1"/>
    <col min="4619" max="4619" width="14" style="74" customWidth="1"/>
    <col min="4620" max="4620" width="8.28515625" style="74" customWidth="1"/>
    <col min="4621" max="4635" width="0" style="74" hidden="1" customWidth="1"/>
    <col min="4636" max="4636" width="18.42578125" style="74" customWidth="1"/>
    <col min="4637" max="4637" width="12.140625" style="74" customWidth="1"/>
    <col min="4638" max="4638" width="19.42578125" style="74" customWidth="1"/>
    <col min="4639" max="4639" width="18.28515625" style="74" customWidth="1"/>
    <col min="4640" max="4640" width="19.7109375" style="74" customWidth="1"/>
    <col min="4641" max="4641" width="18.42578125" style="74" customWidth="1"/>
    <col min="4642" max="4642" width="9" style="74"/>
    <col min="4643" max="4643" width="14.7109375" style="74" customWidth="1"/>
    <col min="4644" max="4644" width="16.85546875" style="74" customWidth="1"/>
    <col min="4645" max="4645" width="15.28515625" style="74" customWidth="1"/>
    <col min="4646" max="4862" width="9" style="74"/>
    <col min="4863" max="4863" width="6.5703125" style="74" customWidth="1"/>
    <col min="4864" max="4864" width="8.42578125" style="74" customWidth="1"/>
    <col min="4865" max="4865" width="32.28515625" style="74" customWidth="1"/>
    <col min="4866" max="4866" width="108.140625" style="74" customWidth="1"/>
    <col min="4867" max="4867" width="11.42578125" style="74" customWidth="1"/>
    <col min="4868" max="4868" width="11.5703125" style="74" customWidth="1"/>
    <col min="4869" max="4869" width="15.5703125" style="74" customWidth="1"/>
    <col min="4870" max="4870" width="9.140625" style="74" customWidth="1"/>
    <col min="4871" max="4871" width="9" style="74" customWidth="1"/>
    <col min="4872" max="4872" width="17.28515625" style="74" customWidth="1"/>
    <col min="4873" max="4873" width="15.28515625" style="74" customWidth="1"/>
    <col min="4874" max="4874" width="14.42578125" style="74" customWidth="1"/>
    <col min="4875" max="4875" width="14" style="74" customWidth="1"/>
    <col min="4876" max="4876" width="8.28515625" style="74" customWidth="1"/>
    <col min="4877" max="4891" width="0" style="74" hidden="1" customWidth="1"/>
    <col min="4892" max="4892" width="18.42578125" style="74" customWidth="1"/>
    <col min="4893" max="4893" width="12.140625" style="74" customWidth="1"/>
    <col min="4894" max="4894" width="19.42578125" style="74" customWidth="1"/>
    <col min="4895" max="4895" width="18.28515625" style="74" customWidth="1"/>
    <col min="4896" max="4896" width="19.7109375" style="74" customWidth="1"/>
    <col min="4897" max="4897" width="18.42578125" style="74" customWidth="1"/>
    <col min="4898" max="4898" width="9" style="74"/>
    <col min="4899" max="4899" width="14.7109375" style="74" customWidth="1"/>
    <col min="4900" max="4900" width="16.85546875" style="74" customWidth="1"/>
    <col min="4901" max="4901" width="15.28515625" style="74" customWidth="1"/>
    <col min="4902" max="5118" width="9" style="74"/>
    <col min="5119" max="5119" width="6.5703125" style="74" customWidth="1"/>
    <col min="5120" max="5120" width="8.42578125" style="74" customWidth="1"/>
    <col min="5121" max="5121" width="32.28515625" style="74" customWidth="1"/>
    <col min="5122" max="5122" width="108.140625" style="74" customWidth="1"/>
    <col min="5123" max="5123" width="11.42578125" style="74" customWidth="1"/>
    <col min="5124" max="5124" width="11.5703125" style="74" customWidth="1"/>
    <col min="5125" max="5125" width="15.5703125" style="74" customWidth="1"/>
    <col min="5126" max="5126" width="9.140625" style="74" customWidth="1"/>
    <col min="5127" max="5127" width="9" style="74" customWidth="1"/>
    <col min="5128" max="5128" width="17.28515625" style="74" customWidth="1"/>
    <col min="5129" max="5129" width="15.28515625" style="74" customWidth="1"/>
    <col min="5130" max="5130" width="14.42578125" style="74" customWidth="1"/>
    <col min="5131" max="5131" width="14" style="74" customWidth="1"/>
    <col min="5132" max="5132" width="8.28515625" style="74" customWidth="1"/>
    <col min="5133" max="5147" width="0" style="74" hidden="1" customWidth="1"/>
    <col min="5148" max="5148" width="18.42578125" style="74" customWidth="1"/>
    <col min="5149" max="5149" width="12.140625" style="74" customWidth="1"/>
    <col min="5150" max="5150" width="19.42578125" style="74" customWidth="1"/>
    <col min="5151" max="5151" width="18.28515625" style="74" customWidth="1"/>
    <col min="5152" max="5152" width="19.7109375" style="74" customWidth="1"/>
    <col min="5153" max="5153" width="18.42578125" style="74" customWidth="1"/>
    <col min="5154" max="5154" width="9" style="74"/>
    <col min="5155" max="5155" width="14.7109375" style="74" customWidth="1"/>
    <col min="5156" max="5156" width="16.85546875" style="74" customWidth="1"/>
    <col min="5157" max="5157" width="15.28515625" style="74" customWidth="1"/>
    <col min="5158" max="5374" width="9" style="74"/>
    <col min="5375" max="5375" width="6.5703125" style="74" customWidth="1"/>
    <col min="5376" max="5376" width="8.42578125" style="74" customWidth="1"/>
    <col min="5377" max="5377" width="32.28515625" style="74" customWidth="1"/>
    <col min="5378" max="5378" width="108.140625" style="74" customWidth="1"/>
    <col min="5379" max="5379" width="11.42578125" style="74" customWidth="1"/>
    <col min="5380" max="5380" width="11.5703125" style="74" customWidth="1"/>
    <col min="5381" max="5381" width="15.5703125" style="74" customWidth="1"/>
    <col min="5382" max="5382" width="9.140625" style="74" customWidth="1"/>
    <col min="5383" max="5383" width="9" style="74" customWidth="1"/>
    <col min="5384" max="5384" width="17.28515625" style="74" customWidth="1"/>
    <col min="5385" max="5385" width="15.28515625" style="74" customWidth="1"/>
    <col min="5386" max="5386" width="14.42578125" style="74" customWidth="1"/>
    <col min="5387" max="5387" width="14" style="74" customWidth="1"/>
    <col min="5388" max="5388" width="8.28515625" style="74" customWidth="1"/>
    <col min="5389" max="5403" width="0" style="74" hidden="1" customWidth="1"/>
    <col min="5404" max="5404" width="18.42578125" style="74" customWidth="1"/>
    <col min="5405" max="5405" width="12.140625" style="74" customWidth="1"/>
    <col min="5406" max="5406" width="19.42578125" style="74" customWidth="1"/>
    <col min="5407" max="5407" width="18.28515625" style="74" customWidth="1"/>
    <col min="5408" max="5408" width="19.7109375" style="74" customWidth="1"/>
    <col min="5409" max="5409" width="18.42578125" style="74" customWidth="1"/>
    <col min="5410" max="5410" width="9" style="74"/>
    <col min="5411" max="5411" width="14.7109375" style="74" customWidth="1"/>
    <col min="5412" max="5412" width="16.85546875" style="74" customWidth="1"/>
    <col min="5413" max="5413" width="15.28515625" style="74" customWidth="1"/>
    <col min="5414" max="5630" width="9" style="74"/>
    <col min="5631" max="5631" width="6.5703125" style="74" customWidth="1"/>
    <col min="5632" max="5632" width="8.42578125" style="74" customWidth="1"/>
    <col min="5633" max="5633" width="32.28515625" style="74" customWidth="1"/>
    <col min="5634" max="5634" width="108.140625" style="74" customWidth="1"/>
    <col min="5635" max="5635" width="11.42578125" style="74" customWidth="1"/>
    <col min="5636" max="5636" width="11.5703125" style="74" customWidth="1"/>
    <col min="5637" max="5637" width="15.5703125" style="74" customWidth="1"/>
    <col min="5638" max="5638" width="9.140625" style="74" customWidth="1"/>
    <col min="5639" max="5639" width="9" style="74" customWidth="1"/>
    <col min="5640" max="5640" width="17.28515625" style="74" customWidth="1"/>
    <col min="5641" max="5641" width="15.28515625" style="74" customWidth="1"/>
    <col min="5642" max="5642" width="14.42578125" style="74" customWidth="1"/>
    <col min="5643" max="5643" width="14" style="74" customWidth="1"/>
    <col min="5644" max="5644" width="8.28515625" style="74" customWidth="1"/>
    <col min="5645" max="5659" width="0" style="74" hidden="1" customWidth="1"/>
    <col min="5660" max="5660" width="18.42578125" style="74" customWidth="1"/>
    <col min="5661" max="5661" width="12.140625" style="74" customWidth="1"/>
    <col min="5662" max="5662" width="19.42578125" style="74" customWidth="1"/>
    <col min="5663" max="5663" width="18.28515625" style="74" customWidth="1"/>
    <col min="5664" max="5664" width="19.7109375" style="74" customWidth="1"/>
    <col min="5665" max="5665" width="18.42578125" style="74" customWidth="1"/>
    <col min="5666" max="5666" width="9" style="74"/>
    <col min="5667" max="5667" width="14.7109375" style="74" customWidth="1"/>
    <col min="5668" max="5668" width="16.85546875" style="74" customWidth="1"/>
    <col min="5669" max="5669" width="15.28515625" style="74" customWidth="1"/>
    <col min="5670" max="5886" width="9" style="74"/>
    <col min="5887" max="5887" width="6.5703125" style="74" customWidth="1"/>
    <col min="5888" max="5888" width="8.42578125" style="74" customWidth="1"/>
    <col min="5889" max="5889" width="32.28515625" style="74" customWidth="1"/>
    <col min="5890" max="5890" width="108.140625" style="74" customWidth="1"/>
    <col min="5891" max="5891" width="11.42578125" style="74" customWidth="1"/>
    <col min="5892" max="5892" width="11.5703125" style="74" customWidth="1"/>
    <col min="5893" max="5893" width="15.5703125" style="74" customWidth="1"/>
    <col min="5894" max="5894" width="9.140625" style="74" customWidth="1"/>
    <col min="5895" max="5895" width="9" style="74" customWidth="1"/>
    <col min="5896" max="5896" width="17.28515625" style="74" customWidth="1"/>
    <col min="5897" max="5897" width="15.28515625" style="74" customWidth="1"/>
    <col min="5898" max="5898" width="14.42578125" style="74" customWidth="1"/>
    <col min="5899" max="5899" width="14" style="74" customWidth="1"/>
    <col min="5900" max="5900" width="8.28515625" style="74" customWidth="1"/>
    <col min="5901" max="5915" width="0" style="74" hidden="1" customWidth="1"/>
    <col min="5916" max="5916" width="18.42578125" style="74" customWidth="1"/>
    <col min="5917" max="5917" width="12.140625" style="74" customWidth="1"/>
    <col min="5918" max="5918" width="19.42578125" style="74" customWidth="1"/>
    <col min="5919" max="5919" width="18.28515625" style="74" customWidth="1"/>
    <col min="5920" max="5920" width="19.7109375" style="74" customWidth="1"/>
    <col min="5921" max="5921" width="18.42578125" style="74" customWidth="1"/>
    <col min="5922" max="5922" width="9" style="74"/>
    <col min="5923" max="5923" width="14.7109375" style="74" customWidth="1"/>
    <col min="5924" max="5924" width="16.85546875" style="74" customWidth="1"/>
    <col min="5925" max="5925" width="15.28515625" style="74" customWidth="1"/>
    <col min="5926" max="6142" width="9" style="74"/>
    <col min="6143" max="6143" width="6.5703125" style="74" customWidth="1"/>
    <col min="6144" max="6144" width="8.42578125" style="74" customWidth="1"/>
    <col min="6145" max="6145" width="32.28515625" style="74" customWidth="1"/>
    <col min="6146" max="6146" width="108.140625" style="74" customWidth="1"/>
    <col min="6147" max="6147" width="11.42578125" style="74" customWidth="1"/>
    <col min="6148" max="6148" width="11.5703125" style="74" customWidth="1"/>
    <col min="6149" max="6149" width="15.5703125" style="74" customWidth="1"/>
    <col min="6150" max="6150" width="9.140625" style="74" customWidth="1"/>
    <col min="6151" max="6151" width="9" style="74" customWidth="1"/>
    <col min="6152" max="6152" width="17.28515625" style="74" customWidth="1"/>
    <col min="6153" max="6153" width="15.28515625" style="74" customWidth="1"/>
    <col min="6154" max="6154" width="14.42578125" style="74" customWidth="1"/>
    <col min="6155" max="6155" width="14" style="74" customWidth="1"/>
    <col min="6156" max="6156" width="8.28515625" style="74" customWidth="1"/>
    <col min="6157" max="6171" width="0" style="74" hidden="1" customWidth="1"/>
    <col min="6172" max="6172" width="18.42578125" style="74" customWidth="1"/>
    <col min="6173" max="6173" width="12.140625" style="74" customWidth="1"/>
    <col min="6174" max="6174" width="19.42578125" style="74" customWidth="1"/>
    <col min="6175" max="6175" width="18.28515625" style="74" customWidth="1"/>
    <col min="6176" max="6176" width="19.7109375" style="74" customWidth="1"/>
    <col min="6177" max="6177" width="18.42578125" style="74" customWidth="1"/>
    <col min="6178" max="6178" width="9" style="74"/>
    <col min="6179" max="6179" width="14.7109375" style="74" customWidth="1"/>
    <col min="6180" max="6180" width="16.85546875" style="74" customWidth="1"/>
    <col min="6181" max="6181" width="15.28515625" style="74" customWidth="1"/>
    <col min="6182" max="6398" width="9" style="74"/>
    <col min="6399" max="6399" width="6.5703125" style="74" customWidth="1"/>
    <col min="6400" max="6400" width="8.42578125" style="74" customWidth="1"/>
    <col min="6401" max="6401" width="32.28515625" style="74" customWidth="1"/>
    <col min="6402" max="6402" width="108.140625" style="74" customWidth="1"/>
    <col min="6403" max="6403" width="11.42578125" style="74" customWidth="1"/>
    <col min="6404" max="6404" width="11.5703125" style="74" customWidth="1"/>
    <col min="6405" max="6405" width="15.5703125" style="74" customWidth="1"/>
    <col min="6406" max="6406" width="9.140625" style="74" customWidth="1"/>
    <col min="6407" max="6407" width="9" style="74" customWidth="1"/>
    <col min="6408" max="6408" width="17.28515625" style="74" customWidth="1"/>
    <col min="6409" max="6409" width="15.28515625" style="74" customWidth="1"/>
    <col min="6410" max="6410" width="14.42578125" style="74" customWidth="1"/>
    <col min="6411" max="6411" width="14" style="74" customWidth="1"/>
    <col min="6412" max="6412" width="8.28515625" style="74" customWidth="1"/>
    <col min="6413" max="6427" width="0" style="74" hidden="1" customWidth="1"/>
    <col min="6428" max="6428" width="18.42578125" style="74" customWidth="1"/>
    <col min="6429" max="6429" width="12.140625" style="74" customWidth="1"/>
    <col min="6430" max="6430" width="19.42578125" style="74" customWidth="1"/>
    <col min="6431" max="6431" width="18.28515625" style="74" customWidth="1"/>
    <col min="6432" max="6432" width="19.7109375" style="74" customWidth="1"/>
    <col min="6433" max="6433" width="18.42578125" style="74" customWidth="1"/>
    <col min="6434" max="6434" width="9" style="74"/>
    <col min="6435" max="6435" width="14.7109375" style="74" customWidth="1"/>
    <col min="6436" max="6436" width="16.85546875" style="74" customWidth="1"/>
    <col min="6437" max="6437" width="15.28515625" style="74" customWidth="1"/>
    <col min="6438" max="6654" width="9" style="74"/>
    <col min="6655" max="6655" width="6.5703125" style="74" customWidth="1"/>
    <col min="6656" max="6656" width="8.42578125" style="74" customWidth="1"/>
    <col min="6657" max="6657" width="32.28515625" style="74" customWidth="1"/>
    <col min="6658" max="6658" width="108.140625" style="74" customWidth="1"/>
    <col min="6659" max="6659" width="11.42578125" style="74" customWidth="1"/>
    <col min="6660" max="6660" width="11.5703125" style="74" customWidth="1"/>
    <col min="6661" max="6661" width="15.5703125" style="74" customWidth="1"/>
    <col min="6662" max="6662" width="9.140625" style="74" customWidth="1"/>
    <col min="6663" max="6663" width="9" style="74" customWidth="1"/>
    <col min="6664" max="6664" width="17.28515625" style="74" customWidth="1"/>
    <col min="6665" max="6665" width="15.28515625" style="74" customWidth="1"/>
    <col min="6666" max="6666" width="14.42578125" style="74" customWidth="1"/>
    <col min="6667" max="6667" width="14" style="74" customWidth="1"/>
    <col min="6668" max="6668" width="8.28515625" style="74" customWidth="1"/>
    <col min="6669" max="6683" width="0" style="74" hidden="1" customWidth="1"/>
    <col min="6684" max="6684" width="18.42578125" style="74" customWidth="1"/>
    <col min="6685" max="6685" width="12.140625" style="74" customWidth="1"/>
    <col min="6686" max="6686" width="19.42578125" style="74" customWidth="1"/>
    <col min="6687" max="6687" width="18.28515625" style="74" customWidth="1"/>
    <col min="6688" max="6688" width="19.7109375" style="74" customWidth="1"/>
    <col min="6689" max="6689" width="18.42578125" style="74" customWidth="1"/>
    <col min="6690" max="6690" width="9" style="74"/>
    <col min="6691" max="6691" width="14.7109375" style="74" customWidth="1"/>
    <col min="6692" max="6692" width="16.85546875" style="74" customWidth="1"/>
    <col min="6693" max="6693" width="15.28515625" style="74" customWidth="1"/>
    <col min="6694" max="6910" width="9" style="74"/>
    <col min="6911" max="6911" width="6.5703125" style="74" customWidth="1"/>
    <col min="6912" max="6912" width="8.42578125" style="74" customWidth="1"/>
    <col min="6913" max="6913" width="32.28515625" style="74" customWidth="1"/>
    <col min="6914" max="6914" width="108.140625" style="74" customWidth="1"/>
    <col min="6915" max="6915" width="11.42578125" style="74" customWidth="1"/>
    <col min="6916" max="6916" width="11.5703125" style="74" customWidth="1"/>
    <col min="6917" max="6917" width="15.5703125" style="74" customWidth="1"/>
    <col min="6918" max="6918" width="9.140625" style="74" customWidth="1"/>
    <col min="6919" max="6919" width="9" style="74" customWidth="1"/>
    <col min="6920" max="6920" width="17.28515625" style="74" customWidth="1"/>
    <col min="6921" max="6921" width="15.28515625" style="74" customWidth="1"/>
    <col min="6922" max="6922" width="14.42578125" style="74" customWidth="1"/>
    <col min="6923" max="6923" width="14" style="74" customWidth="1"/>
    <col min="6924" max="6924" width="8.28515625" style="74" customWidth="1"/>
    <col min="6925" max="6939" width="0" style="74" hidden="1" customWidth="1"/>
    <col min="6940" max="6940" width="18.42578125" style="74" customWidth="1"/>
    <col min="6941" max="6941" width="12.140625" style="74" customWidth="1"/>
    <col min="6942" max="6942" width="19.42578125" style="74" customWidth="1"/>
    <col min="6943" max="6943" width="18.28515625" style="74" customWidth="1"/>
    <col min="6944" max="6944" width="19.7109375" style="74" customWidth="1"/>
    <col min="6945" max="6945" width="18.42578125" style="74" customWidth="1"/>
    <col min="6946" max="6946" width="9" style="74"/>
    <col min="6947" max="6947" width="14.7109375" style="74" customWidth="1"/>
    <col min="6948" max="6948" width="16.85546875" style="74" customWidth="1"/>
    <col min="6949" max="6949" width="15.28515625" style="74" customWidth="1"/>
    <col min="6950" max="7166" width="9" style="74"/>
    <col min="7167" max="7167" width="6.5703125" style="74" customWidth="1"/>
    <col min="7168" max="7168" width="8.42578125" style="74" customWidth="1"/>
    <col min="7169" max="7169" width="32.28515625" style="74" customWidth="1"/>
    <col min="7170" max="7170" width="108.140625" style="74" customWidth="1"/>
    <col min="7171" max="7171" width="11.42578125" style="74" customWidth="1"/>
    <col min="7172" max="7172" width="11.5703125" style="74" customWidth="1"/>
    <col min="7173" max="7173" width="15.5703125" style="74" customWidth="1"/>
    <col min="7174" max="7174" width="9.140625" style="74" customWidth="1"/>
    <col min="7175" max="7175" width="9" style="74" customWidth="1"/>
    <col min="7176" max="7176" width="17.28515625" style="74" customWidth="1"/>
    <col min="7177" max="7177" width="15.28515625" style="74" customWidth="1"/>
    <col min="7178" max="7178" width="14.42578125" style="74" customWidth="1"/>
    <col min="7179" max="7179" width="14" style="74" customWidth="1"/>
    <col min="7180" max="7180" width="8.28515625" style="74" customWidth="1"/>
    <col min="7181" max="7195" width="0" style="74" hidden="1" customWidth="1"/>
    <col min="7196" max="7196" width="18.42578125" style="74" customWidth="1"/>
    <col min="7197" max="7197" width="12.140625" style="74" customWidth="1"/>
    <col min="7198" max="7198" width="19.42578125" style="74" customWidth="1"/>
    <col min="7199" max="7199" width="18.28515625" style="74" customWidth="1"/>
    <col min="7200" max="7200" width="19.7109375" style="74" customWidth="1"/>
    <col min="7201" max="7201" width="18.42578125" style="74" customWidth="1"/>
    <col min="7202" max="7202" width="9" style="74"/>
    <col min="7203" max="7203" width="14.7109375" style="74" customWidth="1"/>
    <col min="7204" max="7204" width="16.85546875" style="74" customWidth="1"/>
    <col min="7205" max="7205" width="15.28515625" style="74" customWidth="1"/>
    <col min="7206" max="7422" width="9" style="74"/>
    <col min="7423" max="7423" width="6.5703125" style="74" customWidth="1"/>
    <col min="7424" max="7424" width="8.42578125" style="74" customWidth="1"/>
    <col min="7425" max="7425" width="32.28515625" style="74" customWidth="1"/>
    <col min="7426" max="7426" width="108.140625" style="74" customWidth="1"/>
    <col min="7427" max="7427" width="11.42578125" style="74" customWidth="1"/>
    <col min="7428" max="7428" width="11.5703125" style="74" customWidth="1"/>
    <col min="7429" max="7429" width="15.5703125" style="74" customWidth="1"/>
    <col min="7430" max="7430" width="9.140625" style="74" customWidth="1"/>
    <col min="7431" max="7431" width="9" style="74" customWidth="1"/>
    <col min="7432" max="7432" width="17.28515625" style="74" customWidth="1"/>
    <col min="7433" max="7433" width="15.28515625" style="74" customWidth="1"/>
    <col min="7434" max="7434" width="14.42578125" style="74" customWidth="1"/>
    <col min="7435" max="7435" width="14" style="74" customWidth="1"/>
    <col min="7436" max="7436" width="8.28515625" style="74" customWidth="1"/>
    <col min="7437" max="7451" width="0" style="74" hidden="1" customWidth="1"/>
    <col min="7452" max="7452" width="18.42578125" style="74" customWidth="1"/>
    <col min="7453" max="7453" width="12.140625" style="74" customWidth="1"/>
    <col min="7454" max="7454" width="19.42578125" style="74" customWidth="1"/>
    <col min="7455" max="7455" width="18.28515625" style="74" customWidth="1"/>
    <col min="7456" max="7456" width="19.7109375" style="74" customWidth="1"/>
    <col min="7457" max="7457" width="18.42578125" style="74" customWidth="1"/>
    <col min="7458" max="7458" width="9" style="74"/>
    <col min="7459" max="7459" width="14.7109375" style="74" customWidth="1"/>
    <col min="7460" max="7460" width="16.85546875" style="74" customWidth="1"/>
    <col min="7461" max="7461" width="15.28515625" style="74" customWidth="1"/>
    <col min="7462" max="7678" width="9" style="74"/>
    <col min="7679" max="7679" width="6.5703125" style="74" customWidth="1"/>
    <col min="7680" max="7680" width="8.42578125" style="74" customWidth="1"/>
    <col min="7681" max="7681" width="32.28515625" style="74" customWidth="1"/>
    <col min="7682" max="7682" width="108.140625" style="74" customWidth="1"/>
    <col min="7683" max="7683" width="11.42578125" style="74" customWidth="1"/>
    <col min="7684" max="7684" width="11.5703125" style="74" customWidth="1"/>
    <col min="7685" max="7685" width="15.5703125" style="74" customWidth="1"/>
    <col min="7686" max="7686" width="9.140625" style="74" customWidth="1"/>
    <col min="7687" max="7687" width="9" style="74" customWidth="1"/>
    <col min="7688" max="7688" width="17.28515625" style="74" customWidth="1"/>
    <col min="7689" max="7689" width="15.28515625" style="74" customWidth="1"/>
    <col min="7690" max="7690" width="14.42578125" style="74" customWidth="1"/>
    <col min="7691" max="7691" width="14" style="74" customWidth="1"/>
    <col min="7692" max="7692" width="8.28515625" style="74" customWidth="1"/>
    <col min="7693" max="7707" width="0" style="74" hidden="1" customWidth="1"/>
    <col min="7708" max="7708" width="18.42578125" style="74" customWidth="1"/>
    <col min="7709" max="7709" width="12.140625" style="74" customWidth="1"/>
    <col min="7710" max="7710" width="19.42578125" style="74" customWidth="1"/>
    <col min="7711" max="7711" width="18.28515625" style="74" customWidth="1"/>
    <col min="7712" max="7712" width="19.7109375" style="74" customWidth="1"/>
    <col min="7713" max="7713" width="18.42578125" style="74" customWidth="1"/>
    <col min="7714" max="7714" width="9" style="74"/>
    <col min="7715" max="7715" width="14.7109375" style="74" customWidth="1"/>
    <col min="7716" max="7716" width="16.85546875" style="74" customWidth="1"/>
    <col min="7717" max="7717" width="15.28515625" style="74" customWidth="1"/>
    <col min="7718" max="7934" width="9" style="74"/>
    <col min="7935" max="7935" width="6.5703125" style="74" customWidth="1"/>
    <col min="7936" max="7936" width="8.42578125" style="74" customWidth="1"/>
    <col min="7937" max="7937" width="32.28515625" style="74" customWidth="1"/>
    <col min="7938" max="7938" width="108.140625" style="74" customWidth="1"/>
    <col min="7939" max="7939" width="11.42578125" style="74" customWidth="1"/>
    <col min="7940" max="7940" width="11.5703125" style="74" customWidth="1"/>
    <col min="7941" max="7941" width="15.5703125" style="74" customWidth="1"/>
    <col min="7942" max="7942" width="9.140625" style="74" customWidth="1"/>
    <col min="7943" max="7943" width="9" style="74" customWidth="1"/>
    <col min="7944" max="7944" width="17.28515625" style="74" customWidth="1"/>
    <col min="7945" max="7945" width="15.28515625" style="74" customWidth="1"/>
    <col min="7946" max="7946" width="14.42578125" style="74" customWidth="1"/>
    <col min="7947" max="7947" width="14" style="74" customWidth="1"/>
    <col min="7948" max="7948" width="8.28515625" style="74" customWidth="1"/>
    <col min="7949" max="7963" width="0" style="74" hidden="1" customWidth="1"/>
    <col min="7964" max="7964" width="18.42578125" style="74" customWidth="1"/>
    <col min="7965" max="7965" width="12.140625" style="74" customWidth="1"/>
    <col min="7966" max="7966" width="19.42578125" style="74" customWidth="1"/>
    <col min="7967" max="7967" width="18.28515625" style="74" customWidth="1"/>
    <col min="7968" max="7968" width="19.7109375" style="74" customWidth="1"/>
    <col min="7969" max="7969" width="18.42578125" style="74" customWidth="1"/>
    <col min="7970" max="7970" width="9" style="74"/>
    <col min="7971" max="7971" width="14.7109375" style="74" customWidth="1"/>
    <col min="7972" max="7972" width="16.85546875" style="74" customWidth="1"/>
    <col min="7973" max="7973" width="15.28515625" style="74" customWidth="1"/>
    <col min="7974" max="8190" width="9" style="74"/>
    <col min="8191" max="8191" width="6.5703125" style="74" customWidth="1"/>
    <col min="8192" max="8192" width="8.42578125" style="74" customWidth="1"/>
    <col min="8193" max="8193" width="32.28515625" style="74" customWidth="1"/>
    <col min="8194" max="8194" width="108.140625" style="74" customWidth="1"/>
    <col min="8195" max="8195" width="11.42578125" style="74" customWidth="1"/>
    <col min="8196" max="8196" width="11.5703125" style="74" customWidth="1"/>
    <col min="8197" max="8197" width="15.5703125" style="74" customWidth="1"/>
    <col min="8198" max="8198" width="9.140625" style="74" customWidth="1"/>
    <col min="8199" max="8199" width="9" style="74" customWidth="1"/>
    <col min="8200" max="8200" width="17.28515625" style="74" customWidth="1"/>
    <col min="8201" max="8201" width="15.28515625" style="74" customWidth="1"/>
    <col min="8202" max="8202" width="14.42578125" style="74" customWidth="1"/>
    <col min="8203" max="8203" width="14" style="74" customWidth="1"/>
    <col min="8204" max="8204" width="8.28515625" style="74" customWidth="1"/>
    <col min="8205" max="8219" width="0" style="74" hidden="1" customWidth="1"/>
    <col min="8220" max="8220" width="18.42578125" style="74" customWidth="1"/>
    <col min="8221" max="8221" width="12.140625" style="74" customWidth="1"/>
    <col min="8222" max="8222" width="19.42578125" style="74" customWidth="1"/>
    <col min="8223" max="8223" width="18.28515625" style="74" customWidth="1"/>
    <col min="8224" max="8224" width="19.7109375" style="74" customWidth="1"/>
    <col min="8225" max="8225" width="18.42578125" style="74" customWidth="1"/>
    <col min="8226" max="8226" width="9" style="74"/>
    <col min="8227" max="8227" width="14.7109375" style="74" customWidth="1"/>
    <col min="8228" max="8228" width="16.85546875" style="74" customWidth="1"/>
    <col min="8229" max="8229" width="15.28515625" style="74" customWidth="1"/>
    <col min="8230" max="8446" width="9" style="74"/>
    <col min="8447" max="8447" width="6.5703125" style="74" customWidth="1"/>
    <col min="8448" max="8448" width="8.42578125" style="74" customWidth="1"/>
    <col min="8449" max="8449" width="32.28515625" style="74" customWidth="1"/>
    <col min="8450" max="8450" width="108.140625" style="74" customWidth="1"/>
    <col min="8451" max="8451" width="11.42578125" style="74" customWidth="1"/>
    <col min="8452" max="8452" width="11.5703125" style="74" customWidth="1"/>
    <col min="8453" max="8453" width="15.5703125" style="74" customWidth="1"/>
    <col min="8454" max="8454" width="9.140625" style="74" customWidth="1"/>
    <col min="8455" max="8455" width="9" style="74" customWidth="1"/>
    <col min="8456" max="8456" width="17.28515625" style="74" customWidth="1"/>
    <col min="8457" max="8457" width="15.28515625" style="74" customWidth="1"/>
    <col min="8458" max="8458" width="14.42578125" style="74" customWidth="1"/>
    <col min="8459" max="8459" width="14" style="74" customWidth="1"/>
    <col min="8460" max="8460" width="8.28515625" style="74" customWidth="1"/>
    <col min="8461" max="8475" width="0" style="74" hidden="1" customWidth="1"/>
    <col min="8476" max="8476" width="18.42578125" style="74" customWidth="1"/>
    <col min="8477" max="8477" width="12.140625" style="74" customWidth="1"/>
    <col min="8478" max="8478" width="19.42578125" style="74" customWidth="1"/>
    <col min="8479" max="8479" width="18.28515625" style="74" customWidth="1"/>
    <col min="8480" max="8480" width="19.7109375" style="74" customWidth="1"/>
    <col min="8481" max="8481" width="18.42578125" style="74" customWidth="1"/>
    <col min="8482" max="8482" width="9" style="74"/>
    <col min="8483" max="8483" width="14.7109375" style="74" customWidth="1"/>
    <col min="8484" max="8484" width="16.85546875" style="74" customWidth="1"/>
    <col min="8485" max="8485" width="15.28515625" style="74" customWidth="1"/>
    <col min="8486" max="8702" width="9" style="74"/>
    <col min="8703" max="8703" width="6.5703125" style="74" customWidth="1"/>
    <col min="8704" max="8704" width="8.42578125" style="74" customWidth="1"/>
    <col min="8705" max="8705" width="32.28515625" style="74" customWidth="1"/>
    <col min="8706" max="8706" width="108.140625" style="74" customWidth="1"/>
    <col min="8707" max="8707" width="11.42578125" style="74" customWidth="1"/>
    <col min="8708" max="8708" width="11.5703125" style="74" customWidth="1"/>
    <col min="8709" max="8709" width="15.5703125" style="74" customWidth="1"/>
    <col min="8710" max="8710" width="9.140625" style="74" customWidth="1"/>
    <col min="8711" max="8711" width="9" style="74" customWidth="1"/>
    <col min="8712" max="8712" width="17.28515625" style="74" customWidth="1"/>
    <col min="8713" max="8713" width="15.28515625" style="74" customWidth="1"/>
    <col min="8714" max="8714" width="14.42578125" style="74" customWidth="1"/>
    <col min="8715" max="8715" width="14" style="74" customWidth="1"/>
    <col min="8716" max="8716" width="8.28515625" style="74" customWidth="1"/>
    <col min="8717" max="8731" width="0" style="74" hidden="1" customWidth="1"/>
    <col min="8732" max="8732" width="18.42578125" style="74" customWidth="1"/>
    <col min="8733" max="8733" width="12.140625" style="74" customWidth="1"/>
    <col min="8734" max="8734" width="19.42578125" style="74" customWidth="1"/>
    <col min="8735" max="8735" width="18.28515625" style="74" customWidth="1"/>
    <col min="8736" max="8736" width="19.7109375" style="74" customWidth="1"/>
    <col min="8737" max="8737" width="18.42578125" style="74" customWidth="1"/>
    <col min="8738" max="8738" width="9" style="74"/>
    <col min="8739" max="8739" width="14.7109375" style="74" customWidth="1"/>
    <col min="8740" max="8740" width="16.85546875" style="74" customWidth="1"/>
    <col min="8741" max="8741" width="15.28515625" style="74" customWidth="1"/>
    <col min="8742" max="8958" width="9" style="74"/>
    <col min="8959" max="8959" width="6.5703125" style="74" customWidth="1"/>
    <col min="8960" max="8960" width="8.42578125" style="74" customWidth="1"/>
    <col min="8961" max="8961" width="32.28515625" style="74" customWidth="1"/>
    <col min="8962" max="8962" width="108.140625" style="74" customWidth="1"/>
    <col min="8963" max="8963" width="11.42578125" style="74" customWidth="1"/>
    <col min="8964" max="8964" width="11.5703125" style="74" customWidth="1"/>
    <col min="8965" max="8965" width="15.5703125" style="74" customWidth="1"/>
    <col min="8966" max="8966" width="9.140625" style="74" customWidth="1"/>
    <col min="8967" max="8967" width="9" style="74" customWidth="1"/>
    <col min="8968" max="8968" width="17.28515625" style="74" customWidth="1"/>
    <col min="8969" max="8969" width="15.28515625" style="74" customWidth="1"/>
    <col min="8970" max="8970" width="14.42578125" style="74" customWidth="1"/>
    <col min="8971" max="8971" width="14" style="74" customWidth="1"/>
    <col min="8972" max="8972" width="8.28515625" style="74" customWidth="1"/>
    <col min="8973" max="8987" width="0" style="74" hidden="1" customWidth="1"/>
    <col min="8988" max="8988" width="18.42578125" style="74" customWidth="1"/>
    <col min="8989" max="8989" width="12.140625" style="74" customWidth="1"/>
    <col min="8990" max="8990" width="19.42578125" style="74" customWidth="1"/>
    <col min="8991" max="8991" width="18.28515625" style="74" customWidth="1"/>
    <col min="8992" max="8992" width="19.7109375" style="74" customWidth="1"/>
    <col min="8993" max="8993" width="18.42578125" style="74" customWidth="1"/>
    <col min="8994" max="8994" width="9" style="74"/>
    <col min="8995" max="8995" width="14.7109375" style="74" customWidth="1"/>
    <col min="8996" max="8996" width="16.85546875" style="74" customWidth="1"/>
    <col min="8997" max="8997" width="15.28515625" style="74" customWidth="1"/>
    <col min="8998" max="9214" width="9" style="74"/>
    <col min="9215" max="9215" width="6.5703125" style="74" customWidth="1"/>
    <col min="9216" max="9216" width="8.42578125" style="74" customWidth="1"/>
    <col min="9217" max="9217" width="32.28515625" style="74" customWidth="1"/>
    <col min="9218" max="9218" width="108.140625" style="74" customWidth="1"/>
    <col min="9219" max="9219" width="11.42578125" style="74" customWidth="1"/>
    <col min="9220" max="9220" width="11.5703125" style="74" customWidth="1"/>
    <col min="9221" max="9221" width="15.5703125" style="74" customWidth="1"/>
    <col min="9222" max="9222" width="9.140625" style="74" customWidth="1"/>
    <col min="9223" max="9223" width="9" style="74" customWidth="1"/>
    <col min="9224" max="9224" width="17.28515625" style="74" customWidth="1"/>
    <col min="9225" max="9225" width="15.28515625" style="74" customWidth="1"/>
    <col min="9226" max="9226" width="14.42578125" style="74" customWidth="1"/>
    <col min="9227" max="9227" width="14" style="74" customWidth="1"/>
    <col min="9228" max="9228" width="8.28515625" style="74" customWidth="1"/>
    <col min="9229" max="9243" width="0" style="74" hidden="1" customWidth="1"/>
    <col min="9244" max="9244" width="18.42578125" style="74" customWidth="1"/>
    <col min="9245" max="9245" width="12.140625" style="74" customWidth="1"/>
    <col min="9246" max="9246" width="19.42578125" style="74" customWidth="1"/>
    <col min="9247" max="9247" width="18.28515625" style="74" customWidth="1"/>
    <col min="9248" max="9248" width="19.7109375" style="74" customWidth="1"/>
    <col min="9249" max="9249" width="18.42578125" style="74" customWidth="1"/>
    <col min="9250" max="9250" width="9" style="74"/>
    <col min="9251" max="9251" width="14.7109375" style="74" customWidth="1"/>
    <col min="9252" max="9252" width="16.85546875" style="74" customWidth="1"/>
    <col min="9253" max="9253" width="15.28515625" style="74" customWidth="1"/>
    <col min="9254" max="9470" width="9" style="74"/>
    <col min="9471" max="9471" width="6.5703125" style="74" customWidth="1"/>
    <col min="9472" max="9472" width="8.42578125" style="74" customWidth="1"/>
    <col min="9473" max="9473" width="32.28515625" style="74" customWidth="1"/>
    <col min="9474" max="9474" width="108.140625" style="74" customWidth="1"/>
    <col min="9475" max="9475" width="11.42578125" style="74" customWidth="1"/>
    <col min="9476" max="9476" width="11.5703125" style="74" customWidth="1"/>
    <col min="9477" max="9477" width="15.5703125" style="74" customWidth="1"/>
    <col min="9478" max="9478" width="9.140625" style="74" customWidth="1"/>
    <col min="9479" max="9479" width="9" style="74" customWidth="1"/>
    <col min="9480" max="9480" width="17.28515625" style="74" customWidth="1"/>
    <col min="9481" max="9481" width="15.28515625" style="74" customWidth="1"/>
    <col min="9482" max="9482" width="14.42578125" style="74" customWidth="1"/>
    <col min="9483" max="9483" width="14" style="74" customWidth="1"/>
    <col min="9484" max="9484" width="8.28515625" style="74" customWidth="1"/>
    <col min="9485" max="9499" width="0" style="74" hidden="1" customWidth="1"/>
    <col min="9500" max="9500" width="18.42578125" style="74" customWidth="1"/>
    <col min="9501" max="9501" width="12.140625" style="74" customWidth="1"/>
    <col min="9502" max="9502" width="19.42578125" style="74" customWidth="1"/>
    <col min="9503" max="9503" width="18.28515625" style="74" customWidth="1"/>
    <col min="9504" max="9504" width="19.7109375" style="74" customWidth="1"/>
    <col min="9505" max="9505" width="18.42578125" style="74" customWidth="1"/>
    <col min="9506" max="9506" width="9" style="74"/>
    <col min="9507" max="9507" width="14.7109375" style="74" customWidth="1"/>
    <col min="9508" max="9508" width="16.85546875" style="74" customWidth="1"/>
    <col min="9509" max="9509" width="15.28515625" style="74" customWidth="1"/>
    <col min="9510" max="9726" width="9" style="74"/>
    <col min="9727" max="9727" width="6.5703125" style="74" customWidth="1"/>
    <col min="9728" max="9728" width="8.42578125" style="74" customWidth="1"/>
    <col min="9729" max="9729" width="32.28515625" style="74" customWidth="1"/>
    <col min="9730" max="9730" width="108.140625" style="74" customWidth="1"/>
    <col min="9731" max="9731" width="11.42578125" style="74" customWidth="1"/>
    <col min="9732" max="9732" width="11.5703125" style="74" customWidth="1"/>
    <col min="9733" max="9733" width="15.5703125" style="74" customWidth="1"/>
    <col min="9734" max="9734" width="9.140625" style="74" customWidth="1"/>
    <col min="9735" max="9735" width="9" style="74" customWidth="1"/>
    <col min="9736" max="9736" width="17.28515625" style="74" customWidth="1"/>
    <col min="9737" max="9737" width="15.28515625" style="74" customWidth="1"/>
    <col min="9738" max="9738" width="14.42578125" style="74" customWidth="1"/>
    <col min="9739" max="9739" width="14" style="74" customWidth="1"/>
    <col min="9740" max="9740" width="8.28515625" style="74" customWidth="1"/>
    <col min="9741" max="9755" width="0" style="74" hidden="1" customWidth="1"/>
    <col min="9756" max="9756" width="18.42578125" style="74" customWidth="1"/>
    <col min="9757" max="9757" width="12.140625" style="74" customWidth="1"/>
    <col min="9758" max="9758" width="19.42578125" style="74" customWidth="1"/>
    <col min="9759" max="9759" width="18.28515625" style="74" customWidth="1"/>
    <col min="9760" max="9760" width="19.7109375" style="74" customWidth="1"/>
    <col min="9761" max="9761" width="18.42578125" style="74" customWidth="1"/>
    <col min="9762" max="9762" width="9" style="74"/>
    <col min="9763" max="9763" width="14.7109375" style="74" customWidth="1"/>
    <col min="9764" max="9764" width="16.85546875" style="74" customWidth="1"/>
    <col min="9765" max="9765" width="15.28515625" style="74" customWidth="1"/>
    <col min="9766" max="9982" width="9" style="74"/>
    <col min="9983" max="9983" width="6.5703125" style="74" customWidth="1"/>
    <col min="9984" max="9984" width="8.42578125" style="74" customWidth="1"/>
    <col min="9985" max="9985" width="32.28515625" style="74" customWidth="1"/>
    <col min="9986" max="9986" width="108.140625" style="74" customWidth="1"/>
    <col min="9987" max="9987" width="11.42578125" style="74" customWidth="1"/>
    <col min="9988" max="9988" width="11.5703125" style="74" customWidth="1"/>
    <col min="9989" max="9989" width="15.5703125" style="74" customWidth="1"/>
    <col min="9990" max="9990" width="9.140625" style="74" customWidth="1"/>
    <col min="9991" max="9991" width="9" style="74" customWidth="1"/>
    <col min="9992" max="9992" width="17.28515625" style="74" customWidth="1"/>
    <col min="9993" max="9993" width="15.28515625" style="74" customWidth="1"/>
    <col min="9994" max="9994" width="14.42578125" style="74" customWidth="1"/>
    <col min="9995" max="9995" width="14" style="74" customWidth="1"/>
    <col min="9996" max="9996" width="8.28515625" style="74" customWidth="1"/>
    <col min="9997" max="10011" width="0" style="74" hidden="1" customWidth="1"/>
    <col min="10012" max="10012" width="18.42578125" style="74" customWidth="1"/>
    <col min="10013" max="10013" width="12.140625" style="74" customWidth="1"/>
    <col min="10014" max="10014" width="19.42578125" style="74" customWidth="1"/>
    <col min="10015" max="10015" width="18.28515625" style="74" customWidth="1"/>
    <col min="10016" max="10016" width="19.7109375" style="74" customWidth="1"/>
    <col min="10017" max="10017" width="18.42578125" style="74" customWidth="1"/>
    <col min="10018" max="10018" width="9" style="74"/>
    <col min="10019" max="10019" width="14.7109375" style="74" customWidth="1"/>
    <col min="10020" max="10020" width="16.85546875" style="74" customWidth="1"/>
    <col min="10021" max="10021" width="15.28515625" style="74" customWidth="1"/>
    <col min="10022" max="10238" width="9" style="74"/>
    <col min="10239" max="10239" width="6.5703125" style="74" customWidth="1"/>
    <col min="10240" max="10240" width="8.42578125" style="74" customWidth="1"/>
    <col min="10241" max="10241" width="32.28515625" style="74" customWidth="1"/>
    <col min="10242" max="10242" width="108.140625" style="74" customWidth="1"/>
    <col min="10243" max="10243" width="11.42578125" style="74" customWidth="1"/>
    <col min="10244" max="10244" width="11.5703125" style="74" customWidth="1"/>
    <col min="10245" max="10245" width="15.5703125" style="74" customWidth="1"/>
    <col min="10246" max="10246" width="9.140625" style="74" customWidth="1"/>
    <col min="10247" max="10247" width="9" style="74" customWidth="1"/>
    <col min="10248" max="10248" width="17.28515625" style="74" customWidth="1"/>
    <col min="10249" max="10249" width="15.28515625" style="74" customWidth="1"/>
    <col min="10250" max="10250" width="14.42578125" style="74" customWidth="1"/>
    <col min="10251" max="10251" width="14" style="74" customWidth="1"/>
    <col min="10252" max="10252" width="8.28515625" style="74" customWidth="1"/>
    <col min="10253" max="10267" width="0" style="74" hidden="1" customWidth="1"/>
    <col min="10268" max="10268" width="18.42578125" style="74" customWidth="1"/>
    <col min="10269" max="10269" width="12.140625" style="74" customWidth="1"/>
    <col min="10270" max="10270" width="19.42578125" style="74" customWidth="1"/>
    <col min="10271" max="10271" width="18.28515625" style="74" customWidth="1"/>
    <col min="10272" max="10272" width="19.7109375" style="74" customWidth="1"/>
    <col min="10273" max="10273" width="18.42578125" style="74" customWidth="1"/>
    <col min="10274" max="10274" width="9" style="74"/>
    <col min="10275" max="10275" width="14.7109375" style="74" customWidth="1"/>
    <col min="10276" max="10276" width="16.85546875" style="74" customWidth="1"/>
    <col min="10277" max="10277" width="15.28515625" style="74" customWidth="1"/>
    <col min="10278" max="10494" width="9" style="74"/>
    <col min="10495" max="10495" width="6.5703125" style="74" customWidth="1"/>
    <col min="10496" max="10496" width="8.42578125" style="74" customWidth="1"/>
    <col min="10497" max="10497" width="32.28515625" style="74" customWidth="1"/>
    <col min="10498" max="10498" width="108.140625" style="74" customWidth="1"/>
    <col min="10499" max="10499" width="11.42578125" style="74" customWidth="1"/>
    <col min="10500" max="10500" width="11.5703125" style="74" customWidth="1"/>
    <col min="10501" max="10501" width="15.5703125" style="74" customWidth="1"/>
    <col min="10502" max="10502" width="9.140625" style="74" customWidth="1"/>
    <col min="10503" max="10503" width="9" style="74" customWidth="1"/>
    <col min="10504" max="10504" width="17.28515625" style="74" customWidth="1"/>
    <col min="10505" max="10505" width="15.28515625" style="74" customWidth="1"/>
    <col min="10506" max="10506" width="14.42578125" style="74" customWidth="1"/>
    <col min="10507" max="10507" width="14" style="74" customWidth="1"/>
    <col min="10508" max="10508" width="8.28515625" style="74" customWidth="1"/>
    <col min="10509" max="10523" width="0" style="74" hidden="1" customWidth="1"/>
    <col min="10524" max="10524" width="18.42578125" style="74" customWidth="1"/>
    <col min="10525" max="10525" width="12.140625" style="74" customWidth="1"/>
    <col min="10526" max="10526" width="19.42578125" style="74" customWidth="1"/>
    <col min="10527" max="10527" width="18.28515625" style="74" customWidth="1"/>
    <col min="10528" max="10528" width="19.7109375" style="74" customWidth="1"/>
    <col min="10529" max="10529" width="18.42578125" style="74" customWidth="1"/>
    <col min="10530" max="10530" width="9" style="74"/>
    <col min="10531" max="10531" width="14.7109375" style="74" customWidth="1"/>
    <col min="10532" max="10532" width="16.85546875" style="74" customWidth="1"/>
    <col min="10533" max="10533" width="15.28515625" style="74" customWidth="1"/>
    <col min="10534" max="10750" width="9" style="74"/>
    <col min="10751" max="10751" width="6.5703125" style="74" customWidth="1"/>
    <col min="10752" max="10752" width="8.42578125" style="74" customWidth="1"/>
    <col min="10753" max="10753" width="32.28515625" style="74" customWidth="1"/>
    <col min="10754" max="10754" width="108.140625" style="74" customWidth="1"/>
    <col min="10755" max="10755" width="11.42578125" style="74" customWidth="1"/>
    <col min="10756" max="10756" width="11.5703125" style="74" customWidth="1"/>
    <col min="10757" max="10757" width="15.5703125" style="74" customWidth="1"/>
    <col min="10758" max="10758" width="9.140625" style="74" customWidth="1"/>
    <col min="10759" max="10759" width="9" style="74" customWidth="1"/>
    <col min="10760" max="10760" width="17.28515625" style="74" customWidth="1"/>
    <col min="10761" max="10761" width="15.28515625" style="74" customWidth="1"/>
    <col min="10762" max="10762" width="14.42578125" style="74" customWidth="1"/>
    <col min="10763" max="10763" width="14" style="74" customWidth="1"/>
    <col min="10764" max="10764" width="8.28515625" style="74" customWidth="1"/>
    <col min="10765" max="10779" width="0" style="74" hidden="1" customWidth="1"/>
    <col min="10780" max="10780" width="18.42578125" style="74" customWidth="1"/>
    <col min="10781" max="10781" width="12.140625" style="74" customWidth="1"/>
    <col min="10782" max="10782" width="19.42578125" style="74" customWidth="1"/>
    <col min="10783" max="10783" width="18.28515625" style="74" customWidth="1"/>
    <col min="10784" max="10784" width="19.7109375" style="74" customWidth="1"/>
    <col min="10785" max="10785" width="18.42578125" style="74" customWidth="1"/>
    <col min="10786" max="10786" width="9" style="74"/>
    <col min="10787" max="10787" width="14.7109375" style="74" customWidth="1"/>
    <col min="10788" max="10788" width="16.85546875" style="74" customWidth="1"/>
    <col min="10789" max="10789" width="15.28515625" style="74" customWidth="1"/>
    <col min="10790" max="11006" width="9" style="74"/>
    <col min="11007" max="11007" width="6.5703125" style="74" customWidth="1"/>
    <col min="11008" max="11008" width="8.42578125" style="74" customWidth="1"/>
    <col min="11009" max="11009" width="32.28515625" style="74" customWidth="1"/>
    <col min="11010" max="11010" width="108.140625" style="74" customWidth="1"/>
    <col min="11011" max="11011" width="11.42578125" style="74" customWidth="1"/>
    <col min="11012" max="11012" width="11.5703125" style="74" customWidth="1"/>
    <col min="11013" max="11013" width="15.5703125" style="74" customWidth="1"/>
    <col min="11014" max="11014" width="9.140625" style="74" customWidth="1"/>
    <col min="11015" max="11015" width="9" style="74" customWidth="1"/>
    <col min="11016" max="11016" width="17.28515625" style="74" customWidth="1"/>
    <col min="11017" max="11017" width="15.28515625" style="74" customWidth="1"/>
    <col min="11018" max="11018" width="14.42578125" style="74" customWidth="1"/>
    <col min="11019" max="11019" width="14" style="74" customWidth="1"/>
    <col min="11020" max="11020" width="8.28515625" style="74" customWidth="1"/>
    <col min="11021" max="11035" width="0" style="74" hidden="1" customWidth="1"/>
    <col min="11036" max="11036" width="18.42578125" style="74" customWidth="1"/>
    <col min="11037" max="11037" width="12.140625" style="74" customWidth="1"/>
    <col min="11038" max="11038" width="19.42578125" style="74" customWidth="1"/>
    <col min="11039" max="11039" width="18.28515625" style="74" customWidth="1"/>
    <col min="11040" max="11040" width="19.7109375" style="74" customWidth="1"/>
    <col min="11041" max="11041" width="18.42578125" style="74" customWidth="1"/>
    <col min="11042" max="11042" width="9" style="74"/>
    <col min="11043" max="11043" width="14.7109375" style="74" customWidth="1"/>
    <col min="11044" max="11044" width="16.85546875" style="74" customWidth="1"/>
    <col min="11045" max="11045" width="15.28515625" style="74" customWidth="1"/>
    <col min="11046" max="11262" width="9" style="74"/>
    <col min="11263" max="11263" width="6.5703125" style="74" customWidth="1"/>
    <col min="11264" max="11264" width="8.42578125" style="74" customWidth="1"/>
    <col min="11265" max="11265" width="32.28515625" style="74" customWidth="1"/>
    <col min="11266" max="11266" width="108.140625" style="74" customWidth="1"/>
    <col min="11267" max="11267" width="11.42578125" style="74" customWidth="1"/>
    <col min="11268" max="11268" width="11.5703125" style="74" customWidth="1"/>
    <col min="11269" max="11269" width="15.5703125" style="74" customWidth="1"/>
    <col min="11270" max="11270" width="9.140625" style="74" customWidth="1"/>
    <col min="11271" max="11271" width="9" style="74" customWidth="1"/>
    <col min="11272" max="11272" width="17.28515625" style="74" customWidth="1"/>
    <col min="11273" max="11273" width="15.28515625" style="74" customWidth="1"/>
    <col min="11274" max="11274" width="14.42578125" style="74" customWidth="1"/>
    <col min="11275" max="11275" width="14" style="74" customWidth="1"/>
    <col min="11276" max="11276" width="8.28515625" style="74" customWidth="1"/>
    <col min="11277" max="11291" width="0" style="74" hidden="1" customWidth="1"/>
    <col min="11292" max="11292" width="18.42578125" style="74" customWidth="1"/>
    <col min="11293" max="11293" width="12.140625" style="74" customWidth="1"/>
    <col min="11294" max="11294" width="19.42578125" style="74" customWidth="1"/>
    <col min="11295" max="11295" width="18.28515625" style="74" customWidth="1"/>
    <col min="11296" max="11296" width="19.7109375" style="74" customWidth="1"/>
    <col min="11297" max="11297" width="18.42578125" style="74" customWidth="1"/>
    <col min="11298" max="11298" width="9" style="74"/>
    <col min="11299" max="11299" width="14.7109375" style="74" customWidth="1"/>
    <col min="11300" max="11300" width="16.85546875" style="74" customWidth="1"/>
    <col min="11301" max="11301" width="15.28515625" style="74" customWidth="1"/>
    <col min="11302" max="11518" width="9" style="74"/>
    <col min="11519" max="11519" width="6.5703125" style="74" customWidth="1"/>
    <col min="11520" max="11520" width="8.42578125" style="74" customWidth="1"/>
    <col min="11521" max="11521" width="32.28515625" style="74" customWidth="1"/>
    <col min="11522" max="11522" width="108.140625" style="74" customWidth="1"/>
    <col min="11523" max="11523" width="11.42578125" style="74" customWidth="1"/>
    <col min="11524" max="11524" width="11.5703125" style="74" customWidth="1"/>
    <col min="11525" max="11525" width="15.5703125" style="74" customWidth="1"/>
    <col min="11526" max="11526" width="9.140625" style="74" customWidth="1"/>
    <col min="11527" max="11527" width="9" style="74" customWidth="1"/>
    <col min="11528" max="11528" width="17.28515625" style="74" customWidth="1"/>
    <col min="11529" max="11529" width="15.28515625" style="74" customWidth="1"/>
    <col min="11530" max="11530" width="14.42578125" style="74" customWidth="1"/>
    <col min="11531" max="11531" width="14" style="74" customWidth="1"/>
    <col min="11532" max="11532" width="8.28515625" style="74" customWidth="1"/>
    <col min="11533" max="11547" width="0" style="74" hidden="1" customWidth="1"/>
    <col min="11548" max="11548" width="18.42578125" style="74" customWidth="1"/>
    <col min="11549" max="11549" width="12.140625" style="74" customWidth="1"/>
    <col min="11550" max="11550" width="19.42578125" style="74" customWidth="1"/>
    <col min="11551" max="11551" width="18.28515625" style="74" customWidth="1"/>
    <col min="11552" max="11552" width="19.7109375" style="74" customWidth="1"/>
    <col min="11553" max="11553" width="18.42578125" style="74" customWidth="1"/>
    <col min="11554" max="11554" width="9" style="74"/>
    <col min="11555" max="11555" width="14.7109375" style="74" customWidth="1"/>
    <col min="11556" max="11556" width="16.85546875" style="74" customWidth="1"/>
    <col min="11557" max="11557" width="15.28515625" style="74" customWidth="1"/>
    <col min="11558" max="11774" width="9" style="74"/>
    <col min="11775" max="11775" width="6.5703125" style="74" customWidth="1"/>
    <col min="11776" max="11776" width="8.42578125" style="74" customWidth="1"/>
    <col min="11777" max="11777" width="32.28515625" style="74" customWidth="1"/>
    <col min="11778" max="11778" width="108.140625" style="74" customWidth="1"/>
    <col min="11779" max="11779" width="11.42578125" style="74" customWidth="1"/>
    <col min="11780" max="11780" width="11.5703125" style="74" customWidth="1"/>
    <col min="11781" max="11781" width="15.5703125" style="74" customWidth="1"/>
    <col min="11782" max="11782" width="9.140625" style="74" customWidth="1"/>
    <col min="11783" max="11783" width="9" style="74" customWidth="1"/>
    <col min="11784" max="11784" width="17.28515625" style="74" customWidth="1"/>
    <col min="11785" max="11785" width="15.28515625" style="74" customWidth="1"/>
    <col min="11786" max="11786" width="14.42578125" style="74" customWidth="1"/>
    <col min="11787" max="11787" width="14" style="74" customWidth="1"/>
    <col min="11788" max="11788" width="8.28515625" style="74" customWidth="1"/>
    <col min="11789" max="11803" width="0" style="74" hidden="1" customWidth="1"/>
    <col min="11804" max="11804" width="18.42578125" style="74" customWidth="1"/>
    <col min="11805" max="11805" width="12.140625" style="74" customWidth="1"/>
    <col min="11806" max="11806" width="19.42578125" style="74" customWidth="1"/>
    <col min="11807" max="11807" width="18.28515625" style="74" customWidth="1"/>
    <col min="11808" max="11808" width="19.7109375" style="74" customWidth="1"/>
    <col min="11809" max="11809" width="18.42578125" style="74" customWidth="1"/>
    <col min="11810" max="11810" width="9" style="74"/>
    <col min="11811" max="11811" width="14.7109375" style="74" customWidth="1"/>
    <col min="11812" max="11812" width="16.85546875" style="74" customWidth="1"/>
    <col min="11813" max="11813" width="15.28515625" style="74" customWidth="1"/>
    <col min="11814" max="12030" width="9" style="74"/>
    <col min="12031" max="12031" width="6.5703125" style="74" customWidth="1"/>
    <col min="12032" max="12032" width="8.42578125" style="74" customWidth="1"/>
    <col min="12033" max="12033" width="32.28515625" style="74" customWidth="1"/>
    <col min="12034" max="12034" width="108.140625" style="74" customWidth="1"/>
    <col min="12035" max="12035" width="11.42578125" style="74" customWidth="1"/>
    <col min="12036" max="12036" width="11.5703125" style="74" customWidth="1"/>
    <col min="12037" max="12037" width="15.5703125" style="74" customWidth="1"/>
    <col min="12038" max="12038" width="9.140625" style="74" customWidth="1"/>
    <col min="12039" max="12039" width="9" style="74" customWidth="1"/>
    <col min="12040" max="12040" width="17.28515625" style="74" customWidth="1"/>
    <col min="12041" max="12041" width="15.28515625" style="74" customWidth="1"/>
    <col min="12042" max="12042" width="14.42578125" style="74" customWidth="1"/>
    <col min="12043" max="12043" width="14" style="74" customWidth="1"/>
    <col min="12044" max="12044" width="8.28515625" style="74" customWidth="1"/>
    <col min="12045" max="12059" width="0" style="74" hidden="1" customWidth="1"/>
    <col min="12060" max="12060" width="18.42578125" style="74" customWidth="1"/>
    <col min="12061" max="12061" width="12.140625" style="74" customWidth="1"/>
    <col min="12062" max="12062" width="19.42578125" style="74" customWidth="1"/>
    <col min="12063" max="12063" width="18.28515625" style="74" customWidth="1"/>
    <col min="12064" max="12064" width="19.7109375" style="74" customWidth="1"/>
    <col min="12065" max="12065" width="18.42578125" style="74" customWidth="1"/>
    <col min="12066" max="12066" width="9" style="74"/>
    <col min="12067" max="12067" width="14.7109375" style="74" customWidth="1"/>
    <col min="12068" max="12068" width="16.85546875" style="74" customWidth="1"/>
    <col min="12069" max="12069" width="15.28515625" style="74" customWidth="1"/>
    <col min="12070" max="12286" width="9" style="74"/>
    <col min="12287" max="12287" width="6.5703125" style="74" customWidth="1"/>
    <col min="12288" max="12288" width="8.42578125" style="74" customWidth="1"/>
    <col min="12289" max="12289" width="32.28515625" style="74" customWidth="1"/>
    <col min="12290" max="12290" width="108.140625" style="74" customWidth="1"/>
    <col min="12291" max="12291" width="11.42578125" style="74" customWidth="1"/>
    <col min="12292" max="12292" width="11.5703125" style="74" customWidth="1"/>
    <col min="12293" max="12293" width="15.5703125" style="74" customWidth="1"/>
    <col min="12294" max="12294" width="9.140625" style="74" customWidth="1"/>
    <col min="12295" max="12295" width="9" style="74" customWidth="1"/>
    <col min="12296" max="12296" width="17.28515625" style="74" customWidth="1"/>
    <col min="12297" max="12297" width="15.28515625" style="74" customWidth="1"/>
    <col min="12298" max="12298" width="14.42578125" style="74" customWidth="1"/>
    <col min="12299" max="12299" width="14" style="74" customWidth="1"/>
    <col min="12300" max="12300" width="8.28515625" style="74" customWidth="1"/>
    <col min="12301" max="12315" width="0" style="74" hidden="1" customWidth="1"/>
    <col min="12316" max="12316" width="18.42578125" style="74" customWidth="1"/>
    <col min="12317" max="12317" width="12.140625" style="74" customWidth="1"/>
    <col min="12318" max="12318" width="19.42578125" style="74" customWidth="1"/>
    <col min="12319" max="12319" width="18.28515625" style="74" customWidth="1"/>
    <col min="12320" max="12320" width="19.7109375" style="74" customWidth="1"/>
    <col min="12321" max="12321" width="18.42578125" style="74" customWidth="1"/>
    <col min="12322" max="12322" width="9" style="74"/>
    <col min="12323" max="12323" width="14.7109375" style="74" customWidth="1"/>
    <col min="12324" max="12324" width="16.85546875" style="74" customWidth="1"/>
    <col min="12325" max="12325" width="15.28515625" style="74" customWidth="1"/>
    <col min="12326" max="12542" width="9" style="74"/>
    <col min="12543" max="12543" width="6.5703125" style="74" customWidth="1"/>
    <col min="12544" max="12544" width="8.42578125" style="74" customWidth="1"/>
    <col min="12545" max="12545" width="32.28515625" style="74" customWidth="1"/>
    <col min="12546" max="12546" width="108.140625" style="74" customWidth="1"/>
    <col min="12547" max="12547" width="11.42578125" style="74" customWidth="1"/>
    <col min="12548" max="12548" width="11.5703125" style="74" customWidth="1"/>
    <col min="12549" max="12549" width="15.5703125" style="74" customWidth="1"/>
    <col min="12550" max="12550" width="9.140625" style="74" customWidth="1"/>
    <col min="12551" max="12551" width="9" style="74" customWidth="1"/>
    <col min="12552" max="12552" width="17.28515625" style="74" customWidth="1"/>
    <col min="12553" max="12553" width="15.28515625" style="74" customWidth="1"/>
    <col min="12554" max="12554" width="14.42578125" style="74" customWidth="1"/>
    <col min="12555" max="12555" width="14" style="74" customWidth="1"/>
    <col min="12556" max="12556" width="8.28515625" style="74" customWidth="1"/>
    <col min="12557" max="12571" width="0" style="74" hidden="1" customWidth="1"/>
    <col min="12572" max="12572" width="18.42578125" style="74" customWidth="1"/>
    <col min="12573" max="12573" width="12.140625" style="74" customWidth="1"/>
    <col min="12574" max="12574" width="19.42578125" style="74" customWidth="1"/>
    <col min="12575" max="12575" width="18.28515625" style="74" customWidth="1"/>
    <col min="12576" max="12576" width="19.7109375" style="74" customWidth="1"/>
    <col min="12577" max="12577" width="18.42578125" style="74" customWidth="1"/>
    <col min="12578" max="12578" width="9" style="74"/>
    <col min="12579" max="12579" width="14.7109375" style="74" customWidth="1"/>
    <col min="12580" max="12580" width="16.85546875" style="74" customWidth="1"/>
    <col min="12581" max="12581" width="15.28515625" style="74" customWidth="1"/>
    <col min="12582" max="12798" width="9" style="74"/>
    <col min="12799" max="12799" width="6.5703125" style="74" customWidth="1"/>
    <col min="12800" max="12800" width="8.42578125" style="74" customWidth="1"/>
    <col min="12801" max="12801" width="32.28515625" style="74" customWidth="1"/>
    <col min="12802" max="12802" width="108.140625" style="74" customWidth="1"/>
    <col min="12803" max="12803" width="11.42578125" style="74" customWidth="1"/>
    <col min="12804" max="12804" width="11.5703125" style="74" customWidth="1"/>
    <col min="12805" max="12805" width="15.5703125" style="74" customWidth="1"/>
    <col min="12806" max="12806" width="9.140625" style="74" customWidth="1"/>
    <col min="12807" max="12807" width="9" style="74" customWidth="1"/>
    <col min="12808" max="12808" width="17.28515625" style="74" customWidth="1"/>
    <col min="12809" max="12809" width="15.28515625" style="74" customWidth="1"/>
    <col min="12810" max="12810" width="14.42578125" style="74" customWidth="1"/>
    <col min="12811" max="12811" width="14" style="74" customWidth="1"/>
    <col min="12812" max="12812" width="8.28515625" style="74" customWidth="1"/>
    <col min="12813" max="12827" width="0" style="74" hidden="1" customWidth="1"/>
    <col min="12828" max="12828" width="18.42578125" style="74" customWidth="1"/>
    <col min="12829" max="12829" width="12.140625" style="74" customWidth="1"/>
    <col min="12830" max="12830" width="19.42578125" style="74" customWidth="1"/>
    <col min="12831" max="12831" width="18.28515625" style="74" customWidth="1"/>
    <col min="12832" max="12832" width="19.7109375" style="74" customWidth="1"/>
    <col min="12833" max="12833" width="18.42578125" style="74" customWidth="1"/>
    <col min="12834" max="12834" width="9" style="74"/>
    <col min="12835" max="12835" width="14.7109375" style="74" customWidth="1"/>
    <col min="12836" max="12836" width="16.85546875" style="74" customWidth="1"/>
    <col min="12837" max="12837" width="15.28515625" style="74" customWidth="1"/>
    <col min="12838" max="13054" width="9" style="74"/>
    <col min="13055" max="13055" width="6.5703125" style="74" customWidth="1"/>
    <col min="13056" max="13056" width="8.42578125" style="74" customWidth="1"/>
    <col min="13057" max="13057" width="32.28515625" style="74" customWidth="1"/>
    <col min="13058" max="13058" width="108.140625" style="74" customWidth="1"/>
    <col min="13059" max="13059" width="11.42578125" style="74" customWidth="1"/>
    <col min="13060" max="13060" width="11.5703125" style="74" customWidth="1"/>
    <col min="13061" max="13061" width="15.5703125" style="74" customWidth="1"/>
    <col min="13062" max="13062" width="9.140625" style="74" customWidth="1"/>
    <col min="13063" max="13063" width="9" style="74" customWidth="1"/>
    <col min="13064" max="13064" width="17.28515625" style="74" customWidth="1"/>
    <col min="13065" max="13065" width="15.28515625" style="74" customWidth="1"/>
    <col min="13066" max="13066" width="14.42578125" style="74" customWidth="1"/>
    <col min="13067" max="13067" width="14" style="74" customWidth="1"/>
    <col min="13068" max="13068" width="8.28515625" style="74" customWidth="1"/>
    <col min="13069" max="13083" width="0" style="74" hidden="1" customWidth="1"/>
    <col min="13084" max="13084" width="18.42578125" style="74" customWidth="1"/>
    <col min="13085" max="13085" width="12.140625" style="74" customWidth="1"/>
    <col min="13086" max="13086" width="19.42578125" style="74" customWidth="1"/>
    <col min="13087" max="13087" width="18.28515625" style="74" customWidth="1"/>
    <col min="13088" max="13088" width="19.7109375" style="74" customWidth="1"/>
    <col min="13089" max="13089" width="18.42578125" style="74" customWidth="1"/>
    <col min="13090" max="13090" width="9" style="74"/>
    <col min="13091" max="13091" width="14.7109375" style="74" customWidth="1"/>
    <col min="13092" max="13092" width="16.85546875" style="74" customWidth="1"/>
    <col min="13093" max="13093" width="15.28515625" style="74" customWidth="1"/>
    <col min="13094" max="13310" width="9" style="74"/>
    <col min="13311" max="13311" width="6.5703125" style="74" customWidth="1"/>
    <col min="13312" max="13312" width="8.42578125" style="74" customWidth="1"/>
    <col min="13313" max="13313" width="32.28515625" style="74" customWidth="1"/>
    <col min="13314" max="13314" width="108.140625" style="74" customWidth="1"/>
    <col min="13315" max="13315" width="11.42578125" style="74" customWidth="1"/>
    <col min="13316" max="13316" width="11.5703125" style="74" customWidth="1"/>
    <col min="13317" max="13317" width="15.5703125" style="74" customWidth="1"/>
    <col min="13318" max="13318" width="9.140625" style="74" customWidth="1"/>
    <col min="13319" max="13319" width="9" style="74" customWidth="1"/>
    <col min="13320" max="13320" width="17.28515625" style="74" customWidth="1"/>
    <col min="13321" max="13321" width="15.28515625" style="74" customWidth="1"/>
    <col min="13322" max="13322" width="14.42578125" style="74" customWidth="1"/>
    <col min="13323" max="13323" width="14" style="74" customWidth="1"/>
    <col min="13324" max="13324" width="8.28515625" style="74" customWidth="1"/>
    <col min="13325" max="13339" width="0" style="74" hidden="1" customWidth="1"/>
    <col min="13340" max="13340" width="18.42578125" style="74" customWidth="1"/>
    <col min="13341" max="13341" width="12.140625" style="74" customWidth="1"/>
    <col min="13342" max="13342" width="19.42578125" style="74" customWidth="1"/>
    <col min="13343" max="13343" width="18.28515625" style="74" customWidth="1"/>
    <col min="13344" max="13344" width="19.7109375" style="74" customWidth="1"/>
    <col min="13345" max="13345" width="18.42578125" style="74" customWidth="1"/>
    <col min="13346" max="13346" width="9" style="74"/>
    <col min="13347" max="13347" width="14.7109375" style="74" customWidth="1"/>
    <col min="13348" max="13348" width="16.85546875" style="74" customWidth="1"/>
    <col min="13349" max="13349" width="15.28515625" style="74" customWidth="1"/>
    <col min="13350" max="13566" width="9" style="74"/>
    <col min="13567" max="13567" width="6.5703125" style="74" customWidth="1"/>
    <col min="13568" max="13568" width="8.42578125" style="74" customWidth="1"/>
    <col min="13569" max="13569" width="32.28515625" style="74" customWidth="1"/>
    <col min="13570" max="13570" width="108.140625" style="74" customWidth="1"/>
    <col min="13571" max="13571" width="11.42578125" style="74" customWidth="1"/>
    <col min="13572" max="13572" width="11.5703125" style="74" customWidth="1"/>
    <col min="13573" max="13573" width="15.5703125" style="74" customWidth="1"/>
    <col min="13574" max="13574" width="9.140625" style="74" customWidth="1"/>
    <col min="13575" max="13575" width="9" style="74" customWidth="1"/>
    <col min="13576" max="13576" width="17.28515625" style="74" customWidth="1"/>
    <col min="13577" max="13577" width="15.28515625" style="74" customWidth="1"/>
    <col min="13578" max="13578" width="14.42578125" style="74" customWidth="1"/>
    <col min="13579" max="13579" width="14" style="74" customWidth="1"/>
    <col min="13580" max="13580" width="8.28515625" style="74" customWidth="1"/>
    <col min="13581" max="13595" width="0" style="74" hidden="1" customWidth="1"/>
    <col min="13596" max="13596" width="18.42578125" style="74" customWidth="1"/>
    <col min="13597" max="13597" width="12.140625" style="74" customWidth="1"/>
    <col min="13598" max="13598" width="19.42578125" style="74" customWidth="1"/>
    <col min="13599" max="13599" width="18.28515625" style="74" customWidth="1"/>
    <col min="13600" max="13600" width="19.7109375" style="74" customWidth="1"/>
    <col min="13601" max="13601" width="18.42578125" style="74" customWidth="1"/>
    <col min="13602" max="13602" width="9" style="74"/>
    <col min="13603" max="13603" width="14.7109375" style="74" customWidth="1"/>
    <col min="13604" max="13604" width="16.85546875" style="74" customWidth="1"/>
    <col min="13605" max="13605" width="15.28515625" style="74" customWidth="1"/>
    <col min="13606" max="13822" width="9" style="74"/>
    <col min="13823" max="13823" width="6.5703125" style="74" customWidth="1"/>
    <col min="13824" max="13824" width="8.42578125" style="74" customWidth="1"/>
    <col min="13825" max="13825" width="32.28515625" style="74" customWidth="1"/>
    <col min="13826" max="13826" width="108.140625" style="74" customWidth="1"/>
    <col min="13827" max="13827" width="11.42578125" style="74" customWidth="1"/>
    <col min="13828" max="13828" width="11.5703125" style="74" customWidth="1"/>
    <col min="13829" max="13829" width="15.5703125" style="74" customWidth="1"/>
    <col min="13830" max="13830" width="9.140625" style="74" customWidth="1"/>
    <col min="13831" max="13831" width="9" style="74" customWidth="1"/>
    <col min="13832" max="13832" width="17.28515625" style="74" customWidth="1"/>
    <col min="13833" max="13833" width="15.28515625" style="74" customWidth="1"/>
    <col min="13834" max="13834" width="14.42578125" style="74" customWidth="1"/>
    <col min="13835" max="13835" width="14" style="74" customWidth="1"/>
    <col min="13836" max="13836" width="8.28515625" style="74" customWidth="1"/>
    <col min="13837" max="13851" width="0" style="74" hidden="1" customWidth="1"/>
    <col min="13852" max="13852" width="18.42578125" style="74" customWidth="1"/>
    <col min="13853" max="13853" width="12.140625" style="74" customWidth="1"/>
    <col min="13854" max="13854" width="19.42578125" style="74" customWidth="1"/>
    <col min="13855" max="13855" width="18.28515625" style="74" customWidth="1"/>
    <col min="13856" max="13856" width="19.7109375" style="74" customWidth="1"/>
    <col min="13857" max="13857" width="18.42578125" style="74" customWidth="1"/>
    <col min="13858" max="13858" width="9" style="74"/>
    <col min="13859" max="13859" width="14.7109375" style="74" customWidth="1"/>
    <col min="13860" max="13860" width="16.85546875" style="74" customWidth="1"/>
    <col min="13861" max="13861" width="15.28515625" style="74" customWidth="1"/>
    <col min="13862" max="14078" width="9" style="74"/>
    <col min="14079" max="14079" width="6.5703125" style="74" customWidth="1"/>
    <col min="14080" max="14080" width="8.42578125" style="74" customWidth="1"/>
    <col min="14081" max="14081" width="32.28515625" style="74" customWidth="1"/>
    <col min="14082" max="14082" width="108.140625" style="74" customWidth="1"/>
    <col min="14083" max="14083" width="11.42578125" style="74" customWidth="1"/>
    <col min="14084" max="14084" width="11.5703125" style="74" customWidth="1"/>
    <col min="14085" max="14085" width="15.5703125" style="74" customWidth="1"/>
    <col min="14086" max="14086" width="9.140625" style="74" customWidth="1"/>
    <col min="14087" max="14087" width="9" style="74" customWidth="1"/>
    <col min="14088" max="14088" width="17.28515625" style="74" customWidth="1"/>
    <col min="14089" max="14089" width="15.28515625" style="74" customWidth="1"/>
    <col min="14090" max="14090" width="14.42578125" style="74" customWidth="1"/>
    <col min="14091" max="14091" width="14" style="74" customWidth="1"/>
    <col min="14092" max="14092" width="8.28515625" style="74" customWidth="1"/>
    <col min="14093" max="14107" width="0" style="74" hidden="1" customWidth="1"/>
    <col min="14108" max="14108" width="18.42578125" style="74" customWidth="1"/>
    <col min="14109" max="14109" width="12.140625" style="74" customWidth="1"/>
    <col min="14110" max="14110" width="19.42578125" style="74" customWidth="1"/>
    <col min="14111" max="14111" width="18.28515625" style="74" customWidth="1"/>
    <col min="14112" max="14112" width="19.7109375" style="74" customWidth="1"/>
    <col min="14113" max="14113" width="18.42578125" style="74" customWidth="1"/>
    <col min="14114" max="14114" width="9" style="74"/>
    <col min="14115" max="14115" width="14.7109375" style="74" customWidth="1"/>
    <col min="14116" max="14116" width="16.85546875" style="74" customWidth="1"/>
    <col min="14117" max="14117" width="15.28515625" style="74" customWidth="1"/>
    <col min="14118" max="14334" width="9" style="74"/>
    <col min="14335" max="14335" width="6.5703125" style="74" customWidth="1"/>
    <col min="14336" max="14336" width="8.42578125" style="74" customWidth="1"/>
    <col min="14337" max="14337" width="32.28515625" style="74" customWidth="1"/>
    <col min="14338" max="14338" width="108.140625" style="74" customWidth="1"/>
    <col min="14339" max="14339" width="11.42578125" style="74" customWidth="1"/>
    <col min="14340" max="14340" width="11.5703125" style="74" customWidth="1"/>
    <col min="14341" max="14341" width="15.5703125" style="74" customWidth="1"/>
    <col min="14342" max="14342" width="9.140625" style="74" customWidth="1"/>
    <col min="14343" max="14343" width="9" style="74" customWidth="1"/>
    <col min="14344" max="14344" width="17.28515625" style="74" customWidth="1"/>
    <col min="14345" max="14345" width="15.28515625" style="74" customWidth="1"/>
    <col min="14346" max="14346" width="14.42578125" style="74" customWidth="1"/>
    <col min="14347" max="14347" width="14" style="74" customWidth="1"/>
    <col min="14348" max="14348" width="8.28515625" style="74" customWidth="1"/>
    <col min="14349" max="14363" width="0" style="74" hidden="1" customWidth="1"/>
    <col min="14364" max="14364" width="18.42578125" style="74" customWidth="1"/>
    <col min="14365" max="14365" width="12.140625" style="74" customWidth="1"/>
    <col min="14366" max="14366" width="19.42578125" style="74" customWidth="1"/>
    <col min="14367" max="14367" width="18.28515625" style="74" customWidth="1"/>
    <col min="14368" max="14368" width="19.7109375" style="74" customWidth="1"/>
    <col min="14369" max="14369" width="18.42578125" style="74" customWidth="1"/>
    <col min="14370" max="14370" width="9" style="74"/>
    <col min="14371" max="14371" width="14.7109375" style="74" customWidth="1"/>
    <col min="14372" max="14372" width="16.85546875" style="74" customWidth="1"/>
    <col min="14373" max="14373" width="15.28515625" style="74" customWidth="1"/>
    <col min="14374" max="14590" width="9" style="74"/>
    <col min="14591" max="14591" width="6.5703125" style="74" customWidth="1"/>
    <col min="14592" max="14592" width="8.42578125" style="74" customWidth="1"/>
    <col min="14593" max="14593" width="32.28515625" style="74" customWidth="1"/>
    <col min="14594" max="14594" width="108.140625" style="74" customWidth="1"/>
    <col min="14595" max="14595" width="11.42578125" style="74" customWidth="1"/>
    <col min="14596" max="14596" width="11.5703125" style="74" customWidth="1"/>
    <col min="14597" max="14597" width="15.5703125" style="74" customWidth="1"/>
    <col min="14598" max="14598" width="9.140625" style="74" customWidth="1"/>
    <col min="14599" max="14599" width="9" style="74" customWidth="1"/>
    <col min="14600" max="14600" width="17.28515625" style="74" customWidth="1"/>
    <col min="14601" max="14601" width="15.28515625" style="74" customWidth="1"/>
    <col min="14602" max="14602" width="14.42578125" style="74" customWidth="1"/>
    <col min="14603" max="14603" width="14" style="74" customWidth="1"/>
    <col min="14604" max="14604" width="8.28515625" style="74" customWidth="1"/>
    <col min="14605" max="14619" width="0" style="74" hidden="1" customWidth="1"/>
    <col min="14620" max="14620" width="18.42578125" style="74" customWidth="1"/>
    <col min="14621" max="14621" width="12.140625" style="74" customWidth="1"/>
    <col min="14622" max="14622" width="19.42578125" style="74" customWidth="1"/>
    <col min="14623" max="14623" width="18.28515625" style="74" customWidth="1"/>
    <col min="14624" max="14624" width="19.7109375" style="74" customWidth="1"/>
    <col min="14625" max="14625" width="18.42578125" style="74" customWidth="1"/>
    <col min="14626" max="14626" width="9" style="74"/>
    <col min="14627" max="14627" width="14.7109375" style="74" customWidth="1"/>
    <col min="14628" max="14628" width="16.85546875" style="74" customWidth="1"/>
    <col min="14629" max="14629" width="15.28515625" style="74" customWidth="1"/>
    <col min="14630" max="14846" width="9" style="74"/>
    <col min="14847" max="14847" width="6.5703125" style="74" customWidth="1"/>
    <col min="14848" max="14848" width="8.42578125" style="74" customWidth="1"/>
    <col min="14849" max="14849" width="32.28515625" style="74" customWidth="1"/>
    <col min="14850" max="14850" width="108.140625" style="74" customWidth="1"/>
    <col min="14851" max="14851" width="11.42578125" style="74" customWidth="1"/>
    <col min="14852" max="14852" width="11.5703125" style="74" customWidth="1"/>
    <col min="14853" max="14853" width="15.5703125" style="74" customWidth="1"/>
    <col min="14854" max="14854" width="9.140625" style="74" customWidth="1"/>
    <col min="14855" max="14855" width="9" style="74" customWidth="1"/>
    <col min="14856" max="14856" width="17.28515625" style="74" customWidth="1"/>
    <col min="14857" max="14857" width="15.28515625" style="74" customWidth="1"/>
    <col min="14858" max="14858" width="14.42578125" style="74" customWidth="1"/>
    <col min="14859" max="14859" width="14" style="74" customWidth="1"/>
    <col min="14860" max="14860" width="8.28515625" style="74" customWidth="1"/>
    <col min="14861" max="14875" width="0" style="74" hidden="1" customWidth="1"/>
    <col min="14876" max="14876" width="18.42578125" style="74" customWidth="1"/>
    <col min="14877" max="14877" width="12.140625" style="74" customWidth="1"/>
    <col min="14878" max="14878" width="19.42578125" style="74" customWidth="1"/>
    <col min="14879" max="14879" width="18.28515625" style="74" customWidth="1"/>
    <col min="14880" max="14880" width="19.7109375" style="74" customWidth="1"/>
    <col min="14881" max="14881" width="18.42578125" style="74" customWidth="1"/>
    <col min="14882" max="14882" width="9" style="74"/>
    <col min="14883" max="14883" width="14.7109375" style="74" customWidth="1"/>
    <col min="14884" max="14884" width="16.85546875" style="74" customWidth="1"/>
    <col min="14885" max="14885" width="15.28515625" style="74" customWidth="1"/>
    <col min="14886" max="15102" width="9" style="74"/>
    <col min="15103" max="15103" width="6.5703125" style="74" customWidth="1"/>
    <col min="15104" max="15104" width="8.42578125" style="74" customWidth="1"/>
    <col min="15105" max="15105" width="32.28515625" style="74" customWidth="1"/>
    <col min="15106" max="15106" width="108.140625" style="74" customWidth="1"/>
    <col min="15107" max="15107" width="11.42578125" style="74" customWidth="1"/>
    <col min="15108" max="15108" width="11.5703125" style="74" customWidth="1"/>
    <col min="15109" max="15109" width="15.5703125" style="74" customWidth="1"/>
    <col min="15110" max="15110" width="9.140625" style="74" customWidth="1"/>
    <col min="15111" max="15111" width="9" style="74" customWidth="1"/>
    <col min="15112" max="15112" width="17.28515625" style="74" customWidth="1"/>
    <col min="15113" max="15113" width="15.28515625" style="74" customWidth="1"/>
    <col min="15114" max="15114" width="14.42578125" style="74" customWidth="1"/>
    <col min="15115" max="15115" width="14" style="74" customWidth="1"/>
    <col min="15116" max="15116" width="8.28515625" style="74" customWidth="1"/>
    <col min="15117" max="15131" width="0" style="74" hidden="1" customWidth="1"/>
    <col min="15132" max="15132" width="18.42578125" style="74" customWidth="1"/>
    <col min="15133" max="15133" width="12.140625" style="74" customWidth="1"/>
    <col min="15134" max="15134" width="19.42578125" style="74" customWidth="1"/>
    <col min="15135" max="15135" width="18.28515625" style="74" customWidth="1"/>
    <col min="15136" max="15136" width="19.7109375" style="74" customWidth="1"/>
    <col min="15137" max="15137" width="18.42578125" style="74" customWidth="1"/>
    <col min="15138" max="15138" width="9" style="74"/>
    <col min="15139" max="15139" width="14.7109375" style="74" customWidth="1"/>
    <col min="15140" max="15140" width="16.85546875" style="74" customWidth="1"/>
    <col min="15141" max="15141" width="15.28515625" style="74" customWidth="1"/>
    <col min="15142" max="15358" width="9" style="74"/>
    <col min="15359" max="15359" width="6.5703125" style="74" customWidth="1"/>
    <col min="15360" max="15360" width="8.42578125" style="74" customWidth="1"/>
    <col min="15361" max="15361" width="32.28515625" style="74" customWidth="1"/>
    <col min="15362" max="15362" width="108.140625" style="74" customWidth="1"/>
    <col min="15363" max="15363" width="11.42578125" style="74" customWidth="1"/>
    <col min="15364" max="15364" width="11.5703125" style="74" customWidth="1"/>
    <col min="15365" max="15365" width="15.5703125" style="74" customWidth="1"/>
    <col min="15366" max="15366" width="9.140625" style="74" customWidth="1"/>
    <col min="15367" max="15367" width="9" style="74" customWidth="1"/>
    <col min="15368" max="15368" width="17.28515625" style="74" customWidth="1"/>
    <col min="15369" max="15369" width="15.28515625" style="74" customWidth="1"/>
    <col min="15370" max="15370" width="14.42578125" style="74" customWidth="1"/>
    <col min="15371" max="15371" width="14" style="74" customWidth="1"/>
    <col min="15372" max="15372" width="8.28515625" style="74" customWidth="1"/>
    <col min="15373" max="15387" width="0" style="74" hidden="1" customWidth="1"/>
    <col min="15388" max="15388" width="18.42578125" style="74" customWidth="1"/>
    <col min="15389" max="15389" width="12.140625" style="74" customWidth="1"/>
    <col min="15390" max="15390" width="19.42578125" style="74" customWidth="1"/>
    <col min="15391" max="15391" width="18.28515625" style="74" customWidth="1"/>
    <col min="15392" max="15392" width="19.7109375" style="74" customWidth="1"/>
    <col min="15393" max="15393" width="18.42578125" style="74" customWidth="1"/>
    <col min="15394" max="15394" width="9" style="74"/>
    <col min="15395" max="15395" width="14.7109375" style="74" customWidth="1"/>
    <col min="15396" max="15396" width="16.85546875" style="74" customWidth="1"/>
    <col min="15397" max="15397" width="15.28515625" style="74" customWidth="1"/>
    <col min="15398" max="15614" width="9" style="74"/>
    <col min="15615" max="15615" width="6.5703125" style="74" customWidth="1"/>
    <col min="15616" max="15616" width="8.42578125" style="74" customWidth="1"/>
    <col min="15617" max="15617" width="32.28515625" style="74" customWidth="1"/>
    <col min="15618" max="15618" width="108.140625" style="74" customWidth="1"/>
    <col min="15619" max="15619" width="11.42578125" style="74" customWidth="1"/>
    <col min="15620" max="15620" width="11.5703125" style="74" customWidth="1"/>
    <col min="15621" max="15621" width="15.5703125" style="74" customWidth="1"/>
    <col min="15622" max="15622" width="9.140625" style="74" customWidth="1"/>
    <col min="15623" max="15623" width="9" style="74" customWidth="1"/>
    <col min="15624" max="15624" width="17.28515625" style="74" customWidth="1"/>
    <col min="15625" max="15625" width="15.28515625" style="74" customWidth="1"/>
    <col min="15626" max="15626" width="14.42578125" style="74" customWidth="1"/>
    <col min="15627" max="15627" width="14" style="74" customWidth="1"/>
    <col min="15628" max="15628" width="8.28515625" style="74" customWidth="1"/>
    <col min="15629" max="15643" width="0" style="74" hidden="1" customWidth="1"/>
    <col min="15644" max="15644" width="18.42578125" style="74" customWidth="1"/>
    <col min="15645" max="15645" width="12.140625" style="74" customWidth="1"/>
    <col min="15646" max="15646" width="19.42578125" style="74" customWidth="1"/>
    <col min="15647" max="15647" width="18.28515625" style="74" customWidth="1"/>
    <col min="15648" max="15648" width="19.7109375" style="74" customWidth="1"/>
    <col min="15649" max="15649" width="18.42578125" style="74" customWidth="1"/>
    <col min="15650" max="15650" width="9" style="74"/>
    <col min="15651" max="15651" width="14.7109375" style="74" customWidth="1"/>
    <col min="15652" max="15652" width="16.85546875" style="74" customWidth="1"/>
    <col min="15653" max="15653" width="15.28515625" style="74" customWidth="1"/>
    <col min="15654" max="15870" width="9" style="74"/>
    <col min="15871" max="15871" width="6.5703125" style="74" customWidth="1"/>
    <col min="15872" max="15872" width="8.42578125" style="74" customWidth="1"/>
    <col min="15873" max="15873" width="32.28515625" style="74" customWidth="1"/>
    <col min="15874" max="15874" width="108.140625" style="74" customWidth="1"/>
    <col min="15875" max="15875" width="11.42578125" style="74" customWidth="1"/>
    <col min="15876" max="15876" width="11.5703125" style="74" customWidth="1"/>
    <col min="15877" max="15877" width="15.5703125" style="74" customWidth="1"/>
    <col min="15878" max="15878" width="9.140625" style="74" customWidth="1"/>
    <col min="15879" max="15879" width="9" style="74" customWidth="1"/>
    <col min="15880" max="15880" width="17.28515625" style="74" customWidth="1"/>
    <col min="15881" max="15881" width="15.28515625" style="74" customWidth="1"/>
    <col min="15882" max="15882" width="14.42578125" style="74" customWidth="1"/>
    <col min="15883" max="15883" width="14" style="74" customWidth="1"/>
    <col min="15884" max="15884" width="8.28515625" style="74" customWidth="1"/>
    <col min="15885" max="15899" width="0" style="74" hidden="1" customWidth="1"/>
    <col min="15900" max="15900" width="18.42578125" style="74" customWidth="1"/>
    <col min="15901" max="15901" width="12.140625" style="74" customWidth="1"/>
    <col min="15902" max="15902" width="19.42578125" style="74" customWidth="1"/>
    <col min="15903" max="15903" width="18.28515625" style="74" customWidth="1"/>
    <col min="15904" max="15904" width="19.7109375" style="74" customWidth="1"/>
    <col min="15905" max="15905" width="18.42578125" style="74" customWidth="1"/>
    <col min="15906" max="15906" width="9" style="74"/>
    <col min="15907" max="15907" width="14.7109375" style="74" customWidth="1"/>
    <col min="15908" max="15908" width="16.85546875" style="74" customWidth="1"/>
    <col min="15909" max="15909" width="15.28515625" style="74" customWidth="1"/>
    <col min="15910" max="16126" width="9" style="74"/>
    <col min="16127" max="16127" width="6.5703125" style="74" customWidth="1"/>
    <col min="16128" max="16128" width="8.42578125" style="74" customWidth="1"/>
    <col min="16129" max="16129" width="32.28515625" style="74" customWidth="1"/>
    <col min="16130" max="16130" width="108.140625" style="74" customWidth="1"/>
    <col min="16131" max="16131" width="11.42578125" style="74" customWidth="1"/>
    <col min="16132" max="16132" width="11.5703125" style="74" customWidth="1"/>
    <col min="16133" max="16133" width="15.5703125" style="74" customWidth="1"/>
    <col min="16134" max="16134" width="9.140625" style="74" customWidth="1"/>
    <col min="16135" max="16135" width="9" style="74" customWidth="1"/>
    <col min="16136" max="16136" width="17.28515625" style="74" customWidth="1"/>
    <col min="16137" max="16137" width="15.28515625" style="74" customWidth="1"/>
    <col min="16138" max="16138" width="14.42578125" style="74" customWidth="1"/>
    <col min="16139" max="16139" width="14" style="74" customWidth="1"/>
    <col min="16140" max="16140" width="8.28515625" style="74" customWidth="1"/>
    <col min="16141" max="16155" width="0" style="74" hidden="1" customWidth="1"/>
    <col min="16156" max="16156" width="18.42578125" style="74" customWidth="1"/>
    <col min="16157" max="16157" width="12.140625" style="74" customWidth="1"/>
    <col min="16158" max="16158" width="19.42578125" style="74" customWidth="1"/>
    <col min="16159" max="16159" width="18.28515625" style="74" customWidth="1"/>
    <col min="16160" max="16160" width="19.7109375" style="74" customWidth="1"/>
    <col min="16161" max="16161" width="18.42578125" style="74" customWidth="1"/>
    <col min="16162" max="16162" width="9" style="74"/>
    <col min="16163" max="16163" width="14.7109375" style="74" customWidth="1"/>
    <col min="16164" max="16164" width="16.85546875" style="74" customWidth="1"/>
    <col min="16165" max="16165" width="15.28515625" style="74" customWidth="1"/>
    <col min="16166" max="16384" width="9" style="74"/>
  </cols>
  <sheetData>
    <row r="1" spans="1:39" s="70" customFormat="1" ht="20.25" x14ac:dyDescent="0.3">
      <c r="A1" s="65"/>
      <c r="B1" s="66"/>
      <c r="C1" s="66"/>
      <c r="D1" s="66"/>
      <c r="E1" s="66"/>
      <c r="F1" s="66"/>
      <c r="G1" s="66"/>
      <c r="H1" s="66"/>
      <c r="I1" s="66"/>
      <c r="J1" s="66"/>
      <c r="K1" s="66"/>
      <c r="L1" s="67"/>
      <c r="M1" s="66"/>
      <c r="N1" s="66"/>
      <c r="O1" s="68"/>
      <c r="P1" s="69"/>
      <c r="Q1" s="69"/>
      <c r="R1" s="69"/>
      <c r="S1" s="257" t="s">
        <v>1342</v>
      </c>
      <c r="T1" s="257"/>
      <c r="U1" s="257"/>
      <c r="V1" s="257"/>
      <c r="W1" s="257"/>
      <c r="Z1" s="71"/>
      <c r="AG1" s="69"/>
      <c r="AH1" s="69"/>
      <c r="AI1" s="69"/>
      <c r="AJ1" s="69"/>
      <c r="AK1" s="30" t="s">
        <v>1364</v>
      </c>
    </row>
    <row r="2" spans="1:39" s="70" customFormat="1" ht="20.25" x14ac:dyDescent="0.3">
      <c r="A2" s="65"/>
      <c r="B2" s="66"/>
      <c r="C2" s="66"/>
      <c r="D2" s="66"/>
      <c r="E2" s="66"/>
      <c r="F2" s="66"/>
      <c r="G2" s="66"/>
      <c r="H2" s="66"/>
      <c r="I2" s="66"/>
      <c r="J2" s="66"/>
      <c r="K2" s="66"/>
      <c r="L2" s="67"/>
      <c r="M2" s="66"/>
      <c r="N2" s="66"/>
      <c r="O2" s="68"/>
      <c r="P2" s="69"/>
      <c r="Q2" s="69"/>
      <c r="R2" s="69"/>
      <c r="S2" s="257" t="s">
        <v>1343</v>
      </c>
      <c r="T2" s="257"/>
      <c r="U2" s="257"/>
      <c r="V2" s="257"/>
      <c r="W2" s="257"/>
      <c r="Z2" s="71"/>
      <c r="AG2" s="69"/>
      <c r="AH2" s="69"/>
      <c r="AI2" s="69"/>
      <c r="AJ2" s="69"/>
      <c r="AK2" s="30" t="s">
        <v>1</v>
      </c>
    </row>
    <row r="3" spans="1:39" s="70" customFormat="1" ht="20.25" x14ac:dyDescent="0.3">
      <c r="A3" s="65"/>
      <c r="B3" s="66"/>
      <c r="C3" s="66"/>
      <c r="D3" s="66"/>
      <c r="E3" s="66"/>
      <c r="F3" s="66"/>
      <c r="G3" s="66"/>
      <c r="H3" s="66"/>
      <c r="I3" s="66"/>
      <c r="J3" s="66"/>
      <c r="K3" s="66"/>
      <c r="L3" s="67"/>
      <c r="M3" s="66"/>
      <c r="N3" s="66"/>
      <c r="O3" s="68"/>
      <c r="P3" s="69"/>
      <c r="Q3" s="69"/>
      <c r="R3" s="69"/>
      <c r="S3" s="87"/>
      <c r="T3" s="87"/>
      <c r="U3" s="87"/>
      <c r="V3" s="87"/>
      <c r="W3" s="87"/>
      <c r="Z3" s="71"/>
      <c r="AG3" s="90"/>
      <c r="AH3" s="90"/>
      <c r="AI3" s="90"/>
      <c r="AJ3" s="90"/>
      <c r="AK3" s="30" t="s">
        <v>1404</v>
      </c>
    </row>
    <row r="4" spans="1:39" s="70" customFormat="1" ht="20.25" x14ac:dyDescent="0.3">
      <c r="A4" s="65"/>
      <c r="B4" s="66"/>
      <c r="C4" s="66"/>
      <c r="D4" s="66"/>
      <c r="E4" s="66"/>
      <c r="F4" s="66"/>
      <c r="G4" s="66"/>
      <c r="H4" s="66"/>
      <c r="I4" s="66"/>
      <c r="J4" s="66"/>
      <c r="K4" s="66"/>
      <c r="L4" s="67"/>
      <c r="M4" s="66"/>
      <c r="N4" s="66"/>
      <c r="O4" s="68"/>
      <c r="P4" s="69"/>
      <c r="Q4" s="69"/>
      <c r="R4" s="69"/>
      <c r="S4" s="90"/>
      <c r="T4" s="90"/>
      <c r="U4" s="90"/>
      <c r="V4" s="90"/>
      <c r="W4" s="90"/>
      <c r="Z4" s="71"/>
      <c r="AG4" s="90"/>
      <c r="AH4" s="90"/>
      <c r="AI4" s="90"/>
      <c r="AJ4" s="90"/>
      <c r="AK4" s="31"/>
    </row>
    <row r="5" spans="1:39" s="70" customFormat="1" ht="20.25" x14ac:dyDescent="0.3">
      <c r="A5" s="65"/>
      <c r="B5" s="66"/>
      <c r="C5" s="66"/>
      <c r="D5" s="66"/>
      <c r="E5" s="66"/>
      <c r="F5" s="66"/>
      <c r="G5" s="66"/>
      <c r="H5" s="66"/>
      <c r="I5" s="66"/>
      <c r="J5" s="66"/>
      <c r="K5" s="66"/>
      <c r="L5" s="67"/>
      <c r="M5" s="66"/>
      <c r="N5" s="66"/>
      <c r="O5" s="68"/>
      <c r="P5" s="69"/>
      <c r="Q5" s="69"/>
      <c r="R5" s="69"/>
      <c r="S5" s="90"/>
      <c r="T5" s="90"/>
      <c r="U5" s="90"/>
      <c r="V5" s="90"/>
      <c r="W5" s="90"/>
      <c r="Z5" s="71"/>
      <c r="AG5" s="90"/>
      <c r="AH5" s="90"/>
      <c r="AI5" s="90"/>
      <c r="AJ5" s="90"/>
      <c r="AK5" s="31"/>
    </row>
    <row r="6" spans="1:39" s="70" customFormat="1" ht="18.75" customHeight="1" x14ac:dyDescent="0.3">
      <c r="A6" s="252" t="s">
        <v>1357</v>
      </c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2"/>
      <c r="AJ6" s="252"/>
      <c r="AK6" s="252"/>
      <c r="AL6" s="252"/>
      <c r="AM6" s="252"/>
    </row>
    <row r="7" spans="1:39" s="70" customFormat="1" ht="18.75" customHeight="1" x14ac:dyDescent="0.3">
      <c r="A7" s="253" t="s">
        <v>1358</v>
      </c>
      <c r="B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  <c r="AF7" s="253"/>
      <c r="AG7" s="253"/>
      <c r="AH7" s="253"/>
      <c r="AI7" s="253"/>
      <c r="AJ7" s="253"/>
      <c r="AK7" s="253"/>
      <c r="AL7" s="253"/>
      <c r="AM7" s="253"/>
    </row>
    <row r="8" spans="1:39" s="70" customFormat="1" x14ac:dyDescent="0.3">
      <c r="A8" s="65"/>
      <c r="B8" s="66"/>
      <c r="C8" s="66"/>
      <c r="D8" s="66"/>
      <c r="E8" s="66"/>
      <c r="F8" s="66"/>
      <c r="G8" s="66"/>
      <c r="H8" s="66"/>
      <c r="I8" s="66"/>
      <c r="J8" s="66"/>
      <c r="K8" s="66"/>
      <c r="L8" s="67"/>
      <c r="M8" s="66"/>
      <c r="N8" s="66"/>
      <c r="O8" s="68"/>
      <c r="P8" s="66"/>
      <c r="Q8" s="66"/>
      <c r="R8" s="68"/>
      <c r="S8" s="68"/>
      <c r="T8" s="66"/>
      <c r="U8" s="66"/>
      <c r="V8" s="66"/>
      <c r="W8" s="65"/>
      <c r="Z8" s="71"/>
      <c r="AK8" s="65"/>
    </row>
    <row r="9" spans="1:39" s="70" customFormat="1" x14ac:dyDescent="0.3">
      <c r="A9" s="65"/>
      <c r="B9" s="66"/>
      <c r="C9" s="66"/>
      <c r="D9" s="66"/>
      <c r="E9" s="66"/>
      <c r="F9" s="66"/>
      <c r="G9" s="66"/>
      <c r="H9" s="66"/>
      <c r="I9" s="66"/>
      <c r="J9" s="66"/>
      <c r="K9" s="66"/>
      <c r="L9" s="67"/>
      <c r="M9" s="66"/>
      <c r="N9" s="66"/>
      <c r="O9" s="68"/>
      <c r="P9" s="66"/>
      <c r="Q9" s="66"/>
      <c r="R9" s="68"/>
      <c r="S9" s="68"/>
      <c r="T9" s="66"/>
      <c r="U9" s="66"/>
      <c r="V9" s="66"/>
      <c r="W9" s="65"/>
      <c r="Z9" s="71"/>
      <c r="AK9" s="65"/>
    </row>
    <row r="10" spans="1:39" s="66" customFormat="1" ht="60.75" customHeight="1" x14ac:dyDescent="0.3">
      <c r="A10" s="251" t="s">
        <v>1344</v>
      </c>
      <c r="B10" s="251" t="s">
        <v>4</v>
      </c>
      <c r="C10" s="251" t="s">
        <v>5</v>
      </c>
      <c r="D10" s="251" t="s">
        <v>6</v>
      </c>
      <c r="E10" s="251"/>
      <c r="F10" s="254" t="s">
        <v>7</v>
      </c>
      <c r="G10" s="254" t="s">
        <v>8</v>
      </c>
      <c r="H10" s="254" t="s">
        <v>9</v>
      </c>
      <c r="I10" s="254" t="s">
        <v>10</v>
      </c>
      <c r="J10" s="251" t="s">
        <v>11</v>
      </c>
      <c r="K10" s="251"/>
      <c r="L10" s="256" t="s">
        <v>12</v>
      </c>
      <c r="M10" s="254" t="s">
        <v>1360</v>
      </c>
      <c r="N10" s="251" t="s">
        <v>13</v>
      </c>
      <c r="O10" s="251"/>
      <c r="P10" s="251"/>
      <c r="Q10" s="251"/>
      <c r="R10" s="251"/>
      <c r="S10" s="251"/>
      <c r="T10" s="251"/>
      <c r="U10" s="254" t="s">
        <v>14</v>
      </c>
      <c r="V10" s="254" t="s">
        <v>15</v>
      </c>
      <c r="W10" s="254" t="s">
        <v>16</v>
      </c>
      <c r="X10" s="72"/>
      <c r="Y10" s="255" t="s">
        <v>1345</v>
      </c>
      <c r="Z10" s="255" t="s">
        <v>1346</v>
      </c>
      <c r="AA10" s="255" t="s">
        <v>1347</v>
      </c>
      <c r="AB10" s="72"/>
      <c r="AC10" s="251" t="s">
        <v>1359</v>
      </c>
      <c r="AD10" s="251"/>
      <c r="AE10" s="251"/>
      <c r="AF10" s="251"/>
      <c r="AG10" s="251"/>
      <c r="AH10" s="251"/>
      <c r="AI10" s="254" t="s">
        <v>14</v>
      </c>
      <c r="AJ10" s="254" t="s">
        <v>1348</v>
      </c>
      <c r="AK10" s="254" t="s">
        <v>16</v>
      </c>
    </row>
    <row r="11" spans="1:39" s="66" customFormat="1" x14ac:dyDescent="0.3">
      <c r="A11" s="251"/>
      <c r="B11" s="251"/>
      <c r="C11" s="251"/>
      <c r="D11" s="254" t="s">
        <v>18</v>
      </c>
      <c r="E11" s="254" t="s">
        <v>19</v>
      </c>
      <c r="F11" s="254"/>
      <c r="G11" s="254"/>
      <c r="H11" s="254"/>
      <c r="I11" s="254"/>
      <c r="J11" s="254" t="s">
        <v>20</v>
      </c>
      <c r="K11" s="254" t="s">
        <v>21</v>
      </c>
      <c r="L11" s="256"/>
      <c r="M11" s="254"/>
      <c r="N11" s="250" t="s">
        <v>22</v>
      </c>
      <c r="O11" s="251" t="s">
        <v>23</v>
      </c>
      <c r="P11" s="251"/>
      <c r="Q11" s="251"/>
      <c r="R11" s="251"/>
      <c r="S11" s="251"/>
      <c r="T11" s="251"/>
      <c r="U11" s="254"/>
      <c r="V11" s="254"/>
      <c r="W11" s="254"/>
      <c r="X11" s="72"/>
      <c r="Y11" s="255"/>
      <c r="Z11" s="255"/>
      <c r="AA11" s="255"/>
      <c r="AB11" s="72"/>
      <c r="AC11" s="250" t="s">
        <v>22</v>
      </c>
      <c r="AD11" s="251"/>
      <c r="AE11" s="251"/>
      <c r="AF11" s="251"/>
      <c r="AG11" s="251"/>
      <c r="AH11" s="251"/>
      <c r="AI11" s="254"/>
      <c r="AJ11" s="254"/>
      <c r="AK11" s="254"/>
    </row>
    <row r="12" spans="1:39" s="66" customFormat="1" ht="233.25" customHeight="1" x14ac:dyDescent="0.3">
      <c r="A12" s="251"/>
      <c r="B12" s="251"/>
      <c r="C12" s="251"/>
      <c r="D12" s="254"/>
      <c r="E12" s="254"/>
      <c r="F12" s="254"/>
      <c r="G12" s="254"/>
      <c r="H12" s="254"/>
      <c r="I12" s="254"/>
      <c r="J12" s="254"/>
      <c r="K12" s="254"/>
      <c r="L12" s="256"/>
      <c r="M12" s="254"/>
      <c r="N12" s="250"/>
      <c r="O12" s="73" t="s">
        <v>30</v>
      </c>
      <c r="P12" s="178" t="s">
        <v>31</v>
      </c>
      <c r="Q12" s="178" t="s">
        <v>32</v>
      </c>
      <c r="R12" s="178" t="s">
        <v>33</v>
      </c>
      <c r="S12" s="178" t="s">
        <v>34</v>
      </c>
      <c r="T12" s="178" t="s">
        <v>35</v>
      </c>
      <c r="U12" s="254"/>
      <c r="V12" s="254"/>
      <c r="W12" s="254"/>
      <c r="X12" s="72"/>
      <c r="Y12" s="255"/>
      <c r="Z12" s="255"/>
      <c r="AA12" s="255"/>
      <c r="AB12" s="72"/>
      <c r="AC12" s="250"/>
      <c r="AD12" s="178" t="s">
        <v>31</v>
      </c>
      <c r="AE12" s="178" t="s">
        <v>32</v>
      </c>
      <c r="AF12" s="178" t="s">
        <v>33</v>
      </c>
      <c r="AG12" s="178" t="s">
        <v>34</v>
      </c>
      <c r="AH12" s="178" t="s">
        <v>35</v>
      </c>
      <c r="AI12" s="254"/>
      <c r="AJ12" s="254"/>
      <c r="AK12" s="254"/>
    </row>
    <row r="13" spans="1:39" s="66" customFormat="1" x14ac:dyDescent="0.3">
      <c r="A13" s="251"/>
      <c r="B13" s="251"/>
      <c r="C13" s="251"/>
      <c r="D13" s="254"/>
      <c r="E13" s="254"/>
      <c r="F13" s="254"/>
      <c r="G13" s="254"/>
      <c r="H13" s="254"/>
      <c r="I13" s="177" t="s">
        <v>42</v>
      </c>
      <c r="J13" s="177" t="s">
        <v>42</v>
      </c>
      <c r="K13" s="177" t="s">
        <v>42</v>
      </c>
      <c r="L13" s="149" t="s">
        <v>43</v>
      </c>
      <c r="M13" s="177" t="s">
        <v>1349</v>
      </c>
      <c r="N13" s="177" t="s">
        <v>44</v>
      </c>
      <c r="O13" s="150" t="s">
        <v>44</v>
      </c>
      <c r="P13" s="177" t="s">
        <v>44</v>
      </c>
      <c r="Q13" s="177" t="s">
        <v>44</v>
      </c>
      <c r="R13" s="177" t="s">
        <v>44</v>
      </c>
      <c r="S13" s="177" t="s">
        <v>44</v>
      </c>
      <c r="T13" s="177" t="s">
        <v>44</v>
      </c>
      <c r="U13" s="177" t="s">
        <v>45</v>
      </c>
      <c r="V13" s="177" t="s">
        <v>45</v>
      </c>
      <c r="W13" s="254"/>
      <c r="X13" s="72"/>
      <c r="Y13" s="151" t="s">
        <v>44</v>
      </c>
      <c r="Z13" s="151" t="s">
        <v>44</v>
      </c>
      <c r="AA13" s="151" t="s">
        <v>44</v>
      </c>
      <c r="AB13" s="72"/>
      <c r="AC13" s="151" t="s">
        <v>44</v>
      </c>
      <c r="AD13" s="151" t="s">
        <v>44</v>
      </c>
      <c r="AE13" s="151" t="s">
        <v>44</v>
      </c>
      <c r="AF13" s="151" t="s">
        <v>44</v>
      </c>
      <c r="AG13" s="151" t="s">
        <v>44</v>
      </c>
      <c r="AH13" s="151" t="s">
        <v>44</v>
      </c>
      <c r="AI13" s="177" t="s">
        <v>45</v>
      </c>
      <c r="AJ13" s="177" t="s">
        <v>44</v>
      </c>
      <c r="AK13" s="254"/>
    </row>
    <row r="14" spans="1:39" s="75" customFormat="1" x14ac:dyDescent="0.3">
      <c r="A14" s="197"/>
      <c r="B14" s="198"/>
      <c r="C14" s="197" t="s">
        <v>1361</v>
      </c>
      <c r="D14" s="198"/>
      <c r="E14" s="198"/>
      <c r="F14" s="198"/>
      <c r="G14" s="199" t="s">
        <v>1350</v>
      </c>
      <c r="H14" s="199" t="s">
        <v>1350</v>
      </c>
      <c r="I14" s="200">
        <f>SUM(I16:I25)</f>
        <v>59401.9</v>
      </c>
      <c r="J14" s="200">
        <f>SUM(J16:J25)</f>
        <v>48434.100000000006</v>
      </c>
      <c r="K14" s="200">
        <f>SUM(K16:K25)</f>
        <v>1451.6000000000001</v>
      </c>
      <c r="L14" s="201">
        <f>SUM(L16:L25)</f>
        <v>1827</v>
      </c>
      <c r="M14" s="201">
        <f>SUM(M16:M25)</f>
        <v>18</v>
      </c>
      <c r="N14" s="202"/>
      <c r="O14" s="203"/>
      <c r="P14" s="203"/>
      <c r="Q14" s="203"/>
      <c r="R14" s="203"/>
      <c r="S14" s="203"/>
      <c r="T14" s="202"/>
      <c r="U14" s="202"/>
      <c r="V14" s="202"/>
      <c r="W14" s="197"/>
      <c r="X14" s="204"/>
      <c r="Y14" s="204"/>
      <c r="Z14" s="205"/>
      <c r="AA14" s="204"/>
      <c r="AB14" s="204"/>
      <c r="AC14" s="205">
        <f>+AC15+AC18</f>
        <v>56334104</v>
      </c>
      <c r="AD14" s="205">
        <f t="shared" ref="AD14:AH14" si="0">+AD15+AD18</f>
        <v>39027549.030000001</v>
      </c>
      <c r="AE14" s="205">
        <f t="shared" si="0"/>
        <v>0</v>
      </c>
      <c r="AF14" s="205">
        <f t="shared" si="0"/>
        <v>14208930.2478</v>
      </c>
      <c r="AG14" s="205">
        <f t="shared" si="0"/>
        <v>3097624.7221999997</v>
      </c>
      <c r="AH14" s="205">
        <f t="shared" si="0"/>
        <v>0</v>
      </c>
      <c r="AI14" s="205"/>
      <c r="AJ14" s="204"/>
      <c r="AK14" s="197"/>
    </row>
    <row r="15" spans="1:39" s="75" customFormat="1" x14ac:dyDescent="0.3">
      <c r="A15" s="179"/>
      <c r="B15" s="180"/>
      <c r="C15" s="179" t="s">
        <v>1389</v>
      </c>
      <c r="D15" s="180"/>
      <c r="E15" s="180"/>
      <c r="F15" s="180"/>
      <c r="G15" s="181"/>
      <c r="H15" s="181"/>
      <c r="I15" s="182"/>
      <c r="J15" s="182"/>
      <c r="K15" s="182"/>
      <c r="L15" s="183"/>
      <c r="M15" s="183"/>
      <c r="N15" s="184"/>
      <c r="O15" s="185"/>
      <c r="P15" s="185"/>
      <c r="Q15" s="185"/>
      <c r="R15" s="185"/>
      <c r="S15" s="185"/>
      <c r="T15" s="184"/>
      <c r="U15" s="184"/>
      <c r="V15" s="184"/>
      <c r="W15" s="179"/>
      <c r="X15" s="186"/>
      <c r="Y15" s="186"/>
      <c r="Z15" s="187"/>
      <c r="AA15" s="186"/>
      <c r="AB15" s="186"/>
      <c r="AC15" s="187">
        <f>SUM(AC16:AC17)</f>
        <v>11670800</v>
      </c>
      <c r="AD15" s="187">
        <f t="shared" ref="AD15:AH15" si="1">SUM(AD16:AD17)</f>
        <v>5940592</v>
      </c>
      <c r="AE15" s="187">
        <f t="shared" si="1"/>
        <v>0</v>
      </c>
      <c r="AF15" s="187">
        <f t="shared" si="1"/>
        <v>2632583.2778000003</v>
      </c>
      <c r="AG15" s="187">
        <f t="shared" si="1"/>
        <v>3097624.7221999997</v>
      </c>
      <c r="AH15" s="187">
        <f t="shared" si="1"/>
        <v>0</v>
      </c>
      <c r="AI15" s="187"/>
      <c r="AJ15" s="186"/>
      <c r="AK15" s="179"/>
    </row>
    <row r="16" spans="1:39" x14ac:dyDescent="0.3">
      <c r="A16" s="97">
        <v>1</v>
      </c>
      <c r="B16" s="98" t="s">
        <v>1365</v>
      </c>
      <c r="C16" s="188" t="s">
        <v>343</v>
      </c>
      <c r="D16" s="189">
        <v>1986</v>
      </c>
      <c r="E16" s="97" t="s">
        <v>1351</v>
      </c>
      <c r="F16" s="97" t="s">
        <v>1367</v>
      </c>
      <c r="G16" s="190">
        <v>9</v>
      </c>
      <c r="H16" s="190">
        <v>5</v>
      </c>
      <c r="I16" s="191">
        <v>12756.9</v>
      </c>
      <c r="J16" s="191">
        <v>10418.6</v>
      </c>
      <c r="K16" s="191">
        <v>133.30000000000001</v>
      </c>
      <c r="L16" s="192">
        <v>393</v>
      </c>
      <c r="M16" s="193">
        <v>3</v>
      </c>
      <c r="N16" s="98"/>
      <c r="O16" s="99"/>
      <c r="P16" s="99"/>
      <c r="Q16" s="99"/>
      <c r="R16" s="99"/>
      <c r="S16" s="99"/>
      <c r="T16" s="98"/>
      <c r="U16" s="98"/>
      <c r="V16" s="98"/>
      <c r="W16" s="97"/>
      <c r="X16" s="100"/>
      <c r="Y16" s="100"/>
      <c r="Z16" s="101"/>
      <c r="AA16" s="100"/>
      <c r="AB16" s="100"/>
      <c r="AC16" s="101">
        <f t="shared" ref="AC16:AC25" si="2">SUM(AD16:AH16)</f>
        <v>8751835.3499999996</v>
      </c>
      <c r="AD16" s="101">
        <v>4455444</v>
      </c>
      <c r="AE16" s="101"/>
      <c r="AF16" s="101">
        <v>1311570.4578</v>
      </c>
      <c r="AG16" s="101">
        <v>2984820.8921999997</v>
      </c>
      <c r="AH16" s="101">
        <v>0</v>
      </c>
      <c r="AI16" s="101">
        <f t="shared" ref="AI16:AI25" si="3">AC16/(J16+K16)</f>
        <v>829.40848093708246</v>
      </c>
      <c r="AJ16" s="101">
        <f>3591360*M16</f>
        <v>10774080</v>
      </c>
      <c r="AK16" s="97">
        <v>2021</v>
      </c>
    </row>
    <row r="17" spans="1:37" s="8" customFormat="1" x14ac:dyDescent="0.3">
      <c r="A17" s="97">
        <f t="shared" ref="A17:A25" si="4">A16+1</f>
        <v>2</v>
      </c>
      <c r="B17" s="98" t="s">
        <v>1365</v>
      </c>
      <c r="C17" s="98" t="s">
        <v>1362</v>
      </c>
      <c r="D17" s="97">
        <v>1989</v>
      </c>
      <c r="E17" s="97" t="s">
        <v>1351</v>
      </c>
      <c r="F17" s="97" t="s">
        <v>1367</v>
      </c>
      <c r="G17" s="102">
        <v>10</v>
      </c>
      <c r="H17" s="102">
        <v>1</v>
      </c>
      <c r="I17" s="194">
        <v>4002.8</v>
      </c>
      <c r="J17" s="194">
        <v>2998</v>
      </c>
      <c r="K17" s="194">
        <v>540</v>
      </c>
      <c r="L17" s="104">
        <v>111</v>
      </c>
      <c r="M17" s="102">
        <v>1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101">
        <v>2918964.65</v>
      </c>
      <c r="AD17" s="101">
        <v>1485148</v>
      </c>
      <c r="AE17" s="101">
        <v>0</v>
      </c>
      <c r="AF17" s="101">
        <v>1321012.82</v>
      </c>
      <c r="AG17" s="101">
        <v>112803.82999999984</v>
      </c>
      <c r="AH17" s="101">
        <v>0</v>
      </c>
      <c r="AI17" s="101">
        <f t="shared" ref="AI17" si="5">AC17/(J17+K17)</f>
        <v>825.0324053137366</v>
      </c>
      <c r="AJ17" s="101">
        <f t="shared" ref="AJ17" si="6">3591360*M17</f>
        <v>3591360</v>
      </c>
      <c r="AK17" s="97">
        <v>2021</v>
      </c>
    </row>
    <row r="18" spans="1:37" s="8" customFormat="1" x14ac:dyDescent="0.3">
      <c r="A18" s="97"/>
      <c r="B18" s="98"/>
      <c r="C18" s="179" t="s">
        <v>1389</v>
      </c>
      <c r="D18" s="97"/>
      <c r="E18" s="97"/>
      <c r="F18" s="97"/>
      <c r="G18" s="102"/>
      <c r="H18" s="102"/>
      <c r="I18" s="194"/>
      <c r="J18" s="194"/>
      <c r="K18" s="194"/>
      <c r="L18" s="104"/>
      <c r="M18" s="10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187">
        <f>SUM(AC19:AC25)</f>
        <v>44663304</v>
      </c>
      <c r="AD18" s="187">
        <f t="shared" ref="AD18:AH18" si="7">SUM(AD19:AD25)</f>
        <v>33086957.030000001</v>
      </c>
      <c r="AE18" s="187">
        <f t="shared" si="7"/>
        <v>0</v>
      </c>
      <c r="AF18" s="187">
        <f t="shared" si="7"/>
        <v>11576346.970000001</v>
      </c>
      <c r="AG18" s="187">
        <f t="shared" si="7"/>
        <v>0</v>
      </c>
      <c r="AH18" s="187">
        <f t="shared" si="7"/>
        <v>0</v>
      </c>
      <c r="AI18" s="101"/>
      <c r="AJ18" s="101"/>
      <c r="AK18" s="97"/>
    </row>
    <row r="19" spans="1:37" x14ac:dyDescent="0.3">
      <c r="A19" s="97">
        <f>A17+1</f>
        <v>3</v>
      </c>
      <c r="B19" s="98" t="s">
        <v>1366</v>
      </c>
      <c r="C19" s="98" t="s">
        <v>1353</v>
      </c>
      <c r="D19" s="97">
        <v>1991</v>
      </c>
      <c r="E19" s="97" t="s">
        <v>1351</v>
      </c>
      <c r="F19" s="97" t="s">
        <v>1367</v>
      </c>
      <c r="G19" s="102">
        <v>10</v>
      </c>
      <c r="H19" s="102">
        <v>2</v>
      </c>
      <c r="I19" s="103">
        <v>6571.4</v>
      </c>
      <c r="J19" s="103">
        <v>5569.1</v>
      </c>
      <c r="K19" s="103">
        <v>84.8</v>
      </c>
      <c r="L19" s="104">
        <v>206</v>
      </c>
      <c r="M19" s="102">
        <v>1</v>
      </c>
      <c r="N19" s="98"/>
      <c r="O19" s="99"/>
      <c r="P19" s="99"/>
      <c r="Q19" s="99"/>
      <c r="R19" s="99"/>
      <c r="S19" s="99"/>
      <c r="T19" s="98"/>
      <c r="U19" s="98"/>
      <c r="V19" s="98"/>
      <c r="W19" s="97"/>
      <c r="X19" s="100"/>
      <c r="Y19" s="100"/>
      <c r="Z19" s="101"/>
      <c r="AA19" s="100"/>
      <c r="AB19" s="100"/>
      <c r="AC19" s="101">
        <f t="shared" si="2"/>
        <v>3190236</v>
      </c>
      <c r="AD19" s="101">
        <v>1485148</v>
      </c>
      <c r="AE19" s="101">
        <v>0</v>
      </c>
      <c r="AF19" s="101">
        <v>1705088</v>
      </c>
      <c r="AG19" s="101">
        <v>0</v>
      </c>
      <c r="AH19" s="101">
        <v>0</v>
      </c>
      <c r="AI19" s="101">
        <f t="shared" si="3"/>
        <v>564.25405472328828</v>
      </c>
      <c r="AJ19" s="101">
        <f>3591360*M19</f>
        <v>3591360</v>
      </c>
      <c r="AK19" s="97">
        <v>2021</v>
      </c>
    </row>
    <row r="20" spans="1:37" s="8" customFormat="1" x14ac:dyDescent="0.3">
      <c r="A20" s="97">
        <f t="shared" si="4"/>
        <v>4</v>
      </c>
      <c r="B20" s="98" t="s">
        <v>1366</v>
      </c>
      <c r="C20" s="98" t="s">
        <v>354</v>
      </c>
      <c r="D20" s="97">
        <v>1992</v>
      </c>
      <c r="E20" s="97" t="s">
        <v>1351</v>
      </c>
      <c r="F20" s="97" t="s">
        <v>1367</v>
      </c>
      <c r="G20" s="102">
        <v>9</v>
      </c>
      <c r="H20" s="102">
        <v>1</v>
      </c>
      <c r="I20" s="103">
        <v>2917.9</v>
      </c>
      <c r="J20" s="103">
        <v>2455.6</v>
      </c>
      <c r="K20" s="103">
        <v>79.7</v>
      </c>
      <c r="L20" s="104">
        <v>81</v>
      </c>
      <c r="M20" s="102">
        <v>1</v>
      </c>
      <c r="N20" s="26"/>
      <c r="O20" s="1"/>
      <c r="P20" s="1"/>
      <c r="Q20" s="1"/>
      <c r="R20" s="1"/>
      <c r="S20" s="26"/>
      <c r="T20" s="1"/>
      <c r="U20" s="1"/>
      <c r="V20" s="5"/>
      <c r="W20" s="105"/>
      <c r="X20" s="2"/>
      <c r="Y20" s="2"/>
      <c r="Z20" s="2"/>
      <c r="AA20" s="2"/>
      <c r="AB20" s="2"/>
      <c r="AC20" s="101">
        <f t="shared" si="2"/>
        <v>3190236</v>
      </c>
      <c r="AD20" s="101">
        <v>1638169.19</v>
      </c>
      <c r="AE20" s="101">
        <v>0</v>
      </c>
      <c r="AF20" s="101">
        <v>1552066.81</v>
      </c>
      <c r="AG20" s="101">
        <v>0</v>
      </c>
      <c r="AH20" s="101">
        <v>0</v>
      </c>
      <c r="AI20" s="101">
        <f t="shared" si="3"/>
        <v>1258.3268252277837</v>
      </c>
      <c r="AJ20" s="101">
        <f t="shared" ref="AJ20:AJ25" si="8">3591360*M20</f>
        <v>3591360</v>
      </c>
      <c r="AK20" s="97">
        <v>2021</v>
      </c>
    </row>
    <row r="21" spans="1:37" s="8" customFormat="1" x14ac:dyDescent="0.3">
      <c r="A21" s="97">
        <f t="shared" si="4"/>
        <v>5</v>
      </c>
      <c r="B21" s="98" t="s">
        <v>1366</v>
      </c>
      <c r="C21" s="98" t="s">
        <v>355</v>
      </c>
      <c r="D21" s="97">
        <v>1987</v>
      </c>
      <c r="E21" s="97" t="s">
        <v>1351</v>
      </c>
      <c r="F21" s="97" t="s">
        <v>1367</v>
      </c>
      <c r="G21" s="102">
        <v>9</v>
      </c>
      <c r="H21" s="102">
        <v>5</v>
      </c>
      <c r="I21" s="103">
        <v>12244</v>
      </c>
      <c r="J21" s="103">
        <v>9423</v>
      </c>
      <c r="K21" s="103">
        <v>205.9</v>
      </c>
      <c r="L21" s="104">
        <v>401</v>
      </c>
      <c r="M21" s="102">
        <v>5</v>
      </c>
      <c r="N21" s="26"/>
      <c r="O21" s="1"/>
      <c r="P21" s="1"/>
      <c r="Q21" s="1"/>
      <c r="R21" s="1"/>
      <c r="S21" s="26"/>
      <c r="T21" s="1"/>
      <c r="U21" s="1"/>
      <c r="V21" s="5"/>
      <c r="W21" s="105"/>
      <c r="X21" s="2"/>
      <c r="Y21" s="2"/>
      <c r="Z21" s="2"/>
      <c r="AA21" s="2"/>
      <c r="AB21" s="2"/>
      <c r="AC21" s="101">
        <f t="shared" si="2"/>
        <v>15951180</v>
      </c>
      <c r="AD21" s="101">
        <v>14701090.699999999</v>
      </c>
      <c r="AE21" s="101">
        <v>0</v>
      </c>
      <c r="AF21" s="101">
        <v>1250089.3</v>
      </c>
      <c r="AG21" s="101">
        <v>0</v>
      </c>
      <c r="AH21" s="101">
        <v>0</v>
      </c>
      <c r="AI21" s="101">
        <f t="shared" si="3"/>
        <v>1656.5942111767699</v>
      </c>
      <c r="AJ21" s="101">
        <f t="shared" si="8"/>
        <v>17956800</v>
      </c>
      <c r="AK21" s="97">
        <v>2021</v>
      </c>
    </row>
    <row r="22" spans="1:37" s="8" customFormat="1" x14ac:dyDescent="0.3">
      <c r="A22" s="97">
        <f t="shared" si="4"/>
        <v>6</v>
      </c>
      <c r="B22" s="98" t="s">
        <v>1366</v>
      </c>
      <c r="C22" s="98" t="s">
        <v>356</v>
      </c>
      <c r="D22" s="97">
        <v>1992</v>
      </c>
      <c r="E22" s="97" t="s">
        <v>1351</v>
      </c>
      <c r="F22" s="97" t="s">
        <v>1367</v>
      </c>
      <c r="G22" s="102">
        <v>9</v>
      </c>
      <c r="H22" s="102">
        <v>2</v>
      </c>
      <c r="I22" s="103">
        <v>5884</v>
      </c>
      <c r="J22" s="103">
        <v>4943.7</v>
      </c>
      <c r="K22" s="103">
        <v>100.4</v>
      </c>
      <c r="L22" s="104">
        <v>152</v>
      </c>
      <c r="M22" s="102">
        <v>2</v>
      </c>
      <c r="N22" s="26"/>
      <c r="O22" s="1"/>
      <c r="P22" s="1"/>
      <c r="Q22" s="1"/>
      <c r="R22" s="1"/>
      <c r="S22" s="26"/>
      <c r="T22" s="1"/>
      <c r="U22" s="1"/>
      <c r="V22" s="5"/>
      <c r="W22" s="105"/>
      <c r="X22" s="2"/>
      <c r="Y22" s="2"/>
      <c r="Z22" s="2"/>
      <c r="AA22" s="2"/>
      <c r="AB22" s="2"/>
      <c r="AC22" s="101">
        <f t="shared" si="2"/>
        <v>6380472</v>
      </c>
      <c r="AD22" s="101">
        <v>4967227.16</v>
      </c>
      <c r="AE22" s="101">
        <v>0</v>
      </c>
      <c r="AF22" s="101">
        <v>1413244.84</v>
      </c>
      <c r="AG22" s="101">
        <v>0</v>
      </c>
      <c r="AH22" s="101">
        <v>0</v>
      </c>
      <c r="AI22" s="101">
        <f t="shared" si="3"/>
        <v>1264.9376499276384</v>
      </c>
      <c r="AJ22" s="101">
        <f t="shared" si="8"/>
        <v>7182720</v>
      </c>
      <c r="AK22" s="97">
        <v>2021</v>
      </c>
    </row>
    <row r="23" spans="1:37" s="8" customFormat="1" x14ac:dyDescent="0.3">
      <c r="A23" s="97">
        <f t="shared" si="4"/>
        <v>7</v>
      </c>
      <c r="B23" s="98" t="s">
        <v>1366</v>
      </c>
      <c r="C23" s="98" t="s">
        <v>420</v>
      </c>
      <c r="D23" s="97">
        <v>1993</v>
      </c>
      <c r="E23" s="97" t="s">
        <v>1351</v>
      </c>
      <c r="F23" s="97" t="s">
        <v>1367</v>
      </c>
      <c r="G23" s="102">
        <v>9</v>
      </c>
      <c r="H23" s="102">
        <v>1</v>
      </c>
      <c r="I23" s="103">
        <v>3221.4</v>
      </c>
      <c r="J23" s="103">
        <v>2811</v>
      </c>
      <c r="K23" s="103">
        <v>0</v>
      </c>
      <c r="L23" s="104">
        <v>94</v>
      </c>
      <c r="M23" s="102">
        <v>1</v>
      </c>
      <c r="N23" s="26"/>
      <c r="O23" s="1"/>
      <c r="P23" s="1"/>
      <c r="Q23" s="1"/>
      <c r="R23" s="1"/>
      <c r="S23" s="26"/>
      <c r="T23" s="1"/>
      <c r="U23" s="1"/>
      <c r="V23" s="5"/>
      <c r="W23" s="105"/>
      <c r="X23" s="2"/>
      <c r="Y23" s="2"/>
      <c r="Z23" s="2"/>
      <c r="AA23" s="2"/>
      <c r="AB23" s="2"/>
      <c r="AC23" s="101">
        <f t="shared" si="2"/>
        <v>3190236</v>
      </c>
      <c r="AD23" s="101">
        <v>1985659.22</v>
      </c>
      <c r="AE23" s="101">
        <v>0</v>
      </c>
      <c r="AF23" s="101">
        <v>1204576.78</v>
      </c>
      <c r="AG23" s="101">
        <v>0</v>
      </c>
      <c r="AH23" s="101">
        <v>0</v>
      </c>
      <c r="AI23" s="101">
        <f t="shared" si="3"/>
        <v>1134.9114194236927</v>
      </c>
      <c r="AJ23" s="101">
        <f t="shared" si="8"/>
        <v>3591360</v>
      </c>
      <c r="AK23" s="97">
        <v>2021</v>
      </c>
    </row>
    <row r="24" spans="1:37" s="8" customFormat="1" x14ac:dyDescent="0.3">
      <c r="A24" s="97">
        <f t="shared" si="4"/>
        <v>8</v>
      </c>
      <c r="B24" s="98" t="s">
        <v>1366</v>
      </c>
      <c r="C24" s="98" t="s">
        <v>763</v>
      </c>
      <c r="D24" s="97">
        <v>1995</v>
      </c>
      <c r="E24" s="97" t="s">
        <v>1351</v>
      </c>
      <c r="F24" s="97" t="s">
        <v>1367</v>
      </c>
      <c r="G24" s="102">
        <v>9</v>
      </c>
      <c r="H24" s="102">
        <v>3</v>
      </c>
      <c r="I24" s="103">
        <v>8715.5</v>
      </c>
      <c r="J24" s="103">
        <v>7076.8</v>
      </c>
      <c r="K24" s="103">
        <v>307.5</v>
      </c>
      <c r="L24" s="104">
        <v>283</v>
      </c>
      <c r="M24" s="102">
        <v>3</v>
      </c>
      <c r="N24" s="26"/>
      <c r="O24" s="1"/>
      <c r="P24" s="1"/>
      <c r="Q24" s="1"/>
      <c r="R24" s="1"/>
      <c r="S24" s="26"/>
      <c r="T24" s="1"/>
      <c r="U24" s="1"/>
      <c r="V24" s="5"/>
      <c r="W24" s="105"/>
      <c r="X24" s="2"/>
      <c r="Y24" s="2"/>
      <c r="Z24" s="2"/>
      <c r="AA24" s="2"/>
      <c r="AB24" s="2"/>
      <c r="AC24" s="101">
        <f t="shared" si="2"/>
        <v>9570708</v>
      </c>
      <c r="AD24" s="101">
        <v>5865527.8200000003</v>
      </c>
      <c r="AE24" s="101">
        <v>0</v>
      </c>
      <c r="AF24" s="101">
        <v>3705180.18</v>
      </c>
      <c r="AG24" s="101">
        <v>0</v>
      </c>
      <c r="AH24" s="101">
        <v>0</v>
      </c>
      <c r="AI24" s="101">
        <f t="shared" si="3"/>
        <v>1296.0887287894586</v>
      </c>
      <c r="AJ24" s="101">
        <f t="shared" si="8"/>
        <v>10774080</v>
      </c>
      <c r="AK24" s="97">
        <v>2021</v>
      </c>
    </row>
    <row r="25" spans="1:37" s="8" customFormat="1" x14ac:dyDescent="0.3">
      <c r="A25" s="97">
        <f t="shared" si="4"/>
        <v>9</v>
      </c>
      <c r="B25" s="98" t="s">
        <v>1366</v>
      </c>
      <c r="C25" s="98" t="s">
        <v>377</v>
      </c>
      <c r="D25" s="97">
        <v>1994</v>
      </c>
      <c r="E25" s="97" t="s">
        <v>1351</v>
      </c>
      <c r="F25" s="97" t="s">
        <v>1367</v>
      </c>
      <c r="G25" s="102">
        <v>10</v>
      </c>
      <c r="H25" s="102">
        <v>1</v>
      </c>
      <c r="I25" s="103">
        <v>3088</v>
      </c>
      <c r="J25" s="103">
        <v>2738.3</v>
      </c>
      <c r="K25" s="103">
        <v>0</v>
      </c>
      <c r="L25" s="104">
        <v>106</v>
      </c>
      <c r="M25" s="102">
        <v>1</v>
      </c>
      <c r="N25" s="26"/>
      <c r="O25" s="1"/>
      <c r="P25" s="1"/>
      <c r="Q25" s="1"/>
      <c r="R25" s="1"/>
      <c r="S25" s="26"/>
      <c r="T25" s="1"/>
      <c r="U25" s="1"/>
      <c r="V25" s="5"/>
      <c r="W25" s="105"/>
      <c r="X25" s="2"/>
      <c r="Y25" s="2"/>
      <c r="Z25" s="2"/>
      <c r="AA25" s="2"/>
      <c r="AB25" s="2"/>
      <c r="AC25" s="101">
        <f t="shared" si="2"/>
        <v>3190236</v>
      </c>
      <c r="AD25" s="101">
        <v>2444134.94</v>
      </c>
      <c r="AE25" s="101">
        <v>0</v>
      </c>
      <c r="AF25" s="101">
        <v>746101.06</v>
      </c>
      <c r="AG25" s="101">
        <v>0</v>
      </c>
      <c r="AH25" s="101">
        <v>0</v>
      </c>
      <c r="AI25" s="101">
        <f t="shared" si="3"/>
        <v>1165.0425446444874</v>
      </c>
      <c r="AJ25" s="101">
        <f t="shared" si="8"/>
        <v>3591360</v>
      </c>
      <c r="AK25" s="97">
        <v>2021</v>
      </c>
    </row>
    <row r="26" spans="1:37" s="75" customFormat="1" x14ac:dyDescent="0.3">
      <c r="A26" s="195"/>
      <c r="B26" s="181"/>
      <c r="C26" s="181" t="s">
        <v>1352</v>
      </c>
      <c r="D26" s="184"/>
      <c r="E26" s="184"/>
      <c r="F26" s="184"/>
      <c r="G26" s="181" t="s">
        <v>1350</v>
      </c>
      <c r="H26" s="181" t="s">
        <v>1350</v>
      </c>
      <c r="I26" s="187">
        <f>I14</f>
        <v>59401.9</v>
      </c>
      <c r="J26" s="187">
        <f>J14</f>
        <v>48434.100000000006</v>
      </c>
      <c r="K26" s="187">
        <f>K14</f>
        <v>1451.6000000000001</v>
      </c>
      <c r="L26" s="196">
        <f>L14</f>
        <v>1827</v>
      </c>
      <c r="M26" s="196">
        <f>M14</f>
        <v>18</v>
      </c>
      <c r="N26" s="187" t="e">
        <f>+#REF!+#REF!+#REF!</f>
        <v>#REF!</v>
      </c>
      <c r="O26" s="187" t="e">
        <f>+#REF!+#REF!+#REF!</f>
        <v>#REF!</v>
      </c>
      <c r="P26" s="187" t="e">
        <f>+#REF!+#REF!+#REF!</f>
        <v>#REF!</v>
      </c>
      <c r="Q26" s="187" t="e">
        <f>+#REF!+#REF!+#REF!</f>
        <v>#REF!</v>
      </c>
      <c r="R26" s="187" t="e">
        <f>+#REF!+#REF!+#REF!</f>
        <v>#REF!</v>
      </c>
      <c r="S26" s="187" t="e">
        <f>+#REF!+#REF!+#REF!</f>
        <v>#REF!</v>
      </c>
      <c r="T26" s="187" t="e">
        <f>+#REF!+#REF!+#REF!</f>
        <v>#REF!</v>
      </c>
      <c r="U26" s="187" t="e">
        <f>+#REF!+#REF!+#REF!</f>
        <v>#REF!</v>
      </c>
      <c r="V26" s="187" t="e">
        <f>+#REF!+#REF!+#REF!</f>
        <v>#REF!</v>
      </c>
      <c r="W26" s="187" t="e">
        <f>+#REF!+#REF!+#REF!</f>
        <v>#REF!</v>
      </c>
      <c r="X26" s="187" t="e">
        <f>+#REF!+#REF!+#REF!</f>
        <v>#REF!</v>
      </c>
      <c r="Y26" s="187" t="e">
        <f>+#REF!+#REF!+#REF!</f>
        <v>#REF!</v>
      </c>
      <c r="Z26" s="187" t="e">
        <f>+#REF!+#REF!+#REF!</f>
        <v>#REF!</v>
      </c>
      <c r="AA26" s="187" t="e">
        <f>+#REF!+#REF!+#REF!</f>
        <v>#REF!</v>
      </c>
      <c r="AB26" s="187" t="e">
        <f>+#REF!+#REF!+#REF!</f>
        <v>#REF!</v>
      </c>
      <c r="AC26" s="187">
        <f t="shared" ref="AC26:AH26" si="9">AC14</f>
        <v>56334104</v>
      </c>
      <c r="AD26" s="187">
        <f t="shared" si="9"/>
        <v>39027549.030000001</v>
      </c>
      <c r="AE26" s="187">
        <f t="shared" si="9"/>
        <v>0</v>
      </c>
      <c r="AF26" s="187">
        <f t="shared" si="9"/>
        <v>14208930.2478</v>
      </c>
      <c r="AG26" s="187">
        <f t="shared" si="9"/>
        <v>3097624.7221999997</v>
      </c>
      <c r="AH26" s="187">
        <f t="shared" si="9"/>
        <v>0</v>
      </c>
      <c r="AI26" s="181" t="s">
        <v>1350</v>
      </c>
      <c r="AJ26" s="181" t="s">
        <v>1350</v>
      </c>
      <c r="AK26" s="181" t="s">
        <v>1350</v>
      </c>
    </row>
    <row r="27" spans="1:37" hidden="1" x14ac:dyDescent="0.3">
      <c r="C27" s="152" t="s">
        <v>1368</v>
      </c>
    </row>
    <row r="28" spans="1:37" hidden="1" x14ac:dyDescent="0.3">
      <c r="C28" s="152" t="s">
        <v>1370</v>
      </c>
      <c r="D28" s="77">
        <v>1</v>
      </c>
      <c r="E28" s="77" t="s">
        <v>1369</v>
      </c>
    </row>
    <row r="29" spans="1:37" hidden="1" x14ac:dyDescent="0.3">
      <c r="C29" s="152" t="s">
        <v>1371</v>
      </c>
      <c r="D29" s="77">
        <v>2</v>
      </c>
      <c r="E29" s="77" t="s">
        <v>1369</v>
      </c>
      <c r="I29" s="92"/>
      <c r="J29" s="92"/>
      <c r="K29" s="92"/>
      <c r="L29" s="96"/>
      <c r="M29" s="92"/>
      <c r="N29" s="92"/>
      <c r="O29" s="93"/>
      <c r="P29" s="93"/>
      <c r="Q29" s="93"/>
      <c r="R29" s="93"/>
      <c r="S29" s="93"/>
      <c r="T29" s="92"/>
      <c r="U29" s="92"/>
      <c r="V29" s="92"/>
      <c r="W29" s="91"/>
      <c r="X29" s="94"/>
      <c r="Y29" s="94"/>
      <c r="Z29" s="95"/>
      <c r="AA29" s="94"/>
      <c r="AB29" s="94"/>
      <c r="AC29" s="94"/>
    </row>
    <row r="30" spans="1:37" hidden="1" x14ac:dyDescent="0.3">
      <c r="I30" s="92"/>
      <c r="J30" s="92"/>
      <c r="K30" s="92"/>
      <c r="L30" s="96"/>
      <c r="M30" s="92"/>
      <c r="N30" s="92"/>
      <c r="O30" s="93"/>
      <c r="P30" s="93"/>
      <c r="Q30" s="93"/>
      <c r="R30" s="93"/>
      <c r="S30" s="93"/>
      <c r="T30" s="92"/>
      <c r="U30" s="92"/>
      <c r="V30" s="92"/>
      <c r="W30" s="91"/>
      <c r="X30" s="94"/>
      <c r="Y30" s="94"/>
      <c r="Z30" s="95"/>
      <c r="AA30" s="94"/>
      <c r="AB30" s="94"/>
      <c r="AC30" s="94"/>
    </row>
    <row r="31" spans="1:37" x14ac:dyDescent="0.3">
      <c r="I31" s="92"/>
      <c r="J31" s="92"/>
      <c r="K31" s="92"/>
      <c r="L31" s="96"/>
      <c r="M31" s="92"/>
      <c r="N31" s="92"/>
      <c r="O31" s="93"/>
      <c r="P31" s="93"/>
      <c r="Q31" s="93"/>
      <c r="R31" s="93"/>
      <c r="S31" s="93"/>
      <c r="T31" s="92"/>
      <c r="U31" s="92"/>
      <c r="V31" s="92"/>
      <c r="W31" s="91"/>
      <c r="X31" s="94"/>
      <c r="Y31" s="94"/>
      <c r="Z31" s="95"/>
      <c r="AA31" s="94"/>
      <c r="AB31" s="94"/>
      <c r="AC31" s="94"/>
    </row>
    <row r="32" spans="1:37" x14ac:dyDescent="0.3">
      <c r="I32" s="92"/>
      <c r="J32" s="92"/>
      <c r="K32" s="92"/>
      <c r="L32" s="96"/>
      <c r="M32" s="92"/>
      <c r="N32" s="92"/>
      <c r="O32" s="93"/>
      <c r="P32" s="93"/>
      <c r="Q32" s="93"/>
      <c r="R32" s="93"/>
      <c r="S32" s="93"/>
      <c r="T32" s="92"/>
      <c r="U32" s="92"/>
      <c r="V32" s="92"/>
      <c r="W32" s="91"/>
      <c r="X32" s="94"/>
      <c r="Y32" s="94"/>
      <c r="Z32" s="95"/>
      <c r="AA32" s="94"/>
      <c r="AB32" s="94"/>
      <c r="AC32" s="94"/>
    </row>
    <row r="33" spans="9:29" x14ac:dyDescent="0.3">
      <c r="I33" s="92"/>
      <c r="J33" s="92"/>
      <c r="K33" s="92"/>
      <c r="L33" s="96"/>
      <c r="M33" s="92"/>
      <c r="N33" s="92"/>
      <c r="O33" s="93"/>
      <c r="P33" s="93"/>
      <c r="Q33" s="93"/>
      <c r="R33" s="93"/>
      <c r="S33" s="93"/>
      <c r="T33" s="92"/>
      <c r="U33" s="92"/>
      <c r="V33" s="92"/>
      <c r="W33" s="91"/>
      <c r="X33" s="94"/>
      <c r="Y33" s="94"/>
      <c r="Z33" s="95"/>
      <c r="AA33" s="94"/>
      <c r="AB33" s="94"/>
      <c r="AC33" s="94"/>
    </row>
    <row r="1620" spans="14:17" x14ac:dyDescent="0.3">
      <c r="N1620" s="77" t="e">
        <f>+#REF!-#REF!-#REF!/6-(#REF!-#REF!-#REF!/6)*2.14/100</f>
        <v>#REF!</v>
      </c>
      <c r="P1620" s="79" t="e">
        <f>+#REF!-#REF!-#REF!-#REF!-#REF!/6-(#REF!-#REF!-#REF!-#REF!-#REF!/6)*2.14/100</f>
        <v>#REF!</v>
      </c>
      <c r="Q1620" s="79" t="e">
        <f>+#REF!-#REF!-#REF!-#REF!-#REF!-(#REF!-#REF!-#REF!-#REF!-#REF!)*2.14/100</f>
        <v>#REF!</v>
      </c>
    </row>
  </sheetData>
  <mergeCells count="34">
    <mergeCell ref="G10:G13"/>
    <mergeCell ref="S1:W1"/>
    <mergeCell ref="S2:W2"/>
    <mergeCell ref="A10:A13"/>
    <mergeCell ref="B10:B13"/>
    <mergeCell ref="C10:C13"/>
    <mergeCell ref="D10:E10"/>
    <mergeCell ref="F10:F13"/>
    <mergeCell ref="W10:W13"/>
    <mergeCell ref="Y10:Y12"/>
    <mergeCell ref="Z10:Z12"/>
    <mergeCell ref="AA10:AA12"/>
    <mergeCell ref="H10:H13"/>
    <mergeCell ref="I10:I12"/>
    <mergeCell ref="J10:K10"/>
    <mergeCell ref="L10:L12"/>
    <mergeCell ref="M10:M12"/>
    <mergeCell ref="N10:T10"/>
    <mergeCell ref="AC11:AC12"/>
    <mergeCell ref="AD11:AH11"/>
    <mergeCell ref="A6:AM6"/>
    <mergeCell ref="A7:AM7"/>
    <mergeCell ref="AC10:AH10"/>
    <mergeCell ref="AI10:AI12"/>
    <mergeCell ref="AJ10:AJ12"/>
    <mergeCell ref="AK10:AK13"/>
    <mergeCell ref="D11:D13"/>
    <mergeCell ref="E11:E13"/>
    <mergeCell ref="J11:J12"/>
    <mergeCell ref="K11:K12"/>
    <mergeCell ref="N11:N12"/>
    <mergeCell ref="O11:T11"/>
    <mergeCell ref="U10:U12"/>
    <mergeCell ref="V10:V12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5</vt:i4>
      </vt:variant>
    </vt:vector>
  </HeadingPairs>
  <TitlesOfParts>
    <vt:vector size="8" baseType="lpstr">
      <vt:lpstr>Приложение №1</vt:lpstr>
      <vt:lpstr>Приложение №2</vt:lpstr>
      <vt:lpstr>Приложение №3</vt:lpstr>
      <vt:lpstr>'Приложение №1'!Заголовки_для_печати</vt:lpstr>
      <vt:lpstr>'Приложение №2'!Заголовки_для_печати</vt:lpstr>
      <vt:lpstr>'Приложение №1'!Область_печати</vt:lpstr>
      <vt:lpstr>'Приложение №2'!Область_печати</vt:lpstr>
      <vt:lpstr>'Приложение №3'!Область_печати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424_4</dc:creator>
  <cp:lastModifiedBy>Евстафьева Каролина Валериевна</cp:lastModifiedBy>
  <cp:lastPrinted>2022-02-08T05:40:28Z</cp:lastPrinted>
  <dcterms:created xsi:type="dcterms:W3CDTF">2019-11-06T08:51:16Z</dcterms:created>
  <dcterms:modified xsi:type="dcterms:W3CDTF">2022-02-08T06:16:05Z</dcterms:modified>
</cp:coreProperties>
</file>