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05" tabRatio="358" activeTab="0"/>
  </bookViews>
  <sheets>
    <sheet name="Приложение №1 " sheetId="1" r:id="rId1"/>
    <sheet name="Приложение №2" sheetId="2" r:id="rId2"/>
  </sheets>
  <definedNames>
    <definedName name="_xlnm._FilterDatabase" localSheetId="0" hidden="1">'Приложение №1 '!$A$10:$AF$489</definedName>
    <definedName name="_xlnm._FilterDatabase" localSheetId="1" hidden="1">'Приложение №2'!$A$12:$R$489</definedName>
    <definedName name="_xlnm.Print_Titles" localSheetId="0">'Приложение №1 '!$7:$10</definedName>
    <definedName name="_xlnm.Print_Titles" localSheetId="1">'Приложение №2'!$9:$12</definedName>
    <definedName name="_xlnm.Print_Area" localSheetId="0">'Приложение №1 '!$A$1:$W$500</definedName>
    <definedName name="_xlnm.Print_Area" localSheetId="1">'Приложение №2'!$A$1:$R$508</definedName>
  </definedNames>
  <calcPr fullCalcOnLoad="1" refMode="R1C1"/>
</workbook>
</file>

<file path=xl/sharedStrings.xml><?xml version="1.0" encoding="utf-8"?>
<sst xmlns="http://schemas.openxmlformats.org/spreadsheetml/2006/main" count="2615" uniqueCount="490">
  <si>
    <t>Приложение № 1</t>
  </si>
  <si>
    <t>капитального ремонта общего имущества в многоквартирных домах, с разбивкой по источникам финансирования</t>
  </si>
  <si>
    <t>№</t>
  </si>
  <si>
    <t>Наименование муниципального образования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</si>
  <si>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</si>
  <si>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</si>
  <si>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</si>
  <si>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</si>
  <si>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</si>
  <si>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</si>
  <si>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в МКД</t>
  </si>
  <si>
    <t>Количество жителей</t>
  </si>
  <si>
    <t>Стоимость капитального ремонта с разбивкой по источникам финансирования</t>
  </si>
  <si>
    <t>Удельная стоимость капитального ремонта 1 кв.м. общей площади помещений МКД</t>
  </si>
  <si>
    <t>Предельная стоимость капитального ремонта 1 кв.м. общей площади помещений МКД</t>
  </si>
  <si>
    <t>Сроки проведения работ по капитальному ремонту</t>
  </si>
  <si>
    <t>Ввода в эксплуатацию</t>
  </si>
  <si>
    <t>Последнего капитального ремонта</t>
  </si>
  <si>
    <t>в том числе жилых помещений (квартир)</t>
  </si>
  <si>
    <t>в том числе нежилых помещений</t>
  </si>
  <si>
    <t>Всего</t>
  </si>
  <si>
    <t>в том числе</t>
  </si>
  <si>
    <t>За счет федеральных средств</t>
  </si>
  <si>
    <t>За счет средств государственного бюджета Республики Саха (Якутия)</t>
  </si>
  <si>
    <t>За счет средств местного бюджета</t>
  </si>
  <si>
    <t>За счет средств собственников помещений</t>
  </si>
  <si>
    <t>Заимствованные средства</t>
  </si>
  <si>
    <t>Иные источники</t>
  </si>
  <si>
    <t>кв.м</t>
  </si>
  <si>
    <t>чел</t>
  </si>
  <si>
    <t>руб</t>
  </si>
  <si>
    <t>руб/кв.м</t>
  </si>
  <si>
    <t>Городской округ "город Якутск"</t>
  </si>
  <si>
    <t>ГО "город Якутск"</t>
  </si>
  <si>
    <t>Респ. Саха /Якутия/, г. Якутск, мкр. Кангалассы, пер. Геологов, д. 8</t>
  </si>
  <si>
    <t>Дерево</t>
  </si>
  <si>
    <t>2015-2016</t>
  </si>
  <si>
    <t>Респ. Саха /Якутия/, г. Якутск, мкр. Кангалассы, ул. Комсомольская, д. 10</t>
  </si>
  <si>
    <t>Камень</t>
  </si>
  <si>
    <t>Респ. Саха /Якутия/, г. Якутск, мкр. Кангалассы, ул. Комсомольская, д. 4</t>
  </si>
  <si>
    <t>Респ. Саха /Якутия/, г. Якутск, с. Маган, ул. Кухто, д. 3, корп. 1</t>
  </si>
  <si>
    <t>Респ. Саха /Якутия/, г. Якутск, с. Маган, ул. Кухто, д. 6</t>
  </si>
  <si>
    <t>Респ. Саха /Якутия/, г. Якутск, с. Маган, ул. Лесная, д. 1</t>
  </si>
  <si>
    <t>Респ. Саха /Якутия/, г. Якутск, с. Маган, ул. Лесная, д. 2</t>
  </si>
  <si>
    <t>Респ. Саха /Якутия/, г. Якутск, с. Табага, ул. Комсомольская, д. 3а</t>
  </si>
  <si>
    <t>Респ. Саха /Якутия/, г. Якутск, с. Табага, ул. Комсомольская, д. 7</t>
  </si>
  <si>
    <t>Респ. Саха /Якутия/, г. Якутск, с. Табага, ул. Комсомольская, д. 9</t>
  </si>
  <si>
    <t>Респ. Саха /Якутия/, г. Якутск, с. Тулагино, ул. Связистов, д. 4</t>
  </si>
  <si>
    <t>Респ. Саха /Якутия/, г. Якутск, ул. Бабушкина, д. 1</t>
  </si>
  <si>
    <t>Респ. Саха /Якутия/, г. Якутск, ул. Бестужева-Марлинского, д. 56, корп. 1</t>
  </si>
  <si>
    <t>Респ. Саха /Якутия/, г. Якутск, ул. Билибина, д. 16</t>
  </si>
  <si>
    <t>Респ. Саха /Якутия/, г. Якутск, ул. Билибина, д. 37, корп. 1</t>
  </si>
  <si>
    <t>Респ. Саха /Якутия/, г. Якутск, ул. Билибина, д. 39</t>
  </si>
  <si>
    <t>Респ. Саха /Якутия/, г. Якутск, ул. Билибина, д. 39, корп. 1</t>
  </si>
  <si>
    <t>Респ. Саха /Якутия/, г. Якутск, ул. Билибина, д. 41, корп. 1</t>
  </si>
  <si>
    <t>Респ. Саха /Якутия/, г. Якутск, ул. Билибина, д. 42</t>
  </si>
  <si>
    <t>Респ. Саха /Якутия/, г. Якутск, ул. Билибина, д. 43</t>
  </si>
  <si>
    <t>Респ. Саха /Якутия/, г. Якутск, ул. Билибина, д. 43, корп. 1</t>
  </si>
  <si>
    <t>Респ. Саха /Якутия/, г. Якутск, ул. Билибина, д. 44</t>
  </si>
  <si>
    <t>Респ. Саха /Якутия/, г. Якутск, ул. Билибина, д. 45</t>
  </si>
  <si>
    <t>Респ. Саха /Якутия/, г. Якутск, ул. Билибина, д. 45, корп. 1</t>
  </si>
  <si>
    <t>Респ. Саха /Якутия/, г. Якутск, ул. Билибина, д. 46</t>
  </si>
  <si>
    <t>Респ. Саха /Якутия/, г. Якутск, ул. Билибина, д. 47</t>
  </si>
  <si>
    <t>Респ. Саха /Якутия/, г. Якутск, ул. Винокурова, д. 24</t>
  </si>
  <si>
    <t>Респ. Саха /Якутия/, г. Якутск, ул. Дежнева, д. 75, корп. 1</t>
  </si>
  <si>
    <t>Респ. Саха /Якутия/, г. Якутск, ул. Дежнева, д. 89, корп. 2</t>
  </si>
  <si>
    <t>Респ. Саха /Якутия/, г. Якутск, ул. Дежнева, д. 91</t>
  </si>
  <si>
    <t>Респ. Саха /Якутия/, г. Якутск, ул. Дзержинского, д. 60</t>
  </si>
  <si>
    <t>Респ. Саха /Якутия/, г. Якутск, ул. Дзержинского, д. 7</t>
  </si>
  <si>
    <t>Респ. Саха /Якутия/, г. Якутск, ул. Дзержинского, д. 7, корп. 1</t>
  </si>
  <si>
    <t>Респ. Саха /Якутия/, г. Якутск, ул. Жорницкого, д. 7</t>
  </si>
  <si>
    <t>Респ. Саха /Якутия/, г. Якутск, ул. Ильменская, д. 25</t>
  </si>
  <si>
    <t>Респ. Саха /Якутия/, г. Якутск, ул. Ильменская, д. 31</t>
  </si>
  <si>
    <t>Респ. Саха /Якутия/, г. Якутск, ул. Ильменская, д. 33</t>
  </si>
  <si>
    <t>Респ. Саха /Якутия/, г. Якутск, ул. Ильменская, д. 57, корп. 2</t>
  </si>
  <si>
    <t>Респ. Саха /Якутия/, г. Якутск, ул. Ильменская, д. 57, корп. 3</t>
  </si>
  <si>
    <t>Респ. Саха /Якутия/, г. Якутск, ул. Ильменская, д. 57, корп. 4</t>
  </si>
  <si>
    <t>Респ. Саха /Якутия/, г. Якутск, ул. Ильменская, д. 57, корп. 5</t>
  </si>
  <si>
    <t>Респ. Саха /Якутия/, г. Якутск, ул. Кеши Алексеева, д. 11</t>
  </si>
  <si>
    <t>Респ. Саха /Якутия/, г. Якутск, ул. Кеши Алексеева, д. 9</t>
  </si>
  <si>
    <t>Респ. Саха /Якутия/, г. Якутск, ул. Лермонтова, д. 138, корп. 1</t>
  </si>
  <si>
    <t>Респ. Саха /Якутия/, г. Якутск, ул. Лонгинова, д. 32, корп. 3</t>
  </si>
  <si>
    <t>Респ. Саха /Якутия/, г. Якутск, ул. Некрасова, д. 2, корп. 5</t>
  </si>
  <si>
    <t>Респ. Саха /Якутия/, г. Якутск, ул. Очиченко, д. 30</t>
  </si>
  <si>
    <t>Респ. Саха /Якутия/, г. Якутск, ул. Р.Зорге, д. 17</t>
  </si>
  <si>
    <t>Респ. Саха /Якутия/, г. Якутск, ул. Р.Зорге, д. 17, корп. 1</t>
  </si>
  <si>
    <t>Респ. Саха /Якутия/, г. Якутск, ул. Р.Зорге, д. 17, корп. 2</t>
  </si>
  <si>
    <t>Респ. Саха /Якутия/, г. Якутск, ул. Р.Зорге, д. 17, корп. 3</t>
  </si>
  <si>
    <t>Респ. Саха /Якутия/, г. Якутск, ул. Р.Зорге, д. 17, корп. 4</t>
  </si>
  <si>
    <t>Респ. Саха /Якутия/, г. Якутск, ул. Р.Зорге, д. 17, корп. 5</t>
  </si>
  <si>
    <t>Респ. Саха /Якутия/, г. Якутск, ул. Р.Зорге, д. 17, корп. 6</t>
  </si>
  <si>
    <t>Респ. Саха /Якутия/, г. Якутск, ул. Р.Зорге, д. 3, корп. 1</t>
  </si>
  <si>
    <t>Респ. Саха /Якутия/, г. Якутск, ул. Р.Зорге, д. 3, корп. 2</t>
  </si>
  <si>
    <t>Респ. Саха /Якутия/, г. Якутск, ул. Р.Зорге, д. 5, корп. 1</t>
  </si>
  <si>
    <t>Респ. Саха /Якутия/, г. Якутск, ул. Федора Попова, д. 7, корп. 3</t>
  </si>
  <si>
    <t>Респ. Саха /Якутия/, г. Якутск, ул. Федора Попова, д. 9</t>
  </si>
  <si>
    <t>Респ. Саха /Якутия/, г. Якутск, ул. Хабарова, д. 46, корп. 1</t>
  </si>
  <si>
    <t>Итого по району</t>
  </si>
  <si>
    <t>Городской округ "Жатай"</t>
  </si>
  <si>
    <t>ГО "Жатай"</t>
  </si>
  <si>
    <t>Респ. Саха /Якутия/, г. Якутск, п. Жатай, ул. Северная, д. 33</t>
  </si>
  <si>
    <t>Респ. Саха /Якутия/, г. Якутск, п. Жатай, ул. Северная, д. 35</t>
  </si>
  <si>
    <t>Респ. Саха /Якутия/, г. Якутск, п. Жатай, ул. Северная, д. 44</t>
  </si>
  <si>
    <t>Респ. Саха /Якутия/, г. Якутск, п. Жатай, ул. Северная, д. 48</t>
  </si>
  <si>
    <t>Респ. Саха /Якутия/, г. Якутск, п. Жатай, ул. Северная, д. 52</t>
  </si>
  <si>
    <t>МО «Аллаиховский улус (район)»</t>
  </si>
  <si>
    <t>МО "Поселок Чокурдах"</t>
  </si>
  <si>
    <t>Респ. Саха /Якутия/, у. Аллаиховский, п. Чокурдах, ул. им Ю.Гагарина, д. 7а</t>
  </si>
  <si>
    <t>Респ. Саха /Якутия/, у. Аллаиховский, п. Чокурдах, ул. О.Кальвица, д. 6</t>
  </si>
  <si>
    <t>МО «Булунский улус (район)»</t>
  </si>
  <si>
    <t>МО "Поселок Тикси"</t>
  </si>
  <si>
    <t>Респ. Саха /Якутия/, у. Булунский, п. Тикси, ул. Ленинская, д. 17</t>
  </si>
  <si>
    <t>Респ. Саха /Якутия/, у. Булунский, п. Тикси, ул. Ленинская, д. 21</t>
  </si>
  <si>
    <t>Респ. Саха /Якутия/, у. Булунский, п. Тикси, ул. Ленинская, д. 2а</t>
  </si>
  <si>
    <t>Респ. Саха /Якутия/, у. Булунский, п. Тикси, ул. Морская, д. 32</t>
  </si>
  <si>
    <t>Респ. Саха /Якутия/, у. Булунский, п. Тикси, ул. Морская, д. 35а</t>
  </si>
  <si>
    <t>Респ. Саха /Якутия/, у. Булунский, п. Тикси, ул. Полярной Авиации, д. 6</t>
  </si>
  <si>
    <t>Респ. Саха /Якутия/, у. Булунский, п. Тикси, ул. Трусова, д. 13</t>
  </si>
  <si>
    <t>Респ. Саха /Якутия/, у. Булунский, п. Тикси, ул. Трусова, д. 2</t>
  </si>
  <si>
    <t>МО «Горный улус (район)»</t>
  </si>
  <si>
    <t>МО "Бердигестяхский наслег"</t>
  </si>
  <si>
    <t>Респ. Саха /Якутия/, у. Горный, с. Бердигестях, ул. С.Данилова, д. 51</t>
  </si>
  <si>
    <t>МО «Кобяйский улус (район)»</t>
  </si>
  <si>
    <t>МО "Поселок Сангар"</t>
  </si>
  <si>
    <t>Респ. Саха /Якутия/, у. Кобяйский, пгт. Сангар, мкр. Геолог, д. 10</t>
  </si>
  <si>
    <t>Респ. Саха /Якутия/, у. Кобяйский, пгт. Сангар, мкр. Геолог, д. 24</t>
  </si>
  <si>
    <t>МО «Мирнинский район»</t>
  </si>
  <si>
    <t>МО "Город Мирный"</t>
  </si>
  <si>
    <t>Респ. Саха /Якутия/, у. Мирнинский, г. Мирный, пр-кт. Ленинградский, д. 11, секц. б</t>
  </si>
  <si>
    <t>Респ. Саха /Якутия/, у. Мирнинский, г. Мирный, пр-кт. Ленинградский, д. 21</t>
  </si>
  <si>
    <t>Респ. Саха /Якутия/, у. Мирнинский, г. Мирный, пр-кт. Ленинградский, д. 23</t>
  </si>
  <si>
    <t>Респ. Саха /Якутия/, у. Мирнинский, г. Мирный, пр-кт. Ленинградский, д. 25</t>
  </si>
  <si>
    <t>Респ. Саха /Якутия/, у. Мирнинский, г. Мирный, пр-кт. Ленинградский, д. 26</t>
  </si>
  <si>
    <t>Респ. Саха /Якутия/, у. Мирнинский, г. Мирный, пр-кт. Ленинградский, д. 3, корп. б</t>
  </si>
  <si>
    <t>Респ. Саха /Якутия/, у. Мирнинский, г. Мирный, пр-кт. Ленинградский, д. 42</t>
  </si>
  <si>
    <t>Респ. Саха /Якутия/, у. Мирнинский, г. Мирный, пр-кт. Ленинградский, д. 46</t>
  </si>
  <si>
    <t>Респ. Саха /Якутия/, у. Мирнинский, г. Мирный, ул. 40 лет Октября, д. 1</t>
  </si>
  <si>
    <t>Респ. Саха /Якутия/, у. Мирнинский, г. Мирный, ул. 40 лет Октября, д. 44</t>
  </si>
  <si>
    <t>Респ. Саха /Якутия/, у. Мирнинский, г. Мирный, ул. Ленина, д. 36</t>
  </si>
  <si>
    <t>Респ. Саха /Якутия/, у. Мирнинский, г. Мирный, ул. Ленина, д. 37</t>
  </si>
  <si>
    <t>Респ. Саха /Якутия/, у. Мирнинский, г. Мирный, ул. Московская, д. 22, корп. а</t>
  </si>
  <si>
    <t>Респ. Саха /Якутия/, у. Мирнинский, г. Мирный, ул. Ойунского, д. 29</t>
  </si>
  <si>
    <t>Респ. Саха /Якутия/, у. Мирнинский, г. Мирный, ул. Ойунского, д. 30, корп. а</t>
  </si>
  <si>
    <t>Респ. Саха /Якутия/, у. Мирнинский, г. Мирный, ул. Советская, д. 3</t>
  </si>
  <si>
    <t>Респ. Саха /Якутия/, у. Мирнинский, г. Мирный, ул. Тихонова, д. 6</t>
  </si>
  <si>
    <t>Респ. Саха /Якутия/, у. Мирнинский, г. Мирный, ул. Экспедиционная, д. 1</t>
  </si>
  <si>
    <t>МО "Поселок Чернышевский"</t>
  </si>
  <si>
    <t>Респ. Саха /Якутия/, у. Мирнинский, п. Чернышевский, кв-л. ВНИМС, д. 3</t>
  </si>
  <si>
    <t>Респ. Саха /Якутия/, у. Мирнинский, п. Чернышевский, ул. Вилюйская, д. 6а</t>
  </si>
  <si>
    <t>Респ. Саха /Якутия/, у. Мирнинский, п. Чернышевский, ул. Дзержинского, д. 8</t>
  </si>
  <si>
    <t>МО «Нерюнгринский район»</t>
  </si>
  <si>
    <t>ГП "Поселок Беркакит"</t>
  </si>
  <si>
    <t>Респ. Саха /Якутия/, г. Нерюнгри, п. Беркакит, ул. Бочкарева, д. 5</t>
  </si>
  <si>
    <t>Крупнопанельный</t>
  </si>
  <si>
    <t>ГП "Поселок Чульман"</t>
  </si>
  <si>
    <t>Респ. Саха /Якутия/, г. Нерюнгри, п. Чульман, ул. Островского, д. 6, корп. а</t>
  </si>
  <si>
    <t>Респ. Саха /Якутия/, г. Нерюнгри, п. Чульман, ул. Советская, д. 30</t>
  </si>
  <si>
    <t>Респ. Саха /Якутия/, г. Нерюнгри, п. Чульман, ул. Советская, д. 38</t>
  </si>
  <si>
    <t>Респ. Саха /Якутия/, г. Нерюнгри, п. Чульман, ул. Советская, д. 59</t>
  </si>
  <si>
    <t>Респ. Саха /Якутия/, г. Нерюнгри, п. Чульман, ул. Строительная, д. 10</t>
  </si>
  <si>
    <t>Респ. Саха /Якутия/, г. Нерюнгри, п. Чульман, ул. Строительная, д. 9</t>
  </si>
  <si>
    <t>Респ. Саха /Якутия/, г. Нерюнгри, п. Чульман, ул. Титова, д. 13</t>
  </si>
  <si>
    <t>Респ. Саха /Якутия/, г. Нерюнгри, п. Чульман, ул. Транспортная, д. 28</t>
  </si>
  <si>
    <t>ГП "Город Нерюнгри"</t>
  </si>
  <si>
    <t>Респ. Саха /Якутия/, г. Нерюнгри, пр-кт. Геологов, д. 49</t>
  </si>
  <si>
    <t>Респ. Саха /Якутия/, г. Нерюнгри, пр-кт. Геологов, д. 55, корп. 2</t>
  </si>
  <si>
    <t>Респ. Саха /Якутия/, г. Нерюнгри, пр-кт. Геологов, д. 75</t>
  </si>
  <si>
    <t>Респ. Саха /Якутия/, г. Нерюнгри, пр-кт. Геологов, д. 81, корп. 2</t>
  </si>
  <si>
    <t>Респ. Саха /Якутия/, г. Нерюнгри, пр-кт. Дружбы Народов, д. 27</t>
  </si>
  <si>
    <t>Респ. Саха /Якутия/, г. Нерюнгри, пр-кт. Дружбы Народов, д. 27, корп. 1</t>
  </si>
  <si>
    <t>Респ. Саха /Якутия/, г. Нерюнгри, пр-кт. Дружбы Народов, д. 29, корп. 1</t>
  </si>
  <si>
    <t>Респ. Саха /Якутия/, г. Нерюнгри, пр-кт. Дружбы Народов, д. 29, корп. 2</t>
  </si>
  <si>
    <t>Респ. Саха /Якутия/, г. Нерюнгри, пр-кт. Дружбы Народов, д. 29, корп. 3</t>
  </si>
  <si>
    <t>Респ. Саха /Якутия/, г. Нерюнгри, пр-кт. Мира, д. 1</t>
  </si>
  <si>
    <t>Респ. Саха /Якутия/, г. Нерюнгри, пр-кт. Мира, д. 25, корп. 1</t>
  </si>
  <si>
    <t>Респ. Саха /Якутия/, г. Нерюнгри, пр-кт. Мира, д. 3, корп. 1</t>
  </si>
  <si>
    <t>Респ. Саха /Якутия/, г. Нерюнгри, пр-кт. Мира, д. 31</t>
  </si>
  <si>
    <t>Респ. Саха /Якутия/, г. Нерюнгри, пр-кт. Мира, д. 7</t>
  </si>
  <si>
    <t>Респ. Саха /Якутия/, г. Нерюнгри, ул. им Кравченко, д. 18</t>
  </si>
  <si>
    <t>Респ. Саха /Якутия/, г. Нерюнгри, ул. им Кравченко, д. 20, корп. 1</t>
  </si>
  <si>
    <t>Респ. Саха /Якутия/, г. Нерюнгри, ул. им Кравченко, д. 22</t>
  </si>
  <si>
    <t>Респ. Саха /Якутия/, г. Нерюнгри, ул. им Кравченко, д. 9, корп. 1</t>
  </si>
  <si>
    <t>Респ. Саха /Якутия/, г. Нерюнгри, ул. Карла Маркса, д. 1, корп. 3</t>
  </si>
  <si>
    <t>Респ. Саха /Якутия/, г. Нерюнгри, ул. Карла Маркса, д. 20</t>
  </si>
  <si>
    <t>Респ. Саха /Якутия/, г. Нерюнгри, ул. Карла Маркса, д. 25, корп. 1</t>
  </si>
  <si>
    <t>Респ. Саха /Якутия/, г. Нерюнгри, ул. Ленина, д. 1, корп. 3</t>
  </si>
  <si>
    <t>Респ. Саха /Якутия/, г. Нерюнгри, ул. Ленина, д. 10</t>
  </si>
  <si>
    <t>Респ. Саха /Якутия/, г. Нерюнгри, ул. Ленина, д. 12</t>
  </si>
  <si>
    <t>Респ. Саха /Якутия/, г. Нерюнгри, ул. Ленина, д. 14</t>
  </si>
  <si>
    <t>Респ. Саха /Якутия/, г. Нерюнгри, ул. Ленина, д. 16</t>
  </si>
  <si>
    <t>Респ. Саха /Якутия/, г. Нерюнгри, ул. Ленина, д. 16, корп. 2</t>
  </si>
  <si>
    <t>Респ. Саха /Якутия/, г. Нерюнгри, ул. Ленина, д. 18</t>
  </si>
  <si>
    <t>Респ. Саха /Якутия/, г. Нерюнгри, ул. Ленина, д. 20</t>
  </si>
  <si>
    <t>Респ. Саха /Якутия/, г. Нерюнгри, ул. Ленина, д. 7, корп. 1</t>
  </si>
  <si>
    <t>Респ. Саха /Якутия/, г. Нерюнгри, ул. Тимптонская, д. 3</t>
  </si>
  <si>
    <t>Респ. Саха /Якутия/, г. Нерюнгри, ул. Тимптонская, д. 7, корп. 2</t>
  </si>
  <si>
    <t>Респ. Саха /Якутия/, г. Нерюнгри, ул. Чурапчинская, д. 46</t>
  </si>
  <si>
    <t>МО «Таттинский улус»</t>
  </si>
  <si>
    <t>МО "Таттинский наслег"</t>
  </si>
  <si>
    <t>Респ. Саха /Якутия/, у. Таттинский, с. Ытык-Кюель, ул. Амгинская, д. 5</t>
  </si>
  <si>
    <t>МО «Усть-Янский улус (район)»</t>
  </si>
  <si>
    <t>МО "Казачинский национальный наслег"</t>
  </si>
  <si>
    <t>Респ. Саха /Якутия/, у. Усть-Янский, с. Казачье, ул. Барона Э.Толля, д. 1</t>
  </si>
  <si>
    <t>Респ. Саха /Якутия/, у. Усть-Янский, с. Казачье, ул. Кошмелевой, д. 1</t>
  </si>
  <si>
    <t>МО "Силинняхский национальный наслег"</t>
  </si>
  <si>
    <t>Респ. Саха /Якутия/, у. Усть-Янский, с. Сайылык, ул. Совхозная, д. 2</t>
  </si>
  <si>
    <t>МО «Эвено-Бытантайский национальный улус (район)»</t>
  </si>
  <si>
    <t>МО "Тюгясирский наслег"</t>
  </si>
  <si>
    <t>Респ. Саха /Якутия/, у. Эвено-Бытантайский Национальный, с. Батагай-Алыта, ул. Школьная, д. 4</t>
  </si>
  <si>
    <t>МР «Абыйский улус (район)»</t>
  </si>
  <si>
    <t>МО ГП "Поселок Белая Гора"</t>
  </si>
  <si>
    <t>Респ. Саха /Якутия/, у. Абыйский, пгт. Белая Гора, ул. 30 лет Победы, д. 12, корп. 4</t>
  </si>
  <si>
    <t>Респ. Саха /Якутия/, у. Абыйский, пгт. Белая Гора, ул. 30 лет Победы, д. 12, корп. 5</t>
  </si>
  <si>
    <t>Респ. Саха /Якутия/, у. Абыйский, пгт. Белая Гора, ул. И.Н.Ефимова, д. 3, корп. 2</t>
  </si>
  <si>
    <t>МР «Алданский район»</t>
  </si>
  <si>
    <t>МО "Город Алдан"</t>
  </si>
  <si>
    <t>Респ. Саха /Якутия/, у. Алданский, г. Алдан, пер. Таежный, д. 12</t>
  </si>
  <si>
    <t>Респ. Саха /Якутия/, у. Алданский, г. Алдан, пер. Чкалова, д. 22</t>
  </si>
  <si>
    <t>Респ. Саха /Якутия/, у. Алданский, г. Алдан, пер. Якутский, д. 25</t>
  </si>
  <si>
    <t>Респ. Саха /Якутия/, у. Алданский, г. Алдан, ул. 10 лет Якутии, д. 39</t>
  </si>
  <si>
    <t>Респ. Саха /Якутия/, у. Алданский, г. Алдан, ул. Бертина, д. 80</t>
  </si>
  <si>
    <t>Респ. Саха /Якутия/, у. Алданский, г. Алдан, ул. Бертина, д. 91</t>
  </si>
  <si>
    <t>Респ. Саха /Якутия/, у. Алданский, г. Алдан, ул. Билибина, д. 13</t>
  </si>
  <si>
    <t>Респ. Саха /Якутия/, у. Алданский, г. Алдан, ул. Билибина, д. 19</t>
  </si>
  <si>
    <t>Респ. Саха /Якутия/, у. Алданский, г. Алдан, ул. Билибина, д. 23</t>
  </si>
  <si>
    <t>Респ. Саха /Якутия/, у. Алданский, г. Алдан, ул. Билибина, д. 25</t>
  </si>
  <si>
    <t>Респ. Саха /Якутия/, у. Алданский, г. Алдан, ул. Билибина, д. 42</t>
  </si>
  <si>
    <t>Респ. Саха /Якутия/, у. Алданский, г. Алдан, ул. Быкова, д. 9</t>
  </si>
  <si>
    <t>Респ. Саха /Якутия/, у. Алданский, г. Алдан, ул. Гагарина, д. 2</t>
  </si>
  <si>
    <t>Респ. Саха /Якутия/, у. Алданский, г. Алдан, ул. Гагарина, д. 3</t>
  </si>
  <si>
    <t>Респ. Саха /Якутия/, у. Алданский, г. Алдан, ул. Горького, д. 91</t>
  </si>
  <si>
    <t>Респ. Саха /Якутия/, у. Алданский, г. Алдан, ул. Дзержинского, д. 5</t>
  </si>
  <si>
    <t>Респ. Саха /Якутия/, у. Алданский, г. Алдан, ул. Жадейкина, д. 15</t>
  </si>
  <si>
    <t>Респ. Саха /Якутия/, у. Алданский, г. Алдан, ул. Жадейкина, д. 17</t>
  </si>
  <si>
    <t>Респ. Саха /Якутия/, у. Алданский, г. Алдан, ул. Жадейкина, д. 18</t>
  </si>
  <si>
    <t>Респ. Саха /Якутия/, у. Алданский, г. Алдан, ул. Жадейкина, д. 2</t>
  </si>
  <si>
    <t>Респ. Саха /Якутия/, у. Алданский, г. Алдан, ул. Жадейкина, д. 21</t>
  </si>
  <si>
    <t>Респ. Саха /Якутия/, у. Алданский, г. Алдан, ул. Комарова, д. 3</t>
  </si>
  <si>
    <t>Респ. Саха /Якутия/, у. Алданский, г. Алдан, ул. Комарова, д. 57</t>
  </si>
  <si>
    <t>Респ. Саха /Якутия/, у. Алданский, г. Алдан, ул. Комсомольская, д. 16</t>
  </si>
  <si>
    <t>Респ. Саха /Якутия/, у. Алданский, г. Алдан, ул. Комсомольская, д. 5</t>
  </si>
  <si>
    <t>Респ. Саха /Якутия/, у. Алданский, г. Алдан, ул. Комсомольская, д. 9</t>
  </si>
  <si>
    <t>Респ. Саха /Якутия/, у. Алданский, г. Алдан, ул. Ленина, д. 29</t>
  </si>
  <si>
    <t>Респ. Саха /Якутия/, у. Алданский, г. Алдан, ул. Мегино-Кангаласская, д. 9</t>
  </si>
  <si>
    <t>Респ. Саха /Якутия/, у. Алданский, г. Алдан, ул. Пролетарская, д. 4</t>
  </si>
  <si>
    <t>Респ. Саха /Якутия/, у. Алданский, г. Алдан, ул. Слепнева, д. 16</t>
  </si>
  <si>
    <t>МО "Поселок Нижний Куранах"</t>
  </si>
  <si>
    <t>Респ. Саха /Якутия/, у. Алданский, п. Нижний Куранах, ул. Нагорная, д. 104</t>
  </si>
  <si>
    <t>Респ. Саха /Якутия/, у. Алданский, п. Нижний Куранах, ул. Новая, д. 86</t>
  </si>
  <si>
    <t>Респ. Саха /Якутия/, у. Алданский, п. Нижний Куранах, ул. Школьная, д. 10</t>
  </si>
  <si>
    <t>Респ. Саха /Якутия/, у. Алданский, п. Нижний Куранах, ул. Школьная, д. 11</t>
  </si>
  <si>
    <t>Респ. Саха /Якутия/, у. Алданский, п. Нижний Куранах, ул. Школьная, д. 12</t>
  </si>
  <si>
    <t>Респ. Саха /Якутия/, у. Алданский, п. Нижний Куранах, ул. Школьная, д. 4</t>
  </si>
  <si>
    <t>Респ. Саха /Якутия/, у. Алданский, п. Нижний Куранах, ул. Школьная, д. 5</t>
  </si>
  <si>
    <t>Респ. Саха /Якутия/, у. Алданский, п. Нижний Куранах, ул. Школьная, д. 6</t>
  </si>
  <si>
    <t>Респ. Саха /Якутия/, у. Алданский, п. Нижний Куранах, ул. Школьная, д. 7</t>
  </si>
  <si>
    <t>Респ. Саха /Якутия/, у. Алданский, п. Нижний Куранах, ул. Школьная, д. 8</t>
  </si>
  <si>
    <t>Респ. Саха /Якутия/, у. Алданский, п. Нижний Куранах, ул. Школьная, д. 9</t>
  </si>
  <si>
    <t>Респ. Саха /Якутия/, у. Алданский, с. Верхний Куранах, ул. Нагорная, д. 22</t>
  </si>
  <si>
    <t>МР «Амгинский улус (район)»</t>
  </si>
  <si>
    <t>МО "Амгинский наслег"</t>
  </si>
  <si>
    <t>Респ. Саха /Якутия/, у. Амгинский, с. Амга, ул. Ленина, д. 68</t>
  </si>
  <si>
    <t>МР «Анабарский национальный (долгано-эвенкийский) улус (район)»</t>
  </si>
  <si>
    <t>МО "Саскылахский национальный (эвенкийский) наслег"</t>
  </si>
  <si>
    <t>Респ. Саха /Якутия/, у. Анабарский, с. Саскылах, ул. Мира, д. 3</t>
  </si>
  <si>
    <t>Респ. Саха /Якутия/, у. Верхневилюйский, с. Верхневилюйск, ул. Ленина, д. 59</t>
  </si>
  <si>
    <t>МР «Верхнеколымский улус (район)»</t>
  </si>
  <si>
    <t>МО "Поселок Зырянка"</t>
  </si>
  <si>
    <t>Респ. Саха /Якутия/, у. Верхнеколымский, п. Зырянка, ул. Шабунина, д. 10</t>
  </si>
  <si>
    <t>Респ. Саха /Якутия/, у. Верхнеколымский, п. Зырянка, ул. Шабунина, д. 8</t>
  </si>
  <si>
    <t>МР «Верхоянский район»</t>
  </si>
  <si>
    <t>МО "Поселок Батагай"</t>
  </si>
  <si>
    <t>Респ. Саха /Якутия/, у. Верхоянский, пгт. Батагай, ул. Аммосова, д. 6</t>
  </si>
  <si>
    <t>Респ. Саха /Якутия/, у. Верхоянский, пгт. Батагай, ул. Ленина, д. 9</t>
  </si>
  <si>
    <t>Респ. Саха /Якутия/, у. Верхоянский, пгт. Батагай, ул. Октябрьская, д. 40</t>
  </si>
  <si>
    <t>МР «Жиганский улус»</t>
  </si>
  <si>
    <t>МО "Жиганский эвенкийский национальный наслег"</t>
  </si>
  <si>
    <t>Респ. Саха /Якутия/, у. Жиганский, с. Жиганск, ул. Уваровского, д. 25</t>
  </si>
  <si>
    <t>МР «Ленский район»</t>
  </si>
  <si>
    <t>МО "Город Ленск"</t>
  </si>
  <si>
    <t>Респ. Саха /Якутия/, у. Ленский, г. Ленск, ул. Дзержинского, д. 34</t>
  </si>
  <si>
    <t>Респ. Саха /Якутия/, у. Ленский, г. Ленск, ул. Дзержинского, д. 35</t>
  </si>
  <si>
    <t>Респ. Саха /Якутия/, у. Ленский, г. Ленск, ул. Дзержинского, д. 35, корп. а</t>
  </si>
  <si>
    <t>Респ. Саха /Якутия/, у. Ленский, г. Ленск, ул. Ленина, д. 60</t>
  </si>
  <si>
    <t>Респ. Саха /Якутия/, у. Ленский, г. Ленск, ул. Орджоникидзе, д. 26</t>
  </si>
  <si>
    <t>Респ. Саха /Якутия/, у. Ленский, г. Ленск, ул. Орджоникидзе, д. 28</t>
  </si>
  <si>
    <t>Респ. Саха /Якутия/, у. Ленский, г. Ленск, ул. Орджоникидзе, д. 30</t>
  </si>
  <si>
    <t>Респ. Саха /Якутия/, у. Ленский, г. Ленск, ул. Орджоникидзе, д. 32</t>
  </si>
  <si>
    <t>Респ. Саха /Якутия/, у. Ленский, г. Ленск, ул. Пролетарская, д. 14</t>
  </si>
  <si>
    <t>Респ. Саха /Якутия/, у. Ленский, г. Ленск, ул. Пролетарская, д. 18</t>
  </si>
  <si>
    <t>Респ. Саха /Якутия/, у. Ленский, г. Ленск, ул. Пролетарская, д. 20</t>
  </si>
  <si>
    <t>Респ. Саха /Якутия/, у. Ленский, г. Ленск, ул. Спортивная, д. 3</t>
  </si>
  <si>
    <t>МР «Момский район»</t>
  </si>
  <si>
    <t>МО "Момский национальный наслег"</t>
  </si>
  <si>
    <t>Респ. Саха /Якутия/, у. Момский, с. Хонуу, мкр. Спортивный, д. 8</t>
  </si>
  <si>
    <t>МР «Намский улус»</t>
  </si>
  <si>
    <t>МО "Ленский наслег"</t>
  </si>
  <si>
    <t>Респ. Саха /Якутия/, у. Намский, с. Намцы, ул. М.Аммосова, д. 25</t>
  </si>
  <si>
    <t>Респ. Саха /Якутия/, у. Намский, с. Намцы, ул. Октябрьская, д. 4</t>
  </si>
  <si>
    <t>МО "Хомустахский 2-й наслег"</t>
  </si>
  <si>
    <t>Респ. Саха /Якутия/, у. Намский, с. Хатас, ул. Молодежная, д. 13</t>
  </si>
  <si>
    <t>Респ. Саха /Якутия/, у. Нижнеколымский, с. Андрюшкино, ул. Курилова, д. 8</t>
  </si>
  <si>
    <t>МР «Нюрбинский район»</t>
  </si>
  <si>
    <t>МО "Город Нюрба"</t>
  </si>
  <si>
    <t>Респ. Саха /Якутия/, у. Нюрбинский, г. Нюрба, ул. Степана Васильева, д. 70</t>
  </si>
  <si>
    <t>Респ. Саха /Якутия/, у. Нюрбинский, г. Нюрба, ул. Степана Васильева, д. 72</t>
  </si>
  <si>
    <t>МР «Оймяконский улус (район)»</t>
  </si>
  <si>
    <t>МО "Поселок Усть-Нера"</t>
  </si>
  <si>
    <t>Респ. Саха /Якутия/, у. Оймяконский, пгт. Усть-Нера, ул. Мацкепладзе, д. 12</t>
  </si>
  <si>
    <t>Респ. Саха /Якутия/, у. Оймяконский, пгт. Усть-Нера, ул. Мацкепладзе, д. 7</t>
  </si>
  <si>
    <t>Респ. Саха /Якутия/, у. Оймяконский, пгт. Усть-Нера, ул. Раковского, д. 4</t>
  </si>
  <si>
    <t>МО "Борогонский 2 наслег"</t>
  </si>
  <si>
    <t>Респ. Саха /Якутия/, у. Оймяконский, с. Томтор, пер. Медиков, д. 1</t>
  </si>
  <si>
    <t>МР «Олекминский район»</t>
  </si>
  <si>
    <t>МО "Город Олекминск"</t>
  </si>
  <si>
    <t>Респ. Саха /Якутия/, у. Олекминский, г. Олекминск, с. Селиваново, д. 10</t>
  </si>
  <si>
    <t>МР «Томпонский район»</t>
  </si>
  <si>
    <t>МО "Поселок Хандыга"</t>
  </si>
  <si>
    <t>Респ. Саха /Якутия/, у. Томпонский, п. Хандыга, ул. Геолога Кудрявого, д. 16</t>
  </si>
  <si>
    <t>Респ. Саха /Якутия/, у. Томпонский, п. Хандыга, ул. Геологов, д. 15</t>
  </si>
  <si>
    <t>Респ. Саха /Якутия/, у. Томпонский, п. Хандыга, ул. Геологов, д. 16</t>
  </si>
  <si>
    <t>Респ. Саха /Якутия/, у. Томпонский, п. Хандыга, ул. Геологов, д. 17</t>
  </si>
  <si>
    <t>Респ. Саха /Якутия/, у. Томпонский, п. Хандыга, ул. Домохотова, д. 9</t>
  </si>
  <si>
    <t>Респ. Саха /Якутия/, у. Томпонский, п. Хандыга, ул. Магаданская, д. 12</t>
  </si>
  <si>
    <t>Респ. Саха /Якутия/, у. Томпонский, п. Хандыга, ул. Магаданская, д. 26</t>
  </si>
  <si>
    <t>Респ. Саха /Якутия/, у. Томпонский, п. Хандыга, ул. Магаданская, д. 6</t>
  </si>
  <si>
    <t>МР «Усть-Майский улус (район)»</t>
  </si>
  <si>
    <t>МО "Поселок Солнечный"</t>
  </si>
  <si>
    <t>Респ. Саха /Якутия/, у. Усть-Майский, п. Солнечный, ул. Дражников, д. 13</t>
  </si>
  <si>
    <t>МО "Поселок Эльдикан"</t>
  </si>
  <si>
    <t>Респ. Саха /Якутия/, у. Усть-Майский, п. Эльдикан, ул. Куйбышева, д. 34</t>
  </si>
  <si>
    <t>Респ. Саха /Якутия/, у. Усть-Майский, п. Эльдикан, ул. Рабочая, д. 10</t>
  </si>
  <si>
    <t>Респ. Саха /Якутия/, у. Усть-Майский, п. Эльдикан, ул. Рабочая, д. 16</t>
  </si>
  <si>
    <t>МР «Хангаласский улус»</t>
  </si>
  <si>
    <t>МО "Город Покровск"</t>
  </si>
  <si>
    <t>Респ. Саха /Якутия/, у. Хангаласский, г. Покровск, ул. Братьев Ксенофонтовых, д. 101</t>
  </si>
  <si>
    <t>Респ. Саха /Якутия/, у. Хангаласский, г. Покровск, ул. Орджоникидзе, д. 85</t>
  </si>
  <si>
    <t>Респ. Саха /Якутия/, у. Хангаласский, г. Покровск, ул. Строительная, д. 4</t>
  </si>
  <si>
    <t>Респ. Саха /Якутия/, у. Хангаласский, г. Покровск, ул. Строительная, д. 6</t>
  </si>
  <si>
    <t>Респ. Саха /Якутия/, у. Хангаласский, г. Покровск, ул. Тимирязева, д. 22</t>
  </si>
  <si>
    <t>Респ. Саха /Якутия/, у. Хангаласский, г. Покровск, ул. Тимирязева, д. 26А</t>
  </si>
  <si>
    <t>МО "Поселок Мохсоголлох"</t>
  </si>
  <si>
    <t>Респ. Саха /Якутия/, у. Хангаласский, п. Мохсоголлох, ул. Молодежная, д. 18</t>
  </si>
  <si>
    <t>Респ. Саха /Якутия/, у. Хангаласский, п. Мохсоголлох, ул. Соколиная, д. 1</t>
  </si>
  <si>
    <t>Респ. Саха /Якутия/, г. Якутск, ул. Билибина, д. 18</t>
  </si>
  <si>
    <t>Респ. Саха /Якутия/, г. Якутск, ул. Билибина, д. 20</t>
  </si>
  <si>
    <t>Респ. Саха /Якутия/, г. Якутск, ул. Билибина, д. 29</t>
  </si>
  <si>
    <t>Респ. Саха /Якутия/, г. Якутск, ул. Билибина, д. 31</t>
  </si>
  <si>
    <t>Респ. Саха /Якутия/, г. Якутск, ул. Билибина, д. 31, корп. 1</t>
  </si>
  <si>
    <t>Респ. Саха /Якутия/, г. Якутск, ул. Билибина, д. 33</t>
  </si>
  <si>
    <t>Респ. Саха /Якутия/, г. Якутск, ул. Билибина, д. 33, корп. 1</t>
  </si>
  <si>
    <t>Респ. Саха /Якутия/, г. Нерюнгри, п. Серебряный Бор, д. 45</t>
  </si>
  <si>
    <t>Респ. Саха /Якутия/, г. Нерюнгри, пр-кт. Дружбы Народов, д. 25, корп. 2</t>
  </si>
  <si>
    <t>Респ. Саха /Якутия/, г. Нерюнгри, ул. им Кравченко, д. 10</t>
  </si>
  <si>
    <t>Респ. Саха /Якутия/, г. Нерюнгри, ул. им Кравченко, д. 12</t>
  </si>
  <si>
    <t>Респ. Саха /Якутия/, г. Нерюнгри, ул. им Кравченко, д. 20</t>
  </si>
  <si>
    <t>Респ. Саха /Якутия/, г. Нерюнгри, ул. им Кравченко, д. 4</t>
  </si>
  <si>
    <t>Респ. Саха /Якутия/, г. Нерюнгри, ул. им Кравченко, д. 6</t>
  </si>
  <si>
    <t>Респ. Саха /Якутия/, г. Нерюнгри, ул. им Кравченко, д. 8</t>
  </si>
  <si>
    <t>Респ. Саха /Якутия/, г. Нерюнгри, ул. Ленина, д. 19, корп. 1</t>
  </si>
  <si>
    <t>Респ. Саха /Якутия/, г. Нерюнгри, ул. Ленина, д. 6, корп. 1</t>
  </si>
  <si>
    <t>Респ. Саха /Якутия/, г. Нерюнгри, ул. Ленина, д. 6, корп. 2</t>
  </si>
  <si>
    <t>Респ. Саха /Якутия/, г. Нерюнгри, ул. Ленина, д. 6, корп. 3</t>
  </si>
  <si>
    <t>Респ. Саха /Якутия/, у. Алданский, п. Нижний Куранах, ул. Школьная, д. 3</t>
  </si>
  <si>
    <t>Респ. Саха /Якутия/, у. Алданский, п. Нижний Куранах, ул. Школьная, д. 36</t>
  </si>
  <si>
    <t>Респ. Саха /Якутия/, г. Нерюнгри, ул. Карла Маркса, д. 25, корп. 3</t>
  </si>
  <si>
    <t>Респ. Саха /Якутия/, г. Нерюнгри, ул. Карла Маркса, д. 27</t>
  </si>
  <si>
    <t>Респ. Саха /Якутия/, г. Нерюнгри, ул. Карла Маркса, д. 29, корп. 1</t>
  </si>
  <si>
    <t>Респ. Саха /Якутия/, у. Алданский, г. Алдан, ул. Дзержинского, д. 56</t>
  </si>
  <si>
    <t>Респ. Саха /Якутия/, у. Алданский, п. Нижний Куранах, ул. Новая, д. 68</t>
  </si>
  <si>
    <t>Респ. Саха /Якутия/, у. Алданский, п. Нижний Куранах, ул. Новая, д. 70</t>
  </si>
  <si>
    <t>Респ. Саха /Якутия/, у. Алданский, п. Нижний Куранах, ул. Новая, д. 90</t>
  </si>
  <si>
    <t>Респ. Саха /Якутия/, у. Намский, с. Намцы, ул. Ленина, д. 15</t>
  </si>
  <si>
    <t>Респ. Саха /Якутия/, у. Намский, с. Намцы, ул. М.Аммосова, д. 37</t>
  </si>
  <si>
    <t>Респ. Саха /Якутия/, у. Оймяконский, пгт. Усть-Нера, ул. Ленина, д. 9</t>
  </si>
  <si>
    <t>Респ. Саха /Якутия/, у. Оймяконский, пгт. Усть-Нера, ул. Мацкепладзе, д. 11</t>
  </si>
  <si>
    <t>Респ. Саха /Якутия/, у. Оймяконский, пгт. Усть-Нера, ул. Мацкепладзе, д. 5</t>
  </si>
  <si>
    <t>Респ. Саха /Якутия/, у. Хангаласский, п. Мохсоголлох, ул. Молодежная, д. 22</t>
  </si>
  <si>
    <t>Респ. Саха /Якутия/, у. Хангаласский, п. Мохсоголлох, ул. Соколиная, д. 7</t>
  </si>
  <si>
    <t>Респ. Саха /Якутия/, у. Хангаласский, п. Мохсоголлох, ул. Соколиная, д. 9</t>
  </si>
  <si>
    <t>Респ. Саха /Якутия/, у. Хангаласский, с. Октемцы, ул. Е.Андреева, д. 3</t>
  </si>
  <si>
    <t>№ п/п</t>
  </si>
  <si>
    <t>Стоимость капитального ремонта, всего</t>
  </si>
  <si>
    <t>Виды работ, установленные ч.1 ст.19 Закона Республики Саха (Якутия) от 24.06.2013 года 1201-З №1329-IV Об организации проведения капитального ремонта общего имущества в многоквартирных домах на территории Республики Саха (Якутия)</t>
  </si>
  <si>
    <t>Ремонт внутридомовых инженерных систем</t>
  </si>
  <si>
    <t>Ремонт или замена лифтового оборудования, ремонт лифтовых шахт</t>
  </si>
  <si>
    <t>Ремонт крыши</t>
  </si>
  <si>
    <t>Ремонт подвальных помещений</t>
  </si>
  <si>
    <t>Утепление и (или) ремонт фасада, стыков полносборных зданий</t>
  </si>
  <si>
    <t>Ремонт фундамента, цокольных балок и перекрытий, утепление цокольного перекрытия</t>
  </si>
  <si>
    <t>Установка коллективных (общедомовых) приборов учета потребления ресурсов</t>
  </si>
  <si>
    <t>Ремонт балконов, лоджий, входных крылец с установкой пандусов, ремонт козырьков входных крылец</t>
  </si>
  <si>
    <t>Ремонт водоотводящих устройств</t>
  </si>
  <si>
    <t>Теплоснабжение</t>
  </si>
  <si>
    <t>Система водоснабжения</t>
  </si>
  <si>
    <t>Электроснабжение</t>
  </si>
  <si>
    <t>Водоотведение</t>
  </si>
  <si>
    <t>Газоснабжение</t>
  </si>
  <si>
    <t>руб.</t>
  </si>
  <si>
    <t>Абыйский улус</t>
  </si>
  <si>
    <t>Алданский улус</t>
  </si>
  <si>
    <t>МО Поселок Нижний Куранах</t>
  </si>
  <si>
    <t>Булунский улус</t>
  </si>
  <si>
    <t>МО Поселок Тикси</t>
  </si>
  <si>
    <t>Респ. Саха /Якутия/, у. Булунский, п. Тикси, ул. Гагарина, д. 3</t>
  </si>
  <si>
    <t>Респ. Саха /Якутия/, у. Булунский, п. Тикси, ул. Морская, д. 33</t>
  </si>
  <si>
    <t>Респ. Саха /Якутия/, у. Булунский, п. Тикси, ул. Морская, д. 33а</t>
  </si>
  <si>
    <t>Верхневилюйский улус</t>
  </si>
  <si>
    <t>МО Село Верхневилюйск</t>
  </si>
  <si>
    <t>Верхнеколымский улус</t>
  </si>
  <si>
    <t>Верхоянский улус</t>
  </si>
  <si>
    <t>Горный улус</t>
  </si>
  <si>
    <t>ГО "Город Якутск"</t>
  </si>
  <si>
    <t>Жиганский улус</t>
  </si>
  <si>
    <t>Кобяйский улус</t>
  </si>
  <si>
    <t>Мирнинский улус</t>
  </si>
  <si>
    <t>Намский улус</t>
  </si>
  <si>
    <t>Ленский наслег</t>
  </si>
  <si>
    <t>Нерюнгринский улус</t>
  </si>
  <si>
    <t>Респ. Саха /Якутия/, г. Нерюнгри, п. Беркакит, ул. Дорожников, д. 1</t>
  </si>
  <si>
    <t>МО Поселок Серебряный Бор</t>
  </si>
  <si>
    <t>Респ. Саха /Якутия/, г. Нерюнгри, ул. им Кравченко, д. 14</t>
  </si>
  <si>
    <t>Респ. Саха /Якутия/, г. Нерюнгри, ул. Карла Маркса, д. 27, корп. 1</t>
  </si>
  <si>
    <t>Респ. Саха /Якутия/, г. Нерюнгри, ул. Карла Маркса, д. 27, корп. 2</t>
  </si>
  <si>
    <t>Нижнеколымский улус</t>
  </si>
  <si>
    <t>МО Олеринский наслег</t>
  </si>
  <si>
    <t>Нюрбинский улус</t>
  </si>
  <si>
    <t>МО Город Нюрба</t>
  </si>
  <si>
    <t>Оймяконский улус</t>
  </si>
  <si>
    <t>Хангаласский улус</t>
  </si>
  <si>
    <t>Город Покровск</t>
  </si>
  <si>
    <t>Поселок Мохсоголлох</t>
  </si>
  <si>
    <t>Респ. Саха /Якутия/, у. Хангаласский, п. Мохсоголлох, ул. Соколиная, д. 11</t>
  </si>
  <si>
    <t>Респ. Саха /Якутия/, у. Хангаласский, п. Мохсоголлох, ул. Соколиная, д. 19</t>
  </si>
  <si>
    <t>Октемский наслег</t>
  </si>
  <si>
    <t>С участием средств Фонда реформированию ЖКХ</t>
  </si>
  <si>
    <t xml:space="preserve">  Мегино-Кангаласский улус</t>
  </si>
  <si>
    <t>МО "Поселок Нижний Бестях"</t>
  </si>
  <si>
    <t>п. Нижний Бестях, ул. Алданская, д. 15 а</t>
  </si>
  <si>
    <t>Итогo по району с участием средств Фонда</t>
  </si>
  <si>
    <t xml:space="preserve"> Нерюнгринский улус</t>
  </si>
  <si>
    <t>г. Нерюнгри, ул. Ленина, д. 6, корп. 1</t>
  </si>
  <si>
    <t>г. Нерюнгри, ул. Ленина, д. 6, корп. 2</t>
  </si>
  <si>
    <t>г. Нерюнгри, ул. Ленина, д. 6, корп. 3</t>
  </si>
  <si>
    <t>г. Нерюнгри, ул. им Кравченко, д. 4</t>
  </si>
  <si>
    <t>г. Нерюнгри, ул. им Кравченко, д. 6</t>
  </si>
  <si>
    <t>г. Нерюнгри, ул. им Кравченко, д. 8</t>
  </si>
  <si>
    <t>г. Нерюнгри, ул. им Кравченко, д. 10</t>
  </si>
  <si>
    <t>г. Нерюнгри, ул. им Кравченко, д. 12</t>
  </si>
  <si>
    <t>г. Нерюнгри, ул. им Кравченко, д. 19, корп. 3</t>
  </si>
  <si>
    <t>г. Нерюнгри, пр-кт. Дружбы Народов, д. 27</t>
  </si>
  <si>
    <t>Итого по району с участием средств Фонда</t>
  </si>
  <si>
    <t xml:space="preserve"> Хангаласский улус</t>
  </si>
  <si>
    <t>п. Мохсоголлох, ул. Соколиная, д. 2</t>
  </si>
  <si>
    <t>ГО Город Якутск</t>
  </si>
  <si>
    <t>г. Якутск, ул. Горького, д. 98</t>
  </si>
  <si>
    <t>г. Якутск, ул. Горького, д. 92</t>
  </si>
  <si>
    <t>г. Якутск, ул. Чернышевского, д. 14, корп. 2</t>
  </si>
  <si>
    <t>Итого по ГО с участием средств Фонда</t>
  </si>
  <si>
    <t>2015 - 2016 годы</t>
  </si>
  <si>
    <t>2014-2015</t>
  </si>
  <si>
    <t>-</t>
  </si>
  <si>
    <t>Мегино-Кангаласский улус</t>
  </si>
  <si>
    <t>п.Нижний Бестях, ул. Алданская, д. 15а</t>
  </si>
  <si>
    <t>Респ. Саха /Якутия/, г. Нерюнгри, ул. им Кравченко, д. 19, корп. 3</t>
  </si>
  <si>
    <t>п.Мохсоголлох, ул. Соколиная, д.2</t>
  </si>
  <si>
    <t>г.Якутск, ул. Горького, д. 98</t>
  </si>
  <si>
    <t>г.Якутск, ул. Горького, д. 92</t>
  </si>
  <si>
    <t>г.Якутск, ул. Чернышевского, д. 14, корп. 2</t>
  </si>
  <si>
    <t>Нерюнгринский район</t>
  </si>
  <si>
    <t>Респ. Саха /Якутия/, г. Нерюнгри, пр. Дружбы Народов д.13</t>
  </si>
  <si>
    <t>Респ. Саха /Якутия/, у. Намский, с. Намцы, ул Чернышевского д.28</t>
  </si>
  <si>
    <t>Респ. Саха /Якутия/, у. Намский, с. Намцы, ул Чернышевского д.29</t>
  </si>
  <si>
    <t>Панельные</t>
  </si>
  <si>
    <t>Деревянные</t>
  </si>
  <si>
    <t>Приложение № 2</t>
  </si>
  <si>
    <t xml:space="preserve"> капитального ремонта общего имущества в многоквартирных домах, с разбивкой по видам работ</t>
  </si>
  <si>
    <t>ФБ</t>
  </si>
  <si>
    <t>РБ</t>
  </si>
  <si>
    <t>МБ</t>
  </si>
  <si>
    <t>МР «Верхневилюйский улус (район)»</t>
  </si>
  <si>
    <t>МО "Село Верхневилюйск"</t>
  </si>
  <si>
    <t>ИТОГО ПО РЕСПУБЛИКЕ САХА (ЯКУТИЯ) НА 2015-2016 ГОДА</t>
  </si>
  <si>
    <t>ИТОГО ПО РЕСПУБЛИКЕ САХА (ЯКУТИЯ) НА 2014-2015 ГОДА</t>
  </si>
  <si>
    <t>Респ. Саха /Якутия/, у. Намский, с. Намцы, ул Октябрьская д.41</t>
  </si>
  <si>
    <t>Респ. Саха /Якутия/, у. Намский, с. Намцы, ул Октябрьская д.43</t>
  </si>
  <si>
    <t>Адресный перечень многоквартирных домов, в отношении которых в 2014-2015 и 2015-2016 годы планируется проведение</t>
  </si>
  <si>
    <t>к приказу от "_____" _________________ 2016г. № _________</t>
  </si>
  <si>
    <t>к приказу от "_____" _________________ 2016г. № _______</t>
  </si>
  <si>
    <t xml:space="preserve">Адресный перечень многоквартирных домов, в отношении которых в 2014-2015 и 2015-2016 годы планируется проведение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</si>
</sst>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##\ ###\ ###\ ##0.00"/>
    <numFmt numFmtId="166" formatCode="###\ ###\ ###\ ##0"/>
  </numFmts>
  <fonts count="41">
    <font>
      <sz val="8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2" fillId="33" borderId="10" xfId="52" applyFont="1" applyFill="1" applyBorder="1" applyAlignment="1">
      <alignment horizontal="left" vertical="top"/>
      <protection/>
    </xf>
    <xf numFmtId="0" fontId="3" fillId="33" borderId="10" xfId="52" applyFont="1" applyFill="1" applyBorder="1" applyAlignment="1">
      <alignment horizontal="left" vertical="top"/>
      <protection/>
    </xf>
    <xf numFmtId="0" fontId="3" fillId="33" borderId="10" xfId="52" applyFont="1" applyFill="1" applyBorder="1" applyAlignment="1">
      <alignment horizontal="left"/>
      <protection/>
    </xf>
    <xf numFmtId="0" fontId="3" fillId="0" borderId="0" xfId="52" applyFont="1">
      <alignment/>
      <protection/>
    </xf>
    <xf numFmtId="1" fontId="3" fillId="0" borderId="11" xfId="52" applyNumberFormat="1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left" vertical="top" wrapText="1"/>
      <protection/>
    </xf>
    <xf numFmtId="4" fontId="3" fillId="0" borderId="11" xfId="52" applyNumberFormat="1" applyFont="1" applyBorder="1" applyAlignment="1">
      <alignment horizontal="right" vertical="center"/>
      <protection/>
    </xf>
    <xf numFmtId="0" fontId="2" fillId="34" borderId="12" xfId="52" applyFont="1" applyFill="1" applyBorder="1" applyAlignment="1">
      <alignment horizontal="left" vertical="top"/>
      <protection/>
    </xf>
    <xf numFmtId="4" fontId="2" fillId="34" borderId="12" xfId="52" applyNumberFormat="1" applyFont="1" applyFill="1" applyBorder="1" applyAlignment="1">
      <alignment horizontal="right" vertical="center"/>
      <protection/>
    </xf>
    <xf numFmtId="1" fontId="3" fillId="0" borderId="13" xfId="52" applyNumberFormat="1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left" vertical="top" wrapText="1"/>
      <protection/>
    </xf>
    <xf numFmtId="4" fontId="3" fillId="0" borderId="13" xfId="52" applyNumberFormat="1" applyFont="1" applyBorder="1" applyAlignment="1">
      <alignment horizontal="right" vertical="center"/>
      <protection/>
    </xf>
    <xf numFmtId="0" fontId="3" fillId="0" borderId="11" xfId="52" applyFont="1" applyBorder="1" applyAlignment="1">
      <alignment horizontal="left" vertical="center" wrapText="1"/>
      <protection/>
    </xf>
    <xf numFmtId="0" fontId="3" fillId="0" borderId="0" xfId="52" applyFont="1" applyAlignment="1">
      <alignment vertical="center"/>
      <protection/>
    </xf>
    <xf numFmtId="0" fontId="3" fillId="0" borderId="13" xfId="52" applyFont="1" applyFill="1" applyBorder="1" applyAlignment="1">
      <alignment horizontal="left" vertical="top" wrapText="1"/>
      <protection/>
    </xf>
    <xf numFmtId="4" fontId="3" fillId="0" borderId="13" xfId="52" applyNumberFormat="1" applyFont="1" applyFill="1" applyBorder="1" applyAlignment="1">
      <alignment horizontal="right" vertical="center"/>
      <protection/>
    </xf>
    <xf numFmtId="0" fontId="3" fillId="0" borderId="0" xfId="52" applyFont="1" applyFill="1">
      <alignment/>
      <protection/>
    </xf>
    <xf numFmtId="0" fontId="2" fillId="34" borderId="13" xfId="52" applyFont="1" applyFill="1" applyBorder="1" applyAlignment="1">
      <alignment horizontal="left" vertical="top"/>
      <protection/>
    </xf>
    <xf numFmtId="4" fontId="2" fillId="34" borderId="13" xfId="52" applyNumberFormat="1" applyFont="1" applyFill="1" applyBorder="1" applyAlignment="1">
      <alignment horizontal="right" vertical="center"/>
      <protection/>
    </xf>
    <xf numFmtId="0" fontId="2" fillId="33" borderId="14" xfId="52" applyFont="1" applyFill="1" applyBorder="1" applyAlignment="1">
      <alignment horizontal="left" vertical="top"/>
      <protection/>
    </xf>
    <xf numFmtId="0" fontId="2" fillId="33" borderId="12" xfId="52" applyFont="1" applyFill="1" applyBorder="1" applyAlignment="1">
      <alignment horizontal="left" vertical="top"/>
      <protection/>
    </xf>
    <xf numFmtId="4" fontId="2" fillId="33" borderId="12" xfId="52" applyNumberFormat="1" applyFont="1" applyFill="1" applyBorder="1" applyAlignment="1">
      <alignment horizontal="right" vertical="center"/>
      <protection/>
    </xf>
    <xf numFmtId="0" fontId="3" fillId="33" borderId="10" xfId="52" applyFont="1" applyFill="1" applyBorder="1">
      <alignment/>
      <protection/>
    </xf>
    <xf numFmtId="1" fontId="3" fillId="0" borderId="15" xfId="52" applyNumberFormat="1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left" vertical="center"/>
      <protection/>
    </xf>
    <xf numFmtId="4" fontId="3" fillId="0" borderId="11" xfId="52" applyNumberFormat="1" applyFont="1" applyFill="1" applyBorder="1" applyAlignment="1">
      <alignment horizontal="right" vertical="top"/>
      <protection/>
    </xf>
    <xf numFmtId="0" fontId="3" fillId="34" borderId="16" xfId="52" applyFont="1" applyFill="1" applyBorder="1" applyAlignment="1">
      <alignment horizontal="center" vertical="center"/>
      <protection/>
    </xf>
    <xf numFmtId="4" fontId="2" fillId="34" borderId="12" xfId="52" applyNumberFormat="1" applyFont="1" applyFill="1" applyBorder="1" applyAlignment="1">
      <alignment horizontal="right" vertical="top"/>
      <protection/>
    </xf>
    <xf numFmtId="4" fontId="3" fillId="33" borderId="10" xfId="52" applyNumberFormat="1" applyFont="1" applyFill="1" applyBorder="1">
      <alignment/>
      <protection/>
    </xf>
    <xf numFmtId="1" fontId="3" fillId="35" borderId="14" xfId="52" applyNumberFormat="1" applyFont="1" applyFill="1" applyBorder="1" applyAlignment="1">
      <alignment horizontal="center" vertical="center"/>
      <protection/>
    </xf>
    <xf numFmtId="0" fontId="3" fillId="35" borderId="14" xfId="52" applyNumberFormat="1" applyFont="1" applyFill="1" applyBorder="1" applyAlignment="1">
      <alignment horizontal="left" vertical="center"/>
      <protection/>
    </xf>
    <xf numFmtId="4" fontId="3" fillId="35" borderId="14" xfId="52" applyNumberFormat="1" applyFont="1" applyFill="1" applyBorder="1" applyAlignment="1">
      <alignment horizontal="right" vertical="top"/>
      <protection/>
    </xf>
    <xf numFmtId="4" fontId="3" fillId="0" borderId="14" xfId="52" applyNumberFormat="1" applyFont="1" applyFill="1" applyBorder="1" applyAlignment="1">
      <alignment horizontal="right" vertical="top"/>
      <protection/>
    </xf>
    <xf numFmtId="1" fontId="3" fillId="35" borderId="10" xfId="52" applyNumberFormat="1" applyFont="1" applyFill="1" applyBorder="1" applyAlignment="1">
      <alignment horizontal="center" vertical="center"/>
      <protection/>
    </xf>
    <xf numFmtId="0" fontId="3" fillId="35" borderId="10" xfId="52" applyNumberFormat="1" applyFont="1" applyFill="1" applyBorder="1" applyAlignment="1">
      <alignment horizontal="left" vertical="center"/>
      <protection/>
    </xf>
    <xf numFmtId="4" fontId="3" fillId="0" borderId="10" xfId="52" applyNumberFormat="1" applyFont="1" applyFill="1" applyBorder="1" applyAlignment="1">
      <alignment horizontal="right" vertical="top"/>
      <protection/>
    </xf>
    <xf numFmtId="0" fontId="3" fillId="0" borderId="10" xfId="52" applyNumberFormat="1" applyFont="1" applyFill="1" applyBorder="1" applyAlignment="1">
      <alignment horizontal="left" vertical="center"/>
      <protection/>
    </xf>
    <xf numFmtId="4" fontId="2" fillId="34" borderId="16" xfId="52" applyNumberFormat="1" applyFont="1" applyFill="1" applyBorder="1" applyAlignment="1">
      <alignment horizontal="right" vertical="top"/>
      <protection/>
    </xf>
    <xf numFmtId="1" fontId="3" fillId="0" borderId="14" xfId="52" applyNumberFormat="1" applyFont="1" applyBorder="1" applyAlignment="1">
      <alignment horizontal="center" vertical="center"/>
      <protection/>
    </xf>
    <xf numFmtId="1" fontId="3" fillId="0" borderId="10" xfId="52" applyNumberFormat="1" applyFont="1" applyBorder="1" applyAlignment="1">
      <alignment horizontal="center" vertical="center"/>
      <protection/>
    </xf>
    <xf numFmtId="0" fontId="3" fillId="34" borderId="10" xfId="52" applyFont="1" applyFill="1" applyBorder="1" applyAlignment="1">
      <alignment horizontal="center" vertical="center"/>
      <protection/>
    </xf>
    <xf numFmtId="0" fontId="3" fillId="36" borderId="16" xfId="52" applyFont="1" applyFill="1" applyBorder="1">
      <alignment/>
      <protection/>
    </xf>
    <xf numFmtId="4" fontId="2" fillId="36" borderId="16" xfId="52" applyNumberFormat="1" applyFont="1" applyFill="1" applyBorder="1" applyAlignment="1">
      <alignment horizontal="right" vertical="top"/>
      <protection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right" vertical="center" wrapText="1"/>
    </xf>
    <xf numFmtId="0" fontId="2" fillId="34" borderId="13" xfId="0" applyFont="1" applyFill="1" applyBorder="1" applyAlignment="1">
      <alignment horizontal="left" vertical="top"/>
    </xf>
    <xf numFmtId="4" fontId="2" fillId="34" borderId="13" xfId="0" applyNumberFormat="1" applyFont="1" applyFill="1" applyBorder="1" applyAlignment="1">
      <alignment horizontal="right" vertical="center" wrapText="1"/>
    </xf>
    <xf numFmtId="0" fontId="2" fillId="34" borderId="12" xfId="0" applyFont="1" applyFill="1" applyBorder="1" applyAlignment="1">
      <alignment horizontal="left" vertical="top"/>
    </xf>
    <xf numFmtId="4" fontId="2" fillId="34" borderId="12" xfId="0" applyNumberFormat="1" applyFont="1" applyFill="1" applyBorder="1" applyAlignment="1">
      <alignment horizontal="right" vertical="center" wrapText="1"/>
    </xf>
    <xf numFmtId="1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center" wrapText="1"/>
    </xf>
    <xf numFmtId="0" fontId="2" fillId="2" borderId="10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33" borderId="17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4" fontId="2" fillId="33" borderId="18" xfId="0" applyNumberFormat="1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34" borderId="12" xfId="0" applyFont="1" applyFill="1" applyBorder="1" applyAlignment="1">
      <alignment vertical="center"/>
    </xf>
    <xf numFmtId="1" fontId="2" fillId="34" borderId="12" xfId="0" applyNumberFormat="1" applyFont="1" applyFill="1" applyBorder="1" applyAlignment="1">
      <alignment horizontal="right" vertical="center"/>
    </xf>
    <xf numFmtId="2" fontId="2" fillId="34" borderId="12" xfId="0" applyNumberFormat="1" applyFont="1" applyFill="1" applyBorder="1" applyAlignment="1">
      <alignment horizontal="right" vertical="center"/>
    </xf>
    <xf numFmtId="4" fontId="2" fillId="34" borderId="12" xfId="0" applyNumberFormat="1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right" vertical="center"/>
    </xf>
    <xf numFmtId="2" fontId="3" fillId="0" borderId="13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" fontId="2" fillId="33" borderId="17" xfId="0" applyNumberFormat="1" applyFont="1" applyFill="1" applyBorder="1" applyAlignment="1">
      <alignment vertical="center"/>
    </xf>
    <xf numFmtId="1" fontId="2" fillId="33" borderId="18" xfId="0" applyNumberFormat="1" applyFont="1" applyFill="1" applyBorder="1" applyAlignment="1">
      <alignment vertical="center"/>
    </xf>
    <xf numFmtId="1" fontId="2" fillId="33" borderId="19" xfId="0" applyNumberFormat="1" applyFont="1" applyFill="1" applyBorder="1" applyAlignment="1">
      <alignment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2" fontId="3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4" fontId="3" fillId="35" borderId="11" xfId="0" applyNumberFormat="1" applyFont="1" applyFill="1" applyBorder="1" applyAlignment="1">
      <alignment horizontal="right" vertical="center"/>
    </xf>
    <xf numFmtId="0" fontId="3" fillId="0" borderId="14" xfId="0" applyNumberFormat="1" applyFont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3" fontId="2" fillId="34" borderId="12" xfId="0" applyNumberFormat="1" applyFont="1" applyFill="1" applyBorder="1" applyAlignment="1">
      <alignment horizontal="right" vertical="center"/>
    </xf>
    <xf numFmtId="0" fontId="3" fillId="0" borderId="14" xfId="0" applyNumberFormat="1" applyFont="1" applyBorder="1" applyAlignment="1">
      <alignment horizontal="left" vertical="center"/>
    </xf>
    <xf numFmtId="4" fontId="3" fillId="0" borderId="14" xfId="0" applyNumberFormat="1" applyFont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1" fontId="3" fillId="0" borderId="14" xfId="0" applyNumberFormat="1" applyFont="1" applyBorder="1" applyAlignment="1">
      <alignment vertical="center"/>
    </xf>
    <xf numFmtId="4" fontId="3" fillId="35" borderId="14" xfId="0" applyNumberFormat="1" applyFont="1" applyFill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1" fontId="3" fillId="0" borderId="10" xfId="0" applyNumberFormat="1" applyFont="1" applyBorder="1" applyAlignment="1">
      <alignment vertical="center"/>
    </xf>
    <xf numFmtId="4" fontId="3" fillId="35" borderId="10" xfId="0" applyNumberFormat="1" applyFont="1" applyFill="1" applyBorder="1" applyAlignment="1">
      <alignment horizontal="right" vertical="center"/>
    </xf>
    <xf numFmtId="0" fontId="3" fillId="35" borderId="10" xfId="0" applyNumberFormat="1" applyFont="1" applyFill="1" applyBorder="1" applyAlignment="1">
      <alignment horizontal="left" vertical="center"/>
    </xf>
    <xf numFmtId="1" fontId="3" fillId="35" borderId="10" xfId="0" applyNumberFormat="1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center" vertical="center"/>
    </xf>
    <xf numFmtId="0" fontId="2" fillId="34" borderId="16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right" vertical="center"/>
    </xf>
    <xf numFmtId="0" fontId="2" fillId="34" borderId="16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4" fontId="2" fillId="33" borderId="18" xfId="0" applyNumberFormat="1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horizontal="right" vertical="center"/>
    </xf>
    <xf numFmtId="1" fontId="2" fillId="35" borderId="20" xfId="0" applyNumberFormat="1" applyFont="1" applyFill="1" applyBorder="1" applyAlignment="1">
      <alignment vertical="center"/>
    </xf>
    <xf numFmtId="1" fontId="2" fillId="35" borderId="21" xfId="0" applyNumberFormat="1" applyFont="1" applyFill="1" applyBorder="1" applyAlignment="1">
      <alignment vertical="center"/>
    </xf>
    <xf numFmtId="4" fontId="2" fillId="35" borderId="21" xfId="0" applyNumberFormat="1" applyFont="1" applyFill="1" applyBorder="1" applyAlignment="1">
      <alignment horizontal="right" vertical="center"/>
    </xf>
    <xf numFmtId="1" fontId="2" fillId="35" borderId="21" xfId="0" applyNumberFormat="1" applyFont="1" applyFill="1" applyBorder="1" applyAlignment="1">
      <alignment horizontal="right" vertical="center"/>
    </xf>
    <xf numFmtId="1" fontId="2" fillId="35" borderId="22" xfId="0" applyNumberFormat="1" applyFont="1" applyFill="1" applyBorder="1" applyAlignment="1">
      <alignment vertical="center"/>
    </xf>
    <xf numFmtId="0" fontId="3" fillId="35" borderId="10" xfId="0" applyNumberFormat="1" applyFont="1" applyFill="1" applyBorder="1" applyAlignment="1">
      <alignment vertical="center"/>
    </xf>
    <xf numFmtId="2" fontId="3" fillId="35" borderId="10" xfId="0" applyNumberFormat="1" applyFont="1" applyFill="1" applyBorder="1" applyAlignment="1">
      <alignment vertical="center"/>
    </xf>
    <xf numFmtId="1" fontId="3" fillId="35" borderId="10" xfId="0" applyNumberFormat="1" applyFont="1" applyFill="1" applyBorder="1" applyAlignment="1">
      <alignment vertical="center"/>
    </xf>
    <xf numFmtId="0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right" vertical="center"/>
    </xf>
    <xf numFmtId="3" fontId="2" fillId="34" borderId="10" xfId="0" applyNumberFormat="1" applyFont="1" applyFill="1" applyBorder="1" applyAlignment="1">
      <alignment horizontal="right" vertical="center"/>
    </xf>
    <xf numFmtId="0" fontId="2" fillId="34" borderId="10" xfId="0" applyNumberFormat="1" applyFont="1" applyFill="1" applyBorder="1" applyAlignment="1">
      <alignment horizontal="right" vertical="center"/>
    </xf>
    <xf numFmtId="0" fontId="2" fillId="36" borderId="10" xfId="0" applyFont="1" applyFill="1" applyBorder="1" applyAlignment="1">
      <alignment vertical="center"/>
    </xf>
    <xf numFmtId="1" fontId="2" fillId="36" borderId="10" xfId="0" applyNumberFormat="1" applyFont="1" applyFill="1" applyBorder="1" applyAlignment="1">
      <alignment horizontal="right" vertical="center"/>
    </xf>
    <xf numFmtId="4" fontId="2" fillId="36" borderId="10" xfId="0" applyNumberFormat="1" applyFont="1" applyFill="1" applyBorder="1" applyAlignment="1">
      <alignment horizontal="right" vertical="center"/>
    </xf>
    <xf numFmtId="0" fontId="2" fillId="36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4" fontId="3" fillId="0" borderId="0" xfId="0" applyNumberFormat="1" applyFont="1" applyAlignment="1">
      <alignment horizontal="left"/>
    </xf>
    <xf numFmtId="3" fontId="3" fillId="0" borderId="13" xfId="0" applyNumberFormat="1" applyFont="1" applyBorder="1" applyAlignment="1">
      <alignment horizontal="right" vertical="center"/>
    </xf>
    <xf numFmtId="0" fontId="2" fillId="33" borderId="18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1" fontId="2" fillId="33" borderId="18" xfId="0" applyNumberFormat="1" applyFont="1" applyFill="1" applyBorder="1" applyAlignment="1">
      <alignment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35" borderId="10" xfId="0" applyNumberFormat="1" applyFont="1" applyFill="1" applyBorder="1" applyAlignment="1">
      <alignment horizontal="left" vertical="center" wrapText="1"/>
    </xf>
    <xf numFmtId="1" fontId="2" fillId="35" borderId="21" xfId="0" applyNumberFormat="1" applyFont="1" applyFill="1" applyBorder="1" applyAlignment="1">
      <alignment vertical="center" wrapText="1"/>
    </xf>
    <xf numFmtId="0" fontId="3" fillId="35" borderId="10" xfId="0" applyNumberFormat="1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left" vertical="top"/>
    </xf>
    <xf numFmtId="1" fontId="3" fillId="0" borderId="13" xfId="52" applyNumberFormat="1" applyFont="1" applyFill="1" applyBorder="1" applyAlignment="1">
      <alignment horizontal="center" vertical="center"/>
      <protection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right" vertical="center"/>
    </xf>
    <xf numFmtId="2" fontId="3" fillId="0" borderId="13" xfId="0" applyNumberFormat="1" applyFont="1" applyFill="1" applyBorder="1" applyAlignment="1">
      <alignment horizontal="right" vertical="center"/>
    </xf>
    <xf numFmtId="1" fontId="3" fillId="0" borderId="11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1" xfId="52" applyNumberFormat="1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1" fontId="2" fillId="34" borderId="13" xfId="0" applyNumberFormat="1" applyFont="1" applyFill="1" applyBorder="1" applyAlignment="1">
      <alignment horizontal="right" vertical="center"/>
    </xf>
    <xf numFmtId="4" fontId="2" fillId="34" borderId="13" xfId="0" applyNumberFormat="1" applyFont="1" applyFill="1" applyBorder="1" applyAlignment="1">
      <alignment horizontal="right" vertical="center"/>
    </xf>
    <xf numFmtId="3" fontId="2" fillId="34" borderId="13" xfId="0" applyNumberFormat="1" applyFont="1" applyFill="1" applyBorder="1" applyAlignment="1">
      <alignment horizontal="right" vertical="center"/>
    </xf>
    <xf numFmtId="0" fontId="2" fillId="34" borderId="13" xfId="0" applyFont="1" applyFill="1" applyBorder="1" applyAlignment="1">
      <alignment horizontal="right" vertical="center"/>
    </xf>
    <xf numFmtId="2" fontId="2" fillId="34" borderId="13" xfId="0" applyNumberFormat="1" applyFont="1" applyFill="1" applyBorder="1" applyAlignment="1">
      <alignment horizontal="right" vertical="center"/>
    </xf>
    <xf numFmtId="1" fontId="2" fillId="36" borderId="13" xfId="0" applyNumberFormat="1" applyFont="1" applyFill="1" applyBorder="1" applyAlignment="1">
      <alignment horizontal="right" vertical="center"/>
    </xf>
    <xf numFmtId="4" fontId="2" fillId="36" borderId="13" xfId="0" applyNumberFormat="1" applyFont="1" applyFill="1" applyBorder="1" applyAlignment="1">
      <alignment horizontal="right" vertical="center"/>
    </xf>
    <xf numFmtId="3" fontId="2" fillId="36" borderId="13" xfId="0" applyNumberFormat="1" applyFont="1" applyFill="1" applyBorder="1" applyAlignment="1">
      <alignment horizontal="right" vertical="center"/>
    </xf>
    <xf numFmtId="0" fontId="2" fillId="36" borderId="13" xfId="0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vertical="center"/>
    </xf>
    <xf numFmtId="0" fontId="40" fillId="0" borderId="10" xfId="0" applyFont="1" applyBorder="1" applyAlignment="1">
      <alignment horizontal="left" wrapText="1"/>
    </xf>
    <xf numFmtId="0" fontId="3" fillId="33" borderId="17" xfId="0" applyFont="1" applyFill="1" applyBorder="1" applyAlignment="1">
      <alignment horizontal="center" vertical="center"/>
    </xf>
    <xf numFmtId="164" fontId="2" fillId="33" borderId="18" xfId="0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164" fontId="2" fillId="33" borderId="13" xfId="0" applyNumberFormat="1" applyFont="1" applyFill="1" applyBorder="1" applyAlignment="1">
      <alignment vertical="center"/>
    </xf>
    <xf numFmtId="4" fontId="2" fillId="33" borderId="13" xfId="0" applyNumberFormat="1" applyFont="1" applyFill="1" applyBorder="1" applyAlignment="1">
      <alignment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3" fontId="40" fillId="0" borderId="10" xfId="0" applyNumberFormat="1" applyFont="1" applyFill="1" applyBorder="1" applyAlignment="1">
      <alignment horizontal="right" vertical="center" wrapText="1"/>
    </xf>
    <xf numFmtId="165" fontId="40" fillId="0" borderId="10" xfId="0" applyNumberFormat="1" applyFont="1" applyBorder="1" applyAlignment="1">
      <alignment horizontal="right" vertical="center"/>
    </xf>
    <xf numFmtId="0" fontId="2" fillId="34" borderId="13" xfId="0" applyFont="1" applyFill="1" applyBorder="1" applyAlignment="1">
      <alignment vertical="center"/>
    </xf>
    <xf numFmtId="1" fontId="2" fillId="34" borderId="13" xfId="0" applyNumberFormat="1" applyFont="1" applyFill="1" applyBorder="1" applyAlignment="1">
      <alignment vertical="center"/>
    </xf>
    <xf numFmtId="164" fontId="2" fillId="34" borderId="13" xfId="0" applyNumberFormat="1" applyFont="1" applyFill="1" applyBorder="1" applyAlignment="1">
      <alignment horizontal="right" vertical="center"/>
    </xf>
    <xf numFmtId="166" fontId="40" fillId="0" borderId="10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34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" fontId="2" fillId="33" borderId="0" xfId="0" applyNumberFormat="1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NumberFormat="1" applyFont="1" applyFill="1" applyBorder="1" applyAlignment="1">
      <alignment horizontal="center" vertical="center"/>
    </xf>
    <xf numFmtId="1" fontId="2" fillId="35" borderId="0" xfId="0" applyNumberFormat="1" applyFont="1" applyFill="1" applyBorder="1" applyAlignment="1">
      <alignment vertical="center"/>
    </xf>
    <xf numFmtId="0" fontId="2" fillId="36" borderId="0" xfId="0" applyFont="1" applyFill="1" applyBorder="1" applyAlignment="1">
      <alignment horizontal="right" vertical="center"/>
    </xf>
    <xf numFmtId="0" fontId="2" fillId="37" borderId="0" xfId="0" applyFont="1" applyFill="1" applyBorder="1" applyAlignment="1">
      <alignment horizontal="left" vertical="center"/>
    </xf>
    <xf numFmtId="4" fontId="2" fillId="0" borderId="10" xfId="52" applyNumberFormat="1" applyFont="1" applyFill="1" applyBorder="1" applyAlignment="1">
      <alignment horizontal="right" vertical="top"/>
      <protection/>
    </xf>
    <xf numFmtId="3" fontId="2" fillId="36" borderId="10" xfId="0" applyNumberFormat="1" applyFont="1" applyFill="1" applyBorder="1" applyAlignment="1">
      <alignment horizontal="right" vertical="center"/>
    </xf>
    <xf numFmtId="4" fontId="3" fillId="35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2" fillId="34" borderId="12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0" fontId="3" fillId="0" borderId="14" xfId="52" applyNumberFormat="1" applyFont="1" applyFill="1" applyBorder="1" applyAlignment="1">
      <alignment horizontal="left" vertical="center"/>
      <protection/>
    </xf>
    <xf numFmtId="4" fontId="3" fillId="0" borderId="14" xfId="52" applyNumberFormat="1" applyFont="1" applyFill="1" applyBorder="1" applyAlignment="1">
      <alignment horizontal="right" vertical="center"/>
      <protection/>
    </xf>
    <xf numFmtId="1" fontId="3" fillId="0" borderId="10" xfId="52" applyNumberFormat="1" applyFont="1" applyFill="1" applyBorder="1" applyAlignment="1">
      <alignment horizontal="center" vertical="center"/>
      <protection/>
    </xf>
    <xf numFmtId="4" fontId="3" fillId="0" borderId="0" xfId="0" applyNumberFormat="1" applyFont="1" applyBorder="1" applyAlignment="1">
      <alignment horizontal="right" vertical="center"/>
    </xf>
    <xf numFmtId="4" fontId="3" fillId="35" borderId="0" xfId="0" applyNumberFormat="1" applyFont="1" applyFill="1" applyBorder="1" applyAlignment="1">
      <alignment horizontal="right" vertical="center"/>
    </xf>
    <xf numFmtId="4" fontId="3" fillId="0" borderId="23" xfId="0" applyNumberFormat="1" applyFont="1" applyBorder="1" applyAlignment="1">
      <alignment horizontal="right" vertical="center"/>
    </xf>
    <xf numFmtId="0" fontId="2" fillId="34" borderId="25" xfId="0" applyFont="1" applyFill="1" applyBorder="1" applyAlignment="1">
      <alignment horizontal="right" vertical="center"/>
    </xf>
    <xf numFmtId="4" fontId="3" fillId="0" borderId="20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0" fontId="2" fillId="34" borderId="26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2" fillId="34" borderId="10" xfId="0" applyFont="1" applyFill="1" applyBorder="1" applyAlignment="1">
      <alignment horizontal="right" vertical="center"/>
    </xf>
    <xf numFmtId="1" fontId="2" fillId="33" borderId="10" xfId="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2" fillId="36" borderId="13" xfId="0" applyFont="1" applyFill="1" applyBorder="1" applyAlignment="1">
      <alignment horizontal="left" vertical="center"/>
    </xf>
    <xf numFmtId="4" fontId="2" fillId="0" borderId="13" xfId="0" applyNumberFormat="1" applyFont="1" applyBorder="1" applyAlignment="1">
      <alignment horizontal="center" vertical="center" textRotation="90" wrapText="1"/>
    </xf>
    <xf numFmtId="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34" borderId="12" xfId="52" applyFont="1" applyFill="1" applyBorder="1" applyAlignment="1">
      <alignment horizontal="left" vertical="center"/>
      <protection/>
    </xf>
    <xf numFmtId="0" fontId="2" fillId="34" borderId="12" xfId="0" applyFont="1" applyFill="1" applyBorder="1" applyAlignment="1">
      <alignment horizontal="left" vertical="center"/>
    </xf>
    <xf numFmtId="0" fontId="2" fillId="33" borderId="10" xfId="52" applyFont="1" applyFill="1" applyBorder="1" applyAlignment="1">
      <alignment horizontal="left" vertical="center"/>
      <protection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2" fillId="34" borderId="13" xfId="52" applyFont="1" applyFill="1" applyBorder="1" applyAlignment="1">
      <alignment horizontal="left" vertical="center"/>
      <protection/>
    </xf>
    <xf numFmtId="0" fontId="2" fillId="33" borderId="14" xfId="52" applyFont="1" applyFill="1" applyBorder="1" applyAlignment="1">
      <alignment horizontal="left" vertical="center"/>
      <protection/>
    </xf>
    <xf numFmtId="0" fontId="2" fillId="33" borderId="12" xfId="52" applyFont="1" applyFill="1" applyBorder="1" applyAlignment="1">
      <alignment horizontal="left" vertical="center"/>
      <protection/>
    </xf>
    <xf numFmtId="0" fontId="3" fillId="33" borderId="10" xfId="52" applyFont="1" applyFill="1" applyBorder="1" applyAlignment="1">
      <alignment vertical="center"/>
      <protection/>
    </xf>
    <xf numFmtId="0" fontId="2" fillId="33" borderId="17" xfId="0" applyNumberFormat="1" applyFont="1" applyFill="1" applyBorder="1" applyAlignment="1">
      <alignment vertical="center"/>
    </xf>
    <xf numFmtId="0" fontId="2" fillId="33" borderId="18" xfId="0" applyNumberFormat="1" applyFont="1" applyFill="1" applyBorder="1" applyAlignment="1">
      <alignment vertical="center"/>
    </xf>
    <xf numFmtId="0" fontId="2" fillId="33" borderId="18" xfId="0" applyNumberFormat="1" applyFont="1" applyFill="1" applyBorder="1" applyAlignment="1">
      <alignment vertical="center" wrapText="1"/>
    </xf>
    <xf numFmtId="0" fontId="2" fillId="33" borderId="10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/>
    </xf>
    <xf numFmtId="0" fontId="3" fillId="35" borderId="0" xfId="0" applyFont="1" applyFill="1" applyAlignment="1">
      <alignment vertical="center"/>
    </xf>
    <xf numFmtId="0" fontId="2" fillId="34" borderId="16" xfId="0" applyNumberFormat="1" applyFont="1" applyFill="1" applyBorder="1" applyAlignment="1">
      <alignment vertical="center"/>
    </xf>
    <xf numFmtId="0" fontId="2" fillId="34" borderId="16" xfId="0" applyNumberFormat="1" applyFont="1" applyFill="1" applyBorder="1" applyAlignment="1">
      <alignment vertical="center" wrapText="1"/>
    </xf>
    <xf numFmtId="0" fontId="2" fillId="33" borderId="18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vertical="center"/>
    </xf>
    <xf numFmtId="0" fontId="3" fillId="35" borderId="10" xfId="0" applyFont="1" applyFill="1" applyBorder="1" applyAlignment="1">
      <alignment vertical="center"/>
    </xf>
    <xf numFmtId="4" fontId="3" fillId="35" borderId="0" xfId="0" applyNumberFormat="1" applyFont="1" applyFill="1" applyAlignment="1">
      <alignment vertical="center"/>
    </xf>
    <xf numFmtId="0" fontId="2" fillId="34" borderId="10" xfId="0" applyNumberFormat="1" applyFont="1" applyFill="1" applyBorder="1" applyAlignment="1">
      <alignment vertical="center"/>
    </xf>
    <xf numFmtId="0" fontId="2" fillId="34" borderId="10" xfId="0" applyNumberFormat="1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4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27" xfId="0" applyFont="1" applyBorder="1" applyAlignment="1">
      <alignment horizontal="left" vertical="center" wrapText="1"/>
    </xf>
    <xf numFmtId="164" fontId="40" fillId="0" borderId="10" xfId="0" applyNumberFormat="1" applyFont="1" applyBorder="1" applyAlignment="1">
      <alignment horizontal="right" vertical="center"/>
    </xf>
    <xf numFmtId="165" fontId="40" fillId="0" borderId="10" xfId="0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/>
    </xf>
    <xf numFmtId="166" fontId="40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0" fontId="3" fillId="0" borderId="11" xfId="52" applyFont="1" applyFill="1" applyBorder="1" applyAlignment="1">
      <alignment horizontal="left" vertical="top" wrapText="1"/>
      <protection/>
    </xf>
    <xf numFmtId="4" fontId="3" fillId="0" borderId="11" xfId="52" applyNumberFormat="1" applyFont="1" applyFill="1" applyBorder="1" applyAlignment="1">
      <alignment horizontal="right" vertical="center"/>
      <protection/>
    </xf>
    <xf numFmtId="0" fontId="2" fillId="34" borderId="11" xfId="0" applyFont="1" applyFill="1" applyBorder="1" applyAlignment="1">
      <alignment horizontal="left" vertical="center"/>
    </xf>
    <xf numFmtId="1" fontId="2" fillId="34" borderId="11" xfId="0" applyNumberFormat="1" applyFont="1" applyFill="1" applyBorder="1" applyAlignment="1">
      <alignment horizontal="right" vertical="center"/>
    </xf>
    <xf numFmtId="164" fontId="2" fillId="34" borderId="11" xfId="0" applyNumberFormat="1" applyFont="1" applyFill="1" applyBorder="1" applyAlignment="1">
      <alignment horizontal="right" vertical="center"/>
    </xf>
    <xf numFmtId="3" fontId="2" fillId="34" borderId="11" xfId="0" applyNumberFormat="1" applyFont="1" applyFill="1" applyBorder="1" applyAlignment="1">
      <alignment horizontal="right" vertical="center"/>
    </xf>
    <xf numFmtId="4" fontId="2" fillId="34" borderId="11" xfId="0" applyNumberFormat="1" applyFont="1" applyFill="1" applyBorder="1" applyAlignment="1">
      <alignment horizontal="right" vertical="center"/>
    </xf>
    <xf numFmtId="0" fontId="2" fillId="34" borderId="11" xfId="0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left" vertical="top"/>
    </xf>
    <xf numFmtId="4" fontId="4" fillId="33" borderId="10" xfId="0" applyNumberFormat="1" applyFont="1" applyFill="1" applyBorder="1" applyAlignment="1">
      <alignment horizontal="left" vertical="top"/>
    </xf>
    <xf numFmtId="164" fontId="2" fillId="33" borderId="12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36" borderId="11" xfId="0" applyFont="1" applyFill="1" applyBorder="1" applyAlignment="1">
      <alignment horizontal="left" vertical="top"/>
    </xf>
    <xf numFmtId="4" fontId="2" fillId="36" borderId="11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left" vertical="top"/>
    </xf>
    <xf numFmtId="4" fontId="2" fillId="2" borderId="13" xfId="0" applyNumberFormat="1" applyFont="1" applyFill="1" applyBorder="1" applyAlignment="1">
      <alignment horizontal="left" vertical="top"/>
    </xf>
    <xf numFmtId="4" fontId="3" fillId="2" borderId="0" xfId="0" applyNumberFormat="1" applyFont="1" applyFill="1" applyAlignment="1">
      <alignment horizontal="left" vertical="top"/>
    </xf>
    <xf numFmtId="4" fontId="3" fillId="2" borderId="0" xfId="0" applyNumberFormat="1" applyFont="1" applyFill="1" applyAlignment="1">
      <alignment horizontal="left"/>
    </xf>
    <xf numFmtId="4" fontId="2" fillId="2" borderId="10" xfId="0" applyNumberFormat="1" applyFont="1" applyFill="1" applyBorder="1" applyAlignment="1">
      <alignment horizontal="left" vertical="top"/>
    </xf>
    <xf numFmtId="4" fontId="3" fillId="2" borderId="10" xfId="0" applyNumberFormat="1" applyFont="1" applyFill="1" applyBorder="1" applyAlignment="1">
      <alignment horizontal="left" vertical="top"/>
    </xf>
    <xf numFmtId="4" fontId="3" fillId="2" borderId="10" xfId="0" applyNumberFormat="1" applyFont="1" applyFill="1" applyBorder="1" applyAlignment="1">
      <alignment horizontal="left"/>
    </xf>
    <xf numFmtId="4" fontId="2" fillId="33" borderId="10" xfId="52" applyNumberFormat="1" applyFont="1" applyFill="1" applyBorder="1" applyAlignment="1">
      <alignment horizontal="left" vertical="top"/>
      <protection/>
    </xf>
    <xf numFmtId="4" fontId="3" fillId="33" borderId="10" xfId="52" applyNumberFormat="1" applyFont="1" applyFill="1" applyBorder="1" applyAlignment="1">
      <alignment horizontal="left" vertical="top"/>
      <protection/>
    </xf>
    <xf numFmtId="4" fontId="3" fillId="33" borderId="10" xfId="52" applyNumberFormat="1" applyFont="1" applyFill="1" applyBorder="1" applyAlignment="1">
      <alignment horizontal="left"/>
      <protection/>
    </xf>
    <xf numFmtId="4" fontId="2" fillId="33" borderId="14" xfId="52" applyNumberFormat="1" applyFont="1" applyFill="1" applyBorder="1" applyAlignment="1">
      <alignment horizontal="left" vertical="top"/>
      <protection/>
    </xf>
    <xf numFmtId="4" fontId="3" fillId="33" borderId="14" xfId="52" applyNumberFormat="1" applyFont="1" applyFill="1" applyBorder="1" applyAlignment="1">
      <alignment horizontal="left" vertical="top"/>
      <protection/>
    </xf>
    <xf numFmtId="4" fontId="3" fillId="33" borderId="14" xfId="52" applyNumberFormat="1" applyFont="1" applyFill="1" applyBorder="1" applyAlignment="1">
      <alignment horizontal="left"/>
      <protection/>
    </xf>
    <xf numFmtId="1" fontId="3" fillId="0" borderId="19" xfId="0" applyNumberFormat="1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vertical="center"/>
    </xf>
    <xf numFmtId="0" fontId="2" fillId="36" borderId="11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3" fontId="3" fillId="0" borderId="21" xfId="0" applyNumberFormat="1" applyFont="1" applyBorder="1" applyAlignment="1">
      <alignment horizontal="left" vertical="center"/>
    </xf>
    <xf numFmtId="4" fontId="3" fillId="0" borderId="21" xfId="0" applyNumberFormat="1" applyFont="1" applyBorder="1" applyAlignment="1">
      <alignment horizontal="left" vertical="center"/>
    </xf>
    <xf numFmtId="0" fontId="3" fillId="0" borderId="21" xfId="0" applyFont="1" applyBorder="1" applyAlignment="1">
      <alignment horizontal="left"/>
    </xf>
    <xf numFmtId="4" fontId="3" fillId="0" borderId="0" xfId="0" applyNumberFormat="1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 textRotation="90" wrapText="1"/>
    </xf>
    <xf numFmtId="4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2" fillId="36" borderId="13" xfId="0" applyFont="1" applyFill="1" applyBorder="1" applyAlignment="1">
      <alignment horizontal="left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2" fillId="34" borderId="12" xfId="52" applyFont="1" applyFill="1" applyBorder="1" applyAlignment="1">
      <alignment horizontal="left" vertical="top"/>
      <protection/>
    </xf>
    <xf numFmtId="0" fontId="2" fillId="33" borderId="10" xfId="52" applyFont="1" applyFill="1" applyBorder="1" applyAlignment="1">
      <alignment horizontal="left" vertical="top"/>
      <protection/>
    </xf>
    <xf numFmtId="0" fontId="2" fillId="34" borderId="13" xfId="52" applyFont="1" applyFill="1" applyBorder="1" applyAlignment="1">
      <alignment horizontal="left" vertical="top"/>
      <protection/>
    </xf>
    <xf numFmtId="0" fontId="2" fillId="33" borderId="14" xfId="52" applyFont="1" applyFill="1" applyBorder="1" applyAlignment="1">
      <alignment horizontal="left" vertical="top"/>
      <protection/>
    </xf>
    <xf numFmtId="0" fontId="2" fillId="0" borderId="10" xfId="52" applyNumberFormat="1" applyFont="1" applyFill="1" applyBorder="1" applyAlignment="1">
      <alignment horizontal="left" vertical="center"/>
      <protection/>
    </xf>
    <xf numFmtId="1" fontId="2" fillId="33" borderId="26" xfId="52" applyNumberFormat="1" applyFont="1" applyFill="1" applyBorder="1" applyAlignment="1">
      <alignment horizontal="left" vertical="center"/>
      <protection/>
    </xf>
    <xf numFmtId="1" fontId="2" fillId="33" borderId="31" xfId="52" applyNumberFormat="1" applyFont="1" applyFill="1" applyBorder="1" applyAlignment="1">
      <alignment horizontal="left" vertical="center"/>
      <protection/>
    </xf>
    <xf numFmtId="0" fontId="2" fillId="33" borderId="10" xfId="52" applyNumberFormat="1" applyFont="1" applyFill="1" applyBorder="1" applyAlignment="1">
      <alignment horizontal="left" vertical="center"/>
      <protection/>
    </xf>
    <xf numFmtId="0" fontId="2" fillId="34" borderId="16" xfId="52" applyNumberFormat="1" applyFont="1" applyFill="1" applyBorder="1" applyAlignment="1">
      <alignment horizontal="left" vertical="center"/>
      <protection/>
    </xf>
    <xf numFmtId="0" fontId="2" fillId="34" borderId="12" xfId="0" applyFont="1" applyFill="1" applyBorder="1" applyAlignment="1">
      <alignment horizontal="left" vertical="top"/>
    </xf>
    <xf numFmtId="0" fontId="2" fillId="36" borderId="16" xfId="52" applyNumberFormat="1" applyFont="1" applyFill="1" applyBorder="1" applyAlignment="1">
      <alignment horizontal="left" vertical="center"/>
      <protection/>
    </xf>
    <xf numFmtId="0" fontId="2" fillId="0" borderId="17" xfId="52" applyFont="1" applyFill="1" applyBorder="1" applyAlignment="1">
      <alignment horizontal="center"/>
      <protection/>
    </xf>
    <xf numFmtId="0" fontId="2" fillId="0" borderId="18" xfId="52" applyFont="1" applyFill="1" applyBorder="1" applyAlignment="1">
      <alignment horizontal="center"/>
      <protection/>
    </xf>
    <xf numFmtId="0" fontId="2" fillId="0" borderId="19" xfId="52" applyFont="1" applyFill="1" applyBorder="1" applyAlignment="1">
      <alignment horizontal="center"/>
      <protection/>
    </xf>
    <xf numFmtId="0" fontId="2" fillId="2" borderId="10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2" fillId="2" borderId="13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/>
    </xf>
    <xf numFmtId="0" fontId="2" fillId="34" borderId="10" xfId="0" applyFont="1" applyFill="1" applyBorder="1" applyAlignment="1">
      <alignment horizontal="left" vertical="top"/>
    </xf>
    <xf numFmtId="0" fontId="2" fillId="36" borderId="11" xfId="0" applyFont="1" applyFill="1" applyBorder="1" applyAlignment="1">
      <alignment horizontal="lef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499"/>
  <sheetViews>
    <sheetView tabSelected="1" view="pageBreakPreview" zoomScale="55" zoomScaleNormal="40" zoomScaleSheetLayoutView="55" zoomScalePageLayoutView="0" workbookViewId="0" topLeftCell="A1">
      <pane xSplit="4" ySplit="11" topLeftCell="E47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M487" sqref="M487"/>
    </sheetView>
  </sheetViews>
  <sheetFormatPr defaultColWidth="10.5" defaultRowHeight="11.25" outlineLevelRow="2"/>
  <cols>
    <col min="1" max="1" width="7.66015625" style="295" customWidth="1"/>
    <col min="2" max="2" width="9.83203125" style="295" customWidth="1"/>
    <col min="3" max="3" width="44.33203125" style="295" customWidth="1"/>
    <col min="4" max="4" width="116.66015625" style="296" customWidth="1"/>
    <col min="5" max="5" width="18.83203125" style="295" customWidth="1"/>
    <col min="6" max="6" width="18.33203125" style="295" customWidth="1"/>
    <col min="7" max="7" width="16.83203125" style="295" customWidth="1"/>
    <col min="8" max="9" width="16.33203125" style="295" customWidth="1"/>
    <col min="10" max="10" width="22" style="295" customWidth="1"/>
    <col min="11" max="11" width="25.16015625" style="295" customWidth="1"/>
    <col min="12" max="12" width="21" style="295" customWidth="1"/>
    <col min="13" max="13" width="18.33203125" style="298" customWidth="1"/>
    <col min="14" max="14" width="29.33203125" style="297" customWidth="1"/>
    <col min="15" max="15" width="20.5" style="297" customWidth="1"/>
    <col min="16" max="16" width="41.5" style="297" customWidth="1"/>
    <col min="17" max="17" width="21.5" style="297" customWidth="1"/>
    <col min="18" max="18" width="26.33203125" style="297" customWidth="1"/>
    <col min="19" max="19" width="27.5" style="297" customWidth="1"/>
    <col min="20" max="20" width="14.83203125" style="297" customWidth="1"/>
    <col min="21" max="21" width="24.66015625" style="295" customWidth="1"/>
    <col min="22" max="22" width="25.66015625" style="295" customWidth="1"/>
    <col min="23" max="23" width="31" style="295" customWidth="1"/>
    <col min="24" max="27" width="31" style="295" hidden="1" customWidth="1"/>
    <col min="28" max="28" width="10.66015625" style="74" hidden="1" customWidth="1"/>
    <col min="29" max="29" width="11.33203125" style="74" hidden="1" customWidth="1"/>
    <col min="30" max="32" width="10.66015625" style="74" hidden="1" customWidth="1"/>
    <col min="33" max="33" width="20.16015625" style="74" hidden="1" customWidth="1"/>
    <col min="34" max="34" width="10.5" style="74" hidden="1" customWidth="1"/>
    <col min="35" max="38" width="19.5" style="74" hidden="1" customWidth="1"/>
    <col min="39" max="39" width="17.83203125" style="74" hidden="1" customWidth="1"/>
    <col min="40" max="40" width="29.83203125" style="74" hidden="1" customWidth="1"/>
    <col min="41" max="41" width="43.16015625" style="74" hidden="1" customWidth="1"/>
    <col min="42" max="42" width="30.83203125" style="74" customWidth="1"/>
    <col min="43" max="43" width="20.16015625" style="74" bestFit="1" customWidth="1"/>
    <col min="44" max="44" width="17.5" style="74" customWidth="1"/>
    <col min="45" max="16384" width="10.5" style="74" customWidth="1"/>
  </cols>
  <sheetData>
    <row r="1" spans="1:27" s="253" customFormat="1" ht="18.75">
      <c r="A1" s="249"/>
      <c r="B1" s="249"/>
      <c r="C1" s="249"/>
      <c r="D1" s="250"/>
      <c r="E1" s="249"/>
      <c r="F1" s="249"/>
      <c r="G1" s="249"/>
      <c r="H1" s="249"/>
      <c r="I1" s="249"/>
      <c r="J1" s="249"/>
      <c r="K1" s="249"/>
      <c r="L1" s="249"/>
      <c r="M1" s="251"/>
      <c r="N1" s="252"/>
      <c r="O1" s="339" t="s">
        <v>0</v>
      </c>
      <c r="P1" s="339"/>
      <c r="Q1" s="339"/>
      <c r="R1" s="339"/>
      <c r="S1" s="339"/>
      <c r="T1" s="339"/>
      <c r="U1" s="340"/>
      <c r="V1" s="340"/>
      <c r="W1" s="340"/>
      <c r="X1" s="247"/>
      <c r="Y1" s="247"/>
      <c r="Z1" s="247"/>
      <c r="AA1" s="247"/>
    </row>
    <row r="2" spans="1:27" s="253" customFormat="1" ht="18.75">
      <c r="A2" s="249"/>
      <c r="B2" s="249"/>
      <c r="C2" s="249"/>
      <c r="D2" s="250"/>
      <c r="E2" s="249"/>
      <c r="F2" s="249"/>
      <c r="G2" s="249"/>
      <c r="H2" s="249"/>
      <c r="I2" s="249"/>
      <c r="J2" s="249"/>
      <c r="K2" s="249"/>
      <c r="L2" s="249"/>
      <c r="M2" s="251"/>
      <c r="N2" s="252"/>
      <c r="O2" s="339" t="s">
        <v>487</v>
      </c>
      <c r="P2" s="339"/>
      <c r="Q2" s="339"/>
      <c r="R2" s="339"/>
      <c r="S2" s="339"/>
      <c r="T2" s="339"/>
      <c r="U2" s="340"/>
      <c r="V2" s="340"/>
      <c r="W2" s="340"/>
      <c r="X2" s="247"/>
      <c r="Y2" s="247"/>
      <c r="Z2" s="247"/>
      <c r="AA2" s="247"/>
    </row>
    <row r="3" spans="1:27" s="253" customFormat="1" ht="18.75">
      <c r="A3" s="249"/>
      <c r="B3" s="341" t="s">
        <v>486</v>
      </c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2"/>
      <c r="N3" s="343"/>
      <c r="O3" s="343"/>
      <c r="P3" s="343"/>
      <c r="Q3" s="343"/>
      <c r="R3" s="343"/>
      <c r="S3" s="343"/>
      <c r="T3" s="343"/>
      <c r="U3" s="341"/>
      <c r="V3" s="341"/>
      <c r="W3" s="341"/>
      <c r="X3" s="248"/>
      <c r="Y3" s="248"/>
      <c r="Z3" s="248"/>
      <c r="AA3" s="248"/>
    </row>
    <row r="4" spans="1:27" s="253" customFormat="1" ht="18.75">
      <c r="A4" s="249"/>
      <c r="B4" s="341" t="s">
        <v>1</v>
      </c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2"/>
      <c r="N4" s="343"/>
      <c r="O4" s="343"/>
      <c r="P4" s="343"/>
      <c r="Q4" s="343"/>
      <c r="R4" s="343"/>
      <c r="S4" s="343"/>
      <c r="T4" s="343"/>
      <c r="U4" s="341"/>
      <c r="V4" s="341"/>
      <c r="W4" s="341"/>
      <c r="X4" s="248"/>
      <c r="Y4" s="248"/>
      <c r="Z4" s="248"/>
      <c r="AA4" s="248"/>
    </row>
    <row r="5" spans="1:41" s="253" customFormat="1" ht="18.75">
      <c r="A5" s="249"/>
      <c r="B5" s="249"/>
      <c r="C5" s="249"/>
      <c r="D5" s="250"/>
      <c r="E5" s="249"/>
      <c r="F5" s="249"/>
      <c r="G5" s="249"/>
      <c r="H5" s="249"/>
      <c r="I5" s="249"/>
      <c r="J5" s="249"/>
      <c r="K5" s="249"/>
      <c r="L5" s="249"/>
      <c r="M5" s="251"/>
      <c r="N5" s="252"/>
      <c r="O5" s="252"/>
      <c r="P5" s="252"/>
      <c r="Q5" s="252"/>
      <c r="R5" s="252"/>
      <c r="S5" s="252"/>
      <c r="T5" s="252"/>
      <c r="U5" s="252"/>
      <c r="V5" s="249"/>
      <c r="W5" s="249"/>
      <c r="X5" s="249"/>
      <c r="Y5" s="249"/>
      <c r="Z5" s="249"/>
      <c r="AA5" s="249"/>
      <c r="AN5" s="254"/>
      <c r="AO5" s="254"/>
    </row>
    <row r="7" spans="1:40" s="249" customFormat="1" ht="18.75">
      <c r="A7" s="337" t="s">
        <v>2</v>
      </c>
      <c r="B7" s="337" t="s">
        <v>2</v>
      </c>
      <c r="C7" s="337" t="s">
        <v>3</v>
      </c>
      <c r="D7" s="337" t="s">
        <v>4</v>
      </c>
      <c r="E7" s="337" t="s">
        <v>5</v>
      </c>
      <c r="F7" s="337"/>
      <c r="G7" s="338" t="s">
        <v>6</v>
      </c>
      <c r="H7" s="338" t="s">
        <v>7</v>
      </c>
      <c r="I7" s="338" t="s">
        <v>8</v>
      </c>
      <c r="J7" s="338" t="s">
        <v>9</v>
      </c>
      <c r="K7" s="337" t="s">
        <v>10</v>
      </c>
      <c r="L7" s="337"/>
      <c r="M7" s="346" t="s">
        <v>11</v>
      </c>
      <c r="N7" s="345" t="s">
        <v>12</v>
      </c>
      <c r="O7" s="345"/>
      <c r="P7" s="345"/>
      <c r="Q7" s="345"/>
      <c r="R7" s="345"/>
      <c r="S7" s="345"/>
      <c r="T7" s="345"/>
      <c r="U7" s="338" t="s">
        <v>13</v>
      </c>
      <c r="V7" s="338" t="s">
        <v>14</v>
      </c>
      <c r="W7" s="338" t="s">
        <v>15</v>
      </c>
      <c r="X7" s="206"/>
      <c r="Y7" s="206"/>
      <c r="Z7" s="206"/>
      <c r="AA7" s="206"/>
      <c r="AN7" s="252"/>
    </row>
    <row r="8" spans="1:27" s="249" customFormat="1" ht="18.75">
      <c r="A8" s="337"/>
      <c r="B8" s="337"/>
      <c r="C8" s="337"/>
      <c r="D8" s="337"/>
      <c r="E8" s="338" t="s">
        <v>16</v>
      </c>
      <c r="F8" s="338" t="s">
        <v>17</v>
      </c>
      <c r="G8" s="338"/>
      <c r="H8" s="338"/>
      <c r="I8" s="338"/>
      <c r="J8" s="338"/>
      <c r="K8" s="338" t="s">
        <v>18</v>
      </c>
      <c r="L8" s="338" t="s">
        <v>19</v>
      </c>
      <c r="M8" s="346"/>
      <c r="N8" s="344" t="s">
        <v>20</v>
      </c>
      <c r="O8" s="345" t="s">
        <v>21</v>
      </c>
      <c r="P8" s="345"/>
      <c r="Q8" s="345"/>
      <c r="R8" s="345"/>
      <c r="S8" s="345"/>
      <c r="T8" s="345"/>
      <c r="U8" s="338"/>
      <c r="V8" s="338"/>
      <c r="W8" s="338"/>
      <c r="X8" s="206"/>
      <c r="Y8" s="206"/>
      <c r="Z8" s="206"/>
      <c r="AA8" s="206"/>
    </row>
    <row r="9" spans="1:27" s="249" customFormat="1" ht="166.5" customHeight="1">
      <c r="A9" s="337"/>
      <c r="B9" s="337"/>
      <c r="C9" s="337"/>
      <c r="D9" s="337"/>
      <c r="E9" s="338"/>
      <c r="F9" s="338"/>
      <c r="G9" s="338"/>
      <c r="H9" s="338"/>
      <c r="I9" s="338"/>
      <c r="J9" s="338"/>
      <c r="K9" s="338"/>
      <c r="L9" s="338"/>
      <c r="M9" s="346"/>
      <c r="N9" s="344"/>
      <c r="O9" s="244" t="s">
        <v>22</v>
      </c>
      <c r="P9" s="244" t="s">
        <v>23</v>
      </c>
      <c r="Q9" s="244" t="s">
        <v>24</v>
      </c>
      <c r="R9" s="244" t="s">
        <v>25</v>
      </c>
      <c r="S9" s="244" t="s">
        <v>26</v>
      </c>
      <c r="T9" s="244" t="s">
        <v>27</v>
      </c>
      <c r="U9" s="338"/>
      <c r="V9" s="338"/>
      <c r="W9" s="338"/>
      <c r="X9" s="206"/>
      <c r="Y9" s="206"/>
      <c r="Z9" s="206"/>
      <c r="AA9" s="206"/>
    </row>
    <row r="10" spans="1:27" s="249" customFormat="1" ht="18.75">
      <c r="A10" s="337"/>
      <c r="B10" s="337"/>
      <c r="C10" s="337"/>
      <c r="D10" s="337"/>
      <c r="E10" s="338"/>
      <c r="F10" s="338"/>
      <c r="G10" s="338"/>
      <c r="H10" s="338"/>
      <c r="I10" s="338"/>
      <c r="J10" s="246" t="s">
        <v>28</v>
      </c>
      <c r="K10" s="246" t="s">
        <v>28</v>
      </c>
      <c r="L10" s="246" t="s">
        <v>28</v>
      </c>
      <c r="M10" s="200" t="s">
        <v>29</v>
      </c>
      <c r="N10" s="245" t="s">
        <v>30</v>
      </c>
      <c r="O10" s="245" t="s">
        <v>30</v>
      </c>
      <c r="P10" s="245" t="s">
        <v>30</v>
      </c>
      <c r="Q10" s="245" t="s">
        <v>30</v>
      </c>
      <c r="R10" s="245" t="s">
        <v>30</v>
      </c>
      <c r="S10" s="245" t="s">
        <v>30</v>
      </c>
      <c r="T10" s="245" t="s">
        <v>30</v>
      </c>
      <c r="U10" s="246" t="s">
        <v>31</v>
      </c>
      <c r="V10" s="246" t="s">
        <v>31</v>
      </c>
      <c r="W10" s="338"/>
      <c r="X10" s="206"/>
      <c r="Y10" s="206"/>
      <c r="Z10" s="206"/>
      <c r="AA10" s="206"/>
    </row>
    <row r="11" spans="1:27" s="249" customFormat="1" ht="18.75">
      <c r="A11" s="347" t="s">
        <v>460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207"/>
      <c r="Y11" s="207"/>
      <c r="Z11" s="207"/>
      <c r="AA11" s="207"/>
    </row>
    <row r="12" spans="1:27" ht="18.75" outlineLevel="1">
      <c r="A12" s="63"/>
      <c r="B12" s="64" t="s">
        <v>399</v>
      </c>
      <c r="C12" s="65"/>
      <c r="D12" s="138"/>
      <c r="E12" s="65"/>
      <c r="F12" s="65"/>
      <c r="G12" s="65"/>
      <c r="H12" s="65"/>
      <c r="I12" s="65"/>
      <c r="J12" s="65"/>
      <c r="K12" s="65"/>
      <c r="L12" s="65"/>
      <c r="M12" s="65"/>
      <c r="N12" s="66"/>
      <c r="O12" s="66"/>
      <c r="P12" s="66"/>
      <c r="Q12" s="66"/>
      <c r="R12" s="66"/>
      <c r="S12" s="66"/>
      <c r="T12" s="66"/>
      <c r="U12" s="65"/>
      <c r="V12" s="65"/>
      <c r="W12" s="67"/>
      <c r="X12" s="208"/>
      <c r="Y12" s="208"/>
      <c r="Z12" s="208"/>
      <c r="AA12" s="208"/>
    </row>
    <row r="13" spans="1:27" ht="18.75" customHeight="1" outlineLevel="2">
      <c r="A13" s="5">
        <v>1</v>
      </c>
      <c r="B13" s="55">
        <v>1</v>
      </c>
      <c r="C13" s="68" t="s">
        <v>210</v>
      </c>
      <c r="D13" s="68" t="s">
        <v>213</v>
      </c>
      <c r="E13" s="55">
        <v>1974</v>
      </c>
      <c r="F13" s="55">
        <v>1986</v>
      </c>
      <c r="G13" s="69" t="s">
        <v>35</v>
      </c>
      <c r="H13" s="70">
        <v>2</v>
      </c>
      <c r="I13" s="70">
        <v>2</v>
      </c>
      <c r="J13" s="71">
        <v>535</v>
      </c>
      <c r="K13" s="71">
        <v>494.6</v>
      </c>
      <c r="L13" s="70">
        <v>0</v>
      </c>
      <c r="M13" s="71">
        <v>22</v>
      </c>
      <c r="N13" s="72">
        <f>'Приложение №2'!E14</f>
        <v>1763877.14</v>
      </c>
      <c r="O13" s="72">
        <v>0</v>
      </c>
      <c r="P13" s="72">
        <f>N13-R13-S13</f>
        <v>1098506.04</v>
      </c>
      <c r="Q13" s="72">
        <v>0</v>
      </c>
      <c r="R13" s="72">
        <v>22702.14</v>
      </c>
      <c r="S13" s="72">
        <v>642668.96</v>
      </c>
      <c r="T13" s="72">
        <v>0</v>
      </c>
      <c r="U13" s="72">
        <f>ROUND(N13/(K13+L13),2)</f>
        <v>3566.27</v>
      </c>
      <c r="V13" s="72">
        <v>3576.78</v>
      </c>
      <c r="W13" s="73" t="s">
        <v>460</v>
      </c>
      <c r="X13" s="209"/>
      <c r="Y13" s="209"/>
      <c r="Z13" s="209"/>
      <c r="AA13" s="209"/>
    </row>
    <row r="14" spans="1:27" ht="18.75" outlineLevel="1">
      <c r="A14" s="255"/>
      <c r="B14" s="75" t="s">
        <v>97</v>
      </c>
      <c r="C14" s="75"/>
      <c r="D14" s="139"/>
      <c r="E14" s="256"/>
      <c r="F14" s="256"/>
      <c r="G14" s="256"/>
      <c r="H14" s="256"/>
      <c r="I14" s="76"/>
      <c r="J14" s="77">
        <v>535</v>
      </c>
      <c r="K14" s="77">
        <v>494.6</v>
      </c>
      <c r="L14" s="76">
        <v>0</v>
      </c>
      <c r="M14" s="77">
        <v>22</v>
      </c>
      <c r="N14" s="78">
        <v>1763877.14</v>
      </c>
      <c r="O14" s="78">
        <v>0</v>
      </c>
      <c r="P14" s="78">
        <f>SUM(P13)</f>
        <v>1098506.04</v>
      </c>
      <c r="Q14" s="78">
        <f>SUM(Q13)</f>
        <v>0</v>
      </c>
      <c r="R14" s="78">
        <f>SUM(R13)</f>
        <v>22702.14</v>
      </c>
      <c r="S14" s="78">
        <f>SUM(S13)</f>
        <v>642668.96</v>
      </c>
      <c r="T14" s="78">
        <v>0</v>
      </c>
      <c r="U14" s="79"/>
      <c r="V14" s="79"/>
      <c r="W14" s="79"/>
      <c r="X14" s="210"/>
      <c r="Y14" s="210"/>
      <c r="Z14" s="210"/>
      <c r="AA14" s="210"/>
    </row>
    <row r="15" spans="1:41" ht="18.75" outlineLevel="1">
      <c r="A15" s="257"/>
      <c r="B15" s="64" t="s">
        <v>400</v>
      </c>
      <c r="C15" s="65"/>
      <c r="D15" s="138"/>
      <c r="E15" s="65"/>
      <c r="F15" s="65"/>
      <c r="G15" s="65"/>
      <c r="H15" s="65"/>
      <c r="I15" s="65"/>
      <c r="J15" s="65"/>
      <c r="K15" s="65"/>
      <c r="L15" s="65"/>
      <c r="M15" s="65"/>
      <c r="N15" s="66"/>
      <c r="O15" s="66"/>
      <c r="P15" s="66"/>
      <c r="Q15" s="66"/>
      <c r="R15" s="66"/>
      <c r="S15" s="66"/>
      <c r="T15" s="66"/>
      <c r="U15" s="65"/>
      <c r="V15" s="65"/>
      <c r="W15" s="67"/>
      <c r="X15" s="208"/>
      <c r="Y15" s="208"/>
      <c r="Z15" s="208"/>
      <c r="AA15" s="208"/>
      <c r="AO15" s="74">
        <v>7868116.52</v>
      </c>
    </row>
    <row r="16" spans="1:41" ht="18.75" outlineLevel="2">
      <c r="A16" s="5">
        <f>A13+1</f>
        <v>2</v>
      </c>
      <c r="B16" s="55">
        <v>1</v>
      </c>
      <c r="C16" s="68" t="s">
        <v>215</v>
      </c>
      <c r="D16" s="68" t="s">
        <v>368</v>
      </c>
      <c r="E16" s="55">
        <v>1963</v>
      </c>
      <c r="F16" s="55" t="s">
        <v>461</v>
      </c>
      <c r="G16" s="69" t="s">
        <v>35</v>
      </c>
      <c r="H16" s="70">
        <v>2</v>
      </c>
      <c r="I16" s="70">
        <v>2</v>
      </c>
      <c r="J16" s="71">
        <v>546.13</v>
      </c>
      <c r="K16" s="71">
        <v>501.05</v>
      </c>
      <c r="L16" s="70">
        <v>0</v>
      </c>
      <c r="M16" s="71">
        <v>36</v>
      </c>
      <c r="N16" s="72">
        <f>'Приложение №2'!E17</f>
        <v>923129.51</v>
      </c>
      <c r="O16" s="72">
        <v>0</v>
      </c>
      <c r="P16" s="72">
        <f>N16-R16-S16</f>
        <v>398378.45000000007</v>
      </c>
      <c r="Q16" s="72">
        <v>0</v>
      </c>
      <c r="R16" s="72">
        <v>22998.2</v>
      </c>
      <c r="S16" s="72">
        <v>501752.86</v>
      </c>
      <c r="T16" s="72">
        <v>0</v>
      </c>
      <c r="U16" s="72">
        <f aca="true" t="shared" si="0" ref="U16:U33">ROUND(N16/(K16+L16),2)</f>
        <v>1842.39</v>
      </c>
      <c r="V16" s="72">
        <v>1852.9</v>
      </c>
      <c r="W16" s="73" t="s">
        <v>460</v>
      </c>
      <c r="X16" s="209"/>
      <c r="Y16" s="209"/>
      <c r="Z16" s="209"/>
      <c r="AA16" s="209"/>
      <c r="AM16" s="74">
        <v>666090.4</v>
      </c>
      <c r="AN16" s="74">
        <f>AM16/$AM$34</f>
        <v>0.06377038989413071</v>
      </c>
      <c r="AO16" s="74">
        <f>ROUND(AN16*$AO$15,2)</f>
        <v>501752.86</v>
      </c>
    </row>
    <row r="17" spans="1:41" ht="18.75" outlineLevel="2">
      <c r="A17" s="10">
        <f>A16+1</f>
        <v>3</v>
      </c>
      <c r="B17" s="48">
        <v>2</v>
      </c>
      <c r="C17" s="258" t="s">
        <v>401</v>
      </c>
      <c r="D17" s="258" t="s">
        <v>247</v>
      </c>
      <c r="E17" s="48">
        <v>1962</v>
      </c>
      <c r="F17" s="48" t="s">
        <v>461</v>
      </c>
      <c r="G17" s="80" t="s">
        <v>35</v>
      </c>
      <c r="H17" s="81">
        <v>2</v>
      </c>
      <c r="I17" s="81">
        <v>3</v>
      </c>
      <c r="J17" s="82">
        <v>672.54</v>
      </c>
      <c r="K17" s="82">
        <v>590.68</v>
      </c>
      <c r="L17" s="70">
        <v>0</v>
      </c>
      <c r="M17" s="82">
        <v>15</v>
      </c>
      <c r="N17" s="72">
        <f>'Приложение №2'!E18</f>
        <v>1083951.73</v>
      </c>
      <c r="O17" s="83">
        <v>0</v>
      </c>
      <c r="P17" s="72">
        <f aca="true" t="shared" si="1" ref="P17:P33">N17-R17-S17</f>
        <v>592459.4299999999</v>
      </c>
      <c r="Q17" s="83">
        <v>0</v>
      </c>
      <c r="R17" s="83">
        <v>43808.03</v>
      </c>
      <c r="S17" s="72">
        <v>447684.27</v>
      </c>
      <c r="T17" s="83">
        <v>0</v>
      </c>
      <c r="U17" s="72">
        <f t="shared" si="0"/>
        <v>1835.09</v>
      </c>
      <c r="V17" s="83">
        <v>2133.77</v>
      </c>
      <c r="W17" s="84" t="s">
        <v>460</v>
      </c>
      <c r="X17" s="209"/>
      <c r="Y17" s="209"/>
      <c r="Z17" s="209"/>
      <c r="AA17" s="209"/>
      <c r="AM17" s="74">
        <v>594312.9</v>
      </c>
      <c r="AN17" s="74">
        <f aca="true" t="shared" si="2" ref="AN17:AN33">AM17/$AM$34</f>
        <v>0.05689853111846607</v>
      </c>
      <c r="AO17" s="74">
        <f>ROUND(AN17*$AO$15,2)</f>
        <v>447684.27</v>
      </c>
    </row>
    <row r="18" spans="1:41" ht="18.75" outlineLevel="2">
      <c r="A18" s="10">
        <f aca="true" t="shared" si="3" ref="A18:A33">A17+1</f>
        <v>4</v>
      </c>
      <c r="B18" s="48">
        <v>3</v>
      </c>
      <c r="C18" s="258" t="s">
        <v>401</v>
      </c>
      <c r="D18" s="258" t="s">
        <v>369</v>
      </c>
      <c r="E18" s="48">
        <v>1960</v>
      </c>
      <c r="F18" s="48">
        <v>2009</v>
      </c>
      <c r="G18" s="80" t="s">
        <v>35</v>
      </c>
      <c r="H18" s="81">
        <v>2</v>
      </c>
      <c r="I18" s="81">
        <v>2</v>
      </c>
      <c r="J18" s="82">
        <v>567.75</v>
      </c>
      <c r="K18" s="82">
        <v>523.56</v>
      </c>
      <c r="L18" s="70">
        <v>0</v>
      </c>
      <c r="M18" s="82">
        <v>25</v>
      </c>
      <c r="N18" s="72">
        <f>'Приложение №2'!E19</f>
        <v>964601.71</v>
      </c>
      <c r="O18" s="83">
        <v>0</v>
      </c>
      <c r="P18" s="72">
        <f t="shared" si="1"/>
        <v>413483.07999999996</v>
      </c>
      <c r="Q18" s="83">
        <v>0</v>
      </c>
      <c r="R18" s="83">
        <v>35085.99</v>
      </c>
      <c r="S18" s="72">
        <v>516032.64</v>
      </c>
      <c r="T18" s="83">
        <v>0</v>
      </c>
      <c r="U18" s="72">
        <f t="shared" si="0"/>
        <v>1842.39</v>
      </c>
      <c r="V18" s="83">
        <v>1425.3</v>
      </c>
      <c r="W18" s="84" t="s">
        <v>460</v>
      </c>
      <c r="X18" s="209"/>
      <c r="Y18" s="209"/>
      <c r="Z18" s="209"/>
      <c r="AA18" s="209"/>
      <c r="AM18" s="74">
        <v>685047.19</v>
      </c>
      <c r="AN18" s="74">
        <f t="shared" si="2"/>
        <v>0.06558528152061437</v>
      </c>
      <c r="AO18" s="74">
        <f aca="true" t="shared" si="4" ref="AO18:AO33">ROUND(AN18*$AO$15,2)</f>
        <v>516032.64</v>
      </c>
    </row>
    <row r="19" spans="1:41" ht="18.75" outlineLevel="2">
      <c r="A19" s="10">
        <f t="shared" si="3"/>
        <v>5</v>
      </c>
      <c r="B19" s="55">
        <v>4</v>
      </c>
      <c r="C19" s="258" t="s">
        <v>401</v>
      </c>
      <c r="D19" s="258" t="s">
        <v>370</v>
      </c>
      <c r="E19" s="48">
        <v>1961</v>
      </c>
      <c r="F19" s="48">
        <v>2009</v>
      </c>
      <c r="G19" s="80" t="s">
        <v>35</v>
      </c>
      <c r="H19" s="81">
        <v>2</v>
      </c>
      <c r="I19" s="81">
        <v>2</v>
      </c>
      <c r="J19" s="82">
        <v>563.8</v>
      </c>
      <c r="K19" s="82">
        <v>514.55</v>
      </c>
      <c r="L19" s="70">
        <v>0</v>
      </c>
      <c r="M19" s="82">
        <v>20</v>
      </c>
      <c r="N19" s="72">
        <f>'Приложение №2'!E20</f>
        <v>948001.77</v>
      </c>
      <c r="O19" s="83">
        <v>0</v>
      </c>
      <c r="P19" s="72">
        <f t="shared" si="1"/>
        <v>406633.7300000001</v>
      </c>
      <c r="Q19" s="83">
        <v>0</v>
      </c>
      <c r="R19" s="83">
        <v>33960.19</v>
      </c>
      <c r="S19" s="72">
        <v>507407.85</v>
      </c>
      <c r="T19" s="83">
        <v>0</v>
      </c>
      <c r="U19" s="72">
        <f t="shared" si="0"/>
        <v>1842.39</v>
      </c>
      <c r="V19" s="83">
        <v>1441.28</v>
      </c>
      <c r="W19" s="84" t="s">
        <v>460</v>
      </c>
      <c r="X19" s="209"/>
      <c r="Y19" s="209"/>
      <c r="Z19" s="209"/>
      <c r="AA19" s="209"/>
      <c r="AM19" s="74">
        <v>673597.55</v>
      </c>
      <c r="AN19" s="74">
        <f t="shared" si="2"/>
        <v>0.0644891119812434</v>
      </c>
      <c r="AO19" s="74">
        <f t="shared" si="4"/>
        <v>507407.85</v>
      </c>
    </row>
    <row r="20" spans="1:41" s="260" customFormat="1" ht="18.75" outlineLevel="2">
      <c r="A20" s="149">
        <f t="shared" si="3"/>
        <v>6</v>
      </c>
      <c r="B20" s="150">
        <v>5</v>
      </c>
      <c r="C20" s="259" t="s">
        <v>401</v>
      </c>
      <c r="D20" s="259" t="s">
        <v>248</v>
      </c>
      <c r="E20" s="150">
        <v>1959</v>
      </c>
      <c r="F20" s="150" t="s">
        <v>461</v>
      </c>
      <c r="G20" s="152" t="s">
        <v>35</v>
      </c>
      <c r="H20" s="153">
        <v>2</v>
      </c>
      <c r="I20" s="153">
        <v>2</v>
      </c>
      <c r="J20" s="154">
        <v>586.07</v>
      </c>
      <c r="K20" s="154">
        <v>525.43</v>
      </c>
      <c r="L20" s="155">
        <v>0</v>
      </c>
      <c r="M20" s="154">
        <v>27</v>
      </c>
      <c r="N20" s="156">
        <f>'Приложение №2'!E21</f>
        <v>968046.98</v>
      </c>
      <c r="O20" s="157">
        <v>0</v>
      </c>
      <c r="P20" s="72">
        <f t="shared" si="1"/>
        <v>746213.63</v>
      </c>
      <c r="Q20" s="157">
        <v>0</v>
      </c>
      <c r="R20" s="157">
        <v>38410.71</v>
      </c>
      <c r="S20" s="72">
        <v>183422.64</v>
      </c>
      <c r="T20" s="157">
        <v>0</v>
      </c>
      <c r="U20" s="156">
        <f t="shared" si="0"/>
        <v>1842.39</v>
      </c>
      <c r="V20" s="157">
        <v>3738.9</v>
      </c>
      <c r="W20" s="158" t="s">
        <v>460</v>
      </c>
      <c r="X20" s="211"/>
      <c r="Y20" s="211"/>
      <c r="Z20" s="211"/>
      <c r="AA20" s="211"/>
      <c r="AM20" s="260">
        <v>243498.48</v>
      </c>
      <c r="AN20" s="74">
        <f t="shared" si="2"/>
        <v>0.023312140526613487</v>
      </c>
      <c r="AO20" s="74">
        <f t="shared" si="4"/>
        <v>183422.64</v>
      </c>
    </row>
    <row r="21" spans="1:41" ht="18.75" outlineLevel="2">
      <c r="A21" s="10">
        <f t="shared" si="3"/>
        <v>7</v>
      </c>
      <c r="B21" s="48">
        <v>6</v>
      </c>
      <c r="C21" s="258" t="s">
        <v>401</v>
      </c>
      <c r="D21" s="258" t="s">
        <v>371</v>
      </c>
      <c r="E21" s="48">
        <v>1965</v>
      </c>
      <c r="F21" s="48" t="s">
        <v>461</v>
      </c>
      <c r="G21" s="80" t="s">
        <v>35</v>
      </c>
      <c r="H21" s="81">
        <v>2</v>
      </c>
      <c r="I21" s="81">
        <v>2</v>
      </c>
      <c r="J21" s="82">
        <v>596.48</v>
      </c>
      <c r="K21" s="82">
        <v>534.44</v>
      </c>
      <c r="L21" s="70">
        <v>0</v>
      </c>
      <c r="M21" s="82">
        <v>20</v>
      </c>
      <c r="N21" s="72">
        <f>'Приложение №2'!E22</f>
        <v>984646.91</v>
      </c>
      <c r="O21" s="83">
        <v>0</v>
      </c>
      <c r="P21" s="72">
        <f t="shared" si="1"/>
        <v>421060.12</v>
      </c>
      <c r="Q21" s="83">
        <v>0</v>
      </c>
      <c r="R21" s="83">
        <v>39173.36</v>
      </c>
      <c r="S21" s="72">
        <v>524413.43</v>
      </c>
      <c r="T21" s="83">
        <v>0</v>
      </c>
      <c r="U21" s="72">
        <f t="shared" si="0"/>
        <v>1842.39</v>
      </c>
      <c r="V21" s="83">
        <v>1333.71</v>
      </c>
      <c r="W21" s="84" t="s">
        <v>460</v>
      </c>
      <c r="X21" s="209"/>
      <c r="Y21" s="209"/>
      <c r="Z21" s="209"/>
      <c r="AA21" s="209"/>
      <c r="AM21" s="74">
        <v>696172.92</v>
      </c>
      <c r="AN21" s="74">
        <f t="shared" si="2"/>
        <v>0.06665044045393158</v>
      </c>
      <c r="AO21" s="74">
        <f t="shared" si="4"/>
        <v>524413.43</v>
      </c>
    </row>
    <row r="22" spans="1:41" s="260" customFormat="1" ht="18.75" outlineLevel="2">
      <c r="A22" s="149">
        <f t="shared" si="3"/>
        <v>8</v>
      </c>
      <c r="B22" s="159">
        <v>7</v>
      </c>
      <c r="C22" s="259" t="s">
        <v>401</v>
      </c>
      <c r="D22" s="259" t="s">
        <v>249</v>
      </c>
      <c r="E22" s="150">
        <v>1965</v>
      </c>
      <c r="F22" s="150" t="s">
        <v>461</v>
      </c>
      <c r="G22" s="152" t="s">
        <v>35</v>
      </c>
      <c r="H22" s="153">
        <v>2</v>
      </c>
      <c r="I22" s="153">
        <v>2</v>
      </c>
      <c r="J22" s="154">
        <v>555.7</v>
      </c>
      <c r="K22" s="154">
        <v>510.2</v>
      </c>
      <c r="L22" s="153">
        <v>0</v>
      </c>
      <c r="M22" s="154">
        <v>33</v>
      </c>
      <c r="N22" s="156">
        <f>'Приложение №2'!E23</f>
        <v>939987.38</v>
      </c>
      <c r="O22" s="157">
        <v>0</v>
      </c>
      <c r="P22" s="72">
        <f t="shared" si="1"/>
        <v>727842.82</v>
      </c>
      <c r="Q22" s="157">
        <v>0</v>
      </c>
      <c r="R22" s="157">
        <v>23418.18</v>
      </c>
      <c r="S22" s="156">
        <v>188726.38</v>
      </c>
      <c r="T22" s="157">
        <v>0</v>
      </c>
      <c r="U22" s="156">
        <f t="shared" si="0"/>
        <v>1842.39</v>
      </c>
      <c r="V22" s="157">
        <v>5184.07</v>
      </c>
      <c r="W22" s="158" t="s">
        <v>460</v>
      </c>
      <c r="X22" s="211"/>
      <c r="Y22" s="211"/>
      <c r="Z22" s="211"/>
      <c r="AA22" s="211"/>
      <c r="AM22" s="260">
        <v>250539.3349999999</v>
      </c>
      <c r="AN22" s="74">
        <f t="shared" si="2"/>
        <v>0.02398622030398009</v>
      </c>
      <c r="AO22" s="74">
        <f t="shared" si="4"/>
        <v>188726.38</v>
      </c>
    </row>
    <row r="23" spans="1:41" s="260" customFormat="1" ht="18.75" outlineLevel="2">
      <c r="A23" s="149">
        <f t="shared" si="3"/>
        <v>9</v>
      </c>
      <c r="B23" s="150">
        <v>8</v>
      </c>
      <c r="C23" s="259" t="s">
        <v>401</v>
      </c>
      <c r="D23" s="259" t="s">
        <v>250</v>
      </c>
      <c r="E23" s="150">
        <v>1965</v>
      </c>
      <c r="F23" s="150" t="s">
        <v>461</v>
      </c>
      <c r="G23" s="152" t="s">
        <v>35</v>
      </c>
      <c r="H23" s="153">
        <v>2</v>
      </c>
      <c r="I23" s="153">
        <v>2</v>
      </c>
      <c r="J23" s="154">
        <v>555.6</v>
      </c>
      <c r="K23" s="154">
        <v>512.4</v>
      </c>
      <c r="L23" s="153">
        <v>0</v>
      </c>
      <c r="M23" s="154">
        <v>26</v>
      </c>
      <c r="N23" s="156">
        <f>'Приложение №2'!E24</f>
        <v>927459.13</v>
      </c>
      <c r="O23" s="157">
        <v>0</v>
      </c>
      <c r="P23" s="72">
        <f t="shared" si="1"/>
        <v>718439.1799999999</v>
      </c>
      <c r="Q23" s="157">
        <v>0</v>
      </c>
      <c r="R23" s="157">
        <v>23106.06</v>
      </c>
      <c r="S23" s="156">
        <v>185913.89</v>
      </c>
      <c r="T23" s="157">
        <v>0</v>
      </c>
      <c r="U23" s="156">
        <f t="shared" si="0"/>
        <v>1810.03</v>
      </c>
      <c r="V23" s="157">
        <v>5093.01</v>
      </c>
      <c r="W23" s="158" t="s">
        <v>460</v>
      </c>
      <c r="X23" s="211"/>
      <c r="Y23" s="211"/>
      <c r="Z23" s="211"/>
      <c r="AA23" s="211"/>
      <c r="AM23" s="260">
        <v>246805.6850000001</v>
      </c>
      <c r="AN23" s="74">
        <f t="shared" si="2"/>
        <v>0.023628766846869452</v>
      </c>
      <c r="AO23" s="74">
        <f t="shared" si="4"/>
        <v>185913.89</v>
      </c>
    </row>
    <row r="24" spans="1:41" s="260" customFormat="1" ht="18.75" outlineLevel="2">
      <c r="A24" s="149">
        <f t="shared" si="3"/>
        <v>10</v>
      </c>
      <c r="B24" s="150">
        <v>9</v>
      </c>
      <c r="C24" s="259" t="s">
        <v>401</v>
      </c>
      <c r="D24" s="259" t="s">
        <v>251</v>
      </c>
      <c r="E24" s="150">
        <v>1965</v>
      </c>
      <c r="F24" s="150" t="s">
        <v>461</v>
      </c>
      <c r="G24" s="152" t="s">
        <v>35</v>
      </c>
      <c r="H24" s="153">
        <v>2</v>
      </c>
      <c r="I24" s="153">
        <v>2</v>
      </c>
      <c r="J24" s="154">
        <v>548.9</v>
      </c>
      <c r="K24" s="154">
        <v>506.7</v>
      </c>
      <c r="L24" s="153">
        <v>0</v>
      </c>
      <c r="M24" s="154">
        <v>31</v>
      </c>
      <c r="N24" s="156">
        <f>'Приложение №2'!E25</f>
        <v>926537.93</v>
      </c>
      <c r="O24" s="157">
        <v>0</v>
      </c>
      <c r="P24" s="72">
        <f t="shared" si="1"/>
        <v>717744.16</v>
      </c>
      <c r="Q24" s="157">
        <v>0</v>
      </c>
      <c r="R24" s="157">
        <v>23083.11</v>
      </c>
      <c r="S24" s="156">
        <v>185710.66</v>
      </c>
      <c r="T24" s="157">
        <v>0</v>
      </c>
      <c r="U24" s="156">
        <f t="shared" si="0"/>
        <v>1828.57</v>
      </c>
      <c r="V24" s="157">
        <v>5145.19</v>
      </c>
      <c r="W24" s="158" t="s">
        <v>460</v>
      </c>
      <c r="X24" s="211"/>
      <c r="Y24" s="211"/>
      <c r="Z24" s="211"/>
      <c r="AA24" s="211"/>
      <c r="AM24" s="260">
        <v>246535.88500000013</v>
      </c>
      <c r="AN24" s="74">
        <f t="shared" si="2"/>
        <v>0.0236029366424506</v>
      </c>
      <c r="AO24" s="74">
        <f t="shared" si="4"/>
        <v>185710.66</v>
      </c>
    </row>
    <row r="25" spans="1:41" ht="18.75" outlineLevel="2">
      <c r="A25" s="10">
        <f t="shared" si="3"/>
        <v>11</v>
      </c>
      <c r="B25" s="55">
        <v>10</v>
      </c>
      <c r="C25" s="258" t="s">
        <v>401</v>
      </c>
      <c r="D25" s="258" t="s">
        <v>363</v>
      </c>
      <c r="E25" s="48">
        <v>1965</v>
      </c>
      <c r="F25" s="48">
        <v>2009</v>
      </c>
      <c r="G25" s="80" t="s">
        <v>35</v>
      </c>
      <c r="H25" s="81">
        <v>2</v>
      </c>
      <c r="I25" s="81">
        <v>2</v>
      </c>
      <c r="J25" s="82">
        <v>548.6</v>
      </c>
      <c r="K25" s="82">
        <v>506.7</v>
      </c>
      <c r="L25" s="81">
        <v>0</v>
      </c>
      <c r="M25" s="82">
        <v>24</v>
      </c>
      <c r="N25" s="72">
        <f>'Приложение №2'!E26</f>
        <v>931143.91</v>
      </c>
      <c r="O25" s="83">
        <v>0</v>
      </c>
      <c r="P25" s="72">
        <f t="shared" si="1"/>
        <v>401579.88000000006</v>
      </c>
      <c r="Q25" s="83">
        <v>0</v>
      </c>
      <c r="R25" s="83">
        <v>23197.86</v>
      </c>
      <c r="S25" s="72">
        <v>506366.17</v>
      </c>
      <c r="T25" s="83">
        <v>0</v>
      </c>
      <c r="U25" s="72">
        <f t="shared" si="0"/>
        <v>1837.66</v>
      </c>
      <c r="V25" s="83">
        <v>1848.15</v>
      </c>
      <c r="W25" s="84" t="s">
        <v>460</v>
      </c>
      <c r="X25" s="209"/>
      <c r="Y25" s="209"/>
      <c r="Z25" s="209"/>
      <c r="AA25" s="209"/>
      <c r="AM25" s="74">
        <v>672214.7</v>
      </c>
      <c r="AN25" s="74">
        <f t="shared" si="2"/>
        <v>0.06435672021630412</v>
      </c>
      <c r="AO25" s="74">
        <f t="shared" si="4"/>
        <v>506366.17</v>
      </c>
    </row>
    <row r="26" spans="1:41" ht="18.75" outlineLevel="2">
      <c r="A26" s="10">
        <f t="shared" si="3"/>
        <v>12</v>
      </c>
      <c r="B26" s="48">
        <v>11</v>
      </c>
      <c r="C26" s="258" t="s">
        <v>401</v>
      </c>
      <c r="D26" s="258" t="s">
        <v>364</v>
      </c>
      <c r="E26" s="48">
        <v>1962</v>
      </c>
      <c r="F26" s="48" t="s">
        <v>461</v>
      </c>
      <c r="G26" s="80" t="s">
        <v>35</v>
      </c>
      <c r="H26" s="81">
        <v>2</v>
      </c>
      <c r="I26" s="81">
        <v>3</v>
      </c>
      <c r="J26" s="82">
        <v>604.95</v>
      </c>
      <c r="K26" s="82">
        <v>542.55</v>
      </c>
      <c r="L26" s="81">
        <v>0</v>
      </c>
      <c r="M26" s="82">
        <v>27</v>
      </c>
      <c r="N26" s="72">
        <f>'Приложение №2'!E27</f>
        <v>2803697.66</v>
      </c>
      <c r="O26" s="83">
        <v>0</v>
      </c>
      <c r="P26" s="72">
        <f t="shared" si="1"/>
        <v>1220554.7700000003</v>
      </c>
      <c r="Q26" s="83">
        <v>0</v>
      </c>
      <c r="R26" s="83">
        <v>24903.05</v>
      </c>
      <c r="S26" s="72">
        <v>1558239.84</v>
      </c>
      <c r="T26" s="83">
        <v>0</v>
      </c>
      <c r="U26" s="72">
        <f t="shared" si="0"/>
        <v>5167.63</v>
      </c>
      <c r="V26" s="83">
        <v>4699.06</v>
      </c>
      <c r="W26" s="84" t="s">
        <v>460</v>
      </c>
      <c r="X26" s="209"/>
      <c r="Y26" s="209"/>
      <c r="Z26" s="209"/>
      <c r="AA26" s="209"/>
      <c r="AM26" s="74">
        <v>2068605.25</v>
      </c>
      <c r="AN26" s="74">
        <f t="shared" si="2"/>
        <v>0.19804483494964906</v>
      </c>
      <c r="AO26" s="74">
        <f t="shared" si="4"/>
        <v>1558239.84</v>
      </c>
    </row>
    <row r="27" spans="1:41" ht="18.75" outlineLevel="2">
      <c r="A27" s="10">
        <f t="shared" si="3"/>
        <v>13</v>
      </c>
      <c r="B27" s="48">
        <v>12</v>
      </c>
      <c r="C27" s="258" t="s">
        <v>401</v>
      </c>
      <c r="D27" s="258" t="s">
        <v>252</v>
      </c>
      <c r="E27" s="48">
        <v>1965</v>
      </c>
      <c r="F27" s="48" t="s">
        <v>461</v>
      </c>
      <c r="G27" s="80" t="s">
        <v>35</v>
      </c>
      <c r="H27" s="81">
        <v>2</v>
      </c>
      <c r="I27" s="81">
        <v>2</v>
      </c>
      <c r="J27" s="82">
        <v>552.8</v>
      </c>
      <c r="K27" s="82">
        <v>509.6</v>
      </c>
      <c r="L27" s="81">
        <v>0</v>
      </c>
      <c r="M27" s="82">
        <v>23</v>
      </c>
      <c r="N27" s="72">
        <f>'Приложение №2'!E28</f>
        <v>922668.91</v>
      </c>
      <c r="O27" s="83">
        <v>0</v>
      </c>
      <c r="P27" s="72">
        <f t="shared" si="1"/>
        <v>508013.12000000005</v>
      </c>
      <c r="Q27" s="83">
        <v>0</v>
      </c>
      <c r="R27" s="83">
        <v>22986.72</v>
      </c>
      <c r="S27" s="72">
        <v>391669.07</v>
      </c>
      <c r="T27" s="83">
        <v>0</v>
      </c>
      <c r="U27" s="72">
        <f t="shared" si="0"/>
        <v>1810.57</v>
      </c>
      <c r="V27" s="83">
        <v>2956.2</v>
      </c>
      <c r="W27" s="84" t="s">
        <v>460</v>
      </c>
      <c r="X27" s="209"/>
      <c r="Y27" s="209"/>
      <c r="Z27" s="209"/>
      <c r="AA27" s="209"/>
      <c r="AM27" s="74">
        <v>519951.22</v>
      </c>
      <c r="AN27" s="74">
        <f t="shared" si="2"/>
        <v>0.049779267236592706</v>
      </c>
      <c r="AO27" s="74">
        <f t="shared" si="4"/>
        <v>391669.07</v>
      </c>
    </row>
    <row r="28" spans="1:41" ht="18.75" outlineLevel="2">
      <c r="A28" s="10">
        <f t="shared" si="3"/>
        <v>14</v>
      </c>
      <c r="B28" s="55">
        <v>13</v>
      </c>
      <c r="C28" s="258" t="s">
        <v>401</v>
      </c>
      <c r="D28" s="258" t="s">
        <v>253</v>
      </c>
      <c r="E28" s="48">
        <v>1965</v>
      </c>
      <c r="F28" s="48" t="s">
        <v>461</v>
      </c>
      <c r="G28" s="80" t="s">
        <v>35</v>
      </c>
      <c r="H28" s="81">
        <v>2</v>
      </c>
      <c r="I28" s="81">
        <v>2</v>
      </c>
      <c r="J28" s="82">
        <v>547.8</v>
      </c>
      <c r="K28" s="82">
        <v>505.4</v>
      </c>
      <c r="L28" s="81">
        <v>0</v>
      </c>
      <c r="M28" s="82">
        <v>23</v>
      </c>
      <c r="N28" s="72">
        <f>'Приложение №2'!E29</f>
        <v>931143.91</v>
      </c>
      <c r="O28" s="83">
        <v>0</v>
      </c>
      <c r="P28" s="72">
        <f t="shared" si="1"/>
        <v>512613.67000000004</v>
      </c>
      <c r="Q28" s="83">
        <v>0</v>
      </c>
      <c r="R28" s="83">
        <v>23197.86</v>
      </c>
      <c r="S28" s="72">
        <v>395332.38</v>
      </c>
      <c r="T28" s="83">
        <v>0</v>
      </c>
      <c r="U28" s="72">
        <f t="shared" si="0"/>
        <v>1842.39</v>
      </c>
      <c r="V28" s="83">
        <v>3008.15</v>
      </c>
      <c r="W28" s="84" t="s">
        <v>460</v>
      </c>
      <c r="X28" s="209"/>
      <c r="Y28" s="209"/>
      <c r="Z28" s="209"/>
      <c r="AA28" s="209"/>
      <c r="AM28" s="74">
        <v>524814.36</v>
      </c>
      <c r="AN28" s="74">
        <f t="shared" si="2"/>
        <v>0.05024485619255085</v>
      </c>
      <c r="AO28" s="74">
        <f t="shared" si="4"/>
        <v>395332.38</v>
      </c>
    </row>
    <row r="29" spans="1:41" ht="18.75" outlineLevel="2">
      <c r="A29" s="10">
        <f t="shared" si="3"/>
        <v>15</v>
      </c>
      <c r="B29" s="48">
        <v>14</v>
      </c>
      <c r="C29" s="258" t="s">
        <v>401</v>
      </c>
      <c r="D29" s="258" t="s">
        <v>254</v>
      </c>
      <c r="E29" s="48">
        <v>1965</v>
      </c>
      <c r="F29" s="48" t="s">
        <v>461</v>
      </c>
      <c r="G29" s="80" t="s">
        <v>35</v>
      </c>
      <c r="H29" s="81">
        <v>2</v>
      </c>
      <c r="I29" s="81">
        <v>2</v>
      </c>
      <c r="J29" s="82">
        <v>548.8</v>
      </c>
      <c r="K29" s="82">
        <v>505.6</v>
      </c>
      <c r="L29" s="81">
        <v>0</v>
      </c>
      <c r="M29" s="82">
        <v>28</v>
      </c>
      <c r="N29" s="72">
        <f>'Приложение №2'!E30</f>
        <v>931143.91</v>
      </c>
      <c r="O29" s="83">
        <v>0</v>
      </c>
      <c r="P29" s="72">
        <f t="shared" si="1"/>
        <v>514281.77</v>
      </c>
      <c r="Q29" s="83">
        <v>0</v>
      </c>
      <c r="R29" s="83">
        <v>23197.86</v>
      </c>
      <c r="S29" s="72">
        <v>393664.28</v>
      </c>
      <c r="T29" s="83">
        <v>0</v>
      </c>
      <c r="U29" s="72">
        <f t="shared" si="0"/>
        <v>1841.66</v>
      </c>
      <c r="V29" s="83">
        <v>3006.96</v>
      </c>
      <c r="W29" s="84" t="s">
        <v>460</v>
      </c>
      <c r="X29" s="209"/>
      <c r="Y29" s="209"/>
      <c r="Z29" s="209"/>
      <c r="AA29" s="209"/>
      <c r="AM29" s="74">
        <v>522599.91</v>
      </c>
      <c r="AN29" s="74">
        <f t="shared" si="2"/>
        <v>0.050032848423183424</v>
      </c>
      <c r="AO29" s="74">
        <f t="shared" si="4"/>
        <v>393664.28</v>
      </c>
    </row>
    <row r="30" spans="1:41" ht="18.75" outlineLevel="2">
      <c r="A30" s="10">
        <f t="shared" si="3"/>
        <v>16</v>
      </c>
      <c r="B30" s="48">
        <v>15</v>
      </c>
      <c r="C30" s="258" t="s">
        <v>401</v>
      </c>
      <c r="D30" s="258" t="s">
        <v>255</v>
      </c>
      <c r="E30" s="48">
        <v>1965</v>
      </c>
      <c r="F30" s="48" t="s">
        <v>461</v>
      </c>
      <c r="G30" s="80" t="s">
        <v>35</v>
      </c>
      <c r="H30" s="81">
        <v>2</v>
      </c>
      <c r="I30" s="81">
        <v>2</v>
      </c>
      <c r="J30" s="82">
        <v>550.8</v>
      </c>
      <c r="K30" s="82">
        <v>511.1</v>
      </c>
      <c r="L30" s="81">
        <v>0</v>
      </c>
      <c r="M30" s="82">
        <v>28</v>
      </c>
      <c r="N30" s="72">
        <f>'Приложение №2'!E31</f>
        <v>937223.79</v>
      </c>
      <c r="O30" s="83">
        <v>0</v>
      </c>
      <c r="P30" s="72">
        <f t="shared" si="1"/>
        <v>516009.4900000001</v>
      </c>
      <c r="Q30" s="83">
        <v>0</v>
      </c>
      <c r="R30" s="83">
        <v>23349.33</v>
      </c>
      <c r="S30" s="72">
        <v>397864.97</v>
      </c>
      <c r="T30" s="83">
        <v>0</v>
      </c>
      <c r="U30" s="72">
        <f t="shared" si="0"/>
        <v>1833.74</v>
      </c>
      <c r="V30" s="83">
        <v>2994.02</v>
      </c>
      <c r="W30" s="84" t="s">
        <v>460</v>
      </c>
      <c r="X30" s="209"/>
      <c r="Y30" s="209"/>
      <c r="Z30" s="209"/>
      <c r="AA30" s="209"/>
      <c r="AM30" s="74">
        <v>528176.44</v>
      </c>
      <c r="AN30" s="74">
        <f t="shared" si="2"/>
        <v>0.050566736154272644</v>
      </c>
      <c r="AO30" s="74">
        <f t="shared" si="4"/>
        <v>397864.97</v>
      </c>
    </row>
    <row r="31" spans="1:41" ht="18.75" outlineLevel="2">
      <c r="A31" s="10">
        <f t="shared" si="3"/>
        <v>17</v>
      </c>
      <c r="B31" s="55">
        <v>16</v>
      </c>
      <c r="C31" s="258" t="s">
        <v>401</v>
      </c>
      <c r="D31" s="258" t="s">
        <v>256</v>
      </c>
      <c r="E31" s="48">
        <v>1965</v>
      </c>
      <c r="F31" s="48" t="s">
        <v>461</v>
      </c>
      <c r="G31" s="80" t="s">
        <v>35</v>
      </c>
      <c r="H31" s="81">
        <v>2</v>
      </c>
      <c r="I31" s="81">
        <v>2</v>
      </c>
      <c r="J31" s="82">
        <v>555</v>
      </c>
      <c r="K31" s="82">
        <v>511.8</v>
      </c>
      <c r="L31" s="81">
        <v>0</v>
      </c>
      <c r="M31" s="82">
        <v>26</v>
      </c>
      <c r="N31" s="72">
        <f>'Приложение №2'!E32</f>
        <v>942935.2</v>
      </c>
      <c r="O31" s="83">
        <v>0</v>
      </c>
      <c r="P31" s="72">
        <f t="shared" si="1"/>
        <v>519075.70999999996</v>
      </c>
      <c r="Q31" s="83">
        <v>0</v>
      </c>
      <c r="R31" s="83">
        <v>23491.62</v>
      </c>
      <c r="S31" s="72">
        <v>400367.87</v>
      </c>
      <c r="T31" s="83">
        <v>0</v>
      </c>
      <c r="U31" s="72">
        <f t="shared" si="0"/>
        <v>1842.39</v>
      </c>
      <c r="V31" s="83">
        <v>3008.15</v>
      </c>
      <c r="W31" s="84" t="s">
        <v>460</v>
      </c>
      <c r="X31" s="209"/>
      <c r="Y31" s="209"/>
      <c r="Z31" s="209"/>
      <c r="AA31" s="209"/>
      <c r="AM31" s="74">
        <v>531499.11</v>
      </c>
      <c r="AN31" s="74">
        <f t="shared" si="2"/>
        <v>0.05088484306797315</v>
      </c>
      <c r="AO31" s="74">
        <f t="shared" si="4"/>
        <v>400367.87</v>
      </c>
    </row>
    <row r="32" spans="1:41" ht="18.75" outlineLevel="2">
      <c r="A32" s="10">
        <f t="shared" si="3"/>
        <v>18</v>
      </c>
      <c r="B32" s="48">
        <v>17</v>
      </c>
      <c r="C32" s="258" t="s">
        <v>401</v>
      </c>
      <c r="D32" s="258" t="s">
        <v>257</v>
      </c>
      <c r="E32" s="48">
        <v>1965</v>
      </c>
      <c r="F32" s="48" t="s">
        <v>461</v>
      </c>
      <c r="G32" s="80" t="s">
        <v>35</v>
      </c>
      <c r="H32" s="81">
        <v>2</v>
      </c>
      <c r="I32" s="81">
        <v>2</v>
      </c>
      <c r="J32" s="82">
        <v>548.8</v>
      </c>
      <c r="K32" s="82">
        <v>505.6</v>
      </c>
      <c r="L32" s="81">
        <v>0</v>
      </c>
      <c r="M32" s="82">
        <v>24</v>
      </c>
      <c r="N32" s="72">
        <f>'Приложение №2'!E33</f>
        <v>930038.47</v>
      </c>
      <c r="O32" s="83">
        <v>0</v>
      </c>
      <c r="P32" s="72">
        <f t="shared" si="1"/>
        <v>511804.54000000004</v>
      </c>
      <c r="Q32" s="83">
        <v>0</v>
      </c>
      <c r="R32" s="83">
        <v>23170.32</v>
      </c>
      <c r="S32" s="72">
        <v>395063.61</v>
      </c>
      <c r="T32" s="83">
        <v>0</v>
      </c>
      <c r="U32" s="72">
        <f t="shared" si="0"/>
        <v>1839.47</v>
      </c>
      <c r="V32" s="83">
        <v>3003.39</v>
      </c>
      <c r="W32" s="84" t="s">
        <v>460</v>
      </c>
      <c r="X32" s="209"/>
      <c r="Y32" s="209"/>
      <c r="Z32" s="209"/>
      <c r="AA32" s="209"/>
      <c r="AM32" s="74">
        <v>524457.55</v>
      </c>
      <c r="AN32" s="74">
        <f t="shared" si="2"/>
        <v>0.05021069579507609</v>
      </c>
      <c r="AO32" s="74">
        <f t="shared" si="4"/>
        <v>395063.61</v>
      </c>
    </row>
    <row r="33" spans="1:41" s="260" customFormat="1" ht="18.75" outlineLevel="2">
      <c r="A33" s="149">
        <f t="shared" si="3"/>
        <v>19</v>
      </c>
      <c r="B33" s="150">
        <v>18</v>
      </c>
      <c r="C33" s="259" t="s">
        <v>401</v>
      </c>
      <c r="D33" s="259" t="s">
        <v>258</v>
      </c>
      <c r="E33" s="150">
        <v>1971</v>
      </c>
      <c r="F33" s="150" t="s">
        <v>461</v>
      </c>
      <c r="G33" s="152" t="s">
        <v>35</v>
      </c>
      <c r="H33" s="153">
        <v>2</v>
      </c>
      <c r="I33" s="153">
        <v>2</v>
      </c>
      <c r="J33" s="154">
        <v>599.2</v>
      </c>
      <c r="K33" s="154">
        <v>529.8</v>
      </c>
      <c r="L33" s="153">
        <v>0</v>
      </c>
      <c r="M33" s="154">
        <v>21</v>
      </c>
      <c r="N33" s="156">
        <f>'Приложение №2'!E34</f>
        <v>976098.22</v>
      </c>
      <c r="O33" s="157">
        <v>0</v>
      </c>
      <c r="P33" s="72">
        <f t="shared" si="1"/>
        <v>749086.97</v>
      </c>
      <c r="Q33" s="157">
        <v>0</v>
      </c>
      <c r="R33" s="157">
        <v>38527.54</v>
      </c>
      <c r="S33" s="156">
        <v>188483.71</v>
      </c>
      <c r="T33" s="157">
        <v>0</v>
      </c>
      <c r="U33" s="156">
        <f t="shared" si="0"/>
        <v>1842.39</v>
      </c>
      <c r="V33" s="157">
        <v>3753.62</v>
      </c>
      <c r="W33" s="158" t="s">
        <v>460</v>
      </c>
      <c r="X33" s="211"/>
      <c r="Y33" s="211"/>
      <c r="Z33" s="211"/>
      <c r="AA33" s="211"/>
      <c r="AM33" s="260">
        <v>250217.18999999997</v>
      </c>
      <c r="AN33" s="74">
        <f t="shared" si="2"/>
        <v>0.02395537867609829</v>
      </c>
      <c r="AO33" s="74">
        <f t="shared" si="4"/>
        <v>188483.71</v>
      </c>
    </row>
    <row r="34" spans="1:39" ht="18.75" outlineLevel="1">
      <c r="A34" s="255"/>
      <c r="B34" s="75" t="s">
        <v>97</v>
      </c>
      <c r="C34" s="75"/>
      <c r="D34" s="139"/>
      <c r="E34" s="256"/>
      <c r="F34" s="256"/>
      <c r="G34" s="256"/>
      <c r="H34" s="256"/>
      <c r="I34" s="76"/>
      <c r="J34" s="78">
        <v>10249.72</v>
      </c>
      <c r="K34" s="78">
        <v>9347.16</v>
      </c>
      <c r="L34" s="78">
        <v>0</v>
      </c>
      <c r="M34" s="77">
        <v>457</v>
      </c>
      <c r="N34" s="78">
        <f aca="true" t="shared" si="5" ref="N34:S34">SUM(N16:N33)</f>
        <v>18972457.029999997</v>
      </c>
      <c r="O34" s="78">
        <f t="shared" si="5"/>
        <v>0</v>
      </c>
      <c r="P34" s="78">
        <f t="shared" si="5"/>
        <v>10595274.520000001</v>
      </c>
      <c r="Q34" s="78">
        <f t="shared" si="5"/>
        <v>0</v>
      </c>
      <c r="R34" s="78">
        <f t="shared" si="5"/>
        <v>509065.98999999993</v>
      </c>
      <c r="S34" s="78">
        <f t="shared" si="5"/>
        <v>7868116.520000001</v>
      </c>
      <c r="T34" s="78">
        <v>0</v>
      </c>
      <c r="U34" s="79"/>
      <c r="V34" s="79"/>
      <c r="W34" s="79"/>
      <c r="X34" s="210"/>
      <c r="Y34" s="210"/>
      <c r="Z34" s="210"/>
      <c r="AA34" s="210"/>
      <c r="AM34" s="74">
        <v>10445136.075</v>
      </c>
    </row>
    <row r="35" spans="1:41" ht="18.75" outlineLevel="1">
      <c r="A35" s="257"/>
      <c r="B35" s="64" t="s">
        <v>402</v>
      </c>
      <c r="C35" s="65"/>
      <c r="D35" s="138"/>
      <c r="E35" s="65"/>
      <c r="F35" s="65"/>
      <c r="G35" s="65"/>
      <c r="H35" s="65"/>
      <c r="I35" s="65"/>
      <c r="J35" s="65"/>
      <c r="K35" s="65"/>
      <c r="L35" s="65"/>
      <c r="M35" s="65"/>
      <c r="N35" s="66"/>
      <c r="O35" s="66"/>
      <c r="P35" s="66"/>
      <c r="Q35" s="66"/>
      <c r="R35" s="66"/>
      <c r="S35" s="66"/>
      <c r="T35" s="66"/>
      <c r="U35" s="65"/>
      <c r="V35" s="65"/>
      <c r="W35" s="67"/>
      <c r="X35" s="208"/>
      <c r="Y35" s="208"/>
      <c r="Z35" s="208"/>
      <c r="AA35" s="208"/>
      <c r="AO35" s="74">
        <v>1854287.01</v>
      </c>
    </row>
    <row r="36" spans="1:41" ht="18.75" outlineLevel="2">
      <c r="A36" s="5">
        <f>A33+1</f>
        <v>20</v>
      </c>
      <c r="B36" s="55">
        <v>1</v>
      </c>
      <c r="C36" s="68" t="s">
        <v>403</v>
      </c>
      <c r="D36" s="68" t="s">
        <v>404</v>
      </c>
      <c r="E36" s="55">
        <v>1965</v>
      </c>
      <c r="F36" s="55" t="s">
        <v>461</v>
      </c>
      <c r="G36" s="69" t="s">
        <v>38</v>
      </c>
      <c r="H36" s="70">
        <v>3</v>
      </c>
      <c r="I36" s="70">
        <v>2</v>
      </c>
      <c r="J36" s="72">
        <v>1057.43</v>
      </c>
      <c r="K36" s="71">
        <v>967.9</v>
      </c>
      <c r="L36" s="71">
        <v>35.13</v>
      </c>
      <c r="M36" s="71">
        <v>42</v>
      </c>
      <c r="N36" s="72">
        <v>6014679.42</v>
      </c>
      <c r="O36" s="72">
        <v>0</v>
      </c>
      <c r="P36" s="72">
        <f>N36-R36-S36</f>
        <v>4515159.47</v>
      </c>
      <c r="Q36" s="72">
        <v>0</v>
      </c>
      <c r="R36" s="72">
        <v>56238.45</v>
      </c>
      <c r="S36" s="72">
        <v>1443281.5</v>
      </c>
      <c r="T36" s="72">
        <v>0</v>
      </c>
      <c r="U36" s="72">
        <f>ROUND(N36/(K36+L36),2)</f>
        <v>5996.51</v>
      </c>
      <c r="V36" s="72">
        <v>6014.71</v>
      </c>
      <c r="W36" s="73" t="s">
        <v>460</v>
      </c>
      <c r="X36" s="209"/>
      <c r="Y36" s="209"/>
      <c r="Z36" s="209"/>
      <c r="AA36" s="209"/>
      <c r="AM36" s="74">
        <v>4629677.16</v>
      </c>
      <c r="AN36" s="74">
        <f>AM36/$AM$41</f>
        <v>0.778348490656524</v>
      </c>
      <c r="AO36" s="74">
        <f>ROUND(AN36*$AO$35,2)</f>
        <v>1443281.5</v>
      </c>
    </row>
    <row r="37" spans="1:41" ht="18.75" outlineLevel="2">
      <c r="A37" s="5">
        <f>A36+1</f>
        <v>21</v>
      </c>
      <c r="B37" s="48">
        <v>2</v>
      </c>
      <c r="C37" s="258" t="s">
        <v>403</v>
      </c>
      <c r="D37" s="258" t="s">
        <v>114</v>
      </c>
      <c r="E37" s="48">
        <v>1970</v>
      </c>
      <c r="F37" s="48" t="s">
        <v>461</v>
      </c>
      <c r="G37" s="80" t="s">
        <v>38</v>
      </c>
      <c r="H37" s="81">
        <v>3</v>
      </c>
      <c r="I37" s="81">
        <v>2</v>
      </c>
      <c r="J37" s="83">
        <v>1053.45</v>
      </c>
      <c r="K37" s="82">
        <v>981.65</v>
      </c>
      <c r="L37" s="81">
        <v>0</v>
      </c>
      <c r="M37" s="82">
        <v>31</v>
      </c>
      <c r="N37" s="72">
        <v>615239.32</v>
      </c>
      <c r="O37" s="83">
        <v>0</v>
      </c>
      <c r="P37" s="72">
        <f>N37-R37-S37</f>
        <v>474238.79999999993</v>
      </c>
      <c r="Q37" s="83">
        <v>0</v>
      </c>
      <c r="R37" s="83">
        <v>52567.36</v>
      </c>
      <c r="S37" s="72">
        <v>88433.16</v>
      </c>
      <c r="T37" s="83">
        <v>0</v>
      </c>
      <c r="U37" s="72">
        <f>ROUND(N37/(K37+L37),2)</f>
        <v>626.74</v>
      </c>
      <c r="V37" s="82">
        <v>628.65</v>
      </c>
      <c r="W37" s="84" t="s">
        <v>460</v>
      </c>
      <c r="X37" s="209"/>
      <c r="Y37" s="209"/>
      <c r="Z37" s="209"/>
      <c r="AA37" s="209"/>
      <c r="AM37" s="74">
        <v>283670.92</v>
      </c>
      <c r="AN37" s="74">
        <f>AM37/$AM$41</f>
        <v>0.04769119417932536</v>
      </c>
      <c r="AO37" s="74">
        <f>ROUND(AN37*$AO$35,2)</f>
        <v>88433.16</v>
      </c>
    </row>
    <row r="38" spans="1:41" ht="18.75" outlineLevel="2">
      <c r="A38" s="5">
        <f>A37+1</f>
        <v>22</v>
      </c>
      <c r="B38" s="48">
        <v>3</v>
      </c>
      <c r="C38" s="258" t="s">
        <v>403</v>
      </c>
      <c r="D38" s="258" t="s">
        <v>405</v>
      </c>
      <c r="E38" s="48">
        <v>1964</v>
      </c>
      <c r="F38" s="48" t="s">
        <v>461</v>
      </c>
      <c r="G38" s="80" t="s">
        <v>38</v>
      </c>
      <c r="H38" s="81">
        <v>3</v>
      </c>
      <c r="I38" s="81">
        <v>2</v>
      </c>
      <c r="J38" s="83">
        <v>1049.44</v>
      </c>
      <c r="K38" s="82">
        <v>966.04</v>
      </c>
      <c r="L38" s="82">
        <v>269.3</v>
      </c>
      <c r="M38" s="82">
        <v>38</v>
      </c>
      <c r="N38" s="72">
        <v>455702.65</v>
      </c>
      <c r="O38" s="83">
        <v>0</v>
      </c>
      <c r="P38" s="72">
        <f>N38-R38-S38</f>
        <v>288050.75</v>
      </c>
      <c r="Q38" s="83">
        <v>0</v>
      </c>
      <c r="R38" s="83">
        <v>58301.57</v>
      </c>
      <c r="S38" s="72">
        <v>109350.33</v>
      </c>
      <c r="T38" s="83">
        <v>0</v>
      </c>
      <c r="U38" s="72">
        <f>ROUND(N38/(K38+L38),2)</f>
        <v>368.89</v>
      </c>
      <c r="V38" s="82">
        <v>370.01</v>
      </c>
      <c r="W38" s="84" t="s">
        <v>460</v>
      </c>
      <c r="X38" s="209"/>
      <c r="Y38" s="209"/>
      <c r="Z38" s="209"/>
      <c r="AA38" s="209"/>
      <c r="AM38" s="74">
        <v>350767.84</v>
      </c>
      <c r="AN38" s="74">
        <f>AM38/$AM$41</f>
        <v>0.0589716322325268</v>
      </c>
      <c r="AO38" s="74">
        <f>ROUND(AN38*$AO$35,2)</f>
        <v>109350.33</v>
      </c>
    </row>
    <row r="39" spans="1:41" ht="18.75" outlineLevel="2">
      <c r="A39" s="5">
        <f>A38+1</f>
        <v>23</v>
      </c>
      <c r="B39" s="48">
        <v>4</v>
      </c>
      <c r="C39" s="258" t="s">
        <v>403</v>
      </c>
      <c r="D39" s="258" t="s">
        <v>406</v>
      </c>
      <c r="E39" s="48">
        <v>1965</v>
      </c>
      <c r="F39" s="48" t="s">
        <v>461</v>
      </c>
      <c r="G39" s="80" t="s">
        <v>38</v>
      </c>
      <c r="H39" s="81">
        <v>3</v>
      </c>
      <c r="I39" s="81">
        <v>2</v>
      </c>
      <c r="J39" s="83">
        <v>1034.1</v>
      </c>
      <c r="K39" s="82">
        <v>958.8</v>
      </c>
      <c r="L39" s="81">
        <v>0</v>
      </c>
      <c r="M39" s="82">
        <v>36</v>
      </c>
      <c r="N39" s="72">
        <v>826341.78</v>
      </c>
      <c r="O39" s="83">
        <v>0</v>
      </c>
      <c r="P39" s="72">
        <f>N39-R39-S39</f>
        <v>648023.43</v>
      </c>
      <c r="Q39" s="83">
        <v>0</v>
      </c>
      <c r="R39" s="83">
        <v>51343.73</v>
      </c>
      <c r="S39" s="72">
        <v>126974.62</v>
      </c>
      <c r="T39" s="83">
        <v>0</v>
      </c>
      <c r="U39" s="72">
        <f>ROUND(N39/(K39+L39),2)</f>
        <v>861.85</v>
      </c>
      <c r="V39" s="82">
        <v>864.47</v>
      </c>
      <c r="W39" s="84" t="s">
        <v>460</v>
      </c>
      <c r="X39" s="209"/>
      <c r="Y39" s="209"/>
      <c r="Z39" s="209"/>
      <c r="AA39" s="209"/>
      <c r="AM39" s="74">
        <v>407302.05</v>
      </c>
      <c r="AN39" s="74">
        <f>AM39/$AM$41</f>
        <v>0.06847625112996174</v>
      </c>
      <c r="AO39" s="74">
        <f>ROUND(AN39*$AO$35,2)</f>
        <v>126974.62</v>
      </c>
    </row>
    <row r="40" spans="1:41" ht="18.75" outlineLevel="2">
      <c r="A40" s="5">
        <f>A39+1</f>
        <v>24</v>
      </c>
      <c r="B40" s="48">
        <v>5</v>
      </c>
      <c r="C40" s="258" t="s">
        <v>403</v>
      </c>
      <c r="D40" s="258" t="s">
        <v>115</v>
      </c>
      <c r="E40" s="48">
        <v>1968</v>
      </c>
      <c r="F40" s="48" t="s">
        <v>461</v>
      </c>
      <c r="G40" s="80" t="s">
        <v>38</v>
      </c>
      <c r="H40" s="81">
        <v>4</v>
      </c>
      <c r="I40" s="81">
        <v>4</v>
      </c>
      <c r="J40" s="83">
        <v>3018.5</v>
      </c>
      <c r="K40" s="83">
        <v>2538.5</v>
      </c>
      <c r="L40" s="81">
        <v>0</v>
      </c>
      <c r="M40" s="82">
        <v>113</v>
      </c>
      <c r="N40" s="72">
        <v>743374.34</v>
      </c>
      <c r="O40" s="83">
        <v>0</v>
      </c>
      <c r="P40" s="72">
        <f>N40-R40-S40</f>
        <v>521190.2599999999</v>
      </c>
      <c r="Q40" s="83">
        <v>0</v>
      </c>
      <c r="R40" s="83">
        <v>135936.68</v>
      </c>
      <c r="S40" s="72">
        <v>86247.4</v>
      </c>
      <c r="T40" s="83">
        <v>0</v>
      </c>
      <c r="U40" s="72">
        <f>ROUND(N40/(K40+L40),2)</f>
        <v>292.84</v>
      </c>
      <c r="V40" s="82">
        <v>293.77</v>
      </c>
      <c r="W40" s="84" t="s">
        <v>460</v>
      </c>
      <c r="X40" s="209"/>
      <c r="Y40" s="209"/>
      <c r="Z40" s="209"/>
      <c r="AA40" s="209"/>
      <c r="AM40" s="74">
        <v>276659.55</v>
      </c>
      <c r="AN40" s="74">
        <f>AM40/$AM$41</f>
        <v>0.046512431801662195</v>
      </c>
      <c r="AO40" s="74">
        <f>ROUND(AN40*$AO$35,2)</f>
        <v>86247.4</v>
      </c>
    </row>
    <row r="41" spans="1:39" ht="18.75" outlineLevel="1">
      <c r="A41" s="255"/>
      <c r="B41" s="75" t="s">
        <v>97</v>
      </c>
      <c r="C41" s="75"/>
      <c r="D41" s="139"/>
      <c r="E41" s="256"/>
      <c r="F41" s="256"/>
      <c r="G41" s="256"/>
      <c r="H41" s="256"/>
      <c r="I41" s="76"/>
      <c r="J41" s="78">
        <v>7212.92</v>
      </c>
      <c r="K41" s="78">
        <v>6412.89</v>
      </c>
      <c r="L41" s="77">
        <v>304.43</v>
      </c>
      <c r="M41" s="77">
        <v>260</v>
      </c>
      <c r="N41" s="78">
        <f aca="true" t="shared" si="6" ref="N41:S41">SUM(N36:N40)</f>
        <v>8655337.510000002</v>
      </c>
      <c r="O41" s="78">
        <f t="shared" si="6"/>
        <v>0</v>
      </c>
      <c r="P41" s="78">
        <f t="shared" si="6"/>
        <v>6446662.709999999</v>
      </c>
      <c r="Q41" s="78">
        <f t="shared" si="6"/>
        <v>0</v>
      </c>
      <c r="R41" s="78">
        <f t="shared" si="6"/>
        <v>354387.79000000004</v>
      </c>
      <c r="S41" s="78">
        <f t="shared" si="6"/>
        <v>1854287.0099999998</v>
      </c>
      <c r="T41" s="78">
        <v>0</v>
      </c>
      <c r="U41" s="79"/>
      <c r="V41" s="79"/>
      <c r="W41" s="79"/>
      <c r="X41" s="210"/>
      <c r="Y41" s="210"/>
      <c r="Z41" s="210"/>
      <c r="AA41" s="210"/>
      <c r="AM41" s="74">
        <v>5948077.52</v>
      </c>
    </row>
    <row r="42" spans="1:27" ht="18.75" outlineLevel="1">
      <c r="A42" s="257"/>
      <c r="B42" s="64" t="s">
        <v>407</v>
      </c>
      <c r="C42" s="65"/>
      <c r="D42" s="138"/>
      <c r="E42" s="65"/>
      <c r="F42" s="65"/>
      <c r="G42" s="65"/>
      <c r="H42" s="65"/>
      <c r="I42" s="65"/>
      <c r="J42" s="65"/>
      <c r="K42" s="65"/>
      <c r="L42" s="65"/>
      <c r="M42" s="65"/>
      <c r="N42" s="66"/>
      <c r="O42" s="66"/>
      <c r="P42" s="66"/>
      <c r="Q42" s="66"/>
      <c r="R42" s="66"/>
      <c r="S42" s="66"/>
      <c r="T42" s="66"/>
      <c r="U42" s="65"/>
      <c r="V42" s="65"/>
      <c r="W42" s="67"/>
      <c r="X42" s="208"/>
      <c r="Y42" s="208"/>
      <c r="Z42" s="208"/>
      <c r="AA42" s="208"/>
    </row>
    <row r="43" spans="1:27" ht="18.75" outlineLevel="2">
      <c r="A43" s="5">
        <f>A40+1</f>
        <v>25</v>
      </c>
      <c r="B43" s="55">
        <v>1</v>
      </c>
      <c r="C43" s="68" t="s">
        <v>408</v>
      </c>
      <c r="D43" s="68" t="s">
        <v>265</v>
      </c>
      <c r="E43" s="55">
        <v>1975</v>
      </c>
      <c r="F43" s="55">
        <v>2009</v>
      </c>
      <c r="G43" s="69" t="s">
        <v>35</v>
      </c>
      <c r="H43" s="70">
        <v>2</v>
      </c>
      <c r="I43" s="70">
        <v>2</v>
      </c>
      <c r="J43" s="71">
        <v>514.68</v>
      </c>
      <c r="K43" s="71">
        <v>514.68</v>
      </c>
      <c r="L43" s="71">
        <v>0</v>
      </c>
      <c r="M43" s="71">
        <v>27</v>
      </c>
      <c r="N43" s="72">
        <v>676595.7000000001</v>
      </c>
      <c r="O43" s="72">
        <v>0</v>
      </c>
      <c r="P43" s="72">
        <f>N43-R43-S43</f>
        <v>210980.25600000005</v>
      </c>
      <c r="Q43" s="72">
        <v>0</v>
      </c>
      <c r="R43" s="72">
        <v>43577.64</v>
      </c>
      <c r="S43" s="72">
        <v>422037.804</v>
      </c>
      <c r="T43" s="72">
        <v>0</v>
      </c>
      <c r="U43" s="72">
        <f>ROUND(N43/(K43+L43),2)</f>
        <v>1314.59</v>
      </c>
      <c r="V43" s="71">
        <v>1448.079991450999</v>
      </c>
      <c r="W43" s="73" t="s">
        <v>460</v>
      </c>
      <c r="X43" s="209"/>
      <c r="Y43" s="209"/>
      <c r="Z43" s="209"/>
      <c r="AA43" s="209"/>
    </row>
    <row r="44" spans="1:27" ht="18.75" outlineLevel="1">
      <c r="A44" s="255"/>
      <c r="B44" s="75" t="s">
        <v>97</v>
      </c>
      <c r="C44" s="75"/>
      <c r="D44" s="139"/>
      <c r="E44" s="256"/>
      <c r="F44" s="256"/>
      <c r="G44" s="256"/>
      <c r="H44" s="256"/>
      <c r="I44" s="76"/>
      <c r="J44" s="77">
        <v>514.68</v>
      </c>
      <c r="K44" s="77">
        <v>514.68</v>
      </c>
      <c r="L44" s="77">
        <v>0</v>
      </c>
      <c r="M44" s="77">
        <v>27</v>
      </c>
      <c r="N44" s="78">
        <f>SUM(N43)</f>
        <v>676595.7000000001</v>
      </c>
      <c r="O44" s="78">
        <f aca="true" t="shared" si="7" ref="O44:T44">SUM(O43)</f>
        <v>0</v>
      </c>
      <c r="P44" s="78">
        <f t="shared" si="7"/>
        <v>210980.25600000005</v>
      </c>
      <c r="Q44" s="78">
        <f t="shared" si="7"/>
        <v>0</v>
      </c>
      <c r="R44" s="78">
        <f t="shared" si="7"/>
        <v>43577.64</v>
      </c>
      <c r="S44" s="78">
        <f t="shared" si="7"/>
        <v>422037.804</v>
      </c>
      <c r="T44" s="78">
        <f t="shared" si="7"/>
        <v>0</v>
      </c>
      <c r="U44" s="79"/>
      <c r="V44" s="79"/>
      <c r="W44" s="79"/>
      <c r="X44" s="210"/>
      <c r="Y44" s="210"/>
      <c r="Z44" s="210"/>
      <c r="AA44" s="210"/>
    </row>
    <row r="45" spans="1:27" ht="18.75" outlineLevel="1">
      <c r="A45" s="257"/>
      <c r="B45" s="64" t="s">
        <v>409</v>
      </c>
      <c r="C45" s="65"/>
      <c r="D45" s="138"/>
      <c r="E45" s="65"/>
      <c r="F45" s="65"/>
      <c r="G45" s="65"/>
      <c r="H45" s="65"/>
      <c r="I45" s="65"/>
      <c r="J45" s="65"/>
      <c r="K45" s="65"/>
      <c r="L45" s="65"/>
      <c r="M45" s="65"/>
      <c r="N45" s="66"/>
      <c r="O45" s="66"/>
      <c r="P45" s="66"/>
      <c r="Q45" s="66"/>
      <c r="R45" s="66"/>
      <c r="S45" s="66"/>
      <c r="T45" s="66"/>
      <c r="U45" s="65"/>
      <c r="V45" s="65"/>
      <c r="W45" s="67"/>
      <c r="X45" s="208"/>
      <c r="Y45" s="208"/>
      <c r="Z45" s="208"/>
      <c r="AA45" s="208"/>
    </row>
    <row r="46" spans="1:27" ht="18.75" outlineLevel="2">
      <c r="A46" s="5">
        <f>A43+1</f>
        <v>26</v>
      </c>
      <c r="B46" s="55">
        <v>1</v>
      </c>
      <c r="C46" s="68" t="s">
        <v>267</v>
      </c>
      <c r="D46" s="68" t="s">
        <v>268</v>
      </c>
      <c r="E46" s="55">
        <v>1978</v>
      </c>
      <c r="F46" s="55" t="s">
        <v>461</v>
      </c>
      <c r="G46" s="69" t="s">
        <v>35</v>
      </c>
      <c r="H46" s="70">
        <v>2</v>
      </c>
      <c r="I46" s="70">
        <v>2</v>
      </c>
      <c r="J46" s="71">
        <v>604</v>
      </c>
      <c r="K46" s="71">
        <v>559.1</v>
      </c>
      <c r="L46" s="70">
        <v>0</v>
      </c>
      <c r="M46" s="71">
        <v>33</v>
      </c>
      <c r="N46" s="72">
        <v>1732941.6400000001</v>
      </c>
      <c r="O46" s="72">
        <v>0</v>
      </c>
      <c r="P46" s="72">
        <v>908132.25</v>
      </c>
      <c r="Q46" s="72">
        <v>0</v>
      </c>
      <c r="R46" s="72">
        <v>25662.69</v>
      </c>
      <c r="S46" s="72">
        <f>N46-P46-R46</f>
        <v>799146.7000000002</v>
      </c>
      <c r="T46" s="72">
        <v>0</v>
      </c>
      <c r="U46" s="72">
        <f>ROUND(N46/(K46+L46),2)</f>
        <v>3099.52</v>
      </c>
      <c r="V46" s="72">
        <v>6757.4100160972985</v>
      </c>
      <c r="W46" s="73" t="s">
        <v>460</v>
      </c>
      <c r="X46" s="209"/>
      <c r="Y46" s="209"/>
      <c r="Z46" s="209"/>
      <c r="AA46" s="209"/>
    </row>
    <row r="47" spans="1:27" ht="18.75" outlineLevel="1">
      <c r="A47" s="255"/>
      <c r="B47" s="75" t="s">
        <v>97</v>
      </c>
      <c r="C47" s="75"/>
      <c r="D47" s="139"/>
      <c r="E47" s="256"/>
      <c r="F47" s="256"/>
      <c r="G47" s="256"/>
      <c r="H47" s="256"/>
      <c r="I47" s="76"/>
      <c r="J47" s="77">
        <v>604</v>
      </c>
      <c r="K47" s="77">
        <v>559.1</v>
      </c>
      <c r="L47" s="76">
        <v>0</v>
      </c>
      <c r="M47" s="77">
        <v>33</v>
      </c>
      <c r="N47" s="78">
        <f>SUM(N46)</f>
        <v>1732941.6400000001</v>
      </c>
      <c r="O47" s="78">
        <f aca="true" t="shared" si="8" ref="O47:T47">SUM(O46)</f>
        <v>0</v>
      </c>
      <c r="P47" s="78">
        <f t="shared" si="8"/>
        <v>908132.25</v>
      </c>
      <c r="Q47" s="78">
        <f t="shared" si="8"/>
        <v>0</v>
      </c>
      <c r="R47" s="78">
        <f t="shared" si="8"/>
        <v>25662.69</v>
      </c>
      <c r="S47" s="78">
        <f t="shared" si="8"/>
        <v>799146.7000000002</v>
      </c>
      <c r="T47" s="78">
        <f t="shared" si="8"/>
        <v>0</v>
      </c>
      <c r="U47" s="79"/>
      <c r="V47" s="79"/>
      <c r="W47" s="79"/>
      <c r="X47" s="210"/>
      <c r="Y47" s="210"/>
      <c r="Z47" s="210"/>
      <c r="AA47" s="210"/>
    </row>
    <row r="48" spans="1:27" ht="18.75" outlineLevel="1">
      <c r="A48" s="257"/>
      <c r="B48" s="64" t="s">
        <v>410</v>
      </c>
      <c r="C48" s="65"/>
      <c r="D48" s="138"/>
      <c r="E48" s="65"/>
      <c r="F48" s="65"/>
      <c r="G48" s="65"/>
      <c r="H48" s="65"/>
      <c r="I48" s="65"/>
      <c r="J48" s="65"/>
      <c r="K48" s="65"/>
      <c r="L48" s="65"/>
      <c r="M48" s="65"/>
      <c r="N48" s="66"/>
      <c r="O48" s="66"/>
      <c r="P48" s="66"/>
      <c r="Q48" s="66"/>
      <c r="R48" s="66"/>
      <c r="S48" s="66"/>
      <c r="T48" s="66"/>
      <c r="U48" s="65"/>
      <c r="V48" s="65"/>
      <c r="W48" s="67"/>
      <c r="X48" s="208"/>
      <c r="Y48" s="208"/>
      <c r="Z48" s="208"/>
      <c r="AA48" s="208"/>
    </row>
    <row r="49" spans="1:27" ht="18.75" outlineLevel="2">
      <c r="A49" s="10">
        <f>A46+1</f>
        <v>27</v>
      </c>
      <c r="B49" s="48">
        <v>1</v>
      </c>
      <c r="C49" s="258" t="s">
        <v>271</v>
      </c>
      <c r="D49" s="258" t="s">
        <v>273</v>
      </c>
      <c r="E49" s="48">
        <v>1953</v>
      </c>
      <c r="F49" s="48" t="s">
        <v>461</v>
      </c>
      <c r="G49" s="80" t="s">
        <v>35</v>
      </c>
      <c r="H49" s="81">
        <v>1</v>
      </c>
      <c r="I49" s="81">
        <v>1</v>
      </c>
      <c r="J49" s="82">
        <v>325.7</v>
      </c>
      <c r="K49" s="82">
        <v>241</v>
      </c>
      <c r="L49" s="81">
        <v>0</v>
      </c>
      <c r="M49" s="82">
        <v>11</v>
      </c>
      <c r="N49" s="72">
        <v>2452162.95</v>
      </c>
      <c r="O49" s="83">
        <v>0</v>
      </c>
      <c r="P49" s="72">
        <f>N49-R49-S49</f>
        <v>1457657.4780000004</v>
      </c>
      <c r="Q49" s="83">
        <v>0</v>
      </c>
      <c r="R49" s="83">
        <v>11061.9</v>
      </c>
      <c r="S49" s="83">
        <v>983443.5719999999</v>
      </c>
      <c r="T49" s="83">
        <v>0</v>
      </c>
      <c r="U49" s="72">
        <f>ROUND(N49/(K49+L49),2)</f>
        <v>10174.95</v>
      </c>
      <c r="V49" s="83">
        <v>10215.1</v>
      </c>
      <c r="W49" s="84" t="s">
        <v>460</v>
      </c>
      <c r="X49" s="209"/>
      <c r="Y49" s="209"/>
      <c r="Z49" s="209"/>
      <c r="AA49" s="209"/>
    </row>
    <row r="50" spans="1:27" ht="18.75" outlineLevel="1">
      <c r="A50" s="255"/>
      <c r="B50" s="75" t="s">
        <v>97</v>
      </c>
      <c r="C50" s="75"/>
      <c r="D50" s="139"/>
      <c r="E50" s="256"/>
      <c r="F50" s="256"/>
      <c r="G50" s="256"/>
      <c r="H50" s="256"/>
      <c r="I50" s="76"/>
      <c r="J50" s="78">
        <f>SUM(J49)</f>
        <v>325.7</v>
      </c>
      <c r="K50" s="78">
        <f>SUM(K49)</f>
        <v>241</v>
      </c>
      <c r="L50" s="78">
        <f>SUM(L49)</f>
        <v>0</v>
      </c>
      <c r="M50" s="78">
        <f>SUM(M49)</f>
        <v>11</v>
      </c>
      <c r="N50" s="78">
        <f>SUM(N49)</f>
        <v>2452162.95</v>
      </c>
      <c r="O50" s="78">
        <f aca="true" t="shared" si="9" ref="O50:T50">SUM(O49)</f>
        <v>0</v>
      </c>
      <c r="P50" s="78">
        <f t="shared" si="9"/>
        <v>1457657.4780000004</v>
      </c>
      <c r="Q50" s="78">
        <f t="shared" si="9"/>
        <v>0</v>
      </c>
      <c r="R50" s="78">
        <f t="shared" si="9"/>
        <v>11061.9</v>
      </c>
      <c r="S50" s="78">
        <f t="shared" si="9"/>
        <v>983443.5719999999</v>
      </c>
      <c r="T50" s="78">
        <f t="shared" si="9"/>
        <v>0</v>
      </c>
      <c r="U50" s="79"/>
      <c r="V50" s="79"/>
      <c r="W50" s="79"/>
      <c r="X50" s="210"/>
      <c r="Y50" s="210"/>
      <c r="Z50" s="210"/>
      <c r="AA50" s="210"/>
    </row>
    <row r="51" spans="1:27" ht="18.75" outlineLevel="1">
      <c r="A51" s="257"/>
      <c r="B51" s="64" t="s">
        <v>411</v>
      </c>
      <c r="C51" s="65"/>
      <c r="D51" s="138"/>
      <c r="E51" s="65"/>
      <c r="F51" s="65"/>
      <c r="G51" s="65"/>
      <c r="H51" s="65"/>
      <c r="I51" s="65"/>
      <c r="J51" s="65"/>
      <c r="K51" s="65"/>
      <c r="L51" s="65"/>
      <c r="M51" s="65"/>
      <c r="N51" s="66"/>
      <c r="O51" s="66"/>
      <c r="P51" s="66"/>
      <c r="Q51" s="66"/>
      <c r="R51" s="66"/>
      <c r="S51" s="66"/>
      <c r="T51" s="66"/>
      <c r="U51" s="65"/>
      <c r="V51" s="65"/>
      <c r="W51" s="67"/>
      <c r="X51" s="208"/>
      <c r="Y51" s="208"/>
      <c r="Z51" s="208"/>
      <c r="AA51" s="208"/>
    </row>
    <row r="52" spans="1:27" ht="18.75" outlineLevel="2">
      <c r="A52" s="5">
        <f>A49+1</f>
        <v>28</v>
      </c>
      <c r="B52" s="55">
        <v>1</v>
      </c>
      <c r="C52" s="68" t="s">
        <v>120</v>
      </c>
      <c r="D52" s="68" t="s">
        <v>121</v>
      </c>
      <c r="E52" s="55">
        <v>1972</v>
      </c>
      <c r="F52" s="55" t="s">
        <v>461</v>
      </c>
      <c r="G52" s="69" t="s">
        <v>35</v>
      </c>
      <c r="H52" s="70">
        <v>2</v>
      </c>
      <c r="I52" s="70">
        <v>3</v>
      </c>
      <c r="J52" s="71">
        <v>552</v>
      </c>
      <c r="K52" s="71">
        <v>520.2</v>
      </c>
      <c r="L52" s="70">
        <v>0</v>
      </c>
      <c r="M52" s="71">
        <v>38</v>
      </c>
      <c r="N52" s="72">
        <v>657277.9</v>
      </c>
      <c r="O52" s="72">
        <v>0</v>
      </c>
      <c r="P52" s="72">
        <f>N52-R52-S52</f>
        <v>311179.777</v>
      </c>
      <c r="Q52" s="72">
        <v>0</v>
      </c>
      <c r="R52" s="72">
        <v>23877.18</v>
      </c>
      <c r="S52" s="72">
        <v>322220.94299999997</v>
      </c>
      <c r="T52" s="72">
        <v>0</v>
      </c>
      <c r="U52" s="72">
        <f>ROUND(N52/(K52+L52),2)</f>
        <v>1263.51</v>
      </c>
      <c r="V52" s="72">
        <v>1270.07</v>
      </c>
      <c r="W52" s="73" t="s">
        <v>460</v>
      </c>
      <c r="X52" s="209"/>
      <c r="Y52" s="209"/>
      <c r="Z52" s="209"/>
      <c r="AA52" s="209"/>
    </row>
    <row r="53" spans="1:27" ht="18.75" outlineLevel="1">
      <c r="A53" s="255"/>
      <c r="B53" s="75" t="s">
        <v>97</v>
      </c>
      <c r="C53" s="75"/>
      <c r="D53" s="139"/>
      <c r="E53" s="256"/>
      <c r="F53" s="256"/>
      <c r="G53" s="256"/>
      <c r="H53" s="256"/>
      <c r="I53" s="76"/>
      <c r="J53" s="77">
        <v>552</v>
      </c>
      <c r="K53" s="77">
        <v>520.2</v>
      </c>
      <c r="L53" s="76">
        <v>0</v>
      </c>
      <c r="M53" s="77">
        <v>38</v>
      </c>
      <c r="N53" s="78">
        <v>657277.9</v>
      </c>
      <c r="O53" s="78">
        <v>0</v>
      </c>
      <c r="P53" s="78">
        <f>P52</f>
        <v>311179.777</v>
      </c>
      <c r="Q53" s="78">
        <f>Q52</f>
        <v>0</v>
      </c>
      <c r="R53" s="78">
        <f>R52</f>
        <v>23877.18</v>
      </c>
      <c r="S53" s="78">
        <f>S52</f>
        <v>322220.94299999997</v>
      </c>
      <c r="T53" s="78">
        <f>T52</f>
        <v>0</v>
      </c>
      <c r="U53" s="79"/>
      <c r="V53" s="79"/>
      <c r="W53" s="79"/>
      <c r="X53" s="210"/>
      <c r="Y53" s="210"/>
      <c r="Z53" s="210"/>
      <c r="AA53" s="210"/>
    </row>
    <row r="54" spans="1:27" ht="18.75" outlineLevel="1">
      <c r="A54" s="257"/>
      <c r="B54" s="64" t="s">
        <v>32</v>
      </c>
      <c r="C54" s="65"/>
      <c r="D54" s="138"/>
      <c r="E54" s="65"/>
      <c r="F54" s="65"/>
      <c r="G54" s="65"/>
      <c r="H54" s="65"/>
      <c r="I54" s="65"/>
      <c r="J54" s="65"/>
      <c r="K54" s="65"/>
      <c r="L54" s="65"/>
      <c r="M54" s="65"/>
      <c r="N54" s="66"/>
      <c r="O54" s="66"/>
      <c r="P54" s="66"/>
      <c r="Q54" s="66"/>
      <c r="R54" s="66"/>
      <c r="S54" s="66"/>
      <c r="T54" s="66"/>
      <c r="U54" s="65"/>
      <c r="V54" s="65"/>
      <c r="W54" s="67"/>
      <c r="X54" s="208"/>
      <c r="Y54" s="208"/>
      <c r="Z54" s="208"/>
      <c r="AA54" s="208"/>
    </row>
    <row r="55" spans="1:27" s="260" customFormat="1" ht="18.75" outlineLevel="2">
      <c r="A55" s="160">
        <f>A52+1</f>
        <v>29</v>
      </c>
      <c r="B55" s="159">
        <v>1</v>
      </c>
      <c r="C55" s="261" t="s">
        <v>412</v>
      </c>
      <c r="D55" s="261" t="s">
        <v>39</v>
      </c>
      <c r="E55" s="159">
        <v>1949</v>
      </c>
      <c r="F55" s="159" t="s">
        <v>461</v>
      </c>
      <c r="G55" s="162" t="s">
        <v>35</v>
      </c>
      <c r="H55" s="155">
        <v>2</v>
      </c>
      <c r="I55" s="155">
        <v>1</v>
      </c>
      <c r="J55" s="163">
        <v>374.8</v>
      </c>
      <c r="K55" s="163">
        <v>374.8</v>
      </c>
      <c r="L55" s="155">
        <v>0</v>
      </c>
      <c r="M55" s="163">
        <v>16</v>
      </c>
      <c r="N55" s="156">
        <v>1052839.2</v>
      </c>
      <c r="O55" s="156">
        <v>0</v>
      </c>
      <c r="P55" s="157">
        <v>51758.03</v>
      </c>
      <c r="Q55" s="156">
        <v>0</v>
      </c>
      <c r="R55" s="156">
        <v>15973.2</v>
      </c>
      <c r="S55" s="156">
        <f aca="true" t="shared" si="10" ref="S55:S80">ROUND(N55-P55-R55,2)</f>
        <v>985107.97</v>
      </c>
      <c r="T55" s="156">
        <v>0</v>
      </c>
      <c r="U55" s="156">
        <f aca="true" t="shared" si="11" ref="U55:U80">ROUND(N55/(K55+L55),2)</f>
        <v>2809.07</v>
      </c>
      <c r="V55" s="156">
        <v>6264.95</v>
      </c>
      <c r="W55" s="164" t="s">
        <v>460</v>
      </c>
      <c r="X55" s="211"/>
      <c r="Y55" s="211"/>
      <c r="Z55" s="211"/>
      <c r="AA55" s="211"/>
    </row>
    <row r="56" spans="1:27" ht="18.75" outlineLevel="2">
      <c r="A56" s="10">
        <f>A55+1</f>
        <v>30</v>
      </c>
      <c r="B56" s="48">
        <v>2</v>
      </c>
      <c r="C56" s="258" t="s">
        <v>412</v>
      </c>
      <c r="D56" s="258" t="s">
        <v>41</v>
      </c>
      <c r="E56" s="48">
        <v>1971</v>
      </c>
      <c r="F56" s="48">
        <v>1994</v>
      </c>
      <c r="G56" s="80" t="s">
        <v>35</v>
      </c>
      <c r="H56" s="81">
        <v>2</v>
      </c>
      <c r="I56" s="81">
        <v>1</v>
      </c>
      <c r="J56" s="82">
        <v>366</v>
      </c>
      <c r="K56" s="82">
        <v>340</v>
      </c>
      <c r="L56" s="81">
        <v>0</v>
      </c>
      <c r="M56" s="82">
        <v>16</v>
      </c>
      <c r="N56" s="72">
        <v>1746646.75</v>
      </c>
      <c r="O56" s="83">
        <v>0</v>
      </c>
      <c r="P56" s="83">
        <v>73875.52</v>
      </c>
      <c r="Q56" s="83">
        <v>0</v>
      </c>
      <c r="R56" s="83">
        <v>15596.82</v>
      </c>
      <c r="S56" s="72">
        <f t="shared" si="10"/>
        <v>1657174.41</v>
      </c>
      <c r="T56" s="83">
        <v>0</v>
      </c>
      <c r="U56" s="72">
        <f t="shared" si="11"/>
        <v>5137.2</v>
      </c>
      <c r="V56" s="83">
        <v>10379.79</v>
      </c>
      <c r="W56" s="84" t="s">
        <v>460</v>
      </c>
      <c r="X56" s="209"/>
      <c r="Y56" s="209"/>
      <c r="Z56" s="209"/>
      <c r="AA56" s="209"/>
    </row>
    <row r="57" spans="1:27" ht="18.75" outlineLevel="2">
      <c r="A57" s="10">
        <f aca="true" t="shared" si="12" ref="A57:A80">A56+1</f>
        <v>31</v>
      </c>
      <c r="B57" s="48">
        <v>3</v>
      </c>
      <c r="C57" s="258" t="s">
        <v>412</v>
      </c>
      <c r="D57" s="258" t="s">
        <v>48</v>
      </c>
      <c r="E57" s="48">
        <v>1966</v>
      </c>
      <c r="F57" s="48">
        <v>1971</v>
      </c>
      <c r="G57" s="80" t="s">
        <v>35</v>
      </c>
      <c r="H57" s="81">
        <v>2</v>
      </c>
      <c r="I57" s="81">
        <v>1</v>
      </c>
      <c r="J57" s="82">
        <v>806.6</v>
      </c>
      <c r="K57" s="82">
        <v>806.6</v>
      </c>
      <c r="L57" s="81">
        <v>0</v>
      </c>
      <c r="M57" s="82">
        <v>71</v>
      </c>
      <c r="N57" s="72">
        <v>1316263.97</v>
      </c>
      <c r="O57" s="83">
        <v>0</v>
      </c>
      <c r="P57" s="83">
        <v>62488.24</v>
      </c>
      <c r="Q57" s="83">
        <v>0</v>
      </c>
      <c r="R57" s="83">
        <v>28568.16</v>
      </c>
      <c r="S57" s="72">
        <f t="shared" si="10"/>
        <v>1225207.57</v>
      </c>
      <c r="T57" s="83">
        <v>0</v>
      </c>
      <c r="U57" s="72">
        <f t="shared" si="11"/>
        <v>1631.87</v>
      </c>
      <c r="V57" s="83">
        <v>2593.21</v>
      </c>
      <c r="W57" s="84" t="s">
        <v>460</v>
      </c>
      <c r="X57" s="209"/>
      <c r="Y57" s="209"/>
      <c r="Z57" s="209"/>
      <c r="AA57" s="209"/>
    </row>
    <row r="58" spans="1:27" s="260" customFormat="1" ht="18.75" outlineLevel="2">
      <c r="A58" s="149">
        <f t="shared" si="12"/>
        <v>32</v>
      </c>
      <c r="B58" s="159">
        <v>4</v>
      </c>
      <c r="C58" s="259" t="s">
        <v>412</v>
      </c>
      <c r="D58" s="259" t="s">
        <v>49</v>
      </c>
      <c r="E58" s="150">
        <v>1969</v>
      </c>
      <c r="F58" s="150" t="s">
        <v>461</v>
      </c>
      <c r="G58" s="152" t="s">
        <v>35</v>
      </c>
      <c r="H58" s="153">
        <v>2</v>
      </c>
      <c r="I58" s="153">
        <v>2</v>
      </c>
      <c r="J58" s="154">
        <v>600.46</v>
      </c>
      <c r="K58" s="154">
        <v>555.56</v>
      </c>
      <c r="L58" s="153">
        <v>0</v>
      </c>
      <c r="M58" s="154">
        <v>30</v>
      </c>
      <c r="N58" s="156">
        <v>1174909.4</v>
      </c>
      <c r="O58" s="157">
        <v>0</v>
      </c>
      <c r="P58" s="157">
        <v>82399.4</v>
      </c>
      <c r="Q58" s="157">
        <v>0</v>
      </c>
      <c r="R58" s="157">
        <v>25500.21</v>
      </c>
      <c r="S58" s="156">
        <f t="shared" si="10"/>
        <v>1067009.79</v>
      </c>
      <c r="T58" s="157">
        <v>0</v>
      </c>
      <c r="U58" s="156">
        <f t="shared" si="11"/>
        <v>2114.82</v>
      </c>
      <c r="V58" s="157">
        <v>6920.53</v>
      </c>
      <c r="W58" s="158" t="s">
        <v>460</v>
      </c>
      <c r="X58" s="211"/>
      <c r="Y58" s="211"/>
      <c r="Z58" s="211"/>
      <c r="AA58" s="211"/>
    </row>
    <row r="59" spans="1:27" ht="18.75" outlineLevel="2">
      <c r="A59" s="10">
        <f t="shared" si="12"/>
        <v>33</v>
      </c>
      <c r="B59" s="48">
        <v>5</v>
      </c>
      <c r="C59" s="258" t="s">
        <v>412</v>
      </c>
      <c r="D59" s="258" t="s">
        <v>344</v>
      </c>
      <c r="E59" s="48">
        <v>1965</v>
      </c>
      <c r="F59" s="48" t="s">
        <v>461</v>
      </c>
      <c r="G59" s="80" t="s">
        <v>35</v>
      </c>
      <c r="H59" s="81">
        <v>2</v>
      </c>
      <c r="I59" s="81">
        <v>2</v>
      </c>
      <c r="J59" s="82">
        <v>559.8</v>
      </c>
      <c r="K59" s="82">
        <v>511.4</v>
      </c>
      <c r="L59" s="81">
        <v>0</v>
      </c>
      <c r="M59" s="82">
        <v>41</v>
      </c>
      <c r="N59" s="72">
        <v>1007248.33</v>
      </c>
      <c r="O59" s="83">
        <v>0</v>
      </c>
      <c r="P59" s="157">
        <v>213112.8</v>
      </c>
      <c r="Q59" s="83">
        <v>0</v>
      </c>
      <c r="R59" s="83">
        <v>23473.26</v>
      </c>
      <c r="S59" s="72">
        <f t="shared" si="10"/>
        <v>770662.27</v>
      </c>
      <c r="T59" s="83">
        <v>0</v>
      </c>
      <c r="U59" s="72">
        <f t="shared" si="11"/>
        <v>1969.59</v>
      </c>
      <c r="V59" s="83">
        <v>1980.1</v>
      </c>
      <c r="W59" s="84" t="s">
        <v>460</v>
      </c>
      <c r="X59" s="209"/>
      <c r="Y59" s="209"/>
      <c r="Z59" s="209"/>
      <c r="AA59" s="209"/>
    </row>
    <row r="60" spans="1:27" ht="18.75" outlineLevel="2">
      <c r="A60" s="10">
        <f t="shared" si="12"/>
        <v>34</v>
      </c>
      <c r="B60" s="48">
        <v>6</v>
      </c>
      <c r="C60" s="258" t="s">
        <v>412</v>
      </c>
      <c r="D60" s="258" t="s">
        <v>345</v>
      </c>
      <c r="E60" s="48">
        <v>1967</v>
      </c>
      <c r="F60" s="48" t="s">
        <v>461</v>
      </c>
      <c r="G60" s="80" t="s">
        <v>35</v>
      </c>
      <c r="H60" s="81">
        <v>2</v>
      </c>
      <c r="I60" s="81">
        <v>2</v>
      </c>
      <c r="J60" s="82">
        <v>556.2</v>
      </c>
      <c r="K60" s="82">
        <v>508.6</v>
      </c>
      <c r="L60" s="81">
        <v>0</v>
      </c>
      <c r="M60" s="82">
        <v>38</v>
      </c>
      <c r="N60" s="72">
        <v>1001733.47</v>
      </c>
      <c r="O60" s="83">
        <v>0</v>
      </c>
      <c r="P60" s="157">
        <v>212017.74</v>
      </c>
      <c r="Q60" s="83">
        <v>0</v>
      </c>
      <c r="R60" s="83">
        <v>23344.74</v>
      </c>
      <c r="S60" s="72">
        <f t="shared" si="10"/>
        <v>766370.99</v>
      </c>
      <c r="T60" s="83">
        <v>0</v>
      </c>
      <c r="U60" s="72">
        <f t="shared" si="11"/>
        <v>1969.59</v>
      </c>
      <c r="V60" s="83">
        <v>1980.1</v>
      </c>
      <c r="W60" s="84" t="s">
        <v>460</v>
      </c>
      <c r="X60" s="209"/>
      <c r="Y60" s="209"/>
      <c r="Z60" s="209"/>
      <c r="AA60" s="209"/>
    </row>
    <row r="61" spans="1:27" ht="18.75" outlineLevel="2">
      <c r="A61" s="10">
        <f t="shared" si="12"/>
        <v>35</v>
      </c>
      <c r="B61" s="55">
        <v>7</v>
      </c>
      <c r="C61" s="258" t="s">
        <v>412</v>
      </c>
      <c r="D61" s="258" t="s">
        <v>346</v>
      </c>
      <c r="E61" s="48">
        <v>1961</v>
      </c>
      <c r="F61" s="48" t="s">
        <v>461</v>
      </c>
      <c r="G61" s="80" t="s">
        <v>35</v>
      </c>
      <c r="H61" s="81">
        <v>2</v>
      </c>
      <c r="I61" s="81">
        <v>2</v>
      </c>
      <c r="J61" s="82">
        <v>547.2</v>
      </c>
      <c r="K61" s="82">
        <v>501.5</v>
      </c>
      <c r="L61" s="81">
        <v>0</v>
      </c>
      <c r="M61" s="82">
        <v>36</v>
      </c>
      <c r="N61" s="72">
        <v>1517238.1</v>
      </c>
      <c r="O61" s="83">
        <v>0</v>
      </c>
      <c r="P61" s="157">
        <v>255986.71</v>
      </c>
      <c r="Q61" s="83">
        <v>0</v>
      </c>
      <c r="R61" s="83">
        <v>23018.85</v>
      </c>
      <c r="S61" s="72">
        <f t="shared" si="10"/>
        <v>1238232.54</v>
      </c>
      <c r="T61" s="83">
        <v>0</v>
      </c>
      <c r="U61" s="72">
        <f t="shared" si="11"/>
        <v>3025.4</v>
      </c>
      <c r="V61" s="83">
        <v>3041.55</v>
      </c>
      <c r="W61" s="84" t="s">
        <v>460</v>
      </c>
      <c r="X61" s="209"/>
      <c r="Y61" s="209"/>
      <c r="Z61" s="209"/>
      <c r="AA61" s="209"/>
    </row>
    <row r="62" spans="1:27" ht="18.75" outlineLevel="2">
      <c r="A62" s="10">
        <f t="shared" si="12"/>
        <v>36</v>
      </c>
      <c r="B62" s="48">
        <v>8</v>
      </c>
      <c r="C62" s="258" t="s">
        <v>412</v>
      </c>
      <c r="D62" s="258" t="s">
        <v>347</v>
      </c>
      <c r="E62" s="48">
        <v>1962</v>
      </c>
      <c r="F62" s="48" t="s">
        <v>461</v>
      </c>
      <c r="G62" s="80" t="s">
        <v>35</v>
      </c>
      <c r="H62" s="81">
        <v>2</v>
      </c>
      <c r="I62" s="81">
        <v>2</v>
      </c>
      <c r="J62" s="82">
        <v>729.4</v>
      </c>
      <c r="K62" s="82">
        <v>682.6</v>
      </c>
      <c r="L62" s="81">
        <v>0</v>
      </c>
      <c r="M62" s="82">
        <v>41</v>
      </c>
      <c r="N62" s="72">
        <v>2428646.19</v>
      </c>
      <c r="O62" s="83">
        <v>0</v>
      </c>
      <c r="P62" s="157">
        <v>406699.36</v>
      </c>
      <c r="Q62" s="83">
        <v>0</v>
      </c>
      <c r="R62" s="83">
        <v>31401.11</v>
      </c>
      <c r="S62" s="72">
        <f t="shared" si="10"/>
        <v>1990545.72</v>
      </c>
      <c r="T62" s="83">
        <v>0</v>
      </c>
      <c r="U62" s="72">
        <f t="shared" si="11"/>
        <v>3557.93</v>
      </c>
      <c r="V62" s="83">
        <v>3041.55</v>
      </c>
      <c r="W62" s="84" t="s">
        <v>460</v>
      </c>
      <c r="X62" s="209"/>
      <c r="Y62" s="209"/>
      <c r="Z62" s="209"/>
      <c r="AA62" s="209"/>
    </row>
    <row r="63" spans="1:27" ht="18.75" outlineLevel="2">
      <c r="A63" s="10">
        <f t="shared" si="12"/>
        <v>37</v>
      </c>
      <c r="B63" s="48">
        <v>9</v>
      </c>
      <c r="C63" s="258" t="s">
        <v>412</v>
      </c>
      <c r="D63" s="258" t="s">
        <v>348</v>
      </c>
      <c r="E63" s="48">
        <v>1962</v>
      </c>
      <c r="F63" s="48" t="s">
        <v>461</v>
      </c>
      <c r="G63" s="80" t="s">
        <v>35</v>
      </c>
      <c r="H63" s="81">
        <v>2</v>
      </c>
      <c r="I63" s="81">
        <v>1</v>
      </c>
      <c r="J63" s="82">
        <v>547.3</v>
      </c>
      <c r="K63" s="82">
        <v>499.4</v>
      </c>
      <c r="L63" s="81">
        <v>0</v>
      </c>
      <c r="M63" s="82">
        <v>38</v>
      </c>
      <c r="N63" s="72">
        <v>1775272.1099999999</v>
      </c>
      <c r="O63" s="83">
        <v>0</v>
      </c>
      <c r="P63" s="157">
        <v>297146.14</v>
      </c>
      <c r="Q63" s="83">
        <v>0</v>
      </c>
      <c r="R63" s="83">
        <v>22922.46</v>
      </c>
      <c r="S63" s="72">
        <f t="shared" si="10"/>
        <v>1455203.51</v>
      </c>
      <c r="T63" s="83">
        <v>0</v>
      </c>
      <c r="U63" s="72">
        <f t="shared" si="11"/>
        <v>3554.81</v>
      </c>
      <c r="V63" s="83">
        <v>3041.55</v>
      </c>
      <c r="W63" s="84" t="s">
        <v>460</v>
      </c>
      <c r="X63" s="209"/>
      <c r="Y63" s="209"/>
      <c r="Z63" s="209"/>
      <c r="AA63" s="209"/>
    </row>
    <row r="64" spans="1:27" ht="18.75" outlineLevel="2">
      <c r="A64" s="10">
        <f t="shared" si="12"/>
        <v>38</v>
      </c>
      <c r="B64" s="55">
        <v>10</v>
      </c>
      <c r="C64" s="258" t="s">
        <v>412</v>
      </c>
      <c r="D64" s="258" t="s">
        <v>349</v>
      </c>
      <c r="E64" s="48">
        <v>1963</v>
      </c>
      <c r="F64" s="48" t="s">
        <v>461</v>
      </c>
      <c r="G64" s="80" t="s">
        <v>35</v>
      </c>
      <c r="H64" s="81">
        <v>2</v>
      </c>
      <c r="I64" s="81">
        <v>1</v>
      </c>
      <c r="J64" s="82">
        <v>660.6</v>
      </c>
      <c r="K64" s="82">
        <v>600.7</v>
      </c>
      <c r="L64" s="81">
        <v>0</v>
      </c>
      <c r="M64" s="82">
        <v>44</v>
      </c>
      <c r="N64" s="72">
        <v>2135374.37</v>
      </c>
      <c r="O64" s="83">
        <v>0</v>
      </c>
      <c r="P64" s="157">
        <v>357701.13</v>
      </c>
      <c r="Q64" s="83">
        <v>0</v>
      </c>
      <c r="R64" s="83">
        <v>27572.13</v>
      </c>
      <c r="S64" s="72">
        <f t="shared" si="10"/>
        <v>1750101.11</v>
      </c>
      <c r="T64" s="83">
        <v>0</v>
      </c>
      <c r="U64" s="72">
        <f t="shared" si="11"/>
        <v>3554.81</v>
      </c>
      <c r="V64" s="83">
        <v>3041.55</v>
      </c>
      <c r="W64" s="84" t="s">
        <v>460</v>
      </c>
      <c r="X64" s="209"/>
      <c r="Y64" s="209"/>
      <c r="Z64" s="209"/>
      <c r="AA64" s="209"/>
    </row>
    <row r="65" spans="1:27" ht="18.75" outlineLevel="2">
      <c r="A65" s="10">
        <f t="shared" si="12"/>
        <v>39</v>
      </c>
      <c r="B65" s="48">
        <v>11</v>
      </c>
      <c r="C65" s="258" t="s">
        <v>412</v>
      </c>
      <c r="D65" s="258" t="s">
        <v>350</v>
      </c>
      <c r="E65" s="48">
        <v>1963</v>
      </c>
      <c r="F65" s="48" t="s">
        <v>461</v>
      </c>
      <c r="G65" s="80" t="s">
        <v>35</v>
      </c>
      <c r="H65" s="81">
        <v>2</v>
      </c>
      <c r="I65" s="81">
        <v>2</v>
      </c>
      <c r="J65" s="82">
        <v>567.3</v>
      </c>
      <c r="K65" s="82">
        <v>519</v>
      </c>
      <c r="L65" s="81">
        <v>0</v>
      </c>
      <c r="M65" s="82">
        <v>33</v>
      </c>
      <c r="N65" s="72">
        <v>1844946.3900000001</v>
      </c>
      <c r="O65" s="83">
        <v>0</v>
      </c>
      <c r="P65" s="157">
        <v>352277.51</v>
      </c>
      <c r="Q65" s="83">
        <v>0</v>
      </c>
      <c r="R65" s="83">
        <v>23822.1</v>
      </c>
      <c r="S65" s="72">
        <f t="shared" si="10"/>
        <v>1468846.78</v>
      </c>
      <c r="T65" s="83">
        <v>0</v>
      </c>
      <c r="U65" s="72">
        <f t="shared" si="11"/>
        <v>3554.81</v>
      </c>
      <c r="V65" s="83">
        <v>3041.55</v>
      </c>
      <c r="W65" s="84" t="s">
        <v>460</v>
      </c>
      <c r="X65" s="209"/>
      <c r="Y65" s="209"/>
      <c r="Z65" s="209"/>
      <c r="AA65" s="209"/>
    </row>
    <row r="66" spans="1:27" ht="18.75" outlineLevel="2">
      <c r="A66" s="10">
        <f t="shared" si="12"/>
        <v>40</v>
      </c>
      <c r="B66" s="48">
        <v>12</v>
      </c>
      <c r="C66" s="258" t="s">
        <v>412</v>
      </c>
      <c r="D66" s="258" t="s">
        <v>52</v>
      </c>
      <c r="E66" s="48">
        <v>1974</v>
      </c>
      <c r="F66" s="48" t="s">
        <v>461</v>
      </c>
      <c r="G66" s="80" t="s">
        <v>35</v>
      </c>
      <c r="H66" s="81">
        <v>2</v>
      </c>
      <c r="I66" s="81">
        <v>2</v>
      </c>
      <c r="J66" s="82">
        <v>550.1</v>
      </c>
      <c r="K66" s="82">
        <v>506.9</v>
      </c>
      <c r="L66" s="81">
        <v>0</v>
      </c>
      <c r="M66" s="82">
        <v>34</v>
      </c>
      <c r="N66" s="72">
        <v>1533575.26</v>
      </c>
      <c r="O66" s="83">
        <v>0</v>
      </c>
      <c r="P66" s="157">
        <v>301885.6</v>
      </c>
      <c r="Q66" s="83">
        <v>0</v>
      </c>
      <c r="R66" s="83">
        <v>23266.71</v>
      </c>
      <c r="S66" s="72">
        <f t="shared" si="10"/>
        <v>1208422.95</v>
      </c>
      <c r="T66" s="83">
        <v>0</v>
      </c>
      <c r="U66" s="72">
        <f t="shared" si="11"/>
        <v>3025.4</v>
      </c>
      <c r="V66" s="83">
        <v>3041.55</v>
      </c>
      <c r="W66" s="84" t="s">
        <v>460</v>
      </c>
      <c r="X66" s="209"/>
      <c r="Y66" s="209"/>
      <c r="Z66" s="209"/>
      <c r="AA66" s="209"/>
    </row>
    <row r="67" spans="1:27" s="260" customFormat="1" ht="18.75" outlineLevel="2">
      <c r="A67" s="149">
        <f t="shared" si="12"/>
        <v>41</v>
      </c>
      <c r="B67" s="159">
        <v>13</v>
      </c>
      <c r="C67" s="259" t="s">
        <v>412</v>
      </c>
      <c r="D67" s="259" t="s">
        <v>54</v>
      </c>
      <c r="E67" s="150">
        <v>1974</v>
      </c>
      <c r="F67" s="150" t="s">
        <v>461</v>
      </c>
      <c r="G67" s="152" t="s">
        <v>35</v>
      </c>
      <c r="H67" s="153">
        <v>2</v>
      </c>
      <c r="I67" s="153">
        <v>2</v>
      </c>
      <c r="J67" s="154">
        <v>553</v>
      </c>
      <c r="K67" s="154">
        <v>501.8</v>
      </c>
      <c r="L67" s="153">
        <v>0</v>
      </c>
      <c r="M67" s="154">
        <v>26</v>
      </c>
      <c r="N67" s="156">
        <v>1518145.72</v>
      </c>
      <c r="O67" s="157">
        <v>0</v>
      </c>
      <c r="P67" s="157">
        <v>65924.86507511648</v>
      </c>
      <c r="Q67" s="157">
        <v>0</v>
      </c>
      <c r="R67" s="157">
        <v>23032.62</v>
      </c>
      <c r="S67" s="156">
        <f t="shared" si="10"/>
        <v>1429188.23</v>
      </c>
      <c r="T67" s="157">
        <v>0</v>
      </c>
      <c r="U67" s="156">
        <f t="shared" si="11"/>
        <v>3025.4</v>
      </c>
      <c r="V67" s="157">
        <v>6601.41</v>
      </c>
      <c r="W67" s="158" t="s">
        <v>460</v>
      </c>
      <c r="X67" s="211"/>
      <c r="Y67" s="211"/>
      <c r="Z67" s="211"/>
      <c r="AA67" s="211"/>
    </row>
    <row r="68" spans="1:27" ht="18.75" outlineLevel="2">
      <c r="A68" s="10">
        <f t="shared" si="12"/>
        <v>42</v>
      </c>
      <c r="B68" s="48">
        <v>14</v>
      </c>
      <c r="C68" s="258" t="s">
        <v>412</v>
      </c>
      <c r="D68" s="258" t="s">
        <v>63</v>
      </c>
      <c r="E68" s="48">
        <v>1962</v>
      </c>
      <c r="F68" s="48" t="s">
        <v>461</v>
      </c>
      <c r="G68" s="80" t="s">
        <v>35</v>
      </c>
      <c r="H68" s="81">
        <v>2</v>
      </c>
      <c r="I68" s="81">
        <v>2</v>
      </c>
      <c r="J68" s="82">
        <v>544.8</v>
      </c>
      <c r="K68" s="82">
        <v>504.7</v>
      </c>
      <c r="L68" s="81">
        <v>0</v>
      </c>
      <c r="M68" s="82">
        <v>51</v>
      </c>
      <c r="N68" s="72">
        <v>2520971.4499999997</v>
      </c>
      <c r="O68" s="83">
        <v>0</v>
      </c>
      <c r="P68" s="157">
        <v>98595.73</v>
      </c>
      <c r="Q68" s="83">
        <v>0</v>
      </c>
      <c r="R68" s="83">
        <v>23165.73</v>
      </c>
      <c r="S68" s="72">
        <f t="shared" si="10"/>
        <v>2399209.99</v>
      </c>
      <c r="T68" s="83">
        <v>0</v>
      </c>
      <c r="U68" s="72">
        <f t="shared" si="11"/>
        <v>4994.99</v>
      </c>
      <c r="V68" s="83">
        <v>9816.07</v>
      </c>
      <c r="W68" s="84" t="s">
        <v>460</v>
      </c>
      <c r="X68" s="209"/>
      <c r="Y68" s="209"/>
      <c r="Z68" s="209"/>
      <c r="AA68" s="209"/>
    </row>
    <row r="69" spans="1:27" ht="18.75" outlineLevel="2">
      <c r="A69" s="10">
        <f t="shared" si="12"/>
        <v>43</v>
      </c>
      <c r="B69" s="48">
        <v>15</v>
      </c>
      <c r="C69" s="258" t="s">
        <v>412</v>
      </c>
      <c r="D69" s="258" t="s">
        <v>67</v>
      </c>
      <c r="E69" s="48">
        <v>1962</v>
      </c>
      <c r="F69" s="48">
        <v>1966</v>
      </c>
      <c r="G69" s="80" t="s">
        <v>35</v>
      </c>
      <c r="H69" s="81">
        <v>2</v>
      </c>
      <c r="I69" s="81">
        <v>1</v>
      </c>
      <c r="J69" s="82">
        <v>615.2</v>
      </c>
      <c r="K69" s="82">
        <v>567</v>
      </c>
      <c r="L69" s="81">
        <v>0</v>
      </c>
      <c r="M69" s="82">
        <v>51</v>
      </c>
      <c r="N69" s="72">
        <v>2914504.74</v>
      </c>
      <c r="O69" s="83">
        <v>0</v>
      </c>
      <c r="P69" s="157">
        <v>114963.46</v>
      </c>
      <c r="Q69" s="83">
        <v>0</v>
      </c>
      <c r="R69" s="83">
        <v>26025.29</v>
      </c>
      <c r="S69" s="72">
        <f t="shared" si="10"/>
        <v>2773515.99</v>
      </c>
      <c r="T69" s="83">
        <v>0</v>
      </c>
      <c r="U69" s="72">
        <f t="shared" si="11"/>
        <v>5140.22</v>
      </c>
      <c r="V69" s="83">
        <v>9962.08</v>
      </c>
      <c r="W69" s="84" t="s">
        <v>460</v>
      </c>
      <c r="X69" s="209"/>
      <c r="Y69" s="209"/>
      <c r="Z69" s="209"/>
      <c r="AA69" s="209"/>
    </row>
    <row r="70" spans="1:27" s="260" customFormat="1" ht="18.75" outlineLevel="2">
      <c r="A70" s="149">
        <f t="shared" si="12"/>
        <v>44</v>
      </c>
      <c r="B70" s="159">
        <v>16</v>
      </c>
      <c r="C70" s="259" t="s">
        <v>412</v>
      </c>
      <c r="D70" s="259" t="s">
        <v>71</v>
      </c>
      <c r="E70" s="150">
        <v>1970</v>
      </c>
      <c r="F70" s="150" t="s">
        <v>461</v>
      </c>
      <c r="G70" s="152" t="s">
        <v>35</v>
      </c>
      <c r="H70" s="153">
        <v>2</v>
      </c>
      <c r="I70" s="153">
        <v>2</v>
      </c>
      <c r="J70" s="154">
        <v>550.4</v>
      </c>
      <c r="K70" s="154">
        <v>511.5</v>
      </c>
      <c r="L70" s="153">
        <v>0</v>
      </c>
      <c r="M70" s="154">
        <v>25</v>
      </c>
      <c r="N70" s="156">
        <v>1007445.29</v>
      </c>
      <c r="O70" s="157">
        <v>0</v>
      </c>
      <c r="P70" s="157">
        <v>56396.35</v>
      </c>
      <c r="Q70" s="157">
        <v>0</v>
      </c>
      <c r="R70" s="157">
        <v>23477.85</v>
      </c>
      <c r="S70" s="156">
        <f t="shared" si="10"/>
        <v>927571.09</v>
      </c>
      <c r="T70" s="157">
        <v>0</v>
      </c>
      <c r="U70" s="156">
        <f t="shared" si="11"/>
        <v>1969.59</v>
      </c>
      <c r="V70" s="157">
        <v>5539.96</v>
      </c>
      <c r="W70" s="158" t="s">
        <v>460</v>
      </c>
      <c r="X70" s="211"/>
      <c r="Y70" s="211"/>
      <c r="Z70" s="211"/>
      <c r="AA70" s="211"/>
    </row>
    <row r="71" spans="1:27" s="260" customFormat="1" ht="18.75" outlineLevel="2">
      <c r="A71" s="149">
        <f t="shared" si="12"/>
        <v>45</v>
      </c>
      <c r="B71" s="150">
        <v>17</v>
      </c>
      <c r="C71" s="259" t="s">
        <v>412</v>
      </c>
      <c r="D71" s="259" t="s">
        <v>72</v>
      </c>
      <c r="E71" s="150">
        <v>1971</v>
      </c>
      <c r="F71" s="150" t="s">
        <v>461</v>
      </c>
      <c r="G71" s="152" t="s">
        <v>35</v>
      </c>
      <c r="H71" s="153">
        <v>2</v>
      </c>
      <c r="I71" s="153">
        <v>2</v>
      </c>
      <c r="J71" s="154">
        <v>533.06</v>
      </c>
      <c r="K71" s="154">
        <v>493.5</v>
      </c>
      <c r="L71" s="153">
        <v>0</v>
      </c>
      <c r="M71" s="154">
        <v>29</v>
      </c>
      <c r="N71" s="156">
        <v>971992.67</v>
      </c>
      <c r="O71" s="157">
        <v>0</v>
      </c>
      <c r="P71" s="157">
        <v>54411.73</v>
      </c>
      <c r="Q71" s="157">
        <v>0</v>
      </c>
      <c r="R71" s="157">
        <v>22651.65</v>
      </c>
      <c r="S71" s="156">
        <f t="shared" si="10"/>
        <v>894929.29</v>
      </c>
      <c r="T71" s="157">
        <v>0</v>
      </c>
      <c r="U71" s="156">
        <f t="shared" si="11"/>
        <v>1969.59</v>
      </c>
      <c r="V71" s="157">
        <v>5539.96</v>
      </c>
      <c r="W71" s="158" t="s">
        <v>460</v>
      </c>
      <c r="X71" s="211"/>
      <c r="Y71" s="211"/>
      <c r="Z71" s="211"/>
      <c r="AA71" s="211"/>
    </row>
    <row r="72" spans="1:27" s="260" customFormat="1" ht="18.75" outlineLevel="2">
      <c r="A72" s="149">
        <f t="shared" si="12"/>
        <v>46</v>
      </c>
      <c r="B72" s="150">
        <v>18</v>
      </c>
      <c r="C72" s="259" t="s">
        <v>412</v>
      </c>
      <c r="D72" s="259" t="s">
        <v>73</v>
      </c>
      <c r="E72" s="150">
        <v>1971</v>
      </c>
      <c r="F72" s="150" t="s">
        <v>461</v>
      </c>
      <c r="G72" s="152" t="s">
        <v>35</v>
      </c>
      <c r="H72" s="153">
        <v>2</v>
      </c>
      <c r="I72" s="153">
        <v>2</v>
      </c>
      <c r="J72" s="154">
        <v>540.3</v>
      </c>
      <c r="K72" s="154">
        <v>501.4</v>
      </c>
      <c r="L72" s="153">
        <v>0</v>
      </c>
      <c r="M72" s="154">
        <v>25</v>
      </c>
      <c r="N72" s="156">
        <v>987552.43</v>
      </c>
      <c r="O72" s="157">
        <v>0</v>
      </c>
      <c r="P72" s="157">
        <v>55282.75</v>
      </c>
      <c r="Q72" s="157">
        <v>0</v>
      </c>
      <c r="R72" s="157">
        <v>23014.26</v>
      </c>
      <c r="S72" s="156">
        <f t="shared" si="10"/>
        <v>909255.42</v>
      </c>
      <c r="T72" s="157">
        <v>0</v>
      </c>
      <c r="U72" s="156">
        <f t="shared" si="11"/>
        <v>1969.59</v>
      </c>
      <c r="V72" s="157">
        <v>5539.96</v>
      </c>
      <c r="W72" s="158" t="s">
        <v>460</v>
      </c>
      <c r="X72" s="211"/>
      <c r="Y72" s="211"/>
      <c r="Z72" s="211"/>
      <c r="AA72" s="211"/>
    </row>
    <row r="73" spans="1:27" s="260" customFormat="1" ht="18.75" outlineLevel="2">
      <c r="A73" s="149">
        <f t="shared" si="12"/>
        <v>47</v>
      </c>
      <c r="B73" s="159">
        <v>19</v>
      </c>
      <c r="C73" s="259" t="s">
        <v>412</v>
      </c>
      <c r="D73" s="259" t="s">
        <v>74</v>
      </c>
      <c r="E73" s="150">
        <v>1973</v>
      </c>
      <c r="F73" s="150" t="s">
        <v>461</v>
      </c>
      <c r="G73" s="152" t="s">
        <v>35</v>
      </c>
      <c r="H73" s="153">
        <v>2</v>
      </c>
      <c r="I73" s="153">
        <v>2</v>
      </c>
      <c r="J73" s="154">
        <v>745.2</v>
      </c>
      <c r="K73" s="154">
        <v>707.2</v>
      </c>
      <c r="L73" s="153">
        <v>0</v>
      </c>
      <c r="M73" s="154">
        <v>70</v>
      </c>
      <c r="N73" s="156">
        <v>1392894.05</v>
      </c>
      <c r="O73" s="157">
        <v>0</v>
      </c>
      <c r="P73" s="157">
        <v>95348.18</v>
      </c>
      <c r="Q73" s="157">
        <v>0</v>
      </c>
      <c r="R73" s="157">
        <v>32460.48</v>
      </c>
      <c r="S73" s="156">
        <f t="shared" si="10"/>
        <v>1265085.39</v>
      </c>
      <c r="T73" s="157">
        <v>0</v>
      </c>
      <c r="U73" s="156">
        <f t="shared" si="11"/>
        <v>1969.59</v>
      </c>
      <c r="V73" s="157">
        <v>6774.52</v>
      </c>
      <c r="W73" s="158" t="s">
        <v>460</v>
      </c>
      <c r="X73" s="211"/>
      <c r="Y73" s="211"/>
      <c r="Z73" s="211"/>
      <c r="AA73" s="211"/>
    </row>
    <row r="74" spans="1:27" s="260" customFormat="1" ht="18.75" outlineLevel="2">
      <c r="A74" s="149">
        <f t="shared" si="12"/>
        <v>48</v>
      </c>
      <c r="B74" s="150">
        <v>20</v>
      </c>
      <c r="C74" s="259" t="s">
        <v>412</v>
      </c>
      <c r="D74" s="259" t="s">
        <v>78</v>
      </c>
      <c r="E74" s="150">
        <v>1962</v>
      </c>
      <c r="F74" s="150" t="s">
        <v>461</v>
      </c>
      <c r="G74" s="152" t="s">
        <v>35</v>
      </c>
      <c r="H74" s="153">
        <v>2</v>
      </c>
      <c r="I74" s="153">
        <v>2</v>
      </c>
      <c r="J74" s="154">
        <v>546.7</v>
      </c>
      <c r="K74" s="154">
        <v>502.7</v>
      </c>
      <c r="L74" s="153">
        <v>0</v>
      </c>
      <c r="M74" s="154">
        <v>26</v>
      </c>
      <c r="N74" s="156">
        <v>990112.89</v>
      </c>
      <c r="O74" s="157">
        <v>0</v>
      </c>
      <c r="P74" s="157">
        <v>55426.09</v>
      </c>
      <c r="Q74" s="157">
        <v>0</v>
      </c>
      <c r="R74" s="157">
        <v>23073.93</v>
      </c>
      <c r="S74" s="156">
        <f t="shared" si="10"/>
        <v>911612.87</v>
      </c>
      <c r="T74" s="157">
        <v>0</v>
      </c>
      <c r="U74" s="156">
        <f t="shared" si="11"/>
        <v>1969.59</v>
      </c>
      <c r="V74" s="157">
        <v>5539.96</v>
      </c>
      <c r="W74" s="158" t="s">
        <v>460</v>
      </c>
      <c r="X74" s="211"/>
      <c r="Y74" s="211"/>
      <c r="Z74" s="211"/>
      <c r="AA74" s="211"/>
    </row>
    <row r="75" spans="1:27" s="260" customFormat="1" ht="18.75" outlineLevel="2">
      <c r="A75" s="149">
        <f t="shared" si="12"/>
        <v>49</v>
      </c>
      <c r="B75" s="150">
        <v>21</v>
      </c>
      <c r="C75" s="259" t="s">
        <v>412</v>
      </c>
      <c r="D75" s="259" t="s">
        <v>82</v>
      </c>
      <c r="E75" s="150">
        <v>1974</v>
      </c>
      <c r="F75" s="150" t="s">
        <v>461</v>
      </c>
      <c r="G75" s="152" t="s">
        <v>35</v>
      </c>
      <c r="H75" s="153">
        <v>2</v>
      </c>
      <c r="I75" s="153">
        <v>2</v>
      </c>
      <c r="J75" s="154">
        <v>520.2</v>
      </c>
      <c r="K75" s="154">
        <v>479.9</v>
      </c>
      <c r="L75" s="153">
        <v>0</v>
      </c>
      <c r="M75" s="154">
        <v>40</v>
      </c>
      <c r="N75" s="156">
        <v>1014902.12</v>
      </c>
      <c r="O75" s="157">
        <v>0</v>
      </c>
      <c r="P75" s="157">
        <v>71177.68</v>
      </c>
      <c r="Q75" s="157">
        <v>0</v>
      </c>
      <c r="R75" s="157">
        <v>22027.41</v>
      </c>
      <c r="S75" s="156">
        <f t="shared" si="10"/>
        <v>921697.03</v>
      </c>
      <c r="T75" s="157">
        <v>0</v>
      </c>
      <c r="U75" s="156">
        <f t="shared" si="11"/>
        <v>2114.82</v>
      </c>
      <c r="V75" s="157">
        <v>6920.53</v>
      </c>
      <c r="W75" s="158" t="s">
        <v>460</v>
      </c>
      <c r="X75" s="211"/>
      <c r="Y75" s="211"/>
      <c r="Z75" s="211"/>
      <c r="AA75" s="211"/>
    </row>
    <row r="76" spans="1:27" s="260" customFormat="1" ht="18.75" outlineLevel="2">
      <c r="A76" s="149">
        <f t="shared" si="12"/>
        <v>50</v>
      </c>
      <c r="B76" s="159">
        <v>22</v>
      </c>
      <c r="C76" s="259" t="s">
        <v>412</v>
      </c>
      <c r="D76" s="259" t="s">
        <v>91</v>
      </c>
      <c r="E76" s="150">
        <v>1963</v>
      </c>
      <c r="F76" s="150">
        <v>1969</v>
      </c>
      <c r="G76" s="152" t="s">
        <v>35</v>
      </c>
      <c r="H76" s="153">
        <v>2</v>
      </c>
      <c r="I76" s="153">
        <v>1</v>
      </c>
      <c r="J76" s="154">
        <v>607.4</v>
      </c>
      <c r="K76" s="154">
        <v>561.4</v>
      </c>
      <c r="L76" s="153">
        <v>0</v>
      </c>
      <c r="M76" s="154">
        <v>34</v>
      </c>
      <c r="N76" s="156">
        <v>1187259.9500000002</v>
      </c>
      <c r="O76" s="157">
        <v>0</v>
      </c>
      <c r="P76" s="157">
        <v>79846.36</v>
      </c>
      <c r="Q76" s="157">
        <v>0</v>
      </c>
      <c r="R76" s="157">
        <v>25768.26</v>
      </c>
      <c r="S76" s="156">
        <f t="shared" si="10"/>
        <v>1081645.33</v>
      </c>
      <c r="T76" s="157">
        <v>0</v>
      </c>
      <c r="U76" s="156">
        <f t="shared" si="11"/>
        <v>2114.82</v>
      </c>
      <c r="V76" s="157">
        <v>6920.53</v>
      </c>
      <c r="W76" s="158" t="s">
        <v>460</v>
      </c>
      <c r="X76" s="211"/>
      <c r="Y76" s="211"/>
      <c r="Z76" s="211"/>
      <c r="AA76" s="211"/>
    </row>
    <row r="77" spans="1:27" s="260" customFormat="1" ht="18.75" outlineLevel="2">
      <c r="A77" s="149">
        <f t="shared" si="12"/>
        <v>51</v>
      </c>
      <c r="B77" s="150">
        <v>23</v>
      </c>
      <c r="C77" s="259" t="s">
        <v>412</v>
      </c>
      <c r="D77" s="259" t="s">
        <v>92</v>
      </c>
      <c r="E77" s="150">
        <v>1981</v>
      </c>
      <c r="F77" s="150" t="s">
        <v>461</v>
      </c>
      <c r="G77" s="152" t="s">
        <v>35</v>
      </c>
      <c r="H77" s="153">
        <v>2</v>
      </c>
      <c r="I77" s="153">
        <v>1</v>
      </c>
      <c r="J77" s="154">
        <v>604.5</v>
      </c>
      <c r="K77" s="154">
        <v>556.1</v>
      </c>
      <c r="L77" s="153">
        <v>0</v>
      </c>
      <c r="M77" s="154">
        <v>242</v>
      </c>
      <c r="N77" s="156">
        <v>1176051.4</v>
      </c>
      <c r="O77" s="157">
        <v>0</v>
      </c>
      <c r="P77" s="157">
        <v>68817.15</v>
      </c>
      <c r="Q77" s="157">
        <v>0</v>
      </c>
      <c r="R77" s="157">
        <v>25524.99</v>
      </c>
      <c r="S77" s="156">
        <f t="shared" si="10"/>
        <v>1081709.26</v>
      </c>
      <c r="T77" s="157">
        <v>0</v>
      </c>
      <c r="U77" s="156">
        <f t="shared" si="11"/>
        <v>2114.82</v>
      </c>
      <c r="V77" s="157">
        <v>5685.97</v>
      </c>
      <c r="W77" s="158" t="s">
        <v>460</v>
      </c>
      <c r="X77" s="211"/>
      <c r="Y77" s="211"/>
      <c r="Z77" s="211"/>
      <c r="AA77" s="211"/>
    </row>
    <row r="78" spans="1:27" s="260" customFormat="1" ht="18.75" outlineLevel="2">
      <c r="A78" s="149">
        <f t="shared" si="12"/>
        <v>52</v>
      </c>
      <c r="B78" s="150">
        <v>24</v>
      </c>
      <c r="C78" s="259" t="s">
        <v>412</v>
      </c>
      <c r="D78" s="259" t="s">
        <v>93</v>
      </c>
      <c r="E78" s="150">
        <v>1964</v>
      </c>
      <c r="F78" s="150">
        <v>1969</v>
      </c>
      <c r="G78" s="152" t="s">
        <v>35</v>
      </c>
      <c r="H78" s="153">
        <v>2</v>
      </c>
      <c r="I78" s="153">
        <v>1</v>
      </c>
      <c r="J78" s="154">
        <v>563.7</v>
      </c>
      <c r="K78" s="154">
        <v>516.5</v>
      </c>
      <c r="L78" s="153">
        <v>0</v>
      </c>
      <c r="M78" s="154">
        <v>48</v>
      </c>
      <c r="N78" s="156">
        <v>1092304.54</v>
      </c>
      <c r="O78" s="157">
        <v>0</v>
      </c>
      <c r="P78" s="157">
        <v>60770.92</v>
      </c>
      <c r="Q78" s="157">
        <v>0</v>
      </c>
      <c r="R78" s="157">
        <v>23707.35</v>
      </c>
      <c r="S78" s="156">
        <f t="shared" si="10"/>
        <v>1007826.27</v>
      </c>
      <c r="T78" s="157">
        <v>0</v>
      </c>
      <c r="U78" s="156">
        <f t="shared" si="11"/>
        <v>2114.82</v>
      </c>
      <c r="V78" s="157">
        <v>5685.97</v>
      </c>
      <c r="W78" s="158" t="s">
        <v>460</v>
      </c>
      <c r="X78" s="211"/>
      <c r="Y78" s="211"/>
      <c r="Z78" s="211"/>
      <c r="AA78" s="211"/>
    </row>
    <row r="79" spans="1:27" s="260" customFormat="1" ht="18.75" outlineLevel="2">
      <c r="A79" s="149">
        <f t="shared" si="12"/>
        <v>53</v>
      </c>
      <c r="B79" s="159">
        <v>25</v>
      </c>
      <c r="C79" s="259" t="s">
        <v>412</v>
      </c>
      <c r="D79" s="259" t="s">
        <v>94</v>
      </c>
      <c r="E79" s="150">
        <v>1967</v>
      </c>
      <c r="F79" s="150" t="s">
        <v>461</v>
      </c>
      <c r="G79" s="152" t="s">
        <v>35</v>
      </c>
      <c r="H79" s="153">
        <v>2</v>
      </c>
      <c r="I79" s="153">
        <v>2</v>
      </c>
      <c r="J79" s="154">
        <v>630.9</v>
      </c>
      <c r="K79" s="154">
        <v>582.1</v>
      </c>
      <c r="L79" s="153">
        <v>0</v>
      </c>
      <c r="M79" s="154">
        <v>49</v>
      </c>
      <c r="N79" s="156">
        <v>1231036.7200000002</v>
      </c>
      <c r="O79" s="157">
        <v>0</v>
      </c>
      <c r="P79" s="157">
        <v>86335.75</v>
      </c>
      <c r="Q79" s="157">
        <v>0</v>
      </c>
      <c r="R79" s="157">
        <v>26718.39</v>
      </c>
      <c r="S79" s="156">
        <f t="shared" si="10"/>
        <v>1117982.58</v>
      </c>
      <c r="T79" s="157">
        <v>0</v>
      </c>
      <c r="U79" s="156">
        <f t="shared" si="11"/>
        <v>2114.82</v>
      </c>
      <c r="V79" s="157">
        <v>6920.53</v>
      </c>
      <c r="W79" s="158" t="s">
        <v>460</v>
      </c>
      <c r="X79" s="211"/>
      <c r="Y79" s="211"/>
      <c r="Z79" s="211"/>
      <c r="AA79" s="211"/>
    </row>
    <row r="80" spans="1:27" s="260" customFormat="1" ht="18.75" outlineLevel="2">
      <c r="A80" s="149">
        <f t="shared" si="12"/>
        <v>54</v>
      </c>
      <c r="B80" s="150">
        <v>26</v>
      </c>
      <c r="C80" s="259" t="s">
        <v>412</v>
      </c>
      <c r="D80" s="259" t="s">
        <v>96</v>
      </c>
      <c r="E80" s="150">
        <v>1971</v>
      </c>
      <c r="F80" s="150" t="s">
        <v>461</v>
      </c>
      <c r="G80" s="152" t="s">
        <v>35</v>
      </c>
      <c r="H80" s="153">
        <v>2</v>
      </c>
      <c r="I80" s="153">
        <v>2</v>
      </c>
      <c r="J80" s="154">
        <v>541.1</v>
      </c>
      <c r="K80" s="154">
        <v>509.6</v>
      </c>
      <c r="L80" s="153">
        <v>0</v>
      </c>
      <c r="M80" s="154">
        <v>44</v>
      </c>
      <c r="N80" s="156">
        <v>1541743.84</v>
      </c>
      <c r="O80" s="157">
        <v>0</v>
      </c>
      <c r="P80" s="157">
        <v>140980.5</v>
      </c>
      <c r="Q80" s="157">
        <v>0</v>
      </c>
      <c r="R80" s="157">
        <v>23390.64</v>
      </c>
      <c r="S80" s="156">
        <f t="shared" si="10"/>
        <v>1377372.7</v>
      </c>
      <c r="T80" s="157">
        <v>0</v>
      </c>
      <c r="U80" s="156">
        <f t="shared" si="11"/>
        <v>3025.4</v>
      </c>
      <c r="V80" s="157">
        <v>9962.08</v>
      </c>
      <c r="W80" s="158" t="s">
        <v>460</v>
      </c>
      <c r="X80" s="211"/>
      <c r="Y80" s="211"/>
      <c r="Z80" s="211"/>
      <c r="AA80" s="211"/>
    </row>
    <row r="81" spans="1:27" ht="18.75" outlineLevel="1">
      <c r="A81" s="255"/>
      <c r="B81" s="75" t="s">
        <v>97</v>
      </c>
      <c r="C81" s="75"/>
      <c r="D81" s="139"/>
      <c r="E81" s="256"/>
      <c r="F81" s="256"/>
      <c r="G81" s="256"/>
      <c r="H81" s="256"/>
      <c r="I81" s="76"/>
      <c r="J81" s="78">
        <f>SUM(J55:J80)</f>
        <v>14962.220000000001</v>
      </c>
      <c r="K81" s="78">
        <f aca="true" t="shared" si="13" ref="K81:T81">SUM(K55:K80)</f>
        <v>13902.460000000001</v>
      </c>
      <c r="L81" s="78">
        <f t="shared" si="13"/>
        <v>0</v>
      </c>
      <c r="M81" s="78">
        <f t="shared" si="13"/>
        <v>1198</v>
      </c>
      <c r="N81" s="78">
        <f t="shared" si="13"/>
        <v>38081611.35000001</v>
      </c>
      <c r="O81" s="78">
        <f t="shared" si="13"/>
        <v>0</v>
      </c>
      <c r="P81" s="78">
        <f t="shared" si="13"/>
        <v>3771625.6950751166</v>
      </c>
      <c r="Q81" s="78">
        <f t="shared" si="13"/>
        <v>0</v>
      </c>
      <c r="R81" s="78">
        <f t="shared" si="13"/>
        <v>628498.5999999999</v>
      </c>
      <c r="S81" s="78">
        <f t="shared" si="13"/>
        <v>33681487.050000004</v>
      </c>
      <c r="T81" s="78">
        <f t="shared" si="13"/>
        <v>0</v>
      </c>
      <c r="U81" s="79"/>
      <c r="V81" s="79"/>
      <c r="W81" s="79"/>
      <c r="X81" s="210"/>
      <c r="Y81" s="210"/>
      <c r="Z81" s="210"/>
      <c r="AA81" s="210"/>
    </row>
    <row r="82" spans="1:40" ht="18.75" outlineLevel="1">
      <c r="A82" s="257"/>
      <c r="B82" s="64" t="s">
        <v>98</v>
      </c>
      <c r="C82" s="65"/>
      <c r="D82" s="138"/>
      <c r="E82" s="65"/>
      <c r="F82" s="65"/>
      <c r="G82" s="65"/>
      <c r="H82" s="65"/>
      <c r="I82" s="65"/>
      <c r="J82" s="65"/>
      <c r="K82" s="65"/>
      <c r="L82" s="65"/>
      <c r="M82" s="65"/>
      <c r="N82" s="66"/>
      <c r="O82" s="66"/>
      <c r="P82" s="66"/>
      <c r="Q82" s="66"/>
      <c r="R82" s="66"/>
      <c r="S82" s="66"/>
      <c r="T82" s="66"/>
      <c r="U82" s="65"/>
      <c r="V82" s="65"/>
      <c r="W82" s="67"/>
      <c r="X82" s="208"/>
      <c r="Y82" s="208"/>
      <c r="Z82" s="208"/>
      <c r="AA82" s="208"/>
      <c r="AN82" s="74">
        <v>1985055.609</v>
      </c>
    </row>
    <row r="83" spans="1:40" ht="18.75" outlineLevel="2">
      <c r="A83" s="5">
        <f>A80+1</f>
        <v>55</v>
      </c>
      <c r="B83" s="55">
        <v>1</v>
      </c>
      <c r="C83" s="68" t="s">
        <v>99</v>
      </c>
      <c r="D83" s="68" t="s">
        <v>102</v>
      </c>
      <c r="E83" s="55">
        <v>1958</v>
      </c>
      <c r="F83" s="55" t="s">
        <v>461</v>
      </c>
      <c r="G83" s="69" t="s">
        <v>38</v>
      </c>
      <c r="H83" s="70">
        <v>2</v>
      </c>
      <c r="I83" s="70">
        <v>3</v>
      </c>
      <c r="J83" s="71">
        <v>668.99</v>
      </c>
      <c r="K83" s="71">
        <v>582.09</v>
      </c>
      <c r="L83" s="70">
        <v>0</v>
      </c>
      <c r="M83" s="71">
        <v>28</v>
      </c>
      <c r="N83" s="72">
        <v>4686359.999999999</v>
      </c>
      <c r="O83" s="72">
        <v>0</v>
      </c>
      <c r="P83" s="72">
        <f>N83-R83-S83</f>
        <v>3642104.459999999</v>
      </c>
      <c r="Q83" s="72">
        <v>0</v>
      </c>
      <c r="R83" s="72">
        <v>31170.91</v>
      </c>
      <c r="S83" s="72">
        <v>1013084.63</v>
      </c>
      <c r="T83" s="72">
        <v>0</v>
      </c>
      <c r="U83" s="72">
        <f>ROUND(N83/(K83+L83),2)</f>
        <v>8050.92</v>
      </c>
      <c r="V83" s="72">
        <v>7820.85</v>
      </c>
      <c r="W83" s="73" t="s">
        <v>460</v>
      </c>
      <c r="X83" s="209"/>
      <c r="Y83" s="209"/>
      <c r="Z83" s="209"/>
      <c r="AA83" s="209"/>
      <c r="AL83" s="74">
        <v>2621194.03</v>
      </c>
      <c r="AM83" s="74">
        <f>AL83/$AL$86</f>
        <v>0.5103557913432892</v>
      </c>
      <c r="AN83" s="74">
        <f>ROUND(AM83*AN82,2)</f>
        <v>1013084.63</v>
      </c>
    </row>
    <row r="84" spans="1:40" ht="18.75" outlineLevel="2">
      <c r="A84" s="10">
        <f>A83+1</f>
        <v>56</v>
      </c>
      <c r="B84" s="48">
        <v>2</v>
      </c>
      <c r="C84" s="258" t="s">
        <v>99</v>
      </c>
      <c r="D84" s="258" t="s">
        <v>103</v>
      </c>
      <c r="E84" s="48">
        <v>1959</v>
      </c>
      <c r="F84" s="48" t="s">
        <v>461</v>
      </c>
      <c r="G84" s="80" t="s">
        <v>38</v>
      </c>
      <c r="H84" s="81">
        <v>2</v>
      </c>
      <c r="I84" s="81">
        <v>3</v>
      </c>
      <c r="J84" s="82">
        <v>859.4</v>
      </c>
      <c r="K84" s="82">
        <v>772.2</v>
      </c>
      <c r="L84" s="82">
        <v>5</v>
      </c>
      <c r="M84" s="82">
        <v>27</v>
      </c>
      <c r="N84" s="72">
        <v>2940954.6</v>
      </c>
      <c r="O84" s="83">
        <v>0</v>
      </c>
      <c r="P84" s="72">
        <f>N84-R84-S84</f>
        <v>2216430.51</v>
      </c>
      <c r="Q84" s="83">
        <v>0</v>
      </c>
      <c r="R84" s="83">
        <v>41351.31</v>
      </c>
      <c r="S84" s="83">
        <v>683172.78</v>
      </c>
      <c r="T84" s="83">
        <v>0</v>
      </c>
      <c r="U84" s="72">
        <f>ROUND(N84/(K84+L84),2)</f>
        <v>3784.04</v>
      </c>
      <c r="V84" s="83">
        <v>3408.74</v>
      </c>
      <c r="W84" s="84" t="s">
        <v>460</v>
      </c>
      <c r="X84" s="209"/>
      <c r="Y84" s="209"/>
      <c r="Z84" s="209"/>
      <c r="AA84" s="209"/>
      <c r="AL84" s="74">
        <v>1767600.03</v>
      </c>
      <c r="AM84" s="74">
        <f>AL84/$AL$86</f>
        <v>0.34415800652844913</v>
      </c>
      <c r="AN84" s="74">
        <f>ROUND(AM84*AN82,2)</f>
        <v>683172.78</v>
      </c>
    </row>
    <row r="85" spans="1:40" ht="18.75" outlineLevel="2">
      <c r="A85" s="10">
        <f>A84+1</f>
        <v>57</v>
      </c>
      <c r="B85" s="48">
        <v>3</v>
      </c>
      <c r="C85" s="258" t="s">
        <v>99</v>
      </c>
      <c r="D85" s="258" t="s">
        <v>104</v>
      </c>
      <c r="E85" s="48">
        <v>1961</v>
      </c>
      <c r="F85" s="48" t="s">
        <v>461</v>
      </c>
      <c r="G85" s="80" t="s">
        <v>38</v>
      </c>
      <c r="H85" s="81">
        <v>2</v>
      </c>
      <c r="I85" s="81">
        <v>3</v>
      </c>
      <c r="J85" s="82">
        <v>414.4</v>
      </c>
      <c r="K85" s="82">
        <v>321.1</v>
      </c>
      <c r="L85" s="81">
        <v>0</v>
      </c>
      <c r="M85" s="82">
        <v>16</v>
      </c>
      <c r="N85" s="72">
        <v>1222922.21</v>
      </c>
      <c r="O85" s="83">
        <v>0</v>
      </c>
      <c r="P85" s="72">
        <f>N85-R85-S85</f>
        <v>916929.1000000001</v>
      </c>
      <c r="Q85" s="83">
        <v>0</v>
      </c>
      <c r="R85" s="83">
        <v>17194.91</v>
      </c>
      <c r="S85" s="83">
        <v>288798.2</v>
      </c>
      <c r="T85" s="83">
        <v>0</v>
      </c>
      <c r="U85" s="72">
        <f>ROUND(N85/(K85+L85),2)</f>
        <v>3808.54</v>
      </c>
      <c r="V85" s="83">
        <v>3332.6</v>
      </c>
      <c r="W85" s="84" t="s">
        <v>460</v>
      </c>
      <c r="X85" s="209"/>
      <c r="Y85" s="209"/>
      <c r="Z85" s="209"/>
      <c r="AA85" s="209"/>
      <c r="AL85" s="74">
        <v>747219.04</v>
      </c>
      <c r="AM85" s="74">
        <f>AL85/$AL$86</f>
        <v>0.14548620212826172</v>
      </c>
      <c r="AN85" s="74">
        <f>ROUND(AM85*AN82,2)</f>
        <v>288798.2</v>
      </c>
    </row>
    <row r="86" spans="1:38" ht="18.75" outlineLevel="1">
      <c r="A86" s="255"/>
      <c r="B86" s="75" t="s">
        <v>97</v>
      </c>
      <c r="C86" s="75"/>
      <c r="D86" s="139"/>
      <c r="E86" s="256"/>
      <c r="F86" s="256"/>
      <c r="G86" s="256"/>
      <c r="H86" s="256"/>
      <c r="I86" s="76"/>
      <c r="J86" s="78">
        <v>1942.79</v>
      </c>
      <c r="K86" s="78">
        <v>1675.39</v>
      </c>
      <c r="L86" s="77">
        <v>5</v>
      </c>
      <c r="M86" s="77">
        <v>71</v>
      </c>
      <c r="N86" s="78">
        <f>SUM(N83:N85)</f>
        <v>8850236.809999999</v>
      </c>
      <c r="O86" s="78">
        <f aca="true" t="shared" si="14" ref="O86:T86">SUM(O83:O85)</f>
        <v>0</v>
      </c>
      <c r="P86" s="78">
        <f t="shared" si="14"/>
        <v>6775464.069999998</v>
      </c>
      <c r="Q86" s="78">
        <f t="shared" si="14"/>
        <v>0</v>
      </c>
      <c r="R86" s="78">
        <f t="shared" si="14"/>
        <v>89717.13</v>
      </c>
      <c r="S86" s="78">
        <f t="shared" si="14"/>
        <v>1985055.61</v>
      </c>
      <c r="T86" s="78">
        <f t="shared" si="14"/>
        <v>0</v>
      </c>
      <c r="U86" s="79"/>
      <c r="V86" s="79"/>
      <c r="W86" s="79"/>
      <c r="X86" s="210"/>
      <c r="Y86" s="210"/>
      <c r="Z86" s="210"/>
      <c r="AA86" s="210"/>
      <c r="AL86" s="74">
        <v>5136013.1</v>
      </c>
    </row>
    <row r="87" spans="1:27" ht="18.75" outlineLevel="1">
      <c r="A87" s="257"/>
      <c r="B87" s="64" t="s">
        <v>413</v>
      </c>
      <c r="C87" s="65"/>
      <c r="D87" s="138"/>
      <c r="E87" s="65"/>
      <c r="F87" s="65"/>
      <c r="G87" s="65"/>
      <c r="H87" s="65"/>
      <c r="I87" s="65"/>
      <c r="J87" s="65"/>
      <c r="K87" s="65"/>
      <c r="L87" s="65"/>
      <c r="M87" s="65"/>
      <c r="N87" s="66"/>
      <c r="O87" s="66"/>
      <c r="P87" s="66"/>
      <c r="Q87" s="66"/>
      <c r="R87" s="66"/>
      <c r="S87" s="66"/>
      <c r="T87" s="66"/>
      <c r="U87" s="65"/>
      <c r="V87" s="65"/>
      <c r="W87" s="67"/>
      <c r="X87" s="208"/>
      <c r="Y87" s="208"/>
      <c r="Z87" s="208"/>
      <c r="AA87" s="208"/>
    </row>
    <row r="88" spans="1:27" ht="37.5" outlineLevel="2">
      <c r="A88" s="5">
        <f>A85+1</f>
        <v>58</v>
      </c>
      <c r="B88" s="55">
        <v>1</v>
      </c>
      <c r="C88" s="68" t="s">
        <v>276</v>
      </c>
      <c r="D88" s="68" t="s">
        <v>277</v>
      </c>
      <c r="E88" s="55">
        <v>1968</v>
      </c>
      <c r="F88" s="55" t="s">
        <v>461</v>
      </c>
      <c r="G88" s="69" t="s">
        <v>35</v>
      </c>
      <c r="H88" s="70">
        <v>2</v>
      </c>
      <c r="I88" s="70">
        <v>2</v>
      </c>
      <c r="J88" s="71">
        <v>538.1</v>
      </c>
      <c r="K88" s="71">
        <v>497.2</v>
      </c>
      <c r="L88" s="70">
        <v>0</v>
      </c>
      <c r="M88" s="71">
        <v>32</v>
      </c>
      <c r="N88" s="72">
        <v>838602.38</v>
      </c>
      <c r="O88" s="72">
        <v>0</v>
      </c>
      <c r="P88" s="72">
        <f>N88-R88-S88</f>
        <v>326042.77100000007</v>
      </c>
      <c r="Q88" s="72">
        <v>0</v>
      </c>
      <c r="R88" s="72">
        <v>22821.48</v>
      </c>
      <c r="S88" s="72">
        <v>489738.12899999996</v>
      </c>
      <c r="T88" s="72">
        <v>0</v>
      </c>
      <c r="U88" s="72">
        <f>ROUND(N88/(K88+L88),2)</f>
        <v>1686.65</v>
      </c>
      <c r="V88" s="72">
        <v>1863.8</v>
      </c>
      <c r="W88" s="73" t="s">
        <v>460</v>
      </c>
      <c r="X88" s="209"/>
      <c r="Y88" s="209"/>
      <c r="Z88" s="209"/>
      <c r="AA88" s="209"/>
    </row>
    <row r="89" spans="1:27" ht="18.75" outlineLevel="1">
      <c r="A89" s="255"/>
      <c r="B89" s="75" t="s">
        <v>97</v>
      </c>
      <c r="C89" s="75"/>
      <c r="D89" s="139"/>
      <c r="E89" s="256"/>
      <c r="F89" s="256"/>
      <c r="G89" s="256"/>
      <c r="H89" s="256"/>
      <c r="I89" s="76"/>
      <c r="J89" s="77">
        <v>538.1</v>
      </c>
      <c r="K89" s="77">
        <v>497.2</v>
      </c>
      <c r="L89" s="76">
        <v>0</v>
      </c>
      <c r="M89" s="77">
        <v>32</v>
      </c>
      <c r="N89" s="78">
        <f>SUM(N88)</f>
        <v>838602.38</v>
      </c>
      <c r="O89" s="78">
        <f aca="true" t="shared" si="15" ref="O89:T89">SUM(O88)</f>
        <v>0</v>
      </c>
      <c r="P89" s="78">
        <f t="shared" si="15"/>
        <v>326042.77100000007</v>
      </c>
      <c r="Q89" s="78">
        <f t="shared" si="15"/>
        <v>0</v>
      </c>
      <c r="R89" s="78">
        <f t="shared" si="15"/>
        <v>22821.48</v>
      </c>
      <c r="S89" s="78">
        <f t="shared" si="15"/>
        <v>489738.12899999996</v>
      </c>
      <c r="T89" s="78">
        <f t="shared" si="15"/>
        <v>0</v>
      </c>
      <c r="U89" s="79"/>
      <c r="V89" s="79"/>
      <c r="W89" s="79"/>
      <c r="X89" s="210"/>
      <c r="Y89" s="210"/>
      <c r="Z89" s="210"/>
      <c r="AA89" s="210"/>
    </row>
    <row r="90" spans="1:27" ht="18.75" outlineLevel="1">
      <c r="A90" s="257"/>
      <c r="B90" s="64" t="s">
        <v>414</v>
      </c>
      <c r="C90" s="65"/>
      <c r="D90" s="138"/>
      <c r="E90" s="65"/>
      <c r="F90" s="65"/>
      <c r="G90" s="65"/>
      <c r="H90" s="65"/>
      <c r="I90" s="65"/>
      <c r="J90" s="65"/>
      <c r="K90" s="65"/>
      <c r="L90" s="65"/>
      <c r="M90" s="65"/>
      <c r="N90" s="66"/>
      <c r="O90" s="66"/>
      <c r="P90" s="66"/>
      <c r="Q90" s="66"/>
      <c r="R90" s="66"/>
      <c r="S90" s="66"/>
      <c r="T90" s="66"/>
      <c r="U90" s="65"/>
      <c r="V90" s="65"/>
      <c r="W90" s="67"/>
      <c r="X90" s="208"/>
      <c r="Y90" s="208"/>
      <c r="Z90" s="208"/>
      <c r="AA90" s="208"/>
    </row>
    <row r="91" spans="1:27" ht="18.75" outlineLevel="2">
      <c r="A91" s="5">
        <f>A88+1</f>
        <v>59</v>
      </c>
      <c r="B91" s="55">
        <v>1</v>
      </c>
      <c r="C91" s="68" t="s">
        <v>123</v>
      </c>
      <c r="D91" s="68" t="s">
        <v>124</v>
      </c>
      <c r="E91" s="55">
        <v>1979</v>
      </c>
      <c r="F91" s="55" t="s">
        <v>461</v>
      </c>
      <c r="G91" s="69" t="s">
        <v>35</v>
      </c>
      <c r="H91" s="70">
        <v>2</v>
      </c>
      <c r="I91" s="70">
        <v>2</v>
      </c>
      <c r="J91" s="71">
        <v>541.8</v>
      </c>
      <c r="K91" s="71">
        <v>499.4</v>
      </c>
      <c r="L91" s="70">
        <v>0</v>
      </c>
      <c r="M91" s="71">
        <v>24</v>
      </c>
      <c r="N91" s="72">
        <v>1275262.8399999999</v>
      </c>
      <c r="O91" s="72">
        <v>0</v>
      </c>
      <c r="P91" s="72">
        <f>N91-R91-S91</f>
        <v>166827.7629999998</v>
      </c>
      <c r="Q91" s="72">
        <v>0</v>
      </c>
      <c r="R91" s="72">
        <v>22922.46</v>
      </c>
      <c r="S91" s="72">
        <v>1085512.617</v>
      </c>
      <c r="T91" s="72">
        <v>0</v>
      </c>
      <c r="U91" s="72">
        <f>ROUND(N91/(K91+L91),2)</f>
        <v>2553.59</v>
      </c>
      <c r="V91" s="72">
        <v>3909.57</v>
      </c>
      <c r="W91" s="73" t="s">
        <v>460</v>
      </c>
      <c r="X91" s="209"/>
      <c r="Y91" s="209"/>
      <c r="Z91" s="209"/>
      <c r="AA91" s="209"/>
    </row>
    <row r="92" spans="1:27" ht="18.75" outlineLevel="1">
      <c r="A92" s="255"/>
      <c r="B92" s="75" t="s">
        <v>97</v>
      </c>
      <c r="C92" s="75"/>
      <c r="D92" s="139"/>
      <c r="E92" s="256"/>
      <c r="F92" s="256"/>
      <c r="G92" s="256"/>
      <c r="H92" s="256"/>
      <c r="I92" s="76"/>
      <c r="J92" s="77">
        <v>541.8</v>
      </c>
      <c r="K92" s="77">
        <v>499.4</v>
      </c>
      <c r="L92" s="76">
        <v>0</v>
      </c>
      <c r="M92" s="77">
        <v>24</v>
      </c>
      <c r="N92" s="78">
        <f>SUM(N91)</f>
        <v>1275262.8399999999</v>
      </c>
      <c r="O92" s="78">
        <f aca="true" t="shared" si="16" ref="O92:T92">SUM(O91)</f>
        <v>0</v>
      </c>
      <c r="P92" s="78">
        <f t="shared" si="16"/>
        <v>166827.7629999998</v>
      </c>
      <c r="Q92" s="78">
        <f t="shared" si="16"/>
        <v>0</v>
      </c>
      <c r="R92" s="78">
        <f t="shared" si="16"/>
        <v>22922.46</v>
      </c>
      <c r="S92" s="78">
        <f t="shared" si="16"/>
        <v>1085512.617</v>
      </c>
      <c r="T92" s="78">
        <f t="shared" si="16"/>
        <v>0</v>
      </c>
      <c r="U92" s="79"/>
      <c r="V92" s="79"/>
      <c r="W92" s="79"/>
      <c r="X92" s="210"/>
      <c r="Y92" s="210"/>
      <c r="Z92" s="210"/>
      <c r="AA92" s="210"/>
    </row>
    <row r="93" spans="1:27" ht="18.75" outlineLevel="1">
      <c r="A93" s="257"/>
      <c r="B93" s="64" t="s">
        <v>415</v>
      </c>
      <c r="C93" s="65"/>
      <c r="D93" s="138"/>
      <c r="E93" s="65"/>
      <c r="F93" s="65"/>
      <c r="G93" s="65"/>
      <c r="H93" s="65"/>
      <c r="I93" s="65"/>
      <c r="J93" s="65"/>
      <c r="K93" s="65"/>
      <c r="L93" s="65"/>
      <c r="M93" s="65"/>
      <c r="N93" s="66"/>
      <c r="O93" s="66"/>
      <c r="P93" s="66"/>
      <c r="Q93" s="66"/>
      <c r="R93" s="66"/>
      <c r="S93" s="66"/>
      <c r="T93" s="66"/>
      <c r="U93" s="65"/>
      <c r="V93" s="65"/>
      <c r="W93" s="67"/>
      <c r="X93" s="208"/>
      <c r="Y93" s="208"/>
      <c r="Z93" s="208"/>
      <c r="AA93" s="208"/>
    </row>
    <row r="94" spans="1:27" ht="18.75" customHeight="1" outlineLevel="2">
      <c r="A94" s="5">
        <f>A91+1</f>
        <v>60</v>
      </c>
      <c r="B94" s="55">
        <v>1</v>
      </c>
      <c r="C94" s="68" t="s">
        <v>127</v>
      </c>
      <c r="D94" s="68" t="s">
        <v>128</v>
      </c>
      <c r="E94" s="55">
        <v>1965</v>
      </c>
      <c r="F94" s="55" t="s">
        <v>461</v>
      </c>
      <c r="G94" s="69" t="s">
        <v>35</v>
      </c>
      <c r="H94" s="70">
        <v>2</v>
      </c>
      <c r="I94" s="70">
        <v>2</v>
      </c>
      <c r="J94" s="71">
        <v>760.6</v>
      </c>
      <c r="K94" s="71">
        <v>696.5</v>
      </c>
      <c r="L94" s="70">
        <v>0</v>
      </c>
      <c r="M94" s="71">
        <v>27</v>
      </c>
      <c r="N94" s="72">
        <f>'Приложение №2'!E95</f>
        <v>3277610.6100000003</v>
      </c>
      <c r="O94" s="72">
        <v>0</v>
      </c>
      <c r="P94" s="72">
        <f>N94-R94-S94</f>
        <v>3136680.79</v>
      </c>
      <c r="Q94" s="72">
        <v>0</v>
      </c>
      <c r="R94" s="72">
        <v>31969.35</v>
      </c>
      <c r="S94" s="72">
        <v>108960.47</v>
      </c>
      <c r="T94" s="72">
        <v>0</v>
      </c>
      <c r="U94" s="72">
        <f aca="true" t="shared" si="17" ref="U94:U100">ROUND(N94/(K94+L94),2)</f>
        <v>4705.83</v>
      </c>
      <c r="V94" s="72">
        <v>12655.68</v>
      </c>
      <c r="W94" s="73" t="s">
        <v>460</v>
      </c>
      <c r="X94" s="209"/>
      <c r="Y94" s="209"/>
      <c r="Z94" s="209"/>
      <c r="AA94" s="209"/>
    </row>
    <row r="95" spans="1:27" ht="18.75" outlineLevel="2">
      <c r="A95" s="10">
        <f aca="true" t="shared" si="18" ref="A95:A100">A94+1</f>
        <v>61</v>
      </c>
      <c r="B95" s="48">
        <v>2</v>
      </c>
      <c r="C95" s="258" t="s">
        <v>127</v>
      </c>
      <c r="D95" s="258" t="s">
        <v>129</v>
      </c>
      <c r="E95" s="48">
        <v>1966</v>
      </c>
      <c r="F95" s="48" t="s">
        <v>461</v>
      </c>
      <c r="G95" s="80" t="s">
        <v>38</v>
      </c>
      <c r="H95" s="81">
        <v>4</v>
      </c>
      <c r="I95" s="81">
        <v>6</v>
      </c>
      <c r="J95" s="83">
        <v>4167.3</v>
      </c>
      <c r="K95" s="83">
        <v>3873.3</v>
      </c>
      <c r="L95" s="81">
        <v>0</v>
      </c>
      <c r="M95" s="82">
        <v>158</v>
      </c>
      <c r="N95" s="72">
        <v>2766233.4</v>
      </c>
      <c r="O95" s="83">
        <v>0</v>
      </c>
      <c r="P95" s="83">
        <v>0</v>
      </c>
      <c r="Q95" s="83">
        <v>0</v>
      </c>
      <c r="R95" s="83">
        <v>207415.22</v>
      </c>
      <c r="S95" s="72">
        <f>ROUND(N95-P95-R95,2)</f>
        <v>2558818.18</v>
      </c>
      <c r="T95" s="83">
        <v>0</v>
      </c>
      <c r="U95" s="72">
        <f t="shared" si="17"/>
        <v>714.18</v>
      </c>
      <c r="V95" s="83">
        <v>2633.46</v>
      </c>
      <c r="W95" s="84" t="s">
        <v>460</v>
      </c>
      <c r="X95" s="74"/>
      <c r="Y95" s="74"/>
      <c r="Z95" s="74"/>
      <c r="AA95" s="74"/>
    </row>
    <row r="96" spans="1:27" ht="18.75" outlineLevel="2">
      <c r="A96" s="10">
        <f t="shared" si="18"/>
        <v>62</v>
      </c>
      <c r="B96" s="48">
        <v>3</v>
      </c>
      <c r="C96" s="258" t="s">
        <v>127</v>
      </c>
      <c r="D96" s="258" t="s">
        <v>134</v>
      </c>
      <c r="E96" s="48">
        <v>1966</v>
      </c>
      <c r="F96" s="48" t="s">
        <v>461</v>
      </c>
      <c r="G96" s="80" t="s">
        <v>35</v>
      </c>
      <c r="H96" s="81">
        <v>2</v>
      </c>
      <c r="I96" s="81">
        <v>3</v>
      </c>
      <c r="J96" s="82">
        <v>550.2</v>
      </c>
      <c r="K96" s="82">
        <v>485.6</v>
      </c>
      <c r="L96" s="81">
        <v>0</v>
      </c>
      <c r="M96" s="82">
        <v>36</v>
      </c>
      <c r="N96" s="72">
        <f>'Приложение №2'!E97</f>
        <v>3501569.34</v>
      </c>
      <c r="O96" s="83">
        <v>0</v>
      </c>
      <c r="P96" s="72">
        <f>N96-R96-S96</f>
        <v>2186894.74</v>
      </c>
      <c r="Q96" s="83">
        <v>0</v>
      </c>
      <c r="R96" s="83">
        <v>22289.03</v>
      </c>
      <c r="S96" s="72">
        <v>1292385.57</v>
      </c>
      <c r="T96" s="83">
        <v>0</v>
      </c>
      <c r="U96" s="72">
        <f t="shared" si="17"/>
        <v>7210.81</v>
      </c>
      <c r="V96" s="83">
        <v>12655.68</v>
      </c>
      <c r="W96" s="84" t="s">
        <v>460</v>
      </c>
      <c r="X96" s="209"/>
      <c r="Y96" s="209"/>
      <c r="Z96" s="209"/>
      <c r="AA96" s="209"/>
    </row>
    <row r="97" spans="1:27" ht="18.75" outlineLevel="2">
      <c r="A97" s="10">
        <f t="shared" si="18"/>
        <v>63</v>
      </c>
      <c r="B97" s="55">
        <v>4</v>
      </c>
      <c r="C97" s="258" t="s">
        <v>127</v>
      </c>
      <c r="D97" s="258" t="s">
        <v>137</v>
      </c>
      <c r="E97" s="48">
        <v>1968</v>
      </c>
      <c r="F97" s="48" t="s">
        <v>461</v>
      </c>
      <c r="G97" s="80" t="s">
        <v>35</v>
      </c>
      <c r="H97" s="81">
        <v>2</v>
      </c>
      <c r="I97" s="81">
        <v>2</v>
      </c>
      <c r="J97" s="82">
        <v>491.1</v>
      </c>
      <c r="K97" s="82">
        <v>350.6</v>
      </c>
      <c r="L97" s="81">
        <v>0</v>
      </c>
      <c r="M97" s="82">
        <v>36</v>
      </c>
      <c r="N97" s="72">
        <f>'Приложение №2'!E98</f>
        <v>1649864</v>
      </c>
      <c r="O97" s="83">
        <v>0</v>
      </c>
      <c r="P97" s="72">
        <f>N97-R97-S97</f>
        <v>1578923.5899999999</v>
      </c>
      <c r="Q97" s="83">
        <v>0</v>
      </c>
      <c r="R97" s="83">
        <v>16092.54</v>
      </c>
      <c r="S97" s="72">
        <v>54847.87</v>
      </c>
      <c r="T97" s="83">
        <v>0</v>
      </c>
      <c r="U97" s="72">
        <f t="shared" si="17"/>
        <v>4705.83</v>
      </c>
      <c r="V97" s="83">
        <v>12655.68</v>
      </c>
      <c r="W97" s="84" t="s">
        <v>460</v>
      </c>
      <c r="X97" s="209"/>
      <c r="Y97" s="209"/>
      <c r="Z97" s="209"/>
      <c r="AA97" s="209"/>
    </row>
    <row r="98" spans="1:27" ht="18.75" outlineLevel="2">
      <c r="A98" s="10">
        <f t="shared" si="18"/>
        <v>64</v>
      </c>
      <c r="B98" s="48">
        <v>5</v>
      </c>
      <c r="C98" s="258" t="s">
        <v>127</v>
      </c>
      <c r="D98" s="258" t="s">
        <v>138</v>
      </c>
      <c r="E98" s="48">
        <v>1971</v>
      </c>
      <c r="F98" s="48" t="s">
        <v>461</v>
      </c>
      <c r="G98" s="80" t="s">
        <v>38</v>
      </c>
      <c r="H98" s="81">
        <v>4</v>
      </c>
      <c r="I98" s="81">
        <v>2</v>
      </c>
      <c r="J98" s="83">
        <v>1409.7</v>
      </c>
      <c r="K98" s="83">
        <v>1294</v>
      </c>
      <c r="L98" s="81">
        <v>0</v>
      </c>
      <c r="M98" s="82">
        <v>51</v>
      </c>
      <c r="N98" s="72">
        <f>'Приложение №2'!E99</f>
        <v>3137225.36</v>
      </c>
      <c r="O98" s="83">
        <v>0</v>
      </c>
      <c r="P98" s="72">
        <v>0</v>
      </c>
      <c r="Q98" s="83">
        <v>0</v>
      </c>
      <c r="R98" s="83">
        <v>69293.7</v>
      </c>
      <c r="S98" s="72">
        <f>N98-R98</f>
        <v>3067931.6599999997</v>
      </c>
      <c r="T98" s="83">
        <v>0</v>
      </c>
      <c r="U98" s="72">
        <f t="shared" si="17"/>
        <v>2424.44</v>
      </c>
      <c r="V98" s="83">
        <v>1917.18</v>
      </c>
      <c r="W98" s="84" t="s">
        <v>460</v>
      </c>
      <c r="X98" s="209"/>
      <c r="Y98" s="209"/>
      <c r="Z98" s="209"/>
      <c r="AA98" s="209"/>
    </row>
    <row r="99" spans="1:27" ht="18.75" outlineLevel="2">
      <c r="A99" s="10">
        <f t="shared" si="18"/>
        <v>65</v>
      </c>
      <c r="B99" s="48">
        <v>6</v>
      </c>
      <c r="C99" s="258" t="s">
        <v>127</v>
      </c>
      <c r="D99" s="258" t="s">
        <v>139</v>
      </c>
      <c r="E99" s="48">
        <v>1968</v>
      </c>
      <c r="F99" s="48" t="s">
        <v>461</v>
      </c>
      <c r="G99" s="80" t="s">
        <v>38</v>
      </c>
      <c r="H99" s="81">
        <v>3</v>
      </c>
      <c r="I99" s="81">
        <v>3</v>
      </c>
      <c r="J99" s="83">
        <v>1638.3</v>
      </c>
      <c r="K99" s="83">
        <v>1519.1</v>
      </c>
      <c r="L99" s="81">
        <v>0</v>
      </c>
      <c r="M99" s="82">
        <v>56</v>
      </c>
      <c r="N99" s="72">
        <v>1288470.24</v>
      </c>
      <c r="O99" s="83">
        <v>0</v>
      </c>
      <c r="P99" s="83">
        <v>0</v>
      </c>
      <c r="Q99" s="83">
        <v>0</v>
      </c>
      <c r="R99" s="83">
        <v>81347.8</v>
      </c>
      <c r="S99" s="72">
        <f>ROUND(N99-P99-R99,2)</f>
        <v>1207122.44</v>
      </c>
      <c r="T99" s="83">
        <v>0</v>
      </c>
      <c r="U99" s="72">
        <f t="shared" si="17"/>
        <v>848.18</v>
      </c>
      <c r="V99" s="83">
        <v>3366.95</v>
      </c>
      <c r="W99" s="84" t="s">
        <v>460</v>
      </c>
      <c r="X99" s="74"/>
      <c r="Y99" s="74"/>
      <c r="Z99" s="74"/>
      <c r="AA99" s="74"/>
    </row>
    <row r="100" spans="1:27" ht="18.75" outlineLevel="2">
      <c r="A100" s="10">
        <f t="shared" si="18"/>
        <v>66</v>
      </c>
      <c r="B100" s="55">
        <v>7</v>
      </c>
      <c r="C100" s="258" t="s">
        <v>127</v>
      </c>
      <c r="D100" s="258" t="s">
        <v>142</v>
      </c>
      <c r="E100" s="48">
        <v>1959</v>
      </c>
      <c r="F100" s="48" t="s">
        <v>461</v>
      </c>
      <c r="G100" s="80" t="s">
        <v>35</v>
      </c>
      <c r="H100" s="81">
        <v>2</v>
      </c>
      <c r="I100" s="81">
        <v>2</v>
      </c>
      <c r="J100" s="82">
        <v>536.3</v>
      </c>
      <c r="K100" s="82">
        <v>473.2</v>
      </c>
      <c r="L100" s="81">
        <v>0</v>
      </c>
      <c r="M100" s="82">
        <v>27</v>
      </c>
      <c r="N100" s="72">
        <f>'Приложение №2'!E101</f>
        <v>3551030.04</v>
      </c>
      <c r="O100" s="83">
        <v>0</v>
      </c>
      <c r="P100" s="72">
        <f>N100-R100-S100</f>
        <v>2131051.47</v>
      </c>
      <c r="Q100" s="83">
        <v>0</v>
      </c>
      <c r="R100" s="83">
        <v>21719.88</v>
      </c>
      <c r="S100" s="83">
        <v>1398258.69</v>
      </c>
      <c r="T100" s="83">
        <v>0</v>
      </c>
      <c r="U100" s="72">
        <f t="shared" si="17"/>
        <v>7504.29</v>
      </c>
      <c r="V100" s="83">
        <v>12950.39</v>
      </c>
      <c r="W100" s="84" t="s">
        <v>460</v>
      </c>
      <c r="X100" s="209"/>
      <c r="Y100" s="209"/>
      <c r="Z100" s="209"/>
      <c r="AA100" s="209"/>
    </row>
    <row r="101" spans="1:27" ht="18.75" outlineLevel="1">
      <c r="A101" s="255"/>
      <c r="B101" s="75" t="s">
        <v>97</v>
      </c>
      <c r="C101" s="75"/>
      <c r="D101" s="139"/>
      <c r="E101" s="256"/>
      <c r="F101" s="256"/>
      <c r="G101" s="256"/>
      <c r="H101" s="256"/>
      <c r="I101" s="76"/>
      <c r="J101" s="78">
        <f aca="true" t="shared" si="19" ref="J101:T101">SUM(J94:J100)</f>
        <v>9553.5</v>
      </c>
      <c r="K101" s="78">
        <f>SUM(K94:K100)</f>
        <v>8692.300000000001</v>
      </c>
      <c r="L101" s="78">
        <f t="shared" si="19"/>
        <v>0</v>
      </c>
      <c r="M101" s="78">
        <f t="shared" si="19"/>
        <v>391</v>
      </c>
      <c r="N101" s="78">
        <f t="shared" si="19"/>
        <v>19172002.99</v>
      </c>
      <c r="O101" s="78">
        <f t="shared" si="19"/>
        <v>0</v>
      </c>
      <c r="P101" s="78">
        <f t="shared" si="19"/>
        <v>9033550.59</v>
      </c>
      <c r="Q101" s="78">
        <f t="shared" si="19"/>
        <v>0</v>
      </c>
      <c r="R101" s="78">
        <f t="shared" si="19"/>
        <v>450127.52</v>
      </c>
      <c r="S101" s="78">
        <f t="shared" si="19"/>
        <v>9688324.879999999</v>
      </c>
      <c r="T101" s="78">
        <f t="shared" si="19"/>
        <v>0</v>
      </c>
      <c r="U101" s="79"/>
      <c r="V101" s="79"/>
      <c r="W101" s="79"/>
      <c r="X101" s="210"/>
      <c r="Y101" s="210"/>
      <c r="Z101" s="210"/>
      <c r="AA101" s="210"/>
    </row>
    <row r="102" spans="1:40" ht="18.75" outlineLevel="1">
      <c r="A102" s="257"/>
      <c r="B102" s="64" t="s">
        <v>416</v>
      </c>
      <c r="C102" s="65"/>
      <c r="D102" s="138"/>
      <c r="E102" s="65"/>
      <c r="F102" s="65"/>
      <c r="G102" s="65"/>
      <c r="H102" s="65"/>
      <c r="I102" s="65"/>
      <c r="J102" s="65"/>
      <c r="K102" s="65"/>
      <c r="L102" s="65"/>
      <c r="M102" s="65"/>
      <c r="N102" s="66"/>
      <c r="O102" s="66"/>
      <c r="P102" s="66"/>
      <c r="Q102" s="66"/>
      <c r="R102" s="66"/>
      <c r="S102" s="66"/>
      <c r="T102" s="66"/>
      <c r="U102" s="65"/>
      <c r="V102" s="65"/>
      <c r="W102" s="67"/>
      <c r="X102" s="208"/>
      <c r="Y102" s="208"/>
      <c r="Z102" s="208"/>
      <c r="AA102" s="208"/>
      <c r="AN102" s="74">
        <v>710191.16</v>
      </c>
    </row>
    <row r="103" spans="1:40" ht="18.75" outlineLevel="2">
      <c r="A103" s="5">
        <f>A100+1</f>
        <v>67</v>
      </c>
      <c r="B103" s="55">
        <v>1</v>
      </c>
      <c r="C103" s="68" t="s">
        <v>417</v>
      </c>
      <c r="D103" s="68" t="s">
        <v>372</v>
      </c>
      <c r="E103" s="55">
        <v>1972</v>
      </c>
      <c r="F103" s="55">
        <v>2014</v>
      </c>
      <c r="G103" s="69" t="s">
        <v>35</v>
      </c>
      <c r="H103" s="70">
        <v>2</v>
      </c>
      <c r="I103" s="70">
        <v>2</v>
      </c>
      <c r="J103" s="71">
        <v>540.2</v>
      </c>
      <c r="K103" s="71">
        <v>500.4</v>
      </c>
      <c r="L103" s="70">
        <v>0</v>
      </c>
      <c r="M103" s="71">
        <v>29</v>
      </c>
      <c r="N103" s="72">
        <v>74564.6</v>
      </c>
      <c r="O103" s="72">
        <v>0</v>
      </c>
      <c r="P103" s="72">
        <f>N103-R103-S103</f>
        <v>22643.910000000003</v>
      </c>
      <c r="Q103" s="72">
        <v>0</v>
      </c>
      <c r="R103" s="72">
        <v>22968.36</v>
      </c>
      <c r="S103" s="72">
        <v>28952.33</v>
      </c>
      <c r="T103" s="72">
        <v>0</v>
      </c>
      <c r="U103" s="72">
        <f>ROUND(N103/(K103+L103),2)</f>
        <v>149.01</v>
      </c>
      <c r="V103" s="71">
        <v>149.79</v>
      </c>
      <c r="W103" s="73" t="s">
        <v>460</v>
      </c>
      <c r="X103" s="209"/>
      <c r="Y103" s="209"/>
      <c r="Z103" s="209"/>
      <c r="AA103" s="209"/>
      <c r="AL103" s="74">
        <v>50258.340000000004</v>
      </c>
      <c r="AM103" s="74">
        <f>AL103/$AL$105</f>
        <v>0.040766955754703404</v>
      </c>
      <c r="AN103" s="74">
        <f>ROUND(AM103*AN102,2)</f>
        <v>28952.33</v>
      </c>
    </row>
    <row r="104" spans="1:40" ht="18.75" outlineLevel="2">
      <c r="A104" s="10">
        <f>A103+1</f>
        <v>68</v>
      </c>
      <c r="B104" s="48">
        <v>2</v>
      </c>
      <c r="C104" s="258" t="s">
        <v>417</v>
      </c>
      <c r="D104" s="258" t="s">
        <v>373</v>
      </c>
      <c r="E104" s="48">
        <v>1974</v>
      </c>
      <c r="F104" s="48" t="s">
        <v>461</v>
      </c>
      <c r="G104" s="80" t="s">
        <v>35</v>
      </c>
      <c r="H104" s="81">
        <v>2</v>
      </c>
      <c r="I104" s="81">
        <v>2</v>
      </c>
      <c r="J104" s="82">
        <v>669.8</v>
      </c>
      <c r="K104" s="82">
        <v>609.8</v>
      </c>
      <c r="L104" s="81">
        <v>0</v>
      </c>
      <c r="M104" s="82">
        <v>36</v>
      </c>
      <c r="N104" s="72">
        <v>1232314.3299999998</v>
      </c>
      <c r="O104" s="83">
        <v>0</v>
      </c>
      <c r="P104" s="72">
        <f>N104-R104-S104</f>
        <v>523085.6799999998</v>
      </c>
      <c r="Q104" s="83">
        <v>0</v>
      </c>
      <c r="R104" s="83">
        <v>27989.82</v>
      </c>
      <c r="S104" s="72">
        <v>681238.83</v>
      </c>
      <c r="T104" s="83">
        <v>0</v>
      </c>
      <c r="U104" s="72">
        <f>ROUND(N104/(K104+L104),2)</f>
        <v>2020.85</v>
      </c>
      <c r="V104" s="83">
        <v>2031.36</v>
      </c>
      <c r="W104" s="84" t="s">
        <v>460</v>
      </c>
      <c r="X104" s="209"/>
      <c r="Y104" s="209"/>
      <c r="Z104" s="209"/>
      <c r="AA104" s="209"/>
      <c r="AL104" s="74">
        <v>1182562.19</v>
      </c>
      <c r="AM104" s="74">
        <f>AL104/$AL$105</f>
        <v>0.9592330442452965</v>
      </c>
      <c r="AN104" s="74">
        <f>ROUND(AM104*AN102,2)</f>
        <v>681238.83</v>
      </c>
    </row>
    <row r="105" spans="1:38" ht="18.75" outlineLevel="1">
      <c r="A105" s="255"/>
      <c r="B105" s="75" t="s">
        <v>97</v>
      </c>
      <c r="C105" s="75"/>
      <c r="D105" s="139"/>
      <c r="E105" s="256"/>
      <c r="F105" s="256"/>
      <c r="G105" s="256"/>
      <c r="H105" s="256"/>
      <c r="I105" s="76"/>
      <c r="J105" s="78">
        <v>1210</v>
      </c>
      <c r="K105" s="78">
        <v>1110.2</v>
      </c>
      <c r="L105" s="76">
        <v>0</v>
      </c>
      <c r="M105" s="77">
        <v>65</v>
      </c>
      <c r="N105" s="78">
        <v>1306878.93</v>
      </c>
      <c r="O105" s="78">
        <v>0</v>
      </c>
      <c r="P105" s="78">
        <f>SUM(P103:P104)</f>
        <v>545729.5899999999</v>
      </c>
      <c r="Q105" s="78">
        <f>SUM(Q103:Q104)</f>
        <v>0</v>
      </c>
      <c r="R105" s="78">
        <f>SUM(R103:R104)</f>
        <v>50958.18</v>
      </c>
      <c r="S105" s="78">
        <f>SUM(S103:S104)</f>
        <v>710191.1599999999</v>
      </c>
      <c r="T105" s="78">
        <v>0</v>
      </c>
      <c r="U105" s="79"/>
      <c r="V105" s="79"/>
      <c r="W105" s="79"/>
      <c r="X105" s="210"/>
      <c r="Y105" s="210"/>
      <c r="Z105" s="210"/>
      <c r="AA105" s="210"/>
      <c r="AL105" s="74">
        <v>1232820.53</v>
      </c>
    </row>
    <row r="106" spans="1:40" ht="18.75" outlineLevel="1">
      <c r="A106" s="257"/>
      <c r="B106" s="64" t="s">
        <v>418</v>
      </c>
      <c r="C106" s="65"/>
      <c r="D106" s="138"/>
      <c r="E106" s="65"/>
      <c r="F106" s="65"/>
      <c r="G106" s="65"/>
      <c r="H106" s="65"/>
      <c r="I106" s="65"/>
      <c r="J106" s="65"/>
      <c r="K106" s="65"/>
      <c r="L106" s="65"/>
      <c r="M106" s="65"/>
      <c r="N106" s="66"/>
      <c r="O106" s="66"/>
      <c r="P106" s="66"/>
      <c r="Q106" s="66"/>
      <c r="R106" s="66"/>
      <c r="S106" s="66"/>
      <c r="T106" s="66"/>
      <c r="U106" s="65"/>
      <c r="V106" s="65"/>
      <c r="W106" s="67"/>
      <c r="X106" s="208"/>
      <c r="Y106" s="208"/>
      <c r="Z106" s="208"/>
      <c r="AA106" s="208"/>
      <c r="AN106" s="74">
        <v>26970024.18</v>
      </c>
    </row>
    <row r="107" spans="1:40" ht="18.75" outlineLevel="2">
      <c r="A107" s="5">
        <f>A104+1</f>
        <v>69</v>
      </c>
      <c r="B107" s="55">
        <v>1</v>
      </c>
      <c r="C107" s="68" t="s">
        <v>151</v>
      </c>
      <c r="D107" s="68" t="s">
        <v>419</v>
      </c>
      <c r="E107" s="55">
        <v>1982</v>
      </c>
      <c r="F107" s="55" t="s">
        <v>461</v>
      </c>
      <c r="G107" s="69" t="s">
        <v>38</v>
      </c>
      <c r="H107" s="70">
        <v>2</v>
      </c>
      <c r="I107" s="70">
        <v>3</v>
      </c>
      <c r="J107" s="72">
        <v>1004.1</v>
      </c>
      <c r="K107" s="71">
        <v>760.8</v>
      </c>
      <c r="L107" s="70">
        <v>0</v>
      </c>
      <c r="M107" s="71">
        <v>38</v>
      </c>
      <c r="N107" s="72">
        <v>10001621.36</v>
      </c>
      <c r="O107" s="72">
        <v>0</v>
      </c>
      <c r="P107" s="72">
        <f aca="true" t="shared" si="20" ref="P107:P131">N107-R107-S107</f>
        <v>8112994.889999999</v>
      </c>
      <c r="Q107" s="72">
        <v>0</v>
      </c>
      <c r="R107" s="72">
        <v>40740.82</v>
      </c>
      <c r="S107" s="72">
        <v>1847885.65</v>
      </c>
      <c r="T107" s="72">
        <v>0</v>
      </c>
      <c r="U107" s="72">
        <f aca="true" t="shared" si="21" ref="U107:U131">ROUND(N107/(K107+L107),2)</f>
        <v>13146.19</v>
      </c>
      <c r="V107" s="72">
        <v>12853.06</v>
      </c>
      <c r="W107" s="73" t="s">
        <v>460</v>
      </c>
      <c r="X107" s="209"/>
      <c r="Y107" s="209"/>
      <c r="Z107" s="209"/>
      <c r="AA107" s="209"/>
      <c r="AL107" s="74">
        <v>3266736.54</v>
      </c>
      <c r="AM107" s="74">
        <f>AL107/$AL$132</f>
        <v>0.06851627692479374</v>
      </c>
      <c r="AN107" s="74">
        <f>ROUND(AM107*$AN$106,2)</f>
        <v>1847885.65</v>
      </c>
    </row>
    <row r="108" spans="1:40" ht="18.75" outlineLevel="2">
      <c r="A108" s="10">
        <f>A107+1</f>
        <v>70</v>
      </c>
      <c r="B108" s="48">
        <v>2</v>
      </c>
      <c r="C108" s="258" t="s">
        <v>420</v>
      </c>
      <c r="D108" s="258" t="s">
        <v>351</v>
      </c>
      <c r="E108" s="48">
        <v>1984</v>
      </c>
      <c r="F108" s="48" t="s">
        <v>461</v>
      </c>
      <c r="G108" s="80" t="s">
        <v>35</v>
      </c>
      <c r="H108" s="81">
        <v>2</v>
      </c>
      <c r="I108" s="81">
        <v>3</v>
      </c>
      <c r="J108" s="82">
        <v>811.1</v>
      </c>
      <c r="K108" s="82">
        <v>496.3</v>
      </c>
      <c r="L108" s="81">
        <v>0</v>
      </c>
      <c r="M108" s="82">
        <v>27</v>
      </c>
      <c r="N108" s="72">
        <v>920031.01</v>
      </c>
      <c r="O108" s="83">
        <v>0</v>
      </c>
      <c r="P108" s="72">
        <f t="shared" si="20"/>
        <v>685174.3999999999</v>
      </c>
      <c r="Q108" s="83">
        <v>0</v>
      </c>
      <c r="R108" s="83">
        <v>22780.17</v>
      </c>
      <c r="S108" s="83">
        <v>212076.44</v>
      </c>
      <c r="T108" s="83">
        <v>0</v>
      </c>
      <c r="U108" s="72">
        <f t="shared" si="21"/>
        <v>1853.78</v>
      </c>
      <c r="V108" s="83">
        <v>1864.29</v>
      </c>
      <c r="W108" s="84" t="s">
        <v>460</v>
      </c>
      <c r="X108" s="209"/>
      <c r="Y108" s="209"/>
      <c r="Z108" s="209"/>
      <c r="AA108" s="209"/>
      <c r="AL108" s="74">
        <v>374913.82</v>
      </c>
      <c r="AM108" s="74">
        <f aca="true" t="shared" si="22" ref="AM108:AM131">AL108/$AL$132</f>
        <v>0.00786341316464176</v>
      </c>
      <c r="AN108" s="74">
        <f aca="true" t="shared" si="23" ref="AN108:AN131">ROUND(AM108*$AN$106,2)</f>
        <v>212076.44</v>
      </c>
    </row>
    <row r="109" spans="1:40" ht="18.75" outlineLevel="2">
      <c r="A109" s="10">
        <f aca="true" t="shared" si="24" ref="A109:A131">A108+1</f>
        <v>71</v>
      </c>
      <c r="B109" s="48">
        <v>3</v>
      </c>
      <c r="C109" s="258" t="s">
        <v>154</v>
      </c>
      <c r="D109" s="258" t="s">
        <v>156</v>
      </c>
      <c r="E109" s="48">
        <v>1976</v>
      </c>
      <c r="F109" s="48" t="s">
        <v>461</v>
      </c>
      <c r="G109" s="80" t="s">
        <v>38</v>
      </c>
      <c r="H109" s="81">
        <v>4</v>
      </c>
      <c r="I109" s="81">
        <v>2</v>
      </c>
      <c r="J109" s="83">
        <v>1550.6</v>
      </c>
      <c r="K109" s="83">
        <v>1422.7</v>
      </c>
      <c r="L109" s="81">
        <v>0</v>
      </c>
      <c r="M109" s="82">
        <v>61</v>
      </c>
      <c r="N109" s="72">
        <v>4307039.3</v>
      </c>
      <c r="O109" s="83">
        <v>0</v>
      </c>
      <c r="P109" s="72">
        <f t="shared" si="20"/>
        <v>3238037.63</v>
      </c>
      <c r="Q109" s="83">
        <v>0</v>
      </c>
      <c r="R109" s="83">
        <v>76185.59</v>
      </c>
      <c r="S109" s="83">
        <v>992816.08</v>
      </c>
      <c r="T109" s="83">
        <v>0</v>
      </c>
      <c r="U109" s="72">
        <f t="shared" si="21"/>
        <v>3027.37</v>
      </c>
      <c r="V109" s="83">
        <v>3999.74</v>
      </c>
      <c r="W109" s="84" t="s">
        <v>460</v>
      </c>
      <c r="X109" s="209"/>
      <c r="Y109" s="209"/>
      <c r="Z109" s="209"/>
      <c r="AA109" s="209"/>
      <c r="AL109" s="74">
        <v>1755124.06</v>
      </c>
      <c r="AM109" s="74">
        <f t="shared" si="22"/>
        <v>0.036811834887771</v>
      </c>
      <c r="AN109" s="74">
        <f t="shared" si="23"/>
        <v>992816.08</v>
      </c>
    </row>
    <row r="110" spans="1:40" ht="18.75" outlineLevel="2">
      <c r="A110" s="10">
        <f t="shared" si="24"/>
        <v>72</v>
      </c>
      <c r="B110" s="55">
        <v>4</v>
      </c>
      <c r="C110" s="258" t="s">
        <v>154</v>
      </c>
      <c r="D110" s="258" t="s">
        <v>157</v>
      </c>
      <c r="E110" s="48">
        <v>1975</v>
      </c>
      <c r="F110" s="48" t="s">
        <v>461</v>
      </c>
      <c r="G110" s="80" t="s">
        <v>38</v>
      </c>
      <c r="H110" s="81">
        <v>5</v>
      </c>
      <c r="I110" s="81">
        <v>4</v>
      </c>
      <c r="J110" s="83">
        <v>3459.2</v>
      </c>
      <c r="K110" s="83">
        <v>3025</v>
      </c>
      <c r="L110" s="82">
        <v>108</v>
      </c>
      <c r="M110" s="82">
        <v>131</v>
      </c>
      <c r="N110" s="72">
        <v>13310895.120000001</v>
      </c>
      <c r="O110" s="83">
        <v>0</v>
      </c>
      <c r="P110" s="72">
        <f t="shared" si="20"/>
        <v>10067060.870000001</v>
      </c>
      <c r="Q110" s="83">
        <v>0</v>
      </c>
      <c r="R110" s="83">
        <v>175538.43</v>
      </c>
      <c r="S110" s="83">
        <v>3068295.82</v>
      </c>
      <c r="T110" s="83">
        <v>0</v>
      </c>
      <c r="U110" s="72">
        <f t="shared" si="21"/>
        <v>4248.61</v>
      </c>
      <c r="V110" s="83">
        <v>5227.15</v>
      </c>
      <c r="W110" s="84" t="s">
        <v>460</v>
      </c>
      <c r="X110" s="209"/>
      <c r="Y110" s="209"/>
      <c r="Z110" s="209"/>
      <c r="AA110" s="209"/>
      <c r="AL110" s="74">
        <v>5424206.91</v>
      </c>
      <c r="AM110" s="74">
        <f t="shared" si="22"/>
        <v>0.1137668918788718</v>
      </c>
      <c r="AN110" s="74">
        <f t="shared" si="23"/>
        <v>3068295.82</v>
      </c>
    </row>
    <row r="111" spans="1:40" s="260" customFormat="1" ht="18.75" outlineLevel="2">
      <c r="A111" s="149">
        <f t="shared" si="24"/>
        <v>73</v>
      </c>
      <c r="B111" s="150">
        <v>5</v>
      </c>
      <c r="C111" s="259" t="s">
        <v>154</v>
      </c>
      <c r="D111" s="259" t="s">
        <v>158</v>
      </c>
      <c r="E111" s="150">
        <v>1961</v>
      </c>
      <c r="F111" s="150" t="s">
        <v>461</v>
      </c>
      <c r="G111" s="152" t="s">
        <v>38</v>
      </c>
      <c r="H111" s="153">
        <v>2</v>
      </c>
      <c r="I111" s="153">
        <v>3</v>
      </c>
      <c r="J111" s="154">
        <v>626.2</v>
      </c>
      <c r="K111" s="154">
        <v>540.9</v>
      </c>
      <c r="L111" s="153">
        <v>0</v>
      </c>
      <c r="M111" s="153">
        <v>0</v>
      </c>
      <c r="N111" s="156">
        <v>4045531.7399999998</v>
      </c>
      <c r="O111" s="157">
        <v>0</v>
      </c>
      <c r="P111" s="72">
        <f t="shared" si="20"/>
        <v>3275833.0299999993</v>
      </c>
      <c r="Q111" s="157">
        <v>0</v>
      </c>
      <c r="R111" s="157">
        <v>28965.2</v>
      </c>
      <c r="S111" s="157">
        <v>740733.51</v>
      </c>
      <c r="T111" s="157">
        <v>0</v>
      </c>
      <c r="U111" s="156">
        <f t="shared" si="21"/>
        <v>7479.26</v>
      </c>
      <c r="V111" s="157">
        <v>12589.38</v>
      </c>
      <c r="W111" s="158" t="s">
        <v>460</v>
      </c>
      <c r="X111" s="211"/>
      <c r="Y111" s="211"/>
      <c r="Z111" s="211"/>
      <c r="AA111" s="211"/>
      <c r="AL111" s="260">
        <v>1309486.45</v>
      </c>
      <c r="AM111" s="74">
        <f t="shared" si="22"/>
        <v>0.02746506647807756</v>
      </c>
      <c r="AN111" s="74">
        <f t="shared" si="23"/>
        <v>740733.51</v>
      </c>
    </row>
    <row r="112" spans="1:40" s="260" customFormat="1" ht="18.75" outlineLevel="2">
      <c r="A112" s="149">
        <f t="shared" si="24"/>
        <v>74</v>
      </c>
      <c r="B112" s="150">
        <v>6</v>
      </c>
      <c r="C112" s="259" t="s">
        <v>154</v>
      </c>
      <c r="D112" s="259" t="s">
        <v>159</v>
      </c>
      <c r="E112" s="150">
        <v>1959</v>
      </c>
      <c r="F112" s="150" t="s">
        <v>461</v>
      </c>
      <c r="G112" s="152" t="s">
        <v>38</v>
      </c>
      <c r="H112" s="153">
        <v>2</v>
      </c>
      <c r="I112" s="153">
        <v>1</v>
      </c>
      <c r="J112" s="154">
        <v>303.4</v>
      </c>
      <c r="K112" s="154">
        <v>278.5</v>
      </c>
      <c r="L112" s="153">
        <v>0</v>
      </c>
      <c r="M112" s="154">
        <v>3</v>
      </c>
      <c r="N112" s="156">
        <v>2082973.92</v>
      </c>
      <c r="O112" s="157">
        <v>0</v>
      </c>
      <c r="P112" s="72">
        <f t="shared" si="20"/>
        <v>1686669.43</v>
      </c>
      <c r="Q112" s="157">
        <v>0</v>
      </c>
      <c r="R112" s="157">
        <v>14913.69</v>
      </c>
      <c r="S112" s="157">
        <v>381390.8</v>
      </c>
      <c r="T112" s="157">
        <v>0</v>
      </c>
      <c r="U112" s="156">
        <f t="shared" si="21"/>
        <v>7479.26</v>
      </c>
      <c r="V112" s="157">
        <v>12589.38</v>
      </c>
      <c r="W112" s="158" t="s">
        <v>460</v>
      </c>
      <c r="X112" s="211"/>
      <c r="Y112" s="211"/>
      <c r="Z112" s="211"/>
      <c r="AA112" s="211"/>
      <c r="AL112" s="260">
        <v>674231.79</v>
      </c>
      <c r="AM112" s="74">
        <f t="shared" si="22"/>
        <v>0.014141284878498155</v>
      </c>
      <c r="AN112" s="74">
        <f t="shared" si="23"/>
        <v>381390.8</v>
      </c>
    </row>
    <row r="113" spans="1:40" s="260" customFormat="1" ht="18.75" outlineLevel="2">
      <c r="A113" s="149">
        <f t="shared" si="24"/>
        <v>75</v>
      </c>
      <c r="B113" s="159">
        <v>7</v>
      </c>
      <c r="C113" s="259" t="s">
        <v>154</v>
      </c>
      <c r="D113" s="259" t="s">
        <v>160</v>
      </c>
      <c r="E113" s="150">
        <v>1959</v>
      </c>
      <c r="F113" s="150" t="s">
        <v>461</v>
      </c>
      <c r="G113" s="152" t="s">
        <v>38</v>
      </c>
      <c r="H113" s="153">
        <v>2</v>
      </c>
      <c r="I113" s="153">
        <v>1</v>
      </c>
      <c r="J113" s="154">
        <v>302.3</v>
      </c>
      <c r="K113" s="154">
        <v>276.7</v>
      </c>
      <c r="L113" s="153">
        <v>0</v>
      </c>
      <c r="M113" s="154">
        <v>8</v>
      </c>
      <c r="N113" s="156">
        <v>2069511.24</v>
      </c>
      <c r="O113" s="157">
        <v>0</v>
      </c>
      <c r="P113" s="72">
        <f t="shared" si="20"/>
        <v>1675768.16</v>
      </c>
      <c r="Q113" s="157">
        <v>0</v>
      </c>
      <c r="R113" s="157">
        <v>14817.29</v>
      </c>
      <c r="S113" s="157">
        <v>378925.79</v>
      </c>
      <c r="T113" s="157">
        <v>0</v>
      </c>
      <c r="U113" s="156">
        <f t="shared" si="21"/>
        <v>7479.26</v>
      </c>
      <c r="V113" s="157">
        <v>12589.38</v>
      </c>
      <c r="W113" s="158" t="s">
        <v>460</v>
      </c>
      <c r="X113" s="211"/>
      <c r="Y113" s="211"/>
      <c r="Z113" s="211"/>
      <c r="AA113" s="211"/>
      <c r="AL113" s="260">
        <v>669874.1</v>
      </c>
      <c r="AM113" s="74">
        <f t="shared" si="22"/>
        <v>0.014049887028951215</v>
      </c>
      <c r="AN113" s="74">
        <f t="shared" si="23"/>
        <v>378925.79</v>
      </c>
    </row>
    <row r="114" spans="1:40" s="260" customFormat="1" ht="18.75" outlineLevel="2">
      <c r="A114" s="149">
        <f t="shared" si="24"/>
        <v>76</v>
      </c>
      <c r="B114" s="150">
        <v>8</v>
      </c>
      <c r="C114" s="259" t="s">
        <v>154</v>
      </c>
      <c r="D114" s="259" t="s">
        <v>161</v>
      </c>
      <c r="E114" s="150">
        <v>1967</v>
      </c>
      <c r="F114" s="150" t="s">
        <v>461</v>
      </c>
      <c r="G114" s="152" t="s">
        <v>38</v>
      </c>
      <c r="H114" s="153">
        <v>2</v>
      </c>
      <c r="I114" s="153">
        <v>4</v>
      </c>
      <c r="J114" s="154">
        <v>920.9</v>
      </c>
      <c r="K114" s="154">
        <v>693</v>
      </c>
      <c r="L114" s="153">
        <v>0</v>
      </c>
      <c r="M114" s="154">
        <v>61</v>
      </c>
      <c r="N114" s="156">
        <v>2249193.87</v>
      </c>
      <c r="O114" s="157">
        <v>0</v>
      </c>
      <c r="P114" s="72">
        <f t="shared" si="20"/>
        <v>1537761.08</v>
      </c>
      <c r="Q114" s="157">
        <v>0</v>
      </c>
      <c r="R114" s="157">
        <v>37110.15</v>
      </c>
      <c r="S114" s="157">
        <v>674322.64</v>
      </c>
      <c r="T114" s="157">
        <v>0</v>
      </c>
      <c r="U114" s="156">
        <f t="shared" si="21"/>
        <v>3245.59</v>
      </c>
      <c r="V114" s="157">
        <v>5695.16</v>
      </c>
      <c r="W114" s="158" t="s">
        <v>460</v>
      </c>
      <c r="X114" s="211"/>
      <c r="Y114" s="211"/>
      <c r="Z114" s="211"/>
      <c r="AA114" s="211"/>
      <c r="AL114" s="260">
        <v>1192083.72</v>
      </c>
      <c r="AM114" s="74">
        <f t="shared" si="22"/>
        <v>0.025002670792992166</v>
      </c>
      <c r="AN114" s="74">
        <f t="shared" si="23"/>
        <v>674322.64</v>
      </c>
    </row>
    <row r="115" spans="1:40" s="260" customFormat="1" ht="18.75" outlineLevel="2">
      <c r="A115" s="149">
        <f t="shared" si="24"/>
        <v>77</v>
      </c>
      <c r="B115" s="150">
        <v>9</v>
      </c>
      <c r="C115" s="259" t="s">
        <v>163</v>
      </c>
      <c r="D115" s="259" t="s">
        <v>352</v>
      </c>
      <c r="E115" s="150">
        <v>1984</v>
      </c>
      <c r="F115" s="150">
        <v>2004</v>
      </c>
      <c r="G115" s="152" t="s">
        <v>38</v>
      </c>
      <c r="H115" s="153">
        <v>5</v>
      </c>
      <c r="I115" s="153">
        <v>3</v>
      </c>
      <c r="J115" s="157">
        <v>6001.4</v>
      </c>
      <c r="K115" s="157">
        <v>4384.2</v>
      </c>
      <c r="L115" s="154">
        <v>19</v>
      </c>
      <c r="M115" s="154">
        <v>176</v>
      </c>
      <c r="N115" s="156">
        <v>736171.01</v>
      </c>
      <c r="O115" s="157">
        <v>0</v>
      </c>
      <c r="P115" s="72">
        <f t="shared" si="20"/>
        <v>499013.36</v>
      </c>
      <c r="Q115" s="157">
        <v>0</v>
      </c>
      <c r="R115" s="157">
        <v>237157.65</v>
      </c>
      <c r="S115" s="157">
        <v>0</v>
      </c>
      <c r="T115" s="157">
        <v>0</v>
      </c>
      <c r="U115" s="156">
        <f t="shared" si="21"/>
        <v>167.19</v>
      </c>
      <c r="V115" s="157">
        <v>1395.44</v>
      </c>
      <c r="W115" s="158" t="s">
        <v>460</v>
      </c>
      <c r="X115" s="211"/>
      <c r="Y115" s="211"/>
      <c r="Z115" s="211"/>
      <c r="AA115" s="211"/>
      <c r="AL115" s="260">
        <v>0</v>
      </c>
      <c r="AM115" s="74">
        <f t="shared" si="22"/>
        <v>0</v>
      </c>
      <c r="AN115" s="74">
        <f t="shared" si="23"/>
        <v>0</v>
      </c>
    </row>
    <row r="116" spans="1:40" s="260" customFormat="1" ht="18.75" outlineLevel="2">
      <c r="A116" s="149">
        <f t="shared" si="24"/>
        <v>78</v>
      </c>
      <c r="B116" s="159">
        <v>10</v>
      </c>
      <c r="C116" s="259" t="s">
        <v>163</v>
      </c>
      <c r="D116" s="259" t="s">
        <v>353</v>
      </c>
      <c r="E116" s="150">
        <v>1982</v>
      </c>
      <c r="F116" s="150" t="s">
        <v>461</v>
      </c>
      <c r="G116" s="152" t="s">
        <v>38</v>
      </c>
      <c r="H116" s="153">
        <v>5</v>
      </c>
      <c r="I116" s="153">
        <v>2</v>
      </c>
      <c r="J116" s="157">
        <v>5006.3</v>
      </c>
      <c r="K116" s="157">
        <v>3129.6</v>
      </c>
      <c r="L116" s="154">
        <v>511</v>
      </c>
      <c r="M116" s="154">
        <v>200</v>
      </c>
      <c r="N116" s="156">
        <v>4446046.34</v>
      </c>
      <c r="O116" s="157">
        <v>0</v>
      </c>
      <c r="P116" s="72">
        <f t="shared" si="20"/>
        <v>2137442.42</v>
      </c>
      <c r="Q116" s="157">
        <v>0</v>
      </c>
      <c r="R116" s="157">
        <v>347550.21</v>
      </c>
      <c r="S116" s="157">
        <v>1961053.71</v>
      </c>
      <c r="T116" s="157">
        <v>0</v>
      </c>
      <c r="U116" s="156">
        <f t="shared" si="21"/>
        <v>1221.24</v>
      </c>
      <c r="V116" s="157">
        <v>2184.48</v>
      </c>
      <c r="W116" s="158" t="s">
        <v>460</v>
      </c>
      <c r="X116" s="211"/>
      <c r="Y116" s="211"/>
      <c r="Z116" s="211"/>
      <c r="AA116" s="211"/>
      <c r="AL116" s="260">
        <v>3466797.76</v>
      </c>
      <c r="AM116" s="74">
        <f t="shared" si="22"/>
        <v>0.07271234532014467</v>
      </c>
      <c r="AN116" s="74">
        <f t="shared" si="23"/>
        <v>1961053.71</v>
      </c>
    </row>
    <row r="117" spans="1:40" s="260" customFormat="1" ht="18.75" outlineLevel="2">
      <c r="A117" s="149">
        <f t="shared" si="24"/>
        <v>79</v>
      </c>
      <c r="B117" s="150">
        <v>11</v>
      </c>
      <c r="C117" s="259" t="s">
        <v>163</v>
      </c>
      <c r="D117" s="259" t="s">
        <v>354</v>
      </c>
      <c r="E117" s="150">
        <v>1982</v>
      </c>
      <c r="F117" s="150" t="s">
        <v>461</v>
      </c>
      <c r="G117" s="152" t="s">
        <v>38</v>
      </c>
      <c r="H117" s="153">
        <v>5</v>
      </c>
      <c r="I117" s="153">
        <v>2</v>
      </c>
      <c r="J117" s="157">
        <v>4969.8</v>
      </c>
      <c r="K117" s="157">
        <v>2918.4</v>
      </c>
      <c r="L117" s="154">
        <v>866.1</v>
      </c>
      <c r="M117" s="154">
        <v>174</v>
      </c>
      <c r="N117" s="156">
        <v>4621782.78</v>
      </c>
      <c r="O117" s="157">
        <v>0</v>
      </c>
      <c r="P117" s="72">
        <f t="shared" si="20"/>
        <v>2185803.74</v>
      </c>
      <c r="Q117" s="157">
        <v>0</v>
      </c>
      <c r="R117" s="157">
        <v>397411.84</v>
      </c>
      <c r="S117" s="157">
        <v>2038567.2</v>
      </c>
      <c r="T117" s="157">
        <v>0</v>
      </c>
      <c r="U117" s="156">
        <f t="shared" si="21"/>
        <v>1221.24</v>
      </c>
      <c r="V117" s="157">
        <v>2184.48</v>
      </c>
      <c r="W117" s="158" t="s">
        <v>460</v>
      </c>
      <c r="X117" s="211"/>
      <c r="Y117" s="211"/>
      <c r="Z117" s="211"/>
      <c r="AA117" s="211"/>
      <c r="AL117" s="260">
        <v>3603827.97</v>
      </c>
      <c r="AM117" s="74">
        <f t="shared" si="22"/>
        <v>0.07558640623704453</v>
      </c>
      <c r="AN117" s="74">
        <f t="shared" si="23"/>
        <v>2038567.2</v>
      </c>
    </row>
    <row r="118" spans="1:40" ht="18.75" outlineLevel="2">
      <c r="A118" s="10">
        <f t="shared" si="24"/>
        <v>80</v>
      </c>
      <c r="B118" s="48">
        <v>12</v>
      </c>
      <c r="C118" s="258" t="s">
        <v>163</v>
      </c>
      <c r="D118" s="258" t="s">
        <v>421</v>
      </c>
      <c r="E118" s="48">
        <v>1980</v>
      </c>
      <c r="F118" s="48" t="s">
        <v>461</v>
      </c>
      <c r="G118" s="80" t="s">
        <v>38</v>
      </c>
      <c r="H118" s="81">
        <v>5</v>
      </c>
      <c r="I118" s="81">
        <v>3</v>
      </c>
      <c r="J118" s="83">
        <v>6472.4</v>
      </c>
      <c r="K118" s="83">
        <v>2163</v>
      </c>
      <c r="L118" s="83">
        <v>1007</v>
      </c>
      <c r="M118" s="82">
        <v>274</v>
      </c>
      <c r="N118" s="72">
        <v>14074324.5</v>
      </c>
      <c r="O118" s="83">
        <v>0</v>
      </c>
      <c r="P118" s="72">
        <f t="shared" si="20"/>
        <v>10587883.620000001</v>
      </c>
      <c r="Q118" s="83">
        <v>0</v>
      </c>
      <c r="R118" s="83">
        <v>242166.87</v>
      </c>
      <c r="S118" s="83">
        <v>3244274.01</v>
      </c>
      <c r="T118" s="83">
        <v>0</v>
      </c>
      <c r="U118" s="72">
        <f t="shared" si="21"/>
        <v>4439.85</v>
      </c>
      <c r="V118" s="83">
        <v>4462.29</v>
      </c>
      <c r="W118" s="84" t="s">
        <v>460</v>
      </c>
      <c r="X118" s="209"/>
      <c r="Y118" s="209"/>
      <c r="Z118" s="209"/>
      <c r="AA118" s="209"/>
      <c r="AL118" s="74">
        <v>5735305.37</v>
      </c>
      <c r="AM118" s="74">
        <f t="shared" si="22"/>
        <v>0.12029184666945215</v>
      </c>
      <c r="AN118" s="74">
        <f t="shared" si="23"/>
        <v>3244274.01</v>
      </c>
    </row>
    <row r="119" spans="1:40" s="260" customFormat="1" ht="18.75" outlineLevel="2">
      <c r="A119" s="149">
        <f t="shared" si="24"/>
        <v>81</v>
      </c>
      <c r="B119" s="159">
        <v>13</v>
      </c>
      <c r="C119" s="259" t="s">
        <v>163</v>
      </c>
      <c r="D119" s="259" t="s">
        <v>355</v>
      </c>
      <c r="E119" s="150">
        <v>1984</v>
      </c>
      <c r="F119" s="150">
        <v>2010</v>
      </c>
      <c r="G119" s="152" t="s">
        <v>38</v>
      </c>
      <c r="H119" s="153">
        <v>5</v>
      </c>
      <c r="I119" s="153">
        <v>5</v>
      </c>
      <c r="J119" s="157">
        <v>6839.6</v>
      </c>
      <c r="K119" s="157">
        <v>4878.4</v>
      </c>
      <c r="L119" s="153">
        <v>0</v>
      </c>
      <c r="M119" s="154">
        <v>207</v>
      </c>
      <c r="N119" s="156">
        <v>815619.7</v>
      </c>
      <c r="O119" s="157">
        <v>0</v>
      </c>
      <c r="P119" s="72">
        <f t="shared" si="20"/>
        <v>554381.3799999999</v>
      </c>
      <c r="Q119" s="157">
        <v>0</v>
      </c>
      <c r="R119" s="157">
        <v>261238.32</v>
      </c>
      <c r="S119" s="157">
        <v>0</v>
      </c>
      <c r="T119" s="157">
        <v>0</v>
      </c>
      <c r="U119" s="156">
        <f t="shared" si="21"/>
        <v>167.19</v>
      </c>
      <c r="V119" s="157">
        <v>1395.44</v>
      </c>
      <c r="W119" s="158" t="s">
        <v>460</v>
      </c>
      <c r="X119" s="211"/>
      <c r="Y119" s="211"/>
      <c r="Z119" s="211"/>
      <c r="AA119" s="211"/>
      <c r="AL119" s="260">
        <v>0</v>
      </c>
      <c r="AM119" s="74">
        <f t="shared" si="22"/>
        <v>0</v>
      </c>
      <c r="AN119" s="74">
        <f t="shared" si="23"/>
        <v>0</v>
      </c>
    </row>
    <row r="120" spans="1:40" s="260" customFormat="1" ht="18.75" outlineLevel="2">
      <c r="A120" s="149">
        <f t="shared" si="24"/>
        <v>82</v>
      </c>
      <c r="B120" s="150">
        <v>14</v>
      </c>
      <c r="C120" s="259" t="s">
        <v>163</v>
      </c>
      <c r="D120" s="259" t="s">
        <v>356</v>
      </c>
      <c r="E120" s="150">
        <v>1982</v>
      </c>
      <c r="F120" s="150" t="s">
        <v>461</v>
      </c>
      <c r="G120" s="152" t="s">
        <v>38</v>
      </c>
      <c r="H120" s="153">
        <v>5</v>
      </c>
      <c r="I120" s="153">
        <v>2</v>
      </c>
      <c r="J120" s="157">
        <v>5218.1</v>
      </c>
      <c r="K120" s="157">
        <v>3138.9</v>
      </c>
      <c r="L120" s="154">
        <v>552.1</v>
      </c>
      <c r="M120" s="154">
        <v>193</v>
      </c>
      <c r="N120" s="156">
        <v>4507596.84</v>
      </c>
      <c r="O120" s="157">
        <v>0</v>
      </c>
      <c r="P120" s="72">
        <f t="shared" si="20"/>
        <v>2163362.71</v>
      </c>
      <c r="Q120" s="157">
        <v>0</v>
      </c>
      <c r="R120" s="157">
        <v>356031.84</v>
      </c>
      <c r="S120" s="157">
        <v>1988202.29</v>
      </c>
      <c r="T120" s="157">
        <v>0</v>
      </c>
      <c r="U120" s="156">
        <f t="shared" si="21"/>
        <v>1221.24</v>
      </c>
      <c r="V120" s="157">
        <v>2184.48</v>
      </c>
      <c r="W120" s="158" t="s">
        <v>460</v>
      </c>
      <c r="X120" s="211"/>
      <c r="Y120" s="211"/>
      <c r="Z120" s="211"/>
      <c r="AA120" s="211"/>
      <c r="AL120" s="260">
        <v>3514791.66</v>
      </c>
      <c r="AM120" s="74">
        <f t="shared" si="22"/>
        <v>0.07371896562846647</v>
      </c>
      <c r="AN120" s="74">
        <f t="shared" si="23"/>
        <v>1988202.29</v>
      </c>
    </row>
    <row r="121" spans="1:40" s="260" customFormat="1" ht="18.75" outlineLevel="2">
      <c r="A121" s="149">
        <f t="shared" si="24"/>
        <v>83</v>
      </c>
      <c r="B121" s="150">
        <v>15</v>
      </c>
      <c r="C121" s="259" t="s">
        <v>163</v>
      </c>
      <c r="D121" s="259" t="s">
        <v>357</v>
      </c>
      <c r="E121" s="150">
        <v>1982</v>
      </c>
      <c r="F121" s="150" t="s">
        <v>461</v>
      </c>
      <c r="G121" s="152" t="s">
        <v>38</v>
      </c>
      <c r="H121" s="153">
        <v>5</v>
      </c>
      <c r="I121" s="153">
        <v>2</v>
      </c>
      <c r="J121" s="157">
        <v>5396.2</v>
      </c>
      <c r="K121" s="157">
        <v>3471</v>
      </c>
      <c r="L121" s="154">
        <v>170.1</v>
      </c>
      <c r="M121" s="154">
        <v>214</v>
      </c>
      <c r="N121" s="156">
        <v>4446656.96</v>
      </c>
      <c r="O121" s="157">
        <v>0</v>
      </c>
      <c r="P121" s="72">
        <f t="shared" si="20"/>
        <v>2174514.73</v>
      </c>
      <c r="Q121" s="157">
        <v>0</v>
      </c>
      <c r="R121" s="157">
        <v>310819.19</v>
      </c>
      <c r="S121" s="157">
        <v>1961323.04</v>
      </c>
      <c r="T121" s="157">
        <v>0</v>
      </c>
      <c r="U121" s="156">
        <f t="shared" si="21"/>
        <v>1221.24</v>
      </c>
      <c r="V121" s="157">
        <v>2184.48</v>
      </c>
      <c r="W121" s="158" t="s">
        <v>460</v>
      </c>
      <c r="X121" s="211"/>
      <c r="Y121" s="211"/>
      <c r="Z121" s="211"/>
      <c r="AA121" s="211"/>
      <c r="AL121" s="260">
        <v>3467273.89</v>
      </c>
      <c r="AM121" s="74">
        <f t="shared" si="22"/>
        <v>0.07272233163355954</v>
      </c>
      <c r="AN121" s="74">
        <f t="shared" si="23"/>
        <v>1961323.04</v>
      </c>
    </row>
    <row r="122" spans="1:40" s="260" customFormat="1" ht="18.75" outlineLevel="2">
      <c r="A122" s="149">
        <f t="shared" si="24"/>
        <v>84</v>
      </c>
      <c r="B122" s="159">
        <v>16</v>
      </c>
      <c r="C122" s="259" t="s">
        <v>163</v>
      </c>
      <c r="D122" s="259" t="s">
        <v>358</v>
      </c>
      <c r="E122" s="150">
        <v>1982</v>
      </c>
      <c r="F122" s="150" t="s">
        <v>461</v>
      </c>
      <c r="G122" s="152" t="s">
        <v>38</v>
      </c>
      <c r="H122" s="153">
        <v>5</v>
      </c>
      <c r="I122" s="153">
        <v>2</v>
      </c>
      <c r="J122" s="157">
        <v>5114.4</v>
      </c>
      <c r="K122" s="157">
        <v>3129.6</v>
      </c>
      <c r="L122" s="154">
        <v>511</v>
      </c>
      <c r="M122" s="154">
        <v>236</v>
      </c>
      <c r="N122" s="156">
        <v>4446046.34</v>
      </c>
      <c r="O122" s="157">
        <v>0</v>
      </c>
      <c r="P122" s="72">
        <f t="shared" si="20"/>
        <v>2137442.42</v>
      </c>
      <c r="Q122" s="157">
        <v>0</v>
      </c>
      <c r="R122" s="157">
        <v>347550.21</v>
      </c>
      <c r="S122" s="157">
        <v>1961053.71</v>
      </c>
      <c r="T122" s="157">
        <v>0</v>
      </c>
      <c r="U122" s="156">
        <f t="shared" si="21"/>
        <v>1221.24</v>
      </c>
      <c r="V122" s="157">
        <v>2184.48</v>
      </c>
      <c r="W122" s="158" t="s">
        <v>460</v>
      </c>
      <c r="X122" s="211"/>
      <c r="Y122" s="211"/>
      <c r="Z122" s="211"/>
      <c r="AA122" s="211"/>
      <c r="AL122" s="260">
        <v>3466797.76</v>
      </c>
      <c r="AM122" s="74">
        <f t="shared" si="22"/>
        <v>0.07271234532014467</v>
      </c>
      <c r="AN122" s="74">
        <f t="shared" si="23"/>
        <v>1961053.71</v>
      </c>
    </row>
    <row r="123" spans="1:40" ht="18.75" outlineLevel="2">
      <c r="A123" s="10">
        <f t="shared" si="24"/>
        <v>85</v>
      </c>
      <c r="B123" s="48">
        <v>17</v>
      </c>
      <c r="C123" s="258" t="s">
        <v>163</v>
      </c>
      <c r="D123" s="258" t="s">
        <v>184</v>
      </c>
      <c r="E123" s="48">
        <v>1979</v>
      </c>
      <c r="F123" s="48" t="s">
        <v>461</v>
      </c>
      <c r="G123" s="80" t="s">
        <v>38</v>
      </c>
      <c r="H123" s="81">
        <v>5</v>
      </c>
      <c r="I123" s="81">
        <v>4</v>
      </c>
      <c r="J123" s="83">
        <v>5027.2</v>
      </c>
      <c r="K123" s="83">
        <v>3702.9</v>
      </c>
      <c r="L123" s="82">
        <v>122.3</v>
      </c>
      <c r="M123" s="82">
        <v>174</v>
      </c>
      <c r="N123" s="72">
        <v>551785.1</v>
      </c>
      <c r="O123" s="83">
        <v>0</v>
      </c>
      <c r="P123" s="72">
        <f t="shared" si="20"/>
        <v>210959.01</v>
      </c>
      <c r="Q123" s="83">
        <v>0</v>
      </c>
      <c r="R123" s="83">
        <v>213634.05</v>
      </c>
      <c r="S123" s="83">
        <v>127192.04</v>
      </c>
      <c r="T123" s="83">
        <v>0</v>
      </c>
      <c r="U123" s="72">
        <f t="shared" si="21"/>
        <v>144.25</v>
      </c>
      <c r="V123" s="82">
        <v>144.98</v>
      </c>
      <c r="W123" s="84" t="s">
        <v>460</v>
      </c>
      <c r="X123" s="209"/>
      <c r="Y123" s="209"/>
      <c r="Z123" s="209"/>
      <c r="AA123" s="209"/>
      <c r="AL123" s="74">
        <v>224853.14</v>
      </c>
      <c r="AM123" s="74">
        <f t="shared" si="22"/>
        <v>0.0047160521881723025</v>
      </c>
      <c r="AN123" s="74">
        <f t="shared" si="23"/>
        <v>127192.04</v>
      </c>
    </row>
    <row r="124" spans="1:40" ht="18.75" outlineLevel="2">
      <c r="A124" s="10">
        <f t="shared" si="24"/>
        <v>86</v>
      </c>
      <c r="B124" s="48">
        <v>18</v>
      </c>
      <c r="C124" s="258" t="s">
        <v>163</v>
      </c>
      <c r="D124" s="258" t="s">
        <v>365</v>
      </c>
      <c r="E124" s="48">
        <v>1980</v>
      </c>
      <c r="F124" s="48" t="s">
        <v>461</v>
      </c>
      <c r="G124" s="80" t="s">
        <v>38</v>
      </c>
      <c r="H124" s="81">
        <v>5</v>
      </c>
      <c r="I124" s="81">
        <v>11</v>
      </c>
      <c r="J124" s="83">
        <v>12554</v>
      </c>
      <c r="K124" s="83">
        <v>8797.3</v>
      </c>
      <c r="L124" s="82">
        <v>216.4</v>
      </c>
      <c r="M124" s="82">
        <v>416</v>
      </c>
      <c r="N124" s="72">
        <v>1300226.23</v>
      </c>
      <c r="O124" s="83">
        <v>0</v>
      </c>
      <c r="P124" s="72">
        <f t="shared" si="20"/>
        <v>502265.98000000004</v>
      </c>
      <c r="Q124" s="83">
        <v>0</v>
      </c>
      <c r="R124" s="83">
        <v>498244.96</v>
      </c>
      <c r="S124" s="83">
        <v>299715.29</v>
      </c>
      <c r="T124" s="83">
        <v>0</v>
      </c>
      <c r="U124" s="72">
        <f t="shared" si="21"/>
        <v>144.25</v>
      </c>
      <c r="V124" s="82">
        <v>144.98</v>
      </c>
      <c r="W124" s="84" t="s">
        <v>460</v>
      </c>
      <c r="X124" s="209"/>
      <c r="Y124" s="209"/>
      <c r="Z124" s="209"/>
      <c r="AA124" s="209"/>
      <c r="AL124" s="74">
        <v>529843.87</v>
      </c>
      <c r="AM124" s="74">
        <f t="shared" si="22"/>
        <v>0.01111290392699511</v>
      </c>
      <c r="AN124" s="74">
        <f t="shared" si="23"/>
        <v>299715.29</v>
      </c>
    </row>
    <row r="125" spans="1:40" ht="18.75" outlineLevel="2">
      <c r="A125" s="10">
        <f t="shared" si="24"/>
        <v>87</v>
      </c>
      <c r="B125" s="55">
        <v>19</v>
      </c>
      <c r="C125" s="258" t="s">
        <v>163</v>
      </c>
      <c r="D125" s="258" t="s">
        <v>366</v>
      </c>
      <c r="E125" s="48">
        <v>1983</v>
      </c>
      <c r="F125" s="48">
        <v>2009</v>
      </c>
      <c r="G125" s="80" t="s">
        <v>38</v>
      </c>
      <c r="H125" s="81">
        <v>5</v>
      </c>
      <c r="I125" s="81">
        <v>4</v>
      </c>
      <c r="J125" s="83">
        <v>5697.9</v>
      </c>
      <c r="K125" s="83">
        <v>3757.6</v>
      </c>
      <c r="L125" s="82">
        <v>173.5</v>
      </c>
      <c r="M125" s="82">
        <v>190</v>
      </c>
      <c r="N125" s="72">
        <v>567061.18</v>
      </c>
      <c r="O125" s="83">
        <v>0</v>
      </c>
      <c r="P125" s="72">
        <f t="shared" si="20"/>
        <v>213361.06</v>
      </c>
      <c r="Q125" s="83">
        <v>0</v>
      </c>
      <c r="R125" s="83">
        <v>222986.79</v>
      </c>
      <c r="S125" s="83">
        <v>130713.33</v>
      </c>
      <c r="T125" s="83">
        <v>0</v>
      </c>
      <c r="U125" s="72">
        <f t="shared" si="21"/>
        <v>144.25</v>
      </c>
      <c r="V125" s="82">
        <v>144.98</v>
      </c>
      <c r="W125" s="84" t="s">
        <v>460</v>
      </c>
      <c r="X125" s="209"/>
      <c r="Y125" s="209"/>
      <c r="Z125" s="209"/>
      <c r="AA125" s="209"/>
      <c r="AL125" s="74">
        <v>231078.16</v>
      </c>
      <c r="AM125" s="74">
        <f t="shared" si="22"/>
        <v>0.0048466152712247175</v>
      </c>
      <c r="AN125" s="74">
        <f t="shared" si="23"/>
        <v>130713.33</v>
      </c>
    </row>
    <row r="126" spans="1:40" ht="18.75" outlineLevel="2">
      <c r="A126" s="10">
        <f t="shared" si="24"/>
        <v>88</v>
      </c>
      <c r="B126" s="48">
        <v>20</v>
      </c>
      <c r="C126" s="258" t="s">
        <v>163</v>
      </c>
      <c r="D126" s="258" t="s">
        <v>422</v>
      </c>
      <c r="E126" s="48">
        <v>1981</v>
      </c>
      <c r="F126" s="48" t="s">
        <v>461</v>
      </c>
      <c r="G126" s="80" t="s">
        <v>38</v>
      </c>
      <c r="H126" s="81">
        <v>5</v>
      </c>
      <c r="I126" s="81">
        <v>3</v>
      </c>
      <c r="J126" s="83">
        <v>6301.4</v>
      </c>
      <c r="K126" s="83">
        <v>4071.7</v>
      </c>
      <c r="L126" s="82">
        <v>242.7</v>
      </c>
      <c r="M126" s="82">
        <v>195</v>
      </c>
      <c r="N126" s="72">
        <v>13683637.33</v>
      </c>
      <c r="O126" s="83">
        <v>0</v>
      </c>
      <c r="P126" s="72">
        <f t="shared" si="20"/>
        <v>10280931.98</v>
      </c>
      <c r="Q126" s="83">
        <v>0</v>
      </c>
      <c r="R126" s="83">
        <v>248488.68</v>
      </c>
      <c r="S126" s="83">
        <v>3154216.67</v>
      </c>
      <c r="T126" s="83">
        <v>0</v>
      </c>
      <c r="U126" s="72">
        <f t="shared" si="21"/>
        <v>3171.62</v>
      </c>
      <c r="V126" s="83">
        <v>3187.65</v>
      </c>
      <c r="W126" s="84" t="s">
        <v>460</v>
      </c>
      <c r="X126" s="209"/>
      <c r="Y126" s="209"/>
      <c r="Z126" s="209"/>
      <c r="AA126" s="209"/>
      <c r="AL126" s="74">
        <v>5576099.84</v>
      </c>
      <c r="AM126" s="74">
        <f t="shared" si="22"/>
        <v>0.1169526823236679</v>
      </c>
      <c r="AN126" s="74">
        <f t="shared" si="23"/>
        <v>3154216.67</v>
      </c>
    </row>
    <row r="127" spans="1:40" ht="18.75" outlineLevel="2">
      <c r="A127" s="10">
        <f t="shared" si="24"/>
        <v>89</v>
      </c>
      <c r="B127" s="48">
        <v>21</v>
      </c>
      <c r="C127" s="258" t="s">
        <v>163</v>
      </c>
      <c r="D127" s="258" t="s">
        <v>423</v>
      </c>
      <c r="E127" s="48">
        <v>1983</v>
      </c>
      <c r="F127" s="48" t="s">
        <v>461</v>
      </c>
      <c r="G127" s="80" t="s">
        <v>38</v>
      </c>
      <c r="H127" s="81">
        <v>5</v>
      </c>
      <c r="I127" s="81">
        <v>3</v>
      </c>
      <c r="J127" s="83">
        <v>6441.8</v>
      </c>
      <c r="K127" s="83">
        <v>4168</v>
      </c>
      <c r="L127" s="82">
        <v>159.3</v>
      </c>
      <c r="M127" s="82">
        <v>200</v>
      </c>
      <c r="N127" s="72">
        <v>624213.03</v>
      </c>
      <c r="O127" s="83">
        <v>0</v>
      </c>
      <c r="P127" s="72">
        <f t="shared" si="20"/>
        <v>237143.44000000003</v>
      </c>
      <c r="Q127" s="83">
        <v>0</v>
      </c>
      <c r="R127" s="83">
        <v>243182.18</v>
      </c>
      <c r="S127" s="83">
        <v>143887.41</v>
      </c>
      <c r="T127" s="83">
        <v>0</v>
      </c>
      <c r="U127" s="72">
        <f t="shared" si="21"/>
        <v>144.25</v>
      </c>
      <c r="V127" s="82">
        <v>144.98</v>
      </c>
      <c r="W127" s="84" t="s">
        <v>460</v>
      </c>
      <c r="X127" s="209"/>
      <c r="Y127" s="209"/>
      <c r="Z127" s="209"/>
      <c r="AA127" s="209"/>
      <c r="AL127" s="74">
        <v>254367.61</v>
      </c>
      <c r="AM127" s="74">
        <f t="shared" si="22"/>
        <v>0.0053350863756701766</v>
      </c>
      <c r="AN127" s="74">
        <f t="shared" si="23"/>
        <v>143887.41</v>
      </c>
    </row>
    <row r="128" spans="1:40" ht="18.75" outlineLevel="2">
      <c r="A128" s="10">
        <f t="shared" si="24"/>
        <v>90</v>
      </c>
      <c r="B128" s="55">
        <v>22</v>
      </c>
      <c r="C128" s="258" t="s">
        <v>163</v>
      </c>
      <c r="D128" s="258" t="s">
        <v>367</v>
      </c>
      <c r="E128" s="48">
        <v>1983</v>
      </c>
      <c r="F128" s="48" t="s">
        <v>461</v>
      </c>
      <c r="G128" s="80" t="s">
        <v>38</v>
      </c>
      <c r="H128" s="81">
        <v>5</v>
      </c>
      <c r="I128" s="81">
        <v>4</v>
      </c>
      <c r="J128" s="83">
        <v>5636.7</v>
      </c>
      <c r="K128" s="83">
        <v>3913.1</v>
      </c>
      <c r="L128" s="81">
        <v>0</v>
      </c>
      <c r="M128" s="82">
        <v>189</v>
      </c>
      <c r="N128" s="72">
        <v>564464.68</v>
      </c>
      <c r="O128" s="83">
        <v>0</v>
      </c>
      <c r="P128" s="72">
        <f t="shared" si="20"/>
        <v>224803.36000000004</v>
      </c>
      <c r="Q128" s="83">
        <v>0</v>
      </c>
      <c r="R128" s="83">
        <v>209546.51</v>
      </c>
      <c r="S128" s="83">
        <v>130114.81</v>
      </c>
      <c r="T128" s="83">
        <v>0</v>
      </c>
      <c r="U128" s="72">
        <f t="shared" si="21"/>
        <v>144.25</v>
      </c>
      <c r="V128" s="82">
        <v>144.98</v>
      </c>
      <c r="W128" s="84" t="s">
        <v>460</v>
      </c>
      <c r="X128" s="209"/>
      <c r="Y128" s="209"/>
      <c r="Z128" s="209"/>
      <c r="AA128" s="209"/>
      <c r="AL128" s="74">
        <v>230020.08</v>
      </c>
      <c r="AM128" s="74">
        <f t="shared" si="22"/>
        <v>0.004824423183983857</v>
      </c>
      <c r="AN128" s="74">
        <f t="shared" si="23"/>
        <v>130114.81</v>
      </c>
    </row>
    <row r="129" spans="1:40" s="260" customFormat="1" ht="18.75" outlineLevel="2">
      <c r="A129" s="149">
        <f t="shared" si="24"/>
        <v>91</v>
      </c>
      <c r="B129" s="150">
        <v>23</v>
      </c>
      <c r="C129" s="259" t="s">
        <v>163</v>
      </c>
      <c r="D129" s="259" t="s">
        <v>359</v>
      </c>
      <c r="E129" s="150">
        <v>1983</v>
      </c>
      <c r="F129" s="150">
        <v>2004</v>
      </c>
      <c r="G129" s="152" t="s">
        <v>38</v>
      </c>
      <c r="H129" s="153">
        <v>5</v>
      </c>
      <c r="I129" s="153">
        <v>3</v>
      </c>
      <c r="J129" s="157">
        <v>7575.2</v>
      </c>
      <c r="K129" s="157">
        <v>4020.6</v>
      </c>
      <c r="L129" s="154">
        <v>298.4</v>
      </c>
      <c r="M129" s="154">
        <v>175</v>
      </c>
      <c r="N129" s="156">
        <v>722093.61</v>
      </c>
      <c r="O129" s="157">
        <v>0</v>
      </c>
      <c r="P129" s="72">
        <f t="shared" si="20"/>
        <v>469353.20999999996</v>
      </c>
      <c r="Q129" s="157">
        <v>0</v>
      </c>
      <c r="R129" s="157">
        <v>252740.4</v>
      </c>
      <c r="S129" s="157">
        <v>0</v>
      </c>
      <c r="T129" s="157">
        <v>0</v>
      </c>
      <c r="U129" s="156">
        <f t="shared" si="21"/>
        <v>167.19</v>
      </c>
      <c r="V129" s="157">
        <v>1395.44</v>
      </c>
      <c r="W129" s="158" t="s">
        <v>460</v>
      </c>
      <c r="X129" s="211"/>
      <c r="Y129" s="211"/>
      <c r="Z129" s="211"/>
      <c r="AA129" s="211"/>
      <c r="AL129" s="260">
        <v>0</v>
      </c>
      <c r="AM129" s="74">
        <f t="shared" si="22"/>
        <v>0</v>
      </c>
      <c r="AN129" s="74">
        <f t="shared" si="23"/>
        <v>0</v>
      </c>
    </row>
    <row r="130" spans="1:40" ht="18.75" outlineLevel="2">
      <c r="A130" s="10">
        <f t="shared" si="24"/>
        <v>92</v>
      </c>
      <c r="B130" s="48">
        <v>24</v>
      </c>
      <c r="C130" s="258" t="s">
        <v>163</v>
      </c>
      <c r="D130" s="258" t="s">
        <v>360</v>
      </c>
      <c r="E130" s="48">
        <v>1982</v>
      </c>
      <c r="F130" s="48" t="s">
        <v>461</v>
      </c>
      <c r="G130" s="80" t="s">
        <v>38</v>
      </c>
      <c r="H130" s="81">
        <v>4</v>
      </c>
      <c r="I130" s="81">
        <v>1</v>
      </c>
      <c r="J130" s="83">
        <v>7058.6</v>
      </c>
      <c r="K130" s="83">
        <v>2548.5</v>
      </c>
      <c r="L130" s="81">
        <v>0</v>
      </c>
      <c r="M130" s="82">
        <v>290</v>
      </c>
      <c r="N130" s="72">
        <v>3232084.16</v>
      </c>
      <c r="O130" s="83">
        <v>0</v>
      </c>
      <c r="P130" s="72">
        <f t="shared" si="20"/>
        <v>2282347.8400000003</v>
      </c>
      <c r="Q130" s="83">
        <v>0</v>
      </c>
      <c r="R130" s="83">
        <v>204708.26</v>
      </c>
      <c r="S130" s="83">
        <v>745028.06</v>
      </c>
      <c r="T130" s="83">
        <v>0</v>
      </c>
      <c r="U130" s="72">
        <f t="shared" si="21"/>
        <v>1268.23</v>
      </c>
      <c r="V130" s="83">
        <v>1274.64</v>
      </c>
      <c r="W130" s="84" t="s">
        <v>460</v>
      </c>
      <c r="X130" s="209"/>
      <c r="Y130" s="209"/>
      <c r="Z130" s="209"/>
      <c r="AA130" s="209"/>
      <c r="AL130" s="74">
        <v>1317078.46</v>
      </c>
      <c r="AM130" s="74">
        <f t="shared" si="22"/>
        <v>0.027624300702572383</v>
      </c>
      <c r="AN130" s="74">
        <f t="shared" si="23"/>
        <v>745028.06</v>
      </c>
    </row>
    <row r="131" spans="1:40" ht="18.75" outlineLevel="2">
      <c r="A131" s="10">
        <f t="shared" si="24"/>
        <v>93</v>
      </c>
      <c r="B131" s="55">
        <v>25</v>
      </c>
      <c r="C131" s="258" t="s">
        <v>163</v>
      </c>
      <c r="D131" s="258" t="s">
        <v>361</v>
      </c>
      <c r="E131" s="48">
        <v>1982</v>
      </c>
      <c r="F131" s="48" t="s">
        <v>461</v>
      </c>
      <c r="G131" s="80" t="s">
        <v>38</v>
      </c>
      <c r="H131" s="81">
        <v>4</v>
      </c>
      <c r="I131" s="81">
        <v>1</v>
      </c>
      <c r="J131" s="83">
        <v>5334.5</v>
      </c>
      <c r="K131" s="83">
        <v>2696.3</v>
      </c>
      <c r="L131" s="81">
        <v>0</v>
      </c>
      <c r="M131" s="82">
        <v>237</v>
      </c>
      <c r="N131" s="72">
        <v>3419528.55</v>
      </c>
      <c r="O131" s="83">
        <v>0</v>
      </c>
      <c r="P131" s="72">
        <f t="shared" si="20"/>
        <v>2414712.37</v>
      </c>
      <c r="Q131" s="83">
        <v>0</v>
      </c>
      <c r="R131" s="83">
        <v>216580.3</v>
      </c>
      <c r="S131" s="83">
        <v>788235.88</v>
      </c>
      <c r="T131" s="83">
        <v>0</v>
      </c>
      <c r="U131" s="72">
        <f t="shared" si="21"/>
        <v>1268.23</v>
      </c>
      <c r="V131" s="83">
        <v>1274.64</v>
      </c>
      <c r="W131" s="84" t="s">
        <v>460</v>
      </c>
      <c r="X131" s="209"/>
      <c r="Y131" s="209"/>
      <c r="Z131" s="209"/>
      <c r="AA131" s="209"/>
      <c r="AL131" s="74">
        <v>1393462.29</v>
      </c>
      <c r="AM131" s="74">
        <f t="shared" si="22"/>
        <v>0.02922636918430442</v>
      </c>
      <c r="AN131" s="74">
        <f t="shared" si="23"/>
        <v>788235.88</v>
      </c>
    </row>
    <row r="132" spans="1:38" ht="18.75" outlineLevel="1">
      <c r="A132" s="262"/>
      <c r="B132" s="75" t="s">
        <v>97</v>
      </c>
      <c r="C132" s="75"/>
      <c r="D132" s="139"/>
      <c r="E132" s="256"/>
      <c r="F132" s="256"/>
      <c r="G132" s="256"/>
      <c r="H132" s="256"/>
      <c r="I132" s="76"/>
      <c r="J132" s="78">
        <f>SUM(J107:J131)</f>
        <v>115623.29999999997</v>
      </c>
      <c r="K132" s="78">
        <f aca="true" t="shared" si="25" ref="K132:T132">SUM(K107:K131)</f>
        <v>72383</v>
      </c>
      <c r="L132" s="78">
        <f t="shared" si="25"/>
        <v>4956.9</v>
      </c>
      <c r="M132" s="78">
        <f t="shared" si="25"/>
        <v>4069</v>
      </c>
      <c r="N132" s="78">
        <f t="shared" si="25"/>
        <v>101746135.9</v>
      </c>
      <c r="O132" s="78">
        <f t="shared" si="25"/>
        <v>0</v>
      </c>
      <c r="P132" s="78">
        <f t="shared" si="25"/>
        <v>69555022.12</v>
      </c>
      <c r="Q132" s="78">
        <f t="shared" si="25"/>
        <v>0</v>
      </c>
      <c r="R132" s="78">
        <f t="shared" si="25"/>
        <v>5221089.6</v>
      </c>
      <c r="S132" s="78">
        <f t="shared" si="25"/>
        <v>26970024.179999992</v>
      </c>
      <c r="T132" s="78">
        <f t="shared" si="25"/>
        <v>0</v>
      </c>
      <c r="U132" s="79"/>
      <c r="V132" s="79"/>
      <c r="W132" s="79"/>
      <c r="X132" s="210"/>
      <c r="Y132" s="210"/>
      <c r="Z132" s="210"/>
      <c r="AA132" s="210"/>
      <c r="AL132" s="74">
        <v>47678255.249999985</v>
      </c>
    </row>
    <row r="133" spans="1:27" ht="18.75" outlineLevel="1">
      <c r="A133" s="263"/>
      <c r="B133" s="64" t="s">
        <v>424</v>
      </c>
      <c r="C133" s="65"/>
      <c r="D133" s="138"/>
      <c r="E133" s="65"/>
      <c r="F133" s="65"/>
      <c r="G133" s="65"/>
      <c r="H133" s="65"/>
      <c r="I133" s="65"/>
      <c r="J133" s="65"/>
      <c r="K133" s="65"/>
      <c r="L133" s="65"/>
      <c r="M133" s="65"/>
      <c r="N133" s="66"/>
      <c r="O133" s="66"/>
      <c r="P133" s="66"/>
      <c r="Q133" s="66"/>
      <c r="R133" s="66"/>
      <c r="S133" s="66"/>
      <c r="T133" s="66"/>
      <c r="U133" s="65"/>
      <c r="V133" s="65"/>
      <c r="W133" s="67"/>
      <c r="X133" s="208"/>
      <c r="Y133" s="208"/>
      <c r="Z133" s="208"/>
      <c r="AA133" s="208"/>
    </row>
    <row r="134" spans="1:27" ht="18.75" outlineLevel="2">
      <c r="A134" s="5">
        <f>A131+1</f>
        <v>94</v>
      </c>
      <c r="B134" s="55">
        <v>1</v>
      </c>
      <c r="C134" s="68" t="s">
        <v>425</v>
      </c>
      <c r="D134" s="68" t="s">
        <v>301</v>
      </c>
      <c r="E134" s="55">
        <v>1973</v>
      </c>
      <c r="F134" s="55" t="s">
        <v>461</v>
      </c>
      <c r="G134" s="69" t="s">
        <v>35</v>
      </c>
      <c r="H134" s="70">
        <v>2</v>
      </c>
      <c r="I134" s="70">
        <v>2</v>
      </c>
      <c r="J134" s="72">
        <v>1139.8</v>
      </c>
      <c r="K134" s="71">
        <v>997.6</v>
      </c>
      <c r="L134" s="71">
        <v>0</v>
      </c>
      <c r="M134" s="71">
        <v>63</v>
      </c>
      <c r="N134" s="72">
        <v>3751484.78</v>
      </c>
      <c r="O134" s="72">
        <v>0</v>
      </c>
      <c r="P134" s="72">
        <f>N134-R134-S134</f>
        <v>1142910.38</v>
      </c>
      <c r="Q134" s="72">
        <v>0</v>
      </c>
      <c r="R134" s="72">
        <v>73913.69</v>
      </c>
      <c r="S134" s="72">
        <v>2534660.71</v>
      </c>
      <c r="T134" s="72">
        <v>0</v>
      </c>
      <c r="U134" s="72">
        <f>ROUND(N134/(K134+L134),2)</f>
        <v>3760.51</v>
      </c>
      <c r="V134" s="72">
        <v>2692.84</v>
      </c>
      <c r="W134" s="73" t="s">
        <v>460</v>
      </c>
      <c r="X134" s="209"/>
      <c r="Y134" s="209"/>
      <c r="Z134" s="209"/>
      <c r="AA134" s="209"/>
    </row>
    <row r="135" spans="1:27" ht="18.75" outlineLevel="1">
      <c r="A135" s="255"/>
      <c r="B135" s="75" t="s">
        <v>97</v>
      </c>
      <c r="C135" s="75"/>
      <c r="D135" s="139"/>
      <c r="E135" s="256"/>
      <c r="F135" s="256"/>
      <c r="G135" s="256"/>
      <c r="H135" s="256"/>
      <c r="I135" s="76"/>
      <c r="J135" s="78">
        <v>1139.8</v>
      </c>
      <c r="K135" s="77">
        <v>997.6</v>
      </c>
      <c r="L135" s="77">
        <v>0</v>
      </c>
      <c r="M135" s="77">
        <v>63</v>
      </c>
      <c r="N135" s="78">
        <v>3751484.78</v>
      </c>
      <c r="O135" s="78">
        <v>0</v>
      </c>
      <c r="P135" s="78">
        <f>SUM(P134)</f>
        <v>1142910.38</v>
      </c>
      <c r="Q135" s="78">
        <f>SUM(Q134)</f>
        <v>0</v>
      </c>
      <c r="R135" s="78">
        <f>SUM(R134)</f>
        <v>73913.69</v>
      </c>
      <c r="S135" s="78">
        <f>SUM(S134)</f>
        <v>2534660.71</v>
      </c>
      <c r="T135" s="78">
        <v>0</v>
      </c>
      <c r="U135" s="79"/>
      <c r="V135" s="79"/>
      <c r="W135" s="79"/>
      <c r="X135" s="210"/>
      <c r="Y135" s="210"/>
      <c r="Z135" s="210"/>
      <c r="AA135" s="210"/>
    </row>
    <row r="136" spans="1:27" ht="18.75" outlineLevel="1">
      <c r="A136" s="257"/>
      <c r="B136" s="64" t="s">
        <v>426</v>
      </c>
      <c r="C136" s="65"/>
      <c r="D136" s="138"/>
      <c r="E136" s="65"/>
      <c r="F136" s="65"/>
      <c r="G136" s="65"/>
      <c r="H136" s="65"/>
      <c r="I136" s="65"/>
      <c r="J136" s="65"/>
      <c r="K136" s="65"/>
      <c r="L136" s="65"/>
      <c r="M136" s="65"/>
      <c r="N136" s="66"/>
      <c r="O136" s="66"/>
      <c r="P136" s="66"/>
      <c r="Q136" s="66"/>
      <c r="R136" s="66"/>
      <c r="S136" s="66"/>
      <c r="T136" s="66"/>
      <c r="U136" s="65"/>
      <c r="V136" s="65"/>
      <c r="W136" s="67"/>
      <c r="X136" s="208"/>
      <c r="Y136" s="208"/>
      <c r="Z136" s="208"/>
      <c r="AA136" s="208"/>
    </row>
    <row r="137" spans="1:27" ht="18.75" outlineLevel="2">
      <c r="A137" s="5">
        <f>A134+1</f>
        <v>95</v>
      </c>
      <c r="B137" s="55">
        <v>1</v>
      </c>
      <c r="C137" s="68" t="s">
        <v>427</v>
      </c>
      <c r="D137" s="68" t="s">
        <v>305</v>
      </c>
      <c r="E137" s="55">
        <v>1974</v>
      </c>
      <c r="F137" s="55" t="s">
        <v>461</v>
      </c>
      <c r="G137" s="69" t="s">
        <v>35</v>
      </c>
      <c r="H137" s="70">
        <v>2</v>
      </c>
      <c r="I137" s="70">
        <v>2</v>
      </c>
      <c r="J137" s="71">
        <v>540.6</v>
      </c>
      <c r="K137" s="71">
        <v>509.9</v>
      </c>
      <c r="L137" s="71">
        <v>0</v>
      </c>
      <c r="M137" s="71">
        <v>26</v>
      </c>
      <c r="N137" s="72">
        <v>1694326.31</v>
      </c>
      <c r="O137" s="72">
        <v>0</v>
      </c>
      <c r="P137" s="72">
        <f>N137-R137-S137</f>
        <v>496312.55000000005</v>
      </c>
      <c r="Q137" s="72">
        <v>0</v>
      </c>
      <c r="R137" s="72">
        <v>29013.76</v>
      </c>
      <c r="S137" s="72">
        <v>1169000</v>
      </c>
      <c r="T137" s="72">
        <v>0</v>
      </c>
      <c r="U137" s="72">
        <f>ROUND(N137/(K137+L137),2)</f>
        <v>3322.86</v>
      </c>
      <c r="V137" s="72">
        <v>3339.010001961169</v>
      </c>
      <c r="W137" s="73" t="s">
        <v>460</v>
      </c>
      <c r="X137" s="209"/>
      <c r="Y137" s="209"/>
      <c r="Z137" s="209"/>
      <c r="AA137" s="209"/>
    </row>
    <row r="138" spans="1:27" ht="18.75" outlineLevel="1">
      <c r="A138" s="255"/>
      <c r="B138" s="75" t="s">
        <v>97</v>
      </c>
      <c r="C138" s="75"/>
      <c r="D138" s="139"/>
      <c r="E138" s="256"/>
      <c r="F138" s="256"/>
      <c r="G138" s="256"/>
      <c r="H138" s="256"/>
      <c r="I138" s="76"/>
      <c r="J138" s="77">
        <v>540.6</v>
      </c>
      <c r="K138" s="77">
        <v>509.9</v>
      </c>
      <c r="L138" s="77">
        <v>0</v>
      </c>
      <c r="M138" s="77">
        <v>26</v>
      </c>
      <c r="N138" s="78">
        <v>1694326.31</v>
      </c>
      <c r="O138" s="78">
        <v>0</v>
      </c>
      <c r="P138" s="78">
        <f>SUM(P137)</f>
        <v>496312.55000000005</v>
      </c>
      <c r="Q138" s="78">
        <v>0</v>
      </c>
      <c r="R138" s="78">
        <v>29013.76</v>
      </c>
      <c r="S138" s="78">
        <f>SUM(S137)</f>
        <v>1169000</v>
      </c>
      <c r="T138" s="78">
        <v>0</v>
      </c>
      <c r="U138" s="79"/>
      <c r="V138" s="79"/>
      <c r="W138" s="79"/>
      <c r="X138" s="210"/>
      <c r="Y138" s="210"/>
      <c r="Z138" s="210"/>
      <c r="AA138" s="210"/>
    </row>
    <row r="139" spans="1:40" ht="18.75" outlineLevel="1">
      <c r="A139" s="257"/>
      <c r="B139" s="64" t="s">
        <v>428</v>
      </c>
      <c r="C139" s="65"/>
      <c r="D139" s="138"/>
      <c r="E139" s="65"/>
      <c r="F139" s="65"/>
      <c r="G139" s="65"/>
      <c r="H139" s="65"/>
      <c r="I139" s="65"/>
      <c r="J139" s="65"/>
      <c r="K139" s="65"/>
      <c r="L139" s="65"/>
      <c r="M139" s="65"/>
      <c r="N139" s="66"/>
      <c r="O139" s="66"/>
      <c r="P139" s="66"/>
      <c r="Q139" s="66"/>
      <c r="R139" s="66"/>
      <c r="S139" s="66"/>
      <c r="T139" s="66"/>
      <c r="U139" s="65"/>
      <c r="V139" s="65"/>
      <c r="W139" s="67"/>
      <c r="X139" s="208"/>
      <c r="Y139" s="208"/>
      <c r="Z139" s="208"/>
      <c r="AA139" s="208"/>
      <c r="AN139" s="74">
        <v>1379209.57</v>
      </c>
    </row>
    <row r="140" spans="1:40" ht="18.75" outlineLevel="2">
      <c r="A140" s="5">
        <f>A137+1</f>
        <v>96</v>
      </c>
      <c r="B140" s="55">
        <v>1</v>
      </c>
      <c r="C140" s="68" t="s">
        <v>307</v>
      </c>
      <c r="D140" s="68" t="s">
        <v>374</v>
      </c>
      <c r="E140" s="55">
        <v>1970</v>
      </c>
      <c r="F140" s="55" t="s">
        <v>461</v>
      </c>
      <c r="G140" s="69" t="s">
        <v>38</v>
      </c>
      <c r="H140" s="70">
        <v>2</v>
      </c>
      <c r="I140" s="70">
        <v>1</v>
      </c>
      <c r="J140" s="71">
        <v>396.5</v>
      </c>
      <c r="K140" s="71">
        <v>369.1</v>
      </c>
      <c r="L140" s="70">
        <v>0</v>
      </c>
      <c r="M140" s="71">
        <v>5</v>
      </c>
      <c r="N140" s="72">
        <v>86207</v>
      </c>
      <c r="O140" s="72">
        <v>0</v>
      </c>
      <c r="P140" s="72">
        <f>N140-R140-S140</f>
        <v>19890.75</v>
      </c>
      <c r="Q140" s="72">
        <v>0</v>
      </c>
      <c r="R140" s="72">
        <v>19765.31</v>
      </c>
      <c r="S140" s="83">
        <v>46550.94</v>
      </c>
      <c r="T140" s="72">
        <v>0</v>
      </c>
      <c r="U140" s="72">
        <f>ROUND(N140/(K140+L140),2)</f>
        <v>233.56</v>
      </c>
      <c r="V140" s="71">
        <v>234.38</v>
      </c>
      <c r="W140" s="73" t="s">
        <v>460</v>
      </c>
      <c r="X140" s="209"/>
      <c r="Y140" s="209"/>
      <c r="Z140" s="209"/>
      <c r="AA140" s="209"/>
      <c r="AL140" s="74">
        <v>65314.23</v>
      </c>
      <c r="AM140" s="74">
        <f>AL140/$AL$143</f>
        <v>0.033751894487259244</v>
      </c>
      <c r="AN140" s="74">
        <f>ROUND(AM140*$AN$139,2)</f>
        <v>46550.94</v>
      </c>
    </row>
    <row r="141" spans="1:40" ht="18.75" outlineLevel="2">
      <c r="A141" s="10">
        <f>A140+1</f>
        <v>97</v>
      </c>
      <c r="B141" s="48">
        <v>2</v>
      </c>
      <c r="C141" s="258" t="s">
        <v>307</v>
      </c>
      <c r="D141" s="258" t="s">
        <v>375</v>
      </c>
      <c r="E141" s="48">
        <v>1971</v>
      </c>
      <c r="F141" s="48" t="s">
        <v>461</v>
      </c>
      <c r="G141" s="80" t="s">
        <v>38</v>
      </c>
      <c r="H141" s="81">
        <v>3</v>
      </c>
      <c r="I141" s="81">
        <v>3</v>
      </c>
      <c r="J141" s="83">
        <v>1593</v>
      </c>
      <c r="K141" s="83">
        <v>1488.6</v>
      </c>
      <c r="L141" s="81">
        <v>0</v>
      </c>
      <c r="M141" s="82">
        <v>64</v>
      </c>
      <c r="N141" s="83">
        <v>1380021.52</v>
      </c>
      <c r="O141" s="83">
        <v>0</v>
      </c>
      <c r="P141" s="72">
        <f>N141-R141-S141</f>
        <v>653999.38</v>
      </c>
      <c r="Q141" s="83">
        <v>0</v>
      </c>
      <c r="R141" s="83">
        <v>79714.53</v>
      </c>
      <c r="S141" s="83">
        <v>646307.61</v>
      </c>
      <c r="T141" s="83">
        <v>0</v>
      </c>
      <c r="U141" s="72">
        <f>ROUND(N141/(K141+L141),2)</f>
        <v>927.06</v>
      </c>
      <c r="V141" s="82">
        <v>234.38</v>
      </c>
      <c r="W141" s="84" t="s">
        <v>460</v>
      </c>
      <c r="X141" s="209"/>
      <c r="Y141" s="209"/>
      <c r="Z141" s="209"/>
      <c r="AA141" s="209"/>
      <c r="AL141" s="74">
        <v>906814.93</v>
      </c>
      <c r="AM141" s="74">
        <f>AL141/$AL$143</f>
        <v>0.46860725200054226</v>
      </c>
      <c r="AN141" s="74">
        <f>ROUND(AM141*$AN$139,2)</f>
        <v>646307.61</v>
      </c>
    </row>
    <row r="142" spans="1:40" ht="18.75" outlineLevel="2">
      <c r="A142" s="10">
        <f>A141+1</f>
        <v>98</v>
      </c>
      <c r="B142" s="48">
        <v>3</v>
      </c>
      <c r="C142" s="258" t="s">
        <v>307</v>
      </c>
      <c r="D142" s="258" t="s">
        <v>376</v>
      </c>
      <c r="E142" s="48">
        <v>1968</v>
      </c>
      <c r="F142" s="48" t="s">
        <v>461</v>
      </c>
      <c r="G142" s="80" t="s">
        <v>38</v>
      </c>
      <c r="H142" s="81">
        <v>3</v>
      </c>
      <c r="I142" s="81">
        <v>3</v>
      </c>
      <c r="J142" s="83">
        <v>1645.4</v>
      </c>
      <c r="K142" s="83">
        <v>1537.5</v>
      </c>
      <c r="L142" s="81">
        <v>0</v>
      </c>
      <c r="M142" s="82">
        <v>50</v>
      </c>
      <c r="N142" s="83">
        <v>1425354.75</v>
      </c>
      <c r="O142" s="83">
        <v>0</v>
      </c>
      <c r="P142" s="72">
        <f>N142-R142-S142</f>
        <v>656670.5900000001</v>
      </c>
      <c r="Q142" s="83">
        <v>0</v>
      </c>
      <c r="R142" s="83">
        <v>82333.13</v>
      </c>
      <c r="S142" s="83">
        <v>686351.03</v>
      </c>
      <c r="T142" s="83">
        <v>0</v>
      </c>
      <c r="U142" s="72">
        <f>ROUND(N142/(K142+L142),2)</f>
        <v>927.06</v>
      </c>
      <c r="V142" s="82">
        <v>234.38</v>
      </c>
      <c r="W142" s="84" t="s">
        <v>460</v>
      </c>
      <c r="X142" s="209"/>
      <c r="Y142" s="209"/>
      <c r="Z142" s="209"/>
      <c r="AA142" s="209"/>
      <c r="AL142" s="74">
        <v>962998.66</v>
      </c>
      <c r="AM142" s="74">
        <f>AL142/$AL$143</f>
        <v>0.4976408535121985</v>
      </c>
      <c r="AN142" s="74">
        <f>ROUND(AM142*$AN$139,2)</f>
        <v>686351.03</v>
      </c>
    </row>
    <row r="143" spans="1:38" ht="18.75" outlineLevel="1">
      <c r="A143" s="255"/>
      <c r="B143" s="75" t="s">
        <v>97</v>
      </c>
      <c r="C143" s="75"/>
      <c r="D143" s="139"/>
      <c r="E143" s="256"/>
      <c r="F143" s="256"/>
      <c r="G143" s="256"/>
      <c r="H143" s="256"/>
      <c r="I143" s="76"/>
      <c r="J143" s="78">
        <f>SUM(J140:J142)</f>
        <v>3634.9</v>
      </c>
      <c r="K143" s="78">
        <f aca="true" t="shared" si="26" ref="K143:T143">SUM(K140:K142)</f>
        <v>3395.2</v>
      </c>
      <c r="L143" s="78">
        <f t="shared" si="26"/>
        <v>0</v>
      </c>
      <c r="M143" s="78">
        <f t="shared" si="26"/>
        <v>119</v>
      </c>
      <c r="N143" s="78">
        <f t="shared" si="26"/>
        <v>2891583.27</v>
      </c>
      <c r="O143" s="78">
        <f t="shared" si="26"/>
        <v>0</v>
      </c>
      <c r="P143" s="78">
        <f t="shared" si="26"/>
        <v>1330560.7200000002</v>
      </c>
      <c r="Q143" s="78">
        <f t="shared" si="26"/>
        <v>0</v>
      </c>
      <c r="R143" s="78">
        <f t="shared" si="26"/>
        <v>181812.97</v>
      </c>
      <c r="S143" s="78">
        <f t="shared" si="26"/>
        <v>1379209.58</v>
      </c>
      <c r="T143" s="78">
        <f t="shared" si="26"/>
        <v>0</v>
      </c>
      <c r="U143" s="79"/>
      <c r="V143" s="79"/>
      <c r="W143" s="79"/>
      <c r="X143" s="210"/>
      <c r="Y143" s="210"/>
      <c r="Z143" s="210"/>
      <c r="AA143" s="210"/>
      <c r="AL143" s="74">
        <v>1935127.82</v>
      </c>
    </row>
    <row r="144" spans="1:27" ht="18.75" outlineLevel="1">
      <c r="A144" s="257"/>
      <c r="B144" s="64" t="s">
        <v>429</v>
      </c>
      <c r="C144" s="65"/>
      <c r="D144" s="138"/>
      <c r="E144" s="65"/>
      <c r="F144" s="65"/>
      <c r="G144" s="65"/>
      <c r="H144" s="65"/>
      <c r="I144" s="65"/>
      <c r="J144" s="65"/>
      <c r="K144" s="65"/>
      <c r="L144" s="65"/>
      <c r="M144" s="65"/>
      <c r="N144" s="66"/>
      <c r="O144" s="66"/>
      <c r="P144" s="66"/>
      <c r="Q144" s="66"/>
      <c r="R144" s="66"/>
      <c r="S144" s="66"/>
      <c r="T144" s="66"/>
      <c r="U144" s="65"/>
      <c r="V144" s="65"/>
      <c r="W144" s="67"/>
      <c r="X144" s="208"/>
      <c r="Y144" s="208"/>
      <c r="Z144" s="208"/>
      <c r="AA144" s="208"/>
    </row>
    <row r="145" spans="1:27" ht="18.75" outlineLevel="2">
      <c r="A145" s="10">
        <f>A142+1</f>
        <v>99</v>
      </c>
      <c r="B145" s="48">
        <v>1</v>
      </c>
      <c r="C145" s="258" t="s">
        <v>430</v>
      </c>
      <c r="D145" s="258" t="s">
        <v>337</v>
      </c>
      <c r="E145" s="48">
        <v>1960</v>
      </c>
      <c r="F145" s="48">
        <v>1979</v>
      </c>
      <c r="G145" s="80" t="s">
        <v>35</v>
      </c>
      <c r="H145" s="81">
        <v>2</v>
      </c>
      <c r="I145" s="81">
        <v>2</v>
      </c>
      <c r="J145" s="82">
        <v>475.1</v>
      </c>
      <c r="K145" s="82">
        <v>410.5</v>
      </c>
      <c r="L145" s="81">
        <v>0</v>
      </c>
      <c r="M145" s="81">
        <v>0</v>
      </c>
      <c r="N145" s="72">
        <v>1991146.67</v>
      </c>
      <c r="O145" s="83">
        <v>0</v>
      </c>
      <c r="P145" s="83">
        <v>1411528.88</v>
      </c>
      <c r="Q145" s="83">
        <v>0</v>
      </c>
      <c r="R145" s="83">
        <v>18841.95</v>
      </c>
      <c r="S145" s="83">
        <f aca="true" t="shared" si="27" ref="S145:S152">ROUND(N145-P145-R145,2)</f>
        <v>560775.84</v>
      </c>
      <c r="T145" s="83">
        <v>0</v>
      </c>
      <c r="U145" s="72">
        <f aca="true" t="shared" si="28" ref="U145:U152">ROUND(N145/(K145+L145),2)</f>
        <v>4850.54</v>
      </c>
      <c r="V145" s="83">
        <v>8334.66</v>
      </c>
      <c r="W145" s="84" t="s">
        <v>460</v>
      </c>
      <c r="X145" s="209"/>
      <c r="Y145" s="209"/>
      <c r="Z145" s="209"/>
      <c r="AA145" s="209"/>
    </row>
    <row r="146" spans="1:27" ht="18.75" outlineLevel="2">
      <c r="A146" s="10">
        <f>A145+1</f>
        <v>100</v>
      </c>
      <c r="B146" s="48">
        <v>2</v>
      </c>
      <c r="C146" s="258" t="s">
        <v>430</v>
      </c>
      <c r="D146" s="258" t="s">
        <v>338</v>
      </c>
      <c r="E146" s="48">
        <v>1968</v>
      </c>
      <c r="F146" s="48">
        <v>1979</v>
      </c>
      <c r="G146" s="80" t="s">
        <v>35</v>
      </c>
      <c r="H146" s="81">
        <v>2</v>
      </c>
      <c r="I146" s="81">
        <v>2</v>
      </c>
      <c r="J146" s="82">
        <v>519</v>
      </c>
      <c r="K146" s="82">
        <v>444.8</v>
      </c>
      <c r="L146" s="81">
        <v>0</v>
      </c>
      <c r="M146" s="82">
        <v>35</v>
      </c>
      <c r="N146" s="72">
        <v>2157520.19</v>
      </c>
      <c r="O146" s="83">
        <v>0</v>
      </c>
      <c r="P146" s="83">
        <v>1529471.49</v>
      </c>
      <c r="Q146" s="83">
        <v>0</v>
      </c>
      <c r="R146" s="83">
        <v>20416.32</v>
      </c>
      <c r="S146" s="83">
        <f t="shared" si="27"/>
        <v>607632.38</v>
      </c>
      <c r="T146" s="83">
        <v>0</v>
      </c>
      <c r="U146" s="72">
        <f t="shared" si="28"/>
        <v>4850.54</v>
      </c>
      <c r="V146" s="83">
        <v>8334.66</v>
      </c>
      <c r="W146" s="84" t="s">
        <v>460</v>
      </c>
      <c r="X146" s="209"/>
      <c r="Y146" s="209"/>
      <c r="Z146" s="209"/>
      <c r="AA146" s="209"/>
    </row>
    <row r="147" spans="1:27" ht="18.75" outlineLevel="2">
      <c r="A147" s="10">
        <f aca="true" t="shared" si="29" ref="A147:A152">A146+1</f>
        <v>101</v>
      </c>
      <c r="B147" s="48">
        <v>3</v>
      </c>
      <c r="C147" s="258" t="s">
        <v>431</v>
      </c>
      <c r="D147" s="258" t="s">
        <v>377</v>
      </c>
      <c r="E147" s="48">
        <v>1974</v>
      </c>
      <c r="F147" s="48" t="s">
        <v>461</v>
      </c>
      <c r="G147" s="80" t="s">
        <v>38</v>
      </c>
      <c r="H147" s="81">
        <v>2</v>
      </c>
      <c r="I147" s="81">
        <v>3</v>
      </c>
      <c r="J147" s="83">
        <v>1039.5</v>
      </c>
      <c r="K147" s="82">
        <v>915.4</v>
      </c>
      <c r="L147" s="81">
        <v>0</v>
      </c>
      <c r="M147" s="82">
        <v>39</v>
      </c>
      <c r="N147" s="72">
        <v>441415.03</v>
      </c>
      <c r="O147" s="83">
        <v>0</v>
      </c>
      <c r="P147" s="83">
        <v>117000</v>
      </c>
      <c r="Q147" s="83">
        <v>0</v>
      </c>
      <c r="R147" s="83">
        <v>49019.67</v>
      </c>
      <c r="S147" s="83">
        <f t="shared" si="27"/>
        <v>275395.36</v>
      </c>
      <c r="T147" s="83">
        <v>0</v>
      </c>
      <c r="U147" s="72">
        <f t="shared" si="28"/>
        <v>482.21</v>
      </c>
      <c r="V147" s="82">
        <v>482.21</v>
      </c>
      <c r="W147" s="84" t="s">
        <v>460</v>
      </c>
      <c r="X147" s="209"/>
      <c r="Y147" s="209"/>
      <c r="Z147" s="209"/>
      <c r="AA147" s="209"/>
    </row>
    <row r="148" spans="1:27" ht="18.75" outlineLevel="2">
      <c r="A148" s="10">
        <f t="shared" si="29"/>
        <v>102</v>
      </c>
      <c r="B148" s="48">
        <v>4</v>
      </c>
      <c r="C148" s="258" t="s">
        <v>431</v>
      </c>
      <c r="D148" s="258" t="s">
        <v>432</v>
      </c>
      <c r="E148" s="48">
        <v>1971</v>
      </c>
      <c r="F148" s="48" t="s">
        <v>461</v>
      </c>
      <c r="G148" s="80" t="s">
        <v>38</v>
      </c>
      <c r="H148" s="81">
        <v>5</v>
      </c>
      <c r="I148" s="81">
        <v>4</v>
      </c>
      <c r="J148" s="83">
        <v>3534.8</v>
      </c>
      <c r="K148" s="83">
        <v>2496.5</v>
      </c>
      <c r="L148" s="82">
        <v>818.8</v>
      </c>
      <c r="M148" s="82">
        <v>129</v>
      </c>
      <c r="N148" s="72">
        <v>587239.09</v>
      </c>
      <c r="O148" s="83">
        <v>0</v>
      </c>
      <c r="P148" s="83">
        <v>153656.07</v>
      </c>
      <c r="Q148" s="83">
        <v>0</v>
      </c>
      <c r="R148" s="83">
        <v>236414.22</v>
      </c>
      <c r="S148" s="83">
        <f t="shared" si="27"/>
        <v>197168.8</v>
      </c>
      <c r="T148" s="83">
        <v>0</v>
      </c>
      <c r="U148" s="72">
        <f t="shared" si="28"/>
        <v>177.13</v>
      </c>
      <c r="V148" s="82">
        <v>178.06</v>
      </c>
      <c r="W148" s="84" t="s">
        <v>460</v>
      </c>
      <c r="X148" s="209"/>
      <c r="Y148" s="209"/>
      <c r="Z148" s="209"/>
      <c r="AA148" s="209"/>
    </row>
    <row r="149" spans="1:27" ht="18.75" outlineLevel="2">
      <c r="A149" s="10">
        <f t="shared" si="29"/>
        <v>103</v>
      </c>
      <c r="B149" s="48">
        <v>5</v>
      </c>
      <c r="C149" s="258" t="s">
        <v>431</v>
      </c>
      <c r="D149" s="258" t="s">
        <v>433</v>
      </c>
      <c r="E149" s="48">
        <v>1967</v>
      </c>
      <c r="F149" s="48" t="s">
        <v>461</v>
      </c>
      <c r="G149" s="80" t="s">
        <v>38</v>
      </c>
      <c r="H149" s="81">
        <v>4</v>
      </c>
      <c r="I149" s="81">
        <v>4</v>
      </c>
      <c r="J149" s="83">
        <v>2789.5</v>
      </c>
      <c r="K149" s="83">
        <v>2469.5</v>
      </c>
      <c r="L149" s="82">
        <v>73.5</v>
      </c>
      <c r="M149" s="82">
        <v>116</v>
      </c>
      <c r="N149" s="72">
        <v>366471.73</v>
      </c>
      <c r="O149" s="83">
        <v>0</v>
      </c>
      <c r="P149" s="83">
        <v>95890.42</v>
      </c>
      <c r="Q149" s="83">
        <v>0</v>
      </c>
      <c r="R149" s="83">
        <v>141463.04</v>
      </c>
      <c r="S149" s="83">
        <f t="shared" si="27"/>
        <v>129118.27</v>
      </c>
      <c r="T149" s="83">
        <v>0</v>
      </c>
      <c r="U149" s="72">
        <f t="shared" si="28"/>
        <v>144.11</v>
      </c>
      <c r="V149" s="82">
        <v>144.86</v>
      </c>
      <c r="W149" s="84" t="s">
        <v>460</v>
      </c>
      <c r="X149" s="209"/>
      <c r="Y149" s="209"/>
      <c r="Z149" s="209"/>
      <c r="AA149" s="209"/>
    </row>
    <row r="150" spans="1:27" ht="18.75" outlineLevel="2">
      <c r="A150" s="10">
        <f t="shared" si="29"/>
        <v>104</v>
      </c>
      <c r="B150" s="48">
        <v>6</v>
      </c>
      <c r="C150" s="258" t="s">
        <v>431</v>
      </c>
      <c r="D150" s="258" t="s">
        <v>378</v>
      </c>
      <c r="E150" s="48">
        <v>1973</v>
      </c>
      <c r="F150" s="48" t="s">
        <v>461</v>
      </c>
      <c r="G150" s="80" t="s">
        <v>38</v>
      </c>
      <c r="H150" s="81">
        <v>5</v>
      </c>
      <c r="I150" s="81">
        <v>4</v>
      </c>
      <c r="J150" s="83">
        <v>3449.3</v>
      </c>
      <c r="K150" s="83">
        <v>2945.9</v>
      </c>
      <c r="L150" s="82">
        <v>171.7</v>
      </c>
      <c r="M150" s="82">
        <v>147</v>
      </c>
      <c r="N150" s="72">
        <v>552220.49</v>
      </c>
      <c r="O150" s="83">
        <v>0</v>
      </c>
      <c r="P150" s="83">
        <v>144493.15</v>
      </c>
      <c r="Q150" s="83">
        <v>0</v>
      </c>
      <c r="R150" s="83">
        <v>179294.43</v>
      </c>
      <c r="S150" s="83">
        <f t="shared" si="27"/>
        <v>228432.91</v>
      </c>
      <c r="T150" s="83">
        <v>0</v>
      </c>
      <c r="U150" s="72">
        <f t="shared" si="28"/>
        <v>177.13</v>
      </c>
      <c r="V150" s="82">
        <v>178.06</v>
      </c>
      <c r="W150" s="84" t="s">
        <v>460</v>
      </c>
      <c r="X150" s="209"/>
      <c r="Y150" s="209"/>
      <c r="Z150" s="209"/>
      <c r="AA150" s="209"/>
    </row>
    <row r="151" spans="1:27" ht="18.75" outlineLevel="2">
      <c r="A151" s="10">
        <f t="shared" si="29"/>
        <v>105</v>
      </c>
      <c r="B151" s="48">
        <v>7</v>
      </c>
      <c r="C151" s="258" t="s">
        <v>431</v>
      </c>
      <c r="D151" s="258" t="s">
        <v>379</v>
      </c>
      <c r="E151" s="48">
        <v>1970</v>
      </c>
      <c r="F151" s="48" t="s">
        <v>461</v>
      </c>
      <c r="G151" s="80" t="s">
        <v>38</v>
      </c>
      <c r="H151" s="81">
        <v>5</v>
      </c>
      <c r="I151" s="81">
        <v>4</v>
      </c>
      <c r="J151" s="83">
        <v>3258</v>
      </c>
      <c r="K151" s="83">
        <v>3019.8</v>
      </c>
      <c r="L151" s="81">
        <v>0</v>
      </c>
      <c r="M151" s="82">
        <v>132</v>
      </c>
      <c r="N151" s="72">
        <v>534897.17</v>
      </c>
      <c r="O151" s="83">
        <v>0</v>
      </c>
      <c r="P151" s="83">
        <v>139960.36</v>
      </c>
      <c r="Q151" s="83">
        <v>0</v>
      </c>
      <c r="R151" s="83">
        <v>161710.29</v>
      </c>
      <c r="S151" s="83">
        <f t="shared" si="27"/>
        <v>233226.52</v>
      </c>
      <c r="T151" s="83">
        <v>0</v>
      </c>
      <c r="U151" s="72">
        <f t="shared" si="28"/>
        <v>177.13</v>
      </c>
      <c r="V151" s="82">
        <v>178.06</v>
      </c>
      <c r="W151" s="236" t="s">
        <v>460</v>
      </c>
      <c r="X151" s="209"/>
      <c r="Y151" s="209"/>
      <c r="Z151" s="209"/>
      <c r="AA151" s="209"/>
    </row>
    <row r="152" spans="1:27" ht="18.75" outlineLevel="2">
      <c r="A152" s="10">
        <f t="shared" si="29"/>
        <v>106</v>
      </c>
      <c r="B152" s="48">
        <v>8</v>
      </c>
      <c r="C152" s="258" t="s">
        <v>434</v>
      </c>
      <c r="D152" s="258" t="s">
        <v>380</v>
      </c>
      <c r="E152" s="48">
        <v>1965</v>
      </c>
      <c r="F152" s="48" t="s">
        <v>461</v>
      </c>
      <c r="G152" s="80" t="s">
        <v>35</v>
      </c>
      <c r="H152" s="81">
        <v>2</v>
      </c>
      <c r="I152" s="81">
        <v>3</v>
      </c>
      <c r="J152" s="82">
        <v>482.6</v>
      </c>
      <c r="K152" s="82">
        <v>458</v>
      </c>
      <c r="L152" s="82">
        <v>0</v>
      </c>
      <c r="M152" s="82">
        <v>23</v>
      </c>
      <c r="N152" s="72">
        <v>68061.08</v>
      </c>
      <c r="O152" s="83">
        <v>0</v>
      </c>
      <c r="P152" s="83">
        <v>1330.35</v>
      </c>
      <c r="Q152" s="83">
        <v>0</v>
      </c>
      <c r="R152" s="83">
        <v>28668.53</v>
      </c>
      <c r="S152" s="83">
        <f t="shared" si="27"/>
        <v>38062.2</v>
      </c>
      <c r="T152" s="83">
        <v>0</v>
      </c>
      <c r="U152" s="72">
        <f t="shared" si="28"/>
        <v>148.6</v>
      </c>
      <c r="V152" s="231">
        <f>U152</f>
        <v>148.6</v>
      </c>
      <c r="W152" s="237" t="s">
        <v>460</v>
      </c>
      <c r="X152" s="209"/>
      <c r="Y152" s="209"/>
      <c r="Z152" s="209"/>
      <c r="AA152" s="209"/>
    </row>
    <row r="153" spans="1:27" ht="18.75" outlineLevel="1">
      <c r="A153" s="255"/>
      <c r="B153" s="75" t="s">
        <v>97</v>
      </c>
      <c r="C153" s="75"/>
      <c r="D153" s="139"/>
      <c r="E153" s="256"/>
      <c r="F153" s="256"/>
      <c r="G153" s="256"/>
      <c r="H153" s="256"/>
      <c r="I153" s="76"/>
      <c r="J153" s="78">
        <f aca="true" t="shared" si="30" ref="J153:T153">SUM(J145:J152)</f>
        <v>15547.800000000001</v>
      </c>
      <c r="K153" s="78">
        <f t="shared" si="30"/>
        <v>13160.400000000001</v>
      </c>
      <c r="L153" s="78">
        <f t="shared" si="30"/>
        <v>1064</v>
      </c>
      <c r="M153" s="78">
        <f t="shared" si="30"/>
        <v>621</v>
      </c>
      <c r="N153" s="78">
        <f>SUM(N145:N152)</f>
        <v>6698971.449999999</v>
      </c>
      <c r="O153" s="78">
        <f t="shared" si="30"/>
        <v>0</v>
      </c>
      <c r="P153" s="78">
        <f t="shared" si="30"/>
        <v>3593330.7199999997</v>
      </c>
      <c r="Q153" s="78">
        <f t="shared" si="30"/>
        <v>0</v>
      </c>
      <c r="R153" s="78">
        <f t="shared" si="30"/>
        <v>835828.4500000002</v>
      </c>
      <c r="S153" s="78">
        <f t="shared" si="30"/>
        <v>2269812.2800000003</v>
      </c>
      <c r="T153" s="78">
        <f t="shared" si="30"/>
        <v>0</v>
      </c>
      <c r="U153" s="79"/>
      <c r="V153" s="232"/>
      <c r="W153" s="238"/>
      <c r="X153" s="210"/>
      <c r="Y153" s="210"/>
      <c r="Z153" s="210"/>
      <c r="AA153" s="210"/>
    </row>
    <row r="154" spans="1:27" ht="18.75" outlineLevel="1">
      <c r="A154" s="264"/>
      <c r="B154" s="85" t="s">
        <v>435</v>
      </c>
      <c r="C154" s="86"/>
      <c r="D154" s="140"/>
      <c r="E154" s="86"/>
      <c r="F154" s="86"/>
      <c r="G154" s="86"/>
      <c r="H154" s="86"/>
      <c r="I154" s="86"/>
      <c r="J154" s="86"/>
      <c r="K154" s="86"/>
      <c r="L154" s="86"/>
      <c r="M154" s="86"/>
      <c r="N154" s="66"/>
      <c r="O154" s="66"/>
      <c r="P154" s="66"/>
      <c r="Q154" s="66"/>
      <c r="R154" s="66"/>
      <c r="S154" s="66"/>
      <c r="T154" s="66"/>
      <c r="U154" s="86"/>
      <c r="V154" s="86"/>
      <c r="W154" s="239"/>
      <c r="X154" s="212"/>
      <c r="Y154" s="212"/>
      <c r="Z154" s="212"/>
      <c r="AA154" s="212"/>
    </row>
    <row r="155" spans="1:27" ht="18.75" outlineLevel="1">
      <c r="A155" s="265"/>
      <c r="B155" s="266" t="s">
        <v>462</v>
      </c>
      <c r="C155" s="267"/>
      <c r="D155" s="268"/>
      <c r="E155" s="267"/>
      <c r="F155" s="267"/>
      <c r="G155" s="267"/>
      <c r="H155" s="267"/>
      <c r="I155" s="267"/>
      <c r="J155" s="267"/>
      <c r="K155" s="267"/>
      <c r="L155" s="267"/>
      <c r="M155" s="267"/>
      <c r="N155" s="66"/>
      <c r="O155" s="66"/>
      <c r="P155" s="66"/>
      <c r="Q155" s="66"/>
      <c r="R155" s="66"/>
      <c r="S155" s="66"/>
      <c r="T155" s="66"/>
      <c r="U155" s="267"/>
      <c r="V155" s="267"/>
      <c r="W155" s="269"/>
      <c r="X155" s="270"/>
      <c r="Y155" s="270"/>
      <c r="Z155" s="270"/>
      <c r="AA155" s="270"/>
    </row>
    <row r="156" spans="1:37" ht="18.75" outlineLevel="1">
      <c r="A156" s="39">
        <f>A152+1</f>
        <v>107</v>
      </c>
      <c r="B156" s="89">
        <v>1</v>
      </c>
      <c r="C156" s="90" t="s">
        <v>437</v>
      </c>
      <c r="D156" s="68" t="s">
        <v>463</v>
      </c>
      <c r="E156" s="55">
        <v>1995</v>
      </c>
      <c r="F156" s="55" t="s">
        <v>461</v>
      </c>
      <c r="G156" s="69" t="s">
        <v>35</v>
      </c>
      <c r="H156" s="55">
        <v>2</v>
      </c>
      <c r="I156" s="55">
        <v>1</v>
      </c>
      <c r="J156" s="91">
        <v>898.6</v>
      </c>
      <c r="K156" s="91">
        <v>749.7</v>
      </c>
      <c r="L156" s="92">
        <v>0</v>
      </c>
      <c r="M156" s="92">
        <v>29</v>
      </c>
      <c r="N156" s="72">
        <f>SUM(O156:T156)</f>
        <v>4298433.85</v>
      </c>
      <c r="O156" s="93">
        <v>1135132.71</v>
      </c>
      <c r="P156" s="93">
        <v>912299.59</v>
      </c>
      <c r="Q156" s="93">
        <v>2251001.55</v>
      </c>
      <c r="R156" s="93">
        <v>0</v>
      </c>
      <c r="S156" s="93">
        <v>0</v>
      </c>
      <c r="T156" s="93">
        <v>0</v>
      </c>
      <c r="U156" s="72">
        <f>ROUND(N156/(K156+L156),2)</f>
        <v>5733.54</v>
      </c>
      <c r="V156" s="231">
        <v>7074.29</v>
      </c>
      <c r="W156" s="105" t="s">
        <v>460</v>
      </c>
      <c r="X156" s="229">
        <v>4605765.6</v>
      </c>
      <c r="Y156" s="230">
        <v>1216293.04</v>
      </c>
      <c r="Z156" s="230">
        <v>977527.68</v>
      </c>
      <c r="AA156" s="230">
        <v>2411944.88</v>
      </c>
      <c r="AC156" s="74">
        <f>Y156/$X$156</f>
        <v>0.2640805341895819</v>
      </c>
      <c r="AD156" s="74">
        <f>Z156/$X$156</f>
        <v>0.21223999762384785</v>
      </c>
      <c r="AE156" s="74">
        <f>AA156/$X$156</f>
        <v>0.5236794681865703</v>
      </c>
      <c r="AG156" s="74">
        <v>4298433.85</v>
      </c>
      <c r="AI156" s="271">
        <f>ROUND(AC156*$AG$156,2)</f>
        <v>1135132.71</v>
      </c>
      <c r="AJ156" s="271">
        <f>ROUND(AD156*$AG$156,2)</f>
        <v>912299.59</v>
      </c>
      <c r="AK156" s="271">
        <f>ROUND(AE156*$AG$156,2)</f>
        <v>2251001.55</v>
      </c>
    </row>
    <row r="157" spans="1:27" ht="18.75">
      <c r="A157" s="27"/>
      <c r="B157" s="272" t="s">
        <v>451</v>
      </c>
      <c r="C157" s="272"/>
      <c r="D157" s="273"/>
      <c r="E157" s="272"/>
      <c r="F157" s="272"/>
      <c r="G157" s="272"/>
      <c r="H157" s="95"/>
      <c r="I157" s="95"/>
      <c r="J157" s="78">
        <v>898.6</v>
      </c>
      <c r="K157" s="78">
        <v>749.7</v>
      </c>
      <c r="L157" s="78">
        <v>0</v>
      </c>
      <c r="M157" s="96">
        <v>29</v>
      </c>
      <c r="N157" s="78">
        <f>SUM(N156)</f>
        <v>4298433.85</v>
      </c>
      <c r="O157" s="78">
        <f>SUM(O156)</f>
        <v>1135132.71</v>
      </c>
      <c r="P157" s="78">
        <f>SUM(P156)</f>
        <v>912299.59</v>
      </c>
      <c r="Q157" s="78">
        <f>SUM(Q156)</f>
        <v>2251001.55</v>
      </c>
      <c r="R157" s="78">
        <v>0</v>
      </c>
      <c r="S157" s="78">
        <v>0</v>
      </c>
      <c r="T157" s="78">
        <v>0</v>
      </c>
      <c r="U157" s="79"/>
      <c r="V157" s="232"/>
      <c r="W157" s="240"/>
      <c r="X157" s="213"/>
      <c r="Y157" s="213"/>
      <c r="Z157" s="213"/>
      <c r="AA157" s="213"/>
    </row>
    <row r="158" spans="1:27" ht="18.75" outlineLevel="1">
      <c r="A158" s="265"/>
      <c r="B158" s="266" t="s">
        <v>440</v>
      </c>
      <c r="C158" s="267"/>
      <c r="D158" s="268"/>
      <c r="E158" s="267"/>
      <c r="F158" s="267"/>
      <c r="G158" s="267"/>
      <c r="H158" s="267"/>
      <c r="I158" s="267"/>
      <c r="J158" s="267"/>
      <c r="K158" s="267"/>
      <c r="L158" s="267"/>
      <c r="M158" s="267"/>
      <c r="N158" s="117"/>
      <c r="O158" s="117"/>
      <c r="P158" s="117"/>
      <c r="Q158" s="117"/>
      <c r="R158" s="117"/>
      <c r="S158" s="117"/>
      <c r="T158" s="117"/>
      <c r="U158" s="274"/>
      <c r="V158" s="274"/>
      <c r="W158" s="269"/>
      <c r="X158" s="270"/>
      <c r="Y158" s="270"/>
      <c r="Z158" s="270"/>
      <c r="AA158" s="270"/>
    </row>
    <row r="159" spans="1:37" ht="18.75" outlineLevel="1">
      <c r="A159" s="39">
        <f>A156+1</f>
        <v>108</v>
      </c>
      <c r="B159" s="88">
        <v>1</v>
      </c>
      <c r="C159" s="97" t="s">
        <v>163</v>
      </c>
      <c r="D159" s="141" t="s">
        <v>360</v>
      </c>
      <c r="E159" s="88">
        <v>1982</v>
      </c>
      <c r="F159" s="55">
        <v>2012</v>
      </c>
      <c r="G159" s="94" t="s">
        <v>38</v>
      </c>
      <c r="H159" s="88">
        <v>4</v>
      </c>
      <c r="I159" s="88">
        <v>1</v>
      </c>
      <c r="J159" s="98">
        <v>5279.5</v>
      </c>
      <c r="K159" s="98">
        <v>3520.9</v>
      </c>
      <c r="L159" s="99">
        <v>0</v>
      </c>
      <c r="M159" s="100">
        <v>290</v>
      </c>
      <c r="N159" s="72">
        <f>SUM(O159:T159)</f>
        <v>3175816.59</v>
      </c>
      <c r="O159" s="101">
        <v>1414290.43</v>
      </c>
      <c r="P159" s="101">
        <v>1136703.77</v>
      </c>
      <c r="Q159" s="101">
        <v>624822.3899999999</v>
      </c>
      <c r="R159" s="101">
        <v>0</v>
      </c>
      <c r="S159" s="101">
        <v>0</v>
      </c>
      <c r="T159" s="101">
        <v>0</v>
      </c>
      <c r="U159" s="72">
        <f aca="true" t="shared" si="31" ref="U159:U168">ROUND(N159/(K159+L159),2)</f>
        <v>901.99</v>
      </c>
      <c r="V159" s="233">
        <v>4042.3</v>
      </c>
      <c r="W159" s="105" t="s">
        <v>460</v>
      </c>
      <c r="X159" s="230">
        <v>3175816.59</v>
      </c>
      <c r="Y159" s="230">
        <v>1414290.43</v>
      </c>
      <c r="Z159" s="230">
        <v>1136703.77</v>
      </c>
      <c r="AA159" s="230">
        <v>624822.3899999999</v>
      </c>
      <c r="AC159" s="74">
        <f>Y159/$X$159</f>
        <v>0.445331268327432</v>
      </c>
      <c r="AD159" s="74">
        <f>Z159/$X$159</f>
        <v>0.35792487940873186</v>
      </c>
      <c r="AE159" s="74">
        <f>AA159/$X$159</f>
        <v>0.19674385226383614</v>
      </c>
      <c r="AG159" s="74">
        <v>3175816.59</v>
      </c>
      <c r="AI159" s="271">
        <f>ROUND(AC159*$AG$159,2)</f>
        <v>1414290.43</v>
      </c>
      <c r="AJ159" s="271">
        <f>ROUND(AD159*$AG$159,2)</f>
        <v>1136703.77</v>
      </c>
      <c r="AK159" s="271">
        <f>ROUND(AE159*$AG$159,2)</f>
        <v>624822.39</v>
      </c>
    </row>
    <row r="160" spans="1:37" ht="18.75" outlineLevel="1">
      <c r="A160" s="34">
        <f>A159+1</f>
        <v>109</v>
      </c>
      <c r="B160" s="103">
        <v>2</v>
      </c>
      <c r="C160" s="104" t="s">
        <v>163</v>
      </c>
      <c r="D160" s="142" t="s">
        <v>361</v>
      </c>
      <c r="E160" s="103">
        <v>1982</v>
      </c>
      <c r="F160" s="48">
        <v>2012</v>
      </c>
      <c r="G160" s="105" t="s">
        <v>38</v>
      </c>
      <c r="H160" s="103">
        <v>4</v>
      </c>
      <c r="I160" s="103">
        <v>1</v>
      </c>
      <c r="J160" s="106">
        <v>5310.7</v>
      </c>
      <c r="K160" s="106">
        <v>3242.4</v>
      </c>
      <c r="L160" s="107">
        <v>0</v>
      </c>
      <c r="M160" s="108">
        <v>237</v>
      </c>
      <c r="N160" s="72">
        <f aca="true" t="shared" si="32" ref="N160:N168">SUM(O160:T160)</f>
        <v>3117548.0299999993</v>
      </c>
      <c r="O160" s="109">
        <v>1388341.62</v>
      </c>
      <c r="P160" s="109">
        <v>1115848.01</v>
      </c>
      <c r="Q160" s="109">
        <v>613358.3999999997</v>
      </c>
      <c r="R160" s="109">
        <v>0</v>
      </c>
      <c r="S160" s="101">
        <v>0</v>
      </c>
      <c r="T160" s="109">
        <v>0</v>
      </c>
      <c r="U160" s="72">
        <f t="shared" si="31"/>
        <v>961.49</v>
      </c>
      <c r="V160" s="234">
        <v>4042.3</v>
      </c>
      <c r="W160" s="105" t="s">
        <v>460</v>
      </c>
      <c r="X160" s="230">
        <v>3117548.0300000003</v>
      </c>
      <c r="Y160" s="230">
        <v>1388341.62</v>
      </c>
      <c r="Z160" s="230">
        <v>1115848.01</v>
      </c>
      <c r="AA160" s="230">
        <v>613358.3999999997</v>
      </c>
      <c r="AC160" s="74">
        <f>Y160/$X$160</f>
        <v>0.4453312688818462</v>
      </c>
      <c r="AD160" s="74">
        <f>Z160/$X$160</f>
        <v>0.3579248817539468</v>
      </c>
      <c r="AE160" s="74">
        <f>AA160/$X$160</f>
        <v>0.19674384936420677</v>
      </c>
      <c r="AG160" s="74">
        <v>3117548.0300000003</v>
      </c>
      <c r="AI160" s="271">
        <f>ROUND(AC160*$AG$160,2)</f>
        <v>1388341.62</v>
      </c>
      <c r="AJ160" s="271">
        <f>ROUND(AD160*$AG$160,2)</f>
        <v>1115848.01</v>
      </c>
      <c r="AK160" s="271">
        <f>ROUND(AE160*$AG$160,2)</f>
        <v>613358.4</v>
      </c>
    </row>
    <row r="161" spans="1:37" ht="18.75" outlineLevel="1">
      <c r="A161" s="34">
        <f aca="true" t="shared" si="33" ref="A161:A168">A160+1</f>
        <v>110</v>
      </c>
      <c r="B161" s="103">
        <v>3</v>
      </c>
      <c r="C161" s="104" t="s">
        <v>163</v>
      </c>
      <c r="D161" s="142" t="s">
        <v>362</v>
      </c>
      <c r="E161" s="103">
        <v>1982</v>
      </c>
      <c r="F161" s="48" t="s">
        <v>461</v>
      </c>
      <c r="G161" s="105" t="s">
        <v>38</v>
      </c>
      <c r="H161" s="103">
        <v>4</v>
      </c>
      <c r="I161" s="103">
        <v>1</v>
      </c>
      <c r="J161" s="106">
        <v>5496.9</v>
      </c>
      <c r="K161" s="106">
        <v>2998.3</v>
      </c>
      <c r="L161" s="107">
        <v>0</v>
      </c>
      <c r="M161" s="108">
        <v>280</v>
      </c>
      <c r="N161" s="72">
        <f t="shared" si="32"/>
        <v>7137605.09</v>
      </c>
      <c r="O161" s="109">
        <v>3178598.74</v>
      </c>
      <c r="P161" s="109">
        <v>2554726.45</v>
      </c>
      <c r="Q161" s="109">
        <v>1404279.9</v>
      </c>
      <c r="R161" s="109">
        <v>0</v>
      </c>
      <c r="S161" s="101">
        <v>0</v>
      </c>
      <c r="T161" s="109">
        <v>0</v>
      </c>
      <c r="U161" s="72">
        <f t="shared" si="31"/>
        <v>2380.55</v>
      </c>
      <c r="V161" s="234">
        <v>5114.14</v>
      </c>
      <c r="W161" s="105" t="s">
        <v>460</v>
      </c>
      <c r="X161" s="230">
        <v>7137605.09</v>
      </c>
      <c r="Y161" s="230">
        <v>3178598.74</v>
      </c>
      <c r="Z161" s="230">
        <v>2554726.45</v>
      </c>
      <c r="AA161" s="230">
        <v>1404279.9</v>
      </c>
      <c r="AC161" s="74">
        <f>Y161/$X$161</f>
        <v>0.44533127007170975</v>
      </c>
      <c r="AD161" s="74">
        <f>Z161/$X$161</f>
        <v>0.3579248806548921</v>
      </c>
      <c r="AE161" s="74">
        <f>AA161/$X$161</f>
        <v>0.19674384927339822</v>
      </c>
      <c r="AG161" s="74">
        <v>7137605.09</v>
      </c>
      <c r="AI161" s="271">
        <f>ROUND(AC161*$AG$161,2)</f>
        <v>3178598.74</v>
      </c>
      <c r="AJ161" s="271">
        <f>ROUND(AD161*$AG$161,2)</f>
        <v>2554726.45</v>
      </c>
      <c r="AK161" s="271">
        <f>ROUND(AE161*$AG$161,2)</f>
        <v>1404279.9</v>
      </c>
    </row>
    <row r="162" spans="1:37" ht="18.75" outlineLevel="1">
      <c r="A162" s="34">
        <f t="shared" si="33"/>
        <v>111</v>
      </c>
      <c r="B162" s="88">
        <v>4</v>
      </c>
      <c r="C162" s="104" t="s">
        <v>163</v>
      </c>
      <c r="D162" s="143" t="s">
        <v>356</v>
      </c>
      <c r="E162" s="103">
        <v>1982</v>
      </c>
      <c r="F162" s="48">
        <v>2009</v>
      </c>
      <c r="G162" s="105" t="s">
        <v>38</v>
      </c>
      <c r="H162" s="103">
        <v>5</v>
      </c>
      <c r="I162" s="103">
        <v>2</v>
      </c>
      <c r="J162" s="106">
        <v>4432.9</v>
      </c>
      <c r="K162" s="106">
        <v>3138.9</v>
      </c>
      <c r="L162" s="107">
        <v>552.1</v>
      </c>
      <c r="M162" s="108">
        <v>193</v>
      </c>
      <c r="N162" s="72">
        <f t="shared" si="32"/>
        <v>5391406.790000001</v>
      </c>
      <c r="O162" s="109">
        <v>2400962.03</v>
      </c>
      <c r="P162" s="109">
        <v>1929718.63</v>
      </c>
      <c r="Q162" s="109">
        <v>1060726.1300000004</v>
      </c>
      <c r="R162" s="109">
        <v>0</v>
      </c>
      <c r="S162" s="101">
        <v>0</v>
      </c>
      <c r="T162" s="109">
        <v>0</v>
      </c>
      <c r="U162" s="72">
        <f t="shared" si="31"/>
        <v>1460.69</v>
      </c>
      <c r="V162" s="234">
        <v>2830.73</v>
      </c>
      <c r="W162" s="105" t="s">
        <v>460</v>
      </c>
      <c r="X162" s="230">
        <v>5391406.789999999</v>
      </c>
      <c r="Y162" s="230">
        <v>2400962.03</v>
      </c>
      <c r="Z162" s="230">
        <v>1929718.63</v>
      </c>
      <c r="AA162" s="230">
        <v>1060726.1300000004</v>
      </c>
      <c r="AC162" s="74">
        <f>Y162/$X$162</f>
        <v>0.44533126946631313</v>
      </c>
      <c r="AD162" s="74">
        <f>Z162/$X$162</f>
        <v>0.3579248803075385</v>
      </c>
      <c r="AE162" s="74">
        <f>AA162/$X$162</f>
        <v>0.1967438502261486</v>
      </c>
      <c r="AG162" s="74">
        <v>5391406.790000001</v>
      </c>
      <c r="AI162" s="271">
        <f>ROUND(AC162*$AG$162,2)</f>
        <v>2400962.03</v>
      </c>
      <c r="AJ162" s="271">
        <f>ROUND(AD162*$AG$162,2)</f>
        <v>1929718.63</v>
      </c>
      <c r="AK162" s="271">
        <f>ROUND(AE162*$AG$162,2)</f>
        <v>1060726.13</v>
      </c>
    </row>
    <row r="163" spans="1:37" ht="18.75" outlineLevel="1">
      <c r="A163" s="34">
        <f t="shared" si="33"/>
        <v>112</v>
      </c>
      <c r="B163" s="103">
        <v>5</v>
      </c>
      <c r="C163" s="104" t="s">
        <v>163</v>
      </c>
      <c r="D163" s="143" t="s">
        <v>357</v>
      </c>
      <c r="E163" s="103">
        <v>1982</v>
      </c>
      <c r="F163" s="48">
        <v>2011</v>
      </c>
      <c r="G163" s="105" t="s">
        <v>38</v>
      </c>
      <c r="H163" s="103">
        <v>5</v>
      </c>
      <c r="I163" s="103">
        <v>2</v>
      </c>
      <c r="J163" s="106">
        <v>4452.8</v>
      </c>
      <c r="K163" s="106">
        <v>3471</v>
      </c>
      <c r="L163" s="107">
        <v>170.1</v>
      </c>
      <c r="M163" s="108">
        <v>214</v>
      </c>
      <c r="N163" s="72">
        <f t="shared" si="32"/>
        <v>5318518.36</v>
      </c>
      <c r="O163" s="109">
        <v>2368502.53</v>
      </c>
      <c r="P163" s="109">
        <v>1903630.05</v>
      </c>
      <c r="Q163" s="109">
        <v>1046385.7800000005</v>
      </c>
      <c r="R163" s="109">
        <v>0</v>
      </c>
      <c r="S163" s="101">
        <v>0</v>
      </c>
      <c r="T163" s="109">
        <v>0</v>
      </c>
      <c r="U163" s="72">
        <f t="shared" si="31"/>
        <v>1460.69</v>
      </c>
      <c r="V163" s="234">
        <v>2830.73</v>
      </c>
      <c r="W163" s="105" t="s">
        <v>460</v>
      </c>
      <c r="X163" s="230">
        <v>5318518.36</v>
      </c>
      <c r="Y163" s="230">
        <v>2368502.53</v>
      </c>
      <c r="Z163" s="230">
        <v>1903630.05</v>
      </c>
      <c r="AA163" s="230">
        <v>1046385.7800000005</v>
      </c>
      <c r="AC163" s="74">
        <f>Y163/$X$163</f>
        <v>0.4453312689137731</v>
      </c>
      <c r="AD163" s="74">
        <f>Z163/$X$163</f>
        <v>0.35792488079330426</v>
      </c>
      <c r="AE163" s="74">
        <f>AA163/$X$163</f>
        <v>0.19674385029292263</v>
      </c>
      <c r="AG163" s="74">
        <v>5318518.359999999</v>
      </c>
      <c r="AI163" s="271">
        <f>ROUND(AC163*$AG$163,2)</f>
        <v>2368502.53</v>
      </c>
      <c r="AJ163" s="271">
        <f>ROUND(AD163*$AG$163,2)</f>
        <v>1903630.05</v>
      </c>
      <c r="AK163" s="271">
        <f>ROUND(AE163*$AG$163,2)</f>
        <v>1046385.78</v>
      </c>
    </row>
    <row r="164" spans="1:37" ht="18.75" outlineLevel="1">
      <c r="A164" s="34">
        <f t="shared" si="33"/>
        <v>113</v>
      </c>
      <c r="B164" s="103">
        <v>6</v>
      </c>
      <c r="C164" s="104" t="s">
        <v>163</v>
      </c>
      <c r="D164" s="143" t="s">
        <v>358</v>
      </c>
      <c r="E164" s="103">
        <v>1982</v>
      </c>
      <c r="F164" s="48">
        <v>2011</v>
      </c>
      <c r="G164" s="105" t="s">
        <v>38</v>
      </c>
      <c r="H164" s="103">
        <v>5</v>
      </c>
      <c r="I164" s="103">
        <v>2</v>
      </c>
      <c r="J164" s="106">
        <v>4432.9</v>
      </c>
      <c r="K164" s="106">
        <v>3117.2</v>
      </c>
      <c r="L164" s="107">
        <v>511</v>
      </c>
      <c r="M164" s="108">
        <v>236</v>
      </c>
      <c r="N164" s="72">
        <f t="shared" si="32"/>
        <v>5299675.46</v>
      </c>
      <c r="O164" s="109">
        <v>2360111.2</v>
      </c>
      <c r="P164" s="109">
        <v>1896885.7</v>
      </c>
      <c r="Q164" s="109">
        <v>1042678.5599999998</v>
      </c>
      <c r="R164" s="109">
        <v>0</v>
      </c>
      <c r="S164" s="101">
        <v>0</v>
      </c>
      <c r="T164" s="109">
        <v>0</v>
      </c>
      <c r="U164" s="72">
        <f t="shared" si="31"/>
        <v>1460.69</v>
      </c>
      <c r="V164" s="234">
        <v>2830.73</v>
      </c>
      <c r="W164" s="105" t="s">
        <v>460</v>
      </c>
      <c r="X164" s="230">
        <v>5299675.460000001</v>
      </c>
      <c r="Y164" s="230">
        <v>2360111.2</v>
      </c>
      <c r="Z164" s="230">
        <v>1896885.7</v>
      </c>
      <c r="AA164" s="230">
        <v>1042678.5599999998</v>
      </c>
      <c r="AC164" s="74">
        <f>Y164/$X$164</f>
        <v>0.4453312693981453</v>
      </c>
      <c r="AD164" s="74">
        <f>Z164/$X$164</f>
        <v>0.35792487942271084</v>
      </c>
      <c r="AE164" s="74">
        <f>AA164/$X$164</f>
        <v>0.19674385117914364</v>
      </c>
      <c r="AG164" s="74">
        <v>5299675.46</v>
      </c>
      <c r="AI164" s="271">
        <f>ROUND(AC164*$AG$164,2)</f>
        <v>2360111.2</v>
      </c>
      <c r="AJ164" s="271">
        <f>ROUND(AD164*$AG$164,2)</f>
        <v>1896885.7</v>
      </c>
      <c r="AK164" s="271">
        <f>ROUND(AE164*$AG$164,2)</f>
        <v>1042678.56</v>
      </c>
    </row>
    <row r="165" spans="1:37" ht="18.75" outlineLevel="1">
      <c r="A165" s="34">
        <f t="shared" si="33"/>
        <v>114</v>
      </c>
      <c r="B165" s="88">
        <v>7</v>
      </c>
      <c r="C165" s="104" t="s">
        <v>163</v>
      </c>
      <c r="D165" s="143" t="s">
        <v>353</v>
      </c>
      <c r="E165" s="103">
        <v>1982</v>
      </c>
      <c r="F165" s="48">
        <v>2009</v>
      </c>
      <c r="G165" s="105" t="s">
        <v>38</v>
      </c>
      <c r="H165" s="103">
        <v>5</v>
      </c>
      <c r="I165" s="103">
        <v>2</v>
      </c>
      <c r="J165" s="106">
        <v>4432.9</v>
      </c>
      <c r="K165" s="106">
        <v>3129.6</v>
      </c>
      <c r="L165" s="107">
        <v>511</v>
      </c>
      <c r="M165" s="108">
        <v>200</v>
      </c>
      <c r="N165" s="72">
        <f t="shared" si="32"/>
        <v>4789973.83</v>
      </c>
      <c r="O165" s="109">
        <v>2133125.13</v>
      </c>
      <c r="P165" s="109">
        <v>1714450.8</v>
      </c>
      <c r="Q165" s="109">
        <v>942397.9000000001</v>
      </c>
      <c r="R165" s="109">
        <v>0</v>
      </c>
      <c r="S165" s="101">
        <v>0</v>
      </c>
      <c r="T165" s="109">
        <v>0</v>
      </c>
      <c r="U165" s="72">
        <f t="shared" si="31"/>
        <v>1315.71</v>
      </c>
      <c r="V165" s="234">
        <v>2685.75</v>
      </c>
      <c r="W165" s="105" t="s">
        <v>460</v>
      </c>
      <c r="X165" s="230">
        <v>4789973.83</v>
      </c>
      <c r="Y165" s="230">
        <v>2133125.13</v>
      </c>
      <c r="Z165" s="230">
        <v>1714450.8</v>
      </c>
      <c r="AA165" s="230">
        <v>942397.9000000001</v>
      </c>
      <c r="AC165" s="74">
        <f>Y165/$X$165</f>
        <v>0.4453312702128061</v>
      </c>
      <c r="AD165" s="74">
        <f>Z165/$X$165</f>
        <v>0.3579248782659842</v>
      </c>
      <c r="AE165" s="74">
        <f>AA165/$X$165</f>
        <v>0.19674385152120968</v>
      </c>
      <c r="AG165" s="74">
        <v>4789973.829999999</v>
      </c>
      <c r="AI165" s="271">
        <f>ROUND(AC165*$AG$165,2)</f>
        <v>2133125.13</v>
      </c>
      <c r="AJ165" s="271">
        <f>ROUND(AD165*$AG$165,2)</f>
        <v>1714450.8</v>
      </c>
      <c r="AK165" s="271">
        <f>ROUND(AE165*$AG$165,2)</f>
        <v>942397.9</v>
      </c>
    </row>
    <row r="166" spans="1:37" ht="18.75" outlineLevel="1">
      <c r="A166" s="34">
        <f t="shared" si="33"/>
        <v>115</v>
      </c>
      <c r="B166" s="103">
        <v>8</v>
      </c>
      <c r="C166" s="104" t="s">
        <v>163</v>
      </c>
      <c r="D166" s="143" t="s">
        <v>354</v>
      </c>
      <c r="E166" s="103">
        <v>1982</v>
      </c>
      <c r="F166" s="48">
        <v>2009</v>
      </c>
      <c r="G166" s="105" t="s">
        <v>38</v>
      </c>
      <c r="H166" s="103">
        <v>5</v>
      </c>
      <c r="I166" s="103">
        <v>2</v>
      </c>
      <c r="J166" s="106">
        <v>4415.9</v>
      </c>
      <c r="K166" s="106">
        <v>2918.4</v>
      </c>
      <c r="L166" s="107">
        <v>866.1</v>
      </c>
      <c r="M166" s="108">
        <v>174</v>
      </c>
      <c r="N166" s="72">
        <f t="shared" si="32"/>
        <v>5527981.31</v>
      </c>
      <c r="O166" s="109">
        <v>2461782.94</v>
      </c>
      <c r="P166" s="109">
        <v>1978602.05</v>
      </c>
      <c r="Q166" s="109">
        <v>1087596.3199999996</v>
      </c>
      <c r="R166" s="109">
        <v>0</v>
      </c>
      <c r="S166" s="101">
        <v>0</v>
      </c>
      <c r="T166" s="109">
        <v>0</v>
      </c>
      <c r="U166" s="72">
        <f t="shared" si="31"/>
        <v>1460.69</v>
      </c>
      <c r="V166" s="234">
        <v>2830.73</v>
      </c>
      <c r="W166" s="105" t="s">
        <v>460</v>
      </c>
      <c r="X166" s="230">
        <v>5527981.31</v>
      </c>
      <c r="Y166" s="230">
        <v>2461782.94</v>
      </c>
      <c r="Z166" s="230">
        <v>1978602.05</v>
      </c>
      <c r="AA166" s="230">
        <v>1087596.3199999996</v>
      </c>
      <c r="AC166" s="74">
        <f>Y166/$X$166</f>
        <v>0.4453312704850661</v>
      </c>
      <c r="AD166" s="74">
        <f>Z166/$X$166</f>
        <v>0.35792488053835336</v>
      </c>
      <c r="AE166" s="74">
        <f>AA166/$X$166</f>
        <v>0.1967438489765805</v>
      </c>
      <c r="AG166" s="74">
        <v>5527981.3100000005</v>
      </c>
      <c r="AI166" s="271">
        <f>ROUND(AC166*$AG$166,2)</f>
        <v>2461782.94</v>
      </c>
      <c r="AJ166" s="271">
        <f>ROUND(AD166*$AG$166,2)</f>
        <v>1978602.05</v>
      </c>
      <c r="AK166" s="271">
        <f>ROUND(AE166*$AG$166,2)</f>
        <v>1087596.32</v>
      </c>
    </row>
    <row r="167" spans="1:37" ht="18.75" outlineLevel="1">
      <c r="A167" s="34">
        <f t="shared" si="33"/>
        <v>116</v>
      </c>
      <c r="B167" s="103">
        <v>9</v>
      </c>
      <c r="C167" s="110" t="s">
        <v>163</v>
      </c>
      <c r="D167" s="144" t="s">
        <v>464</v>
      </c>
      <c r="E167" s="111">
        <v>1984</v>
      </c>
      <c r="F167" s="48" t="s">
        <v>461</v>
      </c>
      <c r="G167" s="112" t="s">
        <v>38</v>
      </c>
      <c r="H167" s="103">
        <v>5</v>
      </c>
      <c r="I167" s="103">
        <v>3</v>
      </c>
      <c r="J167" s="106">
        <v>6741.3</v>
      </c>
      <c r="K167" s="106">
        <v>3858.3</v>
      </c>
      <c r="L167" s="107">
        <v>475.2</v>
      </c>
      <c r="M167" s="108">
        <v>304</v>
      </c>
      <c r="N167" s="72">
        <f t="shared" si="32"/>
        <v>3908773.67</v>
      </c>
      <c r="O167" s="109">
        <v>1740699.15</v>
      </c>
      <c r="P167" s="109">
        <v>1399047.35</v>
      </c>
      <c r="Q167" s="109">
        <v>769027.1699999999</v>
      </c>
      <c r="R167" s="109">
        <v>0</v>
      </c>
      <c r="S167" s="101">
        <v>0</v>
      </c>
      <c r="T167" s="109">
        <v>0</v>
      </c>
      <c r="U167" s="72">
        <f t="shared" si="31"/>
        <v>901.99</v>
      </c>
      <c r="V167" s="234">
        <v>4210.32</v>
      </c>
      <c r="W167" s="105" t="s">
        <v>460</v>
      </c>
      <c r="X167" s="230">
        <v>3908773.67</v>
      </c>
      <c r="Y167" s="230">
        <v>1740699.15</v>
      </c>
      <c r="Z167" s="230">
        <v>1399047.35</v>
      </c>
      <c r="AA167" s="230">
        <v>769027.1699999999</v>
      </c>
      <c r="AC167" s="74">
        <f>Y167/$X$167</f>
        <v>0.4453312718922403</v>
      </c>
      <c r="AD167" s="74">
        <f>Z167/$X$167</f>
        <v>0.35792488082329926</v>
      </c>
      <c r="AE167" s="74">
        <f>AA167/$X$167</f>
        <v>0.19674384728446043</v>
      </c>
      <c r="AG167" s="74">
        <v>3908773.67</v>
      </c>
      <c r="AI167" s="271">
        <f>ROUND(AC167*$AG$167,2)</f>
        <v>1740699.15</v>
      </c>
      <c r="AJ167" s="271">
        <f>ROUND(AD167*$AG$167,2)</f>
        <v>1399047.35</v>
      </c>
      <c r="AK167" s="271">
        <f>ROUND(AE167*$AG$167,2)</f>
        <v>769027.17</v>
      </c>
    </row>
    <row r="168" spans="1:33" ht="18.75" outlineLevel="1">
      <c r="A168" s="34">
        <f t="shared" si="33"/>
        <v>117</v>
      </c>
      <c r="B168" s="88">
        <v>10</v>
      </c>
      <c r="C168" s="110" t="s">
        <v>163</v>
      </c>
      <c r="D168" s="144" t="s">
        <v>168</v>
      </c>
      <c r="E168" s="111">
        <v>1986</v>
      </c>
      <c r="F168" s="48" t="s">
        <v>461</v>
      </c>
      <c r="G168" s="112" t="s">
        <v>38</v>
      </c>
      <c r="H168" s="103">
        <v>9</v>
      </c>
      <c r="I168" s="103">
        <v>4</v>
      </c>
      <c r="J168" s="106">
        <v>11501.9</v>
      </c>
      <c r="K168" s="106">
        <v>8580.3</v>
      </c>
      <c r="L168" s="107">
        <v>656.9</v>
      </c>
      <c r="M168" s="108">
        <v>136</v>
      </c>
      <c r="N168" s="72">
        <f t="shared" si="32"/>
        <v>16460782.77</v>
      </c>
      <c r="O168" s="109">
        <v>7330501.29</v>
      </c>
      <c r="P168" s="109">
        <v>5891723.7</v>
      </c>
      <c r="Q168" s="109">
        <v>3238557.7800000003</v>
      </c>
      <c r="R168" s="109">
        <v>0</v>
      </c>
      <c r="S168" s="101">
        <v>0</v>
      </c>
      <c r="T168" s="109">
        <v>0</v>
      </c>
      <c r="U168" s="72">
        <f t="shared" si="31"/>
        <v>1782.01</v>
      </c>
      <c r="V168" s="234">
        <v>1782.0100000000002</v>
      </c>
      <c r="W168" s="105" t="s">
        <v>460</v>
      </c>
      <c r="X168" s="230"/>
      <c r="Y168" s="230"/>
      <c r="Z168" s="230"/>
      <c r="AA168" s="230"/>
      <c r="AG168" s="74">
        <v>469841.3</v>
      </c>
    </row>
    <row r="169" spans="1:33" ht="18.75">
      <c r="A169" s="27"/>
      <c r="B169" s="272" t="s">
        <v>451</v>
      </c>
      <c r="C169" s="272"/>
      <c r="D169" s="273"/>
      <c r="E169" s="272"/>
      <c r="F169" s="272"/>
      <c r="G169" s="272"/>
      <c r="H169" s="113"/>
      <c r="I169" s="113"/>
      <c r="J169" s="114">
        <v>56497.700000000004</v>
      </c>
      <c r="K169" s="114">
        <v>37975.3</v>
      </c>
      <c r="L169" s="114">
        <v>3742.4</v>
      </c>
      <c r="M169" s="114">
        <v>2264</v>
      </c>
      <c r="N169" s="114">
        <f>SUM(N159:N168)</f>
        <v>60128081.900000006</v>
      </c>
      <c r="O169" s="114">
        <f aca="true" t="shared" si="34" ref="O169:T169">SUM(O159:O168)</f>
        <v>26776915.06</v>
      </c>
      <c r="P169" s="114">
        <f t="shared" si="34"/>
        <v>21521336.51</v>
      </c>
      <c r="Q169" s="114">
        <f t="shared" si="34"/>
        <v>11829830.330000002</v>
      </c>
      <c r="R169" s="114">
        <f t="shared" si="34"/>
        <v>0</v>
      </c>
      <c r="S169" s="114">
        <f t="shared" si="34"/>
        <v>0</v>
      </c>
      <c r="T169" s="114">
        <f t="shared" si="34"/>
        <v>0</v>
      </c>
      <c r="U169" s="115"/>
      <c r="V169" s="235"/>
      <c r="W169" s="127"/>
      <c r="X169" s="214"/>
      <c r="Y169" s="214"/>
      <c r="Z169" s="214"/>
      <c r="AA169" s="214"/>
      <c r="AG169" s="74">
        <v>124699.33</v>
      </c>
    </row>
    <row r="170" spans="1:37" ht="18.75" outlineLevel="1">
      <c r="A170" s="265"/>
      <c r="B170" s="266" t="s">
        <v>452</v>
      </c>
      <c r="C170" s="267"/>
      <c r="D170" s="268"/>
      <c r="E170" s="267"/>
      <c r="F170" s="267"/>
      <c r="G170" s="267"/>
      <c r="H170" s="267"/>
      <c r="I170" s="267"/>
      <c r="J170" s="267"/>
      <c r="K170" s="267"/>
      <c r="L170" s="267"/>
      <c r="M170" s="267"/>
      <c r="N170" s="117"/>
      <c r="O170" s="117"/>
      <c r="P170" s="117"/>
      <c r="Q170" s="117"/>
      <c r="R170" s="117"/>
      <c r="S170" s="117"/>
      <c r="T170" s="117"/>
      <c r="U170" s="274"/>
      <c r="V170" s="274"/>
      <c r="W170" s="269"/>
      <c r="X170" s="270"/>
      <c r="Y170" s="270"/>
      <c r="Z170" s="270"/>
      <c r="AA170" s="270"/>
      <c r="AI170" s="74" t="s">
        <v>477</v>
      </c>
      <c r="AJ170" s="74" t="s">
        <v>478</v>
      </c>
      <c r="AK170" s="74" t="s">
        <v>479</v>
      </c>
    </row>
    <row r="171" spans="1:37" ht="18.75" outlineLevel="1">
      <c r="A171" s="39">
        <f>A168+1</f>
        <v>118</v>
      </c>
      <c r="B171" s="88">
        <v>1</v>
      </c>
      <c r="C171" s="97" t="s">
        <v>431</v>
      </c>
      <c r="D171" s="141" t="s">
        <v>465</v>
      </c>
      <c r="E171" s="88">
        <v>1977</v>
      </c>
      <c r="F171" s="55" t="s">
        <v>461</v>
      </c>
      <c r="G171" s="94" t="s">
        <v>38</v>
      </c>
      <c r="H171" s="88">
        <v>4</v>
      </c>
      <c r="I171" s="88">
        <v>4</v>
      </c>
      <c r="J171" s="99">
        <v>4061.6</v>
      </c>
      <c r="K171" s="99">
        <v>3488.9</v>
      </c>
      <c r="L171" s="100">
        <v>0</v>
      </c>
      <c r="M171" s="100">
        <v>135</v>
      </c>
      <c r="N171" s="102">
        <f>SUM(O171:T171)</f>
        <v>8685562.7</v>
      </c>
      <c r="O171" s="101">
        <v>3827568.84</v>
      </c>
      <c r="P171" s="101">
        <v>3076321.41</v>
      </c>
      <c r="Q171" s="101">
        <v>1781672.45</v>
      </c>
      <c r="R171" s="101">
        <v>0</v>
      </c>
      <c r="S171" s="101">
        <v>0</v>
      </c>
      <c r="T171" s="101">
        <v>0</v>
      </c>
      <c r="U171" s="72">
        <f>ROUND(N171/(K171+L171),2)</f>
        <v>2489.48</v>
      </c>
      <c r="V171" s="233">
        <v>2654.46</v>
      </c>
      <c r="W171" s="105" t="s">
        <v>460</v>
      </c>
      <c r="X171" s="221">
        <v>9295111.55</v>
      </c>
      <c r="Y171" s="221">
        <v>4096185.89</v>
      </c>
      <c r="Z171" s="221">
        <v>3292216.25</v>
      </c>
      <c r="AA171" s="221">
        <v>1906709.41</v>
      </c>
      <c r="AC171" s="74">
        <f>Y171/$X$171</f>
        <v>0.4406817355516298</v>
      </c>
      <c r="AD171" s="74">
        <f>Z171/$X$171</f>
        <v>0.354187922575281</v>
      </c>
      <c r="AE171" s="74">
        <f>AA171/$X$171</f>
        <v>0.20513034187308918</v>
      </c>
      <c r="AG171" s="275">
        <v>8685562.7</v>
      </c>
      <c r="AI171" s="275">
        <f>ROUND(AC171*$AG$171,2)</f>
        <v>3827568.84</v>
      </c>
      <c r="AJ171" s="275">
        <f>ROUND(AD171*$AG$171,2)</f>
        <v>3076321.41</v>
      </c>
      <c r="AK171" s="275">
        <f>ROUND(AE171*$AG$171,2)</f>
        <v>1781672.45</v>
      </c>
    </row>
    <row r="172" spans="1:27" ht="18.75">
      <c r="A172" s="27"/>
      <c r="B172" s="272" t="s">
        <v>451</v>
      </c>
      <c r="C172" s="272"/>
      <c r="D172" s="273"/>
      <c r="E172" s="272"/>
      <c r="F172" s="272"/>
      <c r="G172" s="272"/>
      <c r="H172" s="113"/>
      <c r="I172" s="113"/>
      <c r="J172" s="114">
        <v>4061.6</v>
      </c>
      <c r="K172" s="114">
        <v>3488.9</v>
      </c>
      <c r="L172" s="114">
        <v>0</v>
      </c>
      <c r="M172" s="114">
        <v>135</v>
      </c>
      <c r="N172" s="114">
        <f aca="true" t="shared" si="35" ref="N172:T172">SUM(N171)</f>
        <v>8685562.7</v>
      </c>
      <c r="O172" s="114">
        <f t="shared" si="35"/>
        <v>3827568.84</v>
      </c>
      <c r="P172" s="114">
        <f t="shared" si="35"/>
        <v>3076321.41</v>
      </c>
      <c r="Q172" s="114">
        <f t="shared" si="35"/>
        <v>1781672.45</v>
      </c>
      <c r="R172" s="114">
        <f t="shared" si="35"/>
        <v>0</v>
      </c>
      <c r="S172" s="114">
        <f t="shared" si="35"/>
        <v>0</v>
      </c>
      <c r="T172" s="114">
        <f t="shared" si="35"/>
        <v>0</v>
      </c>
      <c r="U172" s="115"/>
      <c r="V172" s="235"/>
      <c r="W172" s="127"/>
      <c r="X172" s="214"/>
      <c r="Y172" s="214"/>
      <c r="Z172" s="214"/>
      <c r="AA172" s="214"/>
    </row>
    <row r="173" spans="1:27" ht="18.75" outlineLevel="1" collapsed="1">
      <c r="A173" s="265"/>
      <c r="B173" s="64" t="s">
        <v>32</v>
      </c>
      <c r="C173" s="65"/>
      <c r="D173" s="138"/>
      <c r="E173" s="65"/>
      <c r="F173" s="65"/>
      <c r="G173" s="65"/>
      <c r="H173" s="65"/>
      <c r="I173" s="65"/>
      <c r="J173" s="65"/>
      <c r="K173" s="65"/>
      <c r="L173" s="65"/>
      <c r="M173" s="65"/>
      <c r="N173" s="117"/>
      <c r="O173" s="117"/>
      <c r="P173" s="117"/>
      <c r="Q173" s="117"/>
      <c r="R173" s="117"/>
      <c r="S173" s="117"/>
      <c r="T173" s="117"/>
      <c r="U173" s="118"/>
      <c r="V173" s="118"/>
      <c r="W173" s="67"/>
      <c r="X173" s="208"/>
      <c r="Y173" s="208"/>
      <c r="Z173" s="208"/>
      <c r="AA173" s="208"/>
    </row>
    <row r="174" spans="1:27" s="271" customFormat="1" ht="18.75" outlineLevel="1">
      <c r="A174" s="276"/>
      <c r="B174" s="119" t="s">
        <v>435</v>
      </c>
      <c r="C174" s="120"/>
      <c r="D174" s="145"/>
      <c r="E174" s="120"/>
      <c r="F174" s="120"/>
      <c r="G174" s="120"/>
      <c r="H174" s="120"/>
      <c r="I174" s="120"/>
      <c r="J174" s="120"/>
      <c r="K174" s="120"/>
      <c r="L174" s="120"/>
      <c r="M174" s="120"/>
      <c r="N174" s="121"/>
      <c r="O174" s="121"/>
      <c r="P174" s="121"/>
      <c r="Q174" s="121"/>
      <c r="R174" s="121"/>
      <c r="S174" s="121"/>
      <c r="T174" s="121"/>
      <c r="U174" s="122"/>
      <c r="V174" s="122"/>
      <c r="W174" s="123"/>
      <c r="X174" s="215"/>
      <c r="Y174" s="215"/>
      <c r="Z174" s="215"/>
      <c r="AA174" s="215"/>
    </row>
    <row r="175" spans="1:37" s="271" customFormat="1" ht="18.75" outlineLevel="1">
      <c r="A175" s="40">
        <f>A171+1</f>
        <v>119</v>
      </c>
      <c r="B175" s="111">
        <v>1</v>
      </c>
      <c r="C175" s="124" t="s">
        <v>454</v>
      </c>
      <c r="D175" s="146" t="s">
        <v>466</v>
      </c>
      <c r="E175" s="111">
        <v>1982</v>
      </c>
      <c r="F175" s="48" t="s">
        <v>461</v>
      </c>
      <c r="G175" s="112" t="s">
        <v>38</v>
      </c>
      <c r="H175" s="111">
        <v>9</v>
      </c>
      <c r="I175" s="111">
        <v>1</v>
      </c>
      <c r="J175" s="125">
        <v>7939.1</v>
      </c>
      <c r="K175" s="125">
        <v>4143.3</v>
      </c>
      <c r="L175" s="125">
        <v>172.8</v>
      </c>
      <c r="M175" s="126">
        <v>261</v>
      </c>
      <c r="N175" s="109">
        <f>SUM(O175:T175)</f>
        <v>6479831.39</v>
      </c>
      <c r="O175" s="109">
        <v>3713143.88</v>
      </c>
      <c r="P175" s="109">
        <v>1061509.43</v>
      </c>
      <c r="Q175" s="109">
        <v>1705178.08</v>
      </c>
      <c r="R175" s="109">
        <v>0</v>
      </c>
      <c r="S175" s="109">
        <v>0</v>
      </c>
      <c r="T175" s="109">
        <v>0</v>
      </c>
      <c r="U175" s="72">
        <f>ROUND(N175/(K175+L175),2)</f>
        <v>1501.32</v>
      </c>
      <c r="V175" s="109">
        <v>2777.67</v>
      </c>
      <c r="W175" s="112" t="s">
        <v>460</v>
      </c>
      <c r="X175" s="220">
        <v>8850855.95</v>
      </c>
      <c r="Y175" s="220">
        <v>5071814.32</v>
      </c>
      <c r="Z175" s="220">
        <v>1449924.62</v>
      </c>
      <c r="AA175" s="220">
        <v>2329117.01</v>
      </c>
      <c r="AC175" s="271">
        <f>Y175/$X$175</f>
        <v>0.5730309417136091</v>
      </c>
      <c r="AD175" s="271">
        <f>Z175/$X$175</f>
        <v>0.16381744637929627</v>
      </c>
      <c r="AE175" s="271">
        <f>AA175/$X$175</f>
        <v>0.2631516119070947</v>
      </c>
      <c r="AG175" s="275">
        <v>6479831.39</v>
      </c>
      <c r="AI175" s="271">
        <f>ROUND(AC175*$AG$175,2)</f>
        <v>3713143.88</v>
      </c>
      <c r="AJ175" s="271">
        <f>ROUND(AD175*$AG$175,2)</f>
        <v>1061509.43</v>
      </c>
      <c r="AK175" s="271">
        <f>ROUND(AE175*$AG$175,2)</f>
        <v>1705178.08</v>
      </c>
    </row>
    <row r="176" spans="1:37" s="271" customFormat="1" ht="18.75" outlineLevel="1">
      <c r="A176" s="40">
        <f>A175+1</f>
        <v>120</v>
      </c>
      <c r="B176" s="111">
        <v>2</v>
      </c>
      <c r="C176" s="124" t="s">
        <v>454</v>
      </c>
      <c r="D176" s="146" t="s">
        <v>467</v>
      </c>
      <c r="E176" s="111">
        <v>1984</v>
      </c>
      <c r="F176" s="48" t="s">
        <v>461</v>
      </c>
      <c r="G176" s="112" t="s">
        <v>38</v>
      </c>
      <c r="H176" s="111">
        <v>9</v>
      </c>
      <c r="I176" s="111">
        <v>1</v>
      </c>
      <c r="J176" s="125">
        <v>7939.1</v>
      </c>
      <c r="K176" s="125">
        <v>4268.4</v>
      </c>
      <c r="L176" s="125">
        <v>91.2</v>
      </c>
      <c r="M176" s="126">
        <v>278</v>
      </c>
      <c r="N176" s="109">
        <f>SUM(O176:T176)</f>
        <v>5893511.92</v>
      </c>
      <c r="O176" s="109">
        <v>3377445.12</v>
      </c>
      <c r="P176" s="109">
        <v>965540.24</v>
      </c>
      <c r="Q176" s="109">
        <v>1550526.56</v>
      </c>
      <c r="R176" s="109">
        <v>0</v>
      </c>
      <c r="S176" s="109">
        <v>0</v>
      </c>
      <c r="T176" s="109">
        <v>0</v>
      </c>
      <c r="U176" s="72">
        <f>ROUND(N176/(K176+L176),2)</f>
        <v>1351.85</v>
      </c>
      <c r="V176" s="109">
        <v>2777.67</v>
      </c>
      <c r="W176" s="112" t="s">
        <v>460</v>
      </c>
      <c r="X176" s="220">
        <v>8940316.85</v>
      </c>
      <c r="Y176" s="220">
        <v>5123503.59</v>
      </c>
      <c r="Z176" s="220">
        <v>1464701.49</v>
      </c>
      <c r="AA176" s="220">
        <v>2352111.77</v>
      </c>
      <c r="AC176" s="271">
        <f>Y176/$X$176</f>
        <v>0.5730785246162724</v>
      </c>
      <c r="AD176" s="271">
        <f>Z176/$X$176</f>
        <v>0.16383104923177305</v>
      </c>
      <c r="AE176" s="271">
        <f>AA176/$X$176</f>
        <v>0.26309042615195455</v>
      </c>
      <c r="AG176" s="275">
        <v>5893511.92</v>
      </c>
      <c r="AI176" s="271">
        <f>ROUND(AC176*$AG$176,2)</f>
        <v>3377445.12</v>
      </c>
      <c r="AJ176" s="271">
        <f>ROUND(AD176*$AG$176,2)</f>
        <v>965540.24</v>
      </c>
      <c r="AK176" s="271">
        <f>ROUND(AE176*$AG$176,2)</f>
        <v>1550526.56</v>
      </c>
    </row>
    <row r="177" spans="1:37" s="271" customFormat="1" ht="18.75" outlineLevel="1">
      <c r="A177" s="40">
        <f>A176+1</f>
        <v>121</v>
      </c>
      <c r="B177" s="111">
        <v>3</v>
      </c>
      <c r="C177" s="124" t="s">
        <v>454</v>
      </c>
      <c r="D177" s="146" t="s">
        <v>468</v>
      </c>
      <c r="E177" s="111">
        <v>1986</v>
      </c>
      <c r="F177" s="48" t="s">
        <v>461</v>
      </c>
      <c r="G177" s="112" t="s">
        <v>38</v>
      </c>
      <c r="H177" s="111">
        <v>12</v>
      </c>
      <c r="I177" s="111">
        <v>1</v>
      </c>
      <c r="J177" s="125">
        <v>5258.1</v>
      </c>
      <c r="K177" s="125">
        <v>4276.5</v>
      </c>
      <c r="L177" s="125">
        <v>72.3</v>
      </c>
      <c r="M177" s="126">
        <v>166</v>
      </c>
      <c r="N177" s="109">
        <f>SUM(O177:T177)</f>
        <v>5263506.58</v>
      </c>
      <c r="O177" s="109">
        <v>3025740.81</v>
      </c>
      <c r="P177" s="109">
        <v>835922.73</v>
      </c>
      <c r="Q177" s="109">
        <v>1401843.04</v>
      </c>
      <c r="R177" s="109">
        <v>0</v>
      </c>
      <c r="S177" s="109">
        <v>0</v>
      </c>
      <c r="T177" s="109">
        <v>0</v>
      </c>
      <c r="U177" s="72">
        <f>ROUND(N177/(K177+L177),2)</f>
        <v>1210.34</v>
      </c>
      <c r="V177" s="109">
        <v>1926.29</v>
      </c>
      <c r="W177" s="112" t="s">
        <v>460</v>
      </c>
      <c r="X177" s="220">
        <v>6036111.66</v>
      </c>
      <c r="Y177" s="220">
        <v>3469874.9</v>
      </c>
      <c r="Z177" s="220">
        <v>958623.85</v>
      </c>
      <c r="AA177" s="220">
        <v>1607612.91</v>
      </c>
      <c r="AC177" s="271">
        <f>Y177/$X$177</f>
        <v>0.5748526693093017</v>
      </c>
      <c r="AD177" s="271">
        <f>Z177/$X$177</f>
        <v>0.15881479733925266</v>
      </c>
      <c r="AE177" s="271">
        <f>AA177/$X$177</f>
        <v>0.26633253335144563</v>
      </c>
      <c r="AG177" s="277">
        <v>5263506.58</v>
      </c>
      <c r="AI177" s="271">
        <f>ROUND(AC177*$AG$177,2)</f>
        <v>3025740.81</v>
      </c>
      <c r="AJ177" s="271">
        <f>ROUND(AD177*$AG$177,2)</f>
        <v>835922.73</v>
      </c>
      <c r="AK177" s="271">
        <f>ROUND(AE177*$AG$177,2)</f>
        <v>1401843.04</v>
      </c>
    </row>
    <row r="178" spans="1:27" ht="18.75">
      <c r="A178" s="116"/>
      <c r="B178" s="278" t="s">
        <v>458</v>
      </c>
      <c r="C178" s="278"/>
      <c r="D178" s="279"/>
      <c r="E178" s="278"/>
      <c r="F178" s="278"/>
      <c r="G178" s="278"/>
      <c r="H178" s="127"/>
      <c r="I178" s="127"/>
      <c r="J178" s="128">
        <v>21136.300000000003</v>
      </c>
      <c r="K178" s="128">
        <v>12688.2</v>
      </c>
      <c r="L178" s="128">
        <v>336.3</v>
      </c>
      <c r="M178" s="129">
        <v>705</v>
      </c>
      <c r="N178" s="128">
        <f>SUM(N175:N177)</f>
        <v>17636849.89</v>
      </c>
      <c r="O178" s="128">
        <f aca="true" t="shared" si="36" ref="O178:T178">SUM(O175:O177)</f>
        <v>10116329.81</v>
      </c>
      <c r="P178" s="128">
        <f t="shared" si="36"/>
        <v>2862972.4</v>
      </c>
      <c r="Q178" s="128">
        <f t="shared" si="36"/>
        <v>4657547.68</v>
      </c>
      <c r="R178" s="128">
        <f t="shared" si="36"/>
        <v>0</v>
      </c>
      <c r="S178" s="128">
        <f t="shared" si="36"/>
        <v>0</v>
      </c>
      <c r="T178" s="128">
        <f t="shared" si="36"/>
        <v>0</v>
      </c>
      <c r="U178" s="130"/>
      <c r="V178" s="130"/>
      <c r="W178" s="127"/>
      <c r="X178" s="214"/>
      <c r="Y178" s="214"/>
      <c r="Z178" s="214"/>
      <c r="AA178" s="214"/>
    </row>
    <row r="179" spans="1:27" ht="18.75">
      <c r="A179" s="280"/>
      <c r="B179" s="131" t="s">
        <v>483</v>
      </c>
      <c r="C179" s="131"/>
      <c r="D179" s="147"/>
      <c r="E179" s="280"/>
      <c r="F179" s="280"/>
      <c r="G179" s="280"/>
      <c r="H179" s="280"/>
      <c r="I179" s="132"/>
      <c r="J179" s="133">
        <f aca="true" t="shared" si="37" ref="J179:T179">J14+J34+J41+J44+J47+J50+J53+J81+J86+J89+J92+J101+J105+J132+J135+J138+J143+J153+J157+J169+J172+J178</f>
        <v>267823.02999999997</v>
      </c>
      <c r="K179" s="133">
        <f t="shared" si="37"/>
        <v>189814.78</v>
      </c>
      <c r="L179" s="133">
        <f t="shared" si="37"/>
        <v>10409.029999999999</v>
      </c>
      <c r="M179" s="219">
        <f t="shared" si="37"/>
        <v>10660</v>
      </c>
      <c r="N179" s="133">
        <f>N14+N34+N41+N44+N47+N50+N53+N81+N86+N89+N92+N101+N105+N132+N135+N138+N143+N153+N157+N169+N172+N178</f>
        <v>311966675.21999997</v>
      </c>
      <c r="O179" s="133">
        <f t="shared" si="37"/>
        <v>41855946.42</v>
      </c>
      <c r="P179" s="133">
        <f t="shared" si="37"/>
        <v>146138699.91007513</v>
      </c>
      <c r="Q179" s="133">
        <f t="shared" si="37"/>
        <v>20520052.01</v>
      </c>
      <c r="R179" s="133">
        <f t="shared" si="37"/>
        <v>8597039.169999998</v>
      </c>
      <c r="S179" s="133">
        <f t="shared" si="37"/>
        <v>94854937.70499998</v>
      </c>
      <c r="T179" s="133">
        <f t="shared" si="37"/>
        <v>0</v>
      </c>
      <c r="U179" s="134"/>
      <c r="V179" s="134"/>
      <c r="W179" s="134"/>
      <c r="X179" s="216"/>
      <c r="Y179" s="216"/>
      <c r="Z179" s="216"/>
      <c r="AA179" s="216"/>
    </row>
    <row r="180" spans="1:27" s="260" customFormat="1" ht="18.75">
      <c r="A180" s="348" t="s">
        <v>459</v>
      </c>
      <c r="B180" s="348"/>
      <c r="C180" s="348"/>
      <c r="D180" s="348"/>
      <c r="E180" s="348"/>
      <c r="F180" s="348"/>
      <c r="G180" s="348"/>
      <c r="H180" s="348"/>
      <c r="I180" s="348"/>
      <c r="J180" s="348"/>
      <c r="K180" s="348"/>
      <c r="L180" s="348"/>
      <c r="M180" s="348"/>
      <c r="N180" s="348"/>
      <c r="O180" s="348"/>
      <c r="P180" s="348"/>
      <c r="Q180" s="348"/>
      <c r="R180" s="348"/>
      <c r="S180" s="348"/>
      <c r="T180" s="348"/>
      <c r="U180" s="348"/>
      <c r="V180" s="348"/>
      <c r="W180" s="348"/>
      <c r="X180" s="281"/>
      <c r="Y180" s="281"/>
      <c r="Z180" s="281"/>
      <c r="AA180" s="281"/>
    </row>
    <row r="181" spans="1:27" ht="18.75" outlineLevel="1">
      <c r="A181" s="241"/>
      <c r="B181" s="349" t="s">
        <v>32</v>
      </c>
      <c r="C181" s="349"/>
      <c r="D181" s="349"/>
      <c r="E181" s="349"/>
      <c r="F181" s="349"/>
      <c r="G181" s="349"/>
      <c r="H181" s="349"/>
      <c r="I181" s="349"/>
      <c r="J181" s="349"/>
      <c r="K181" s="349"/>
      <c r="L181" s="349"/>
      <c r="M181" s="349"/>
      <c r="N181" s="349"/>
      <c r="O181" s="349"/>
      <c r="P181" s="349"/>
      <c r="Q181" s="349"/>
      <c r="R181" s="349"/>
      <c r="S181" s="349"/>
      <c r="T181" s="349"/>
      <c r="U181" s="349"/>
      <c r="V181" s="349"/>
      <c r="W181" s="349"/>
      <c r="X181" s="217"/>
      <c r="Y181" s="217"/>
      <c r="Z181" s="217"/>
      <c r="AA181" s="217"/>
    </row>
    <row r="182" spans="1:29" ht="18.75" outlineLevel="2">
      <c r="A182" s="55">
        <v>1</v>
      </c>
      <c r="B182" s="48">
        <v>1</v>
      </c>
      <c r="C182" s="258" t="s">
        <v>33</v>
      </c>
      <c r="D182" s="258" t="s">
        <v>34</v>
      </c>
      <c r="E182" s="48">
        <v>1972</v>
      </c>
      <c r="F182" s="48">
        <v>1972</v>
      </c>
      <c r="G182" s="80" t="s">
        <v>35</v>
      </c>
      <c r="H182" s="81">
        <v>2</v>
      </c>
      <c r="I182" s="81">
        <v>3</v>
      </c>
      <c r="J182" s="82">
        <v>577.7</v>
      </c>
      <c r="K182" s="82">
        <v>515.6</v>
      </c>
      <c r="L182" s="81">
        <v>0</v>
      </c>
      <c r="M182" s="137">
        <v>30</v>
      </c>
      <c r="N182" s="83">
        <f>'Приложение №2'!E182</f>
        <v>1512610.56</v>
      </c>
      <c r="O182" s="81">
        <v>0</v>
      </c>
      <c r="P182" s="83">
        <f>N182-R182-S182</f>
        <v>521075.36</v>
      </c>
      <c r="Q182" s="81">
        <v>0</v>
      </c>
      <c r="R182" s="83">
        <v>14849.28</v>
      </c>
      <c r="S182" s="83">
        <v>976685.92</v>
      </c>
      <c r="T182" s="81">
        <v>0</v>
      </c>
      <c r="U182" s="72">
        <f aca="true" t="shared" si="38" ref="U182:U241">ROUND(N182/(K182+L182),2)</f>
        <v>2933.69</v>
      </c>
      <c r="V182" s="83">
        <f>U182</f>
        <v>2933.69</v>
      </c>
      <c r="W182" s="84" t="s">
        <v>36</v>
      </c>
      <c r="X182" s="209"/>
      <c r="Y182" s="209"/>
      <c r="Z182" s="209"/>
      <c r="AA182" s="209"/>
      <c r="AB182" s="275"/>
      <c r="AC182" s="282"/>
    </row>
    <row r="183" spans="1:29" ht="18.75" outlineLevel="2">
      <c r="A183" s="48">
        <v>2</v>
      </c>
      <c r="B183" s="48">
        <v>2</v>
      </c>
      <c r="C183" s="258" t="s">
        <v>33</v>
      </c>
      <c r="D183" s="258" t="s">
        <v>37</v>
      </c>
      <c r="E183" s="48">
        <v>1975</v>
      </c>
      <c r="F183" s="48">
        <v>2013</v>
      </c>
      <c r="G183" s="80" t="s">
        <v>38</v>
      </c>
      <c r="H183" s="81">
        <v>3</v>
      </c>
      <c r="I183" s="81">
        <v>2</v>
      </c>
      <c r="J183" s="83">
        <v>1297.4</v>
      </c>
      <c r="K183" s="83">
        <v>1097.4</v>
      </c>
      <c r="L183" s="81">
        <v>0</v>
      </c>
      <c r="M183" s="137">
        <v>52</v>
      </c>
      <c r="N183" s="83">
        <f>'Приложение №2'!E183</f>
        <v>2872038.46</v>
      </c>
      <c r="O183" s="81">
        <v>0</v>
      </c>
      <c r="P183" s="83">
        <f>N183-R183-S183</f>
        <v>980703.3499999999</v>
      </c>
      <c r="Q183" s="81">
        <v>0</v>
      </c>
      <c r="R183" s="83">
        <v>36872.64</v>
      </c>
      <c r="S183" s="83">
        <v>1854462.47</v>
      </c>
      <c r="T183" s="81">
        <v>0</v>
      </c>
      <c r="U183" s="72">
        <f t="shared" si="38"/>
        <v>2617.13</v>
      </c>
      <c r="V183" s="83">
        <v>2617.13</v>
      </c>
      <c r="W183" s="84" t="s">
        <v>36</v>
      </c>
      <c r="X183" s="209"/>
      <c r="Y183" s="209"/>
      <c r="Z183" s="209"/>
      <c r="AA183" s="209"/>
      <c r="AB183" s="275"/>
      <c r="AC183" s="282"/>
    </row>
    <row r="184" spans="1:29" ht="18.75" outlineLevel="2">
      <c r="A184" s="48">
        <v>3</v>
      </c>
      <c r="B184" s="48">
        <v>3</v>
      </c>
      <c r="C184" s="258" t="s">
        <v>33</v>
      </c>
      <c r="D184" s="258" t="s">
        <v>39</v>
      </c>
      <c r="E184" s="48">
        <v>1949</v>
      </c>
      <c r="F184" s="48">
        <v>1949</v>
      </c>
      <c r="G184" s="80" t="s">
        <v>35</v>
      </c>
      <c r="H184" s="81">
        <v>2</v>
      </c>
      <c r="I184" s="81">
        <v>1</v>
      </c>
      <c r="J184" s="82">
        <v>374.8</v>
      </c>
      <c r="K184" s="82">
        <v>348</v>
      </c>
      <c r="L184" s="81">
        <v>0</v>
      </c>
      <c r="M184" s="137">
        <v>16</v>
      </c>
      <c r="N184" s="83">
        <f>'Приложение №2'!E184</f>
        <v>1232254.08</v>
      </c>
      <c r="O184" s="81">
        <v>0</v>
      </c>
      <c r="P184" s="83">
        <f>N184-R184-S184</f>
        <v>1232254.08</v>
      </c>
      <c r="Q184" s="81">
        <v>0</v>
      </c>
      <c r="R184" s="81">
        <v>0</v>
      </c>
      <c r="S184" s="81">
        <v>0</v>
      </c>
      <c r="T184" s="81">
        <v>0</v>
      </c>
      <c r="U184" s="72">
        <f t="shared" si="38"/>
        <v>3540.96</v>
      </c>
      <c r="V184" s="83">
        <v>3805.49</v>
      </c>
      <c r="W184" s="84" t="s">
        <v>36</v>
      </c>
      <c r="X184" s="209"/>
      <c r="Y184" s="209"/>
      <c r="Z184" s="209"/>
      <c r="AA184" s="209"/>
      <c r="AB184" s="275"/>
      <c r="AC184" s="282"/>
    </row>
    <row r="185" spans="1:29" ht="18.75" outlineLevel="2">
      <c r="A185" s="48">
        <v>4</v>
      </c>
      <c r="B185" s="48">
        <v>4</v>
      </c>
      <c r="C185" s="258" t="s">
        <v>33</v>
      </c>
      <c r="D185" s="258" t="s">
        <v>40</v>
      </c>
      <c r="E185" s="48">
        <v>1975</v>
      </c>
      <c r="F185" s="48">
        <v>2009</v>
      </c>
      <c r="G185" s="80" t="s">
        <v>35</v>
      </c>
      <c r="H185" s="81">
        <v>2</v>
      </c>
      <c r="I185" s="81">
        <v>1</v>
      </c>
      <c r="J185" s="82">
        <v>889</v>
      </c>
      <c r="K185" s="82">
        <v>714.1</v>
      </c>
      <c r="L185" s="81">
        <v>0</v>
      </c>
      <c r="M185" s="137">
        <v>40</v>
      </c>
      <c r="N185" s="83">
        <f>'Приложение №2'!E185</f>
        <v>5827984.34</v>
      </c>
      <c r="O185" s="81">
        <v>0</v>
      </c>
      <c r="P185" s="83">
        <f aca="true" t="shared" si="39" ref="P185:P241">N185-R185-S185</f>
        <v>3794469.3</v>
      </c>
      <c r="Q185" s="81">
        <v>0</v>
      </c>
      <c r="R185" s="83">
        <v>20566.07</v>
      </c>
      <c r="S185" s="83">
        <v>2012948.97</v>
      </c>
      <c r="T185" s="81">
        <v>0</v>
      </c>
      <c r="U185" s="72">
        <f t="shared" si="38"/>
        <v>8161.3</v>
      </c>
      <c r="V185" s="83">
        <v>8171.11</v>
      </c>
      <c r="W185" s="84" t="s">
        <v>36</v>
      </c>
      <c r="X185" s="209"/>
      <c r="Y185" s="209"/>
      <c r="Z185" s="209"/>
      <c r="AA185" s="209"/>
      <c r="AB185" s="275"/>
      <c r="AC185" s="282"/>
    </row>
    <row r="186" spans="1:29" ht="18.75" outlineLevel="2">
      <c r="A186" s="48">
        <v>5</v>
      </c>
      <c r="B186" s="48">
        <v>5</v>
      </c>
      <c r="C186" s="258" t="s">
        <v>33</v>
      </c>
      <c r="D186" s="258" t="s">
        <v>41</v>
      </c>
      <c r="E186" s="48">
        <v>1971</v>
      </c>
      <c r="F186" s="48">
        <v>1971</v>
      </c>
      <c r="G186" s="80" t="s">
        <v>35</v>
      </c>
      <c r="H186" s="81">
        <v>2</v>
      </c>
      <c r="I186" s="81">
        <v>1</v>
      </c>
      <c r="J186" s="82">
        <v>365.3</v>
      </c>
      <c r="K186" s="82">
        <v>339.8</v>
      </c>
      <c r="L186" s="81">
        <v>0</v>
      </c>
      <c r="M186" s="137">
        <v>16</v>
      </c>
      <c r="N186" s="83">
        <f>'Приложение №2'!E186</f>
        <v>1878794.98</v>
      </c>
      <c r="O186" s="81">
        <v>0</v>
      </c>
      <c r="P186" s="83">
        <f t="shared" si="39"/>
        <v>1400198.8599999999</v>
      </c>
      <c r="Q186" s="81">
        <v>0</v>
      </c>
      <c r="R186" s="83">
        <v>9786.24</v>
      </c>
      <c r="S186" s="83">
        <v>468809.88</v>
      </c>
      <c r="T186" s="81">
        <v>0</v>
      </c>
      <c r="U186" s="72">
        <f t="shared" si="38"/>
        <v>5529.12</v>
      </c>
      <c r="V186" s="83">
        <v>5942.2</v>
      </c>
      <c r="W186" s="84" t="s">
        <v>36</v>
      </c>
      <c r="X186" s="209"/>
      <c r="Y186" s="209"/>
      <c r="Z186" s="209"/>
      <c r="AA186" s="209"/>
      <c r="AB186" s="275"/>
      <c r="AC186" s="282"/>
    </row>
    <row r="187" spans="1:29" ht="18.75" outlineLevel="2">
      <c r="A187" s="48">
        <v>6</v>
      </c>
      <c r="B187" s="48">
        <v>6</v>
      </c>
      <c r="C187" s="258" t="s">
        <v>33</v>
      </c>
      <c r="D187" s="258" t="s">
        <v>42</v>
      </c>
      <c r="E187" s="48">
        <v>1977</v>
      </c>
      <c r="F187" s="48">
        <v>1977</v>
      </c>
      <c r="G187" s="80" t="s">
        <v>35</v>
      </c>
      <c r="H187" s="81">
        <v>2</v>
      </c>
      <c r="I187" s="81">
        <v>2</v>
      </c>
      <c r="J187" s="82">
        <v>310.4</v>
      </c>
      <c r="K187" s="82">
        <v>267.2</v>
      </c>
      <c r="L187" s="81">
        <v>0</v>
      </c>
      <c r="M187" s="137">
        <v>11</v>
      </c>
      <c r="N187" s="83">
        <f>'Приложение №2'!E187</f>
        <v>1178223.75</v>
      </c>
      <c r="O187" s="81">
        <v>0</v>
      </c>
      <c r="P187" s="83">
        <f t="shared" si="39"/>
        <v>409754.54999999993</v>
      </c>
      <c r="Q187" s="81">
        <v>0</v>
      </c>
      <c r="R187" s="83">
        <v>7695.36</v>
      </c>
      <c r="S187" s="83">
        <v>760773.84</v>
      </c>
      <c r="T187" s="81">
        <v>0</v>
      </c>
      <c r="U187" s="72">
        <f t="shared" si="38"/>
        <v>4409.52</v>
      </c>
      <c r="V187" s="83">
        <v>4409.52</v>
      </c>
      <c r="W187" s="84" t="s">
        <v>36</v>
      </c>
      <c r="X187" s="209"/>
      <c r="Y187" s="209"/>
      <c r="Z187" s="209"/>
      <c r="AA187" s="209"/>
      <c r="AB187" s="275"/>
      <c r="AC187" s="282"/>
    </row>
    <row r="188" spans="1:29" ht="18.75" outlineLevel="2">
      <c r="A188" s="48">
        <v>7</v>
      </c>
      <c r="B188" s="48">
        <v>7</v>
      </c>
      <c r="C188" s="258" t="s">
        <v>33</v>
      </c>
      <c r="D188" s="258" t="s">
        <v>43</v>
      </c>
      <c r="E188" s="48">
        <v>1973</v>
      </c>
      <c r="F188" s="48">
        <v>1973</v>
      </c>
      <c r="G188" s="80" t="s">
        <v>35</v>
      </c>
      <c r="H188" s="81">
        <v>2</v>
      </c>
      <c r="I188" s="81">
        <v>2</v>
      </c>
      <c r="J188" s="82">
        <v>552.7</v>
      </c>
      <c r="K188" s="82">
        <v>518.4</v>
      </c>
      <c r="L188" s="81">
        <v>0</v>
      </c>
      <c r="M188" s="137">
        <v>23</v>
      </c>
      <c r="N188" s="83">
        <f>'Приложение №2'!E188</f>
        <v>4920061.83</v>
      </c>
      <c r="O188" s="81">
        <v>0</v>
      </c>
      <c r="P188" s="83">
        <f t="shared" si="39"/>
        <v>3002076.1100000003</v>
      </c>
      <c r="Q188" s="81">
        <v>0</v>
      </c>
      <c r="R188" s="83">
        <v>14929.93</v>
      </c>
      <c r="S188" s="83">
        <v>1903055.79</v>
      </c>
      <c r="T188" s="81">
        <v>0</v>
      </c>
      <c r="U188" s="72">
        <f t="shared" si="38"/>
        <v>9490.86</v>
      </c>
      <c r="V188" s="83">
        <v>9490.86</v>
      </c>
      <c r="W188" s="84" t="s">
        <v>36</v>
      </c>
      <c r="X188" s="209"/>
      <c r="Y188" s="209"/>
      <c r="Z188" s="209"/>
      <c r="AA188" s="209"/>
      <c r="AB188" s="275"/>
      <c r="AC188" s="282"/>
    </row>
    <row r="189" spans="1:29" ht="18.75" outlineLevel="2">
      <c r="A189" s="48">
        <v>8</v>
      </c>
      <c r="B189" s="48">
        <v>8</v>
      </c>
      <c r="C189" s="258" t="s">
        <v>33</v>
      </c>
      <c r="D189" s="258" t="s">
        <v>44</v>
      </c>
      <c r="E189" s="48">
        <v>1979</v>
      </c>
      <c r="F189" s="48">
        <v>1979</v>
      </c>
      <c r="G189" s="80" t="s">
        <v>35</v>
      </c>
      <c r="H189" s="81">
        <v>2</v>
      </c>
      <c r="I189" s="81">
        <v>2</v>
      </c>
      <c r="J189" s="83">
        <v>1327.3</v>
      </c>
      <c r="K189" s="83">
        <v>1098.2</v>
      </c>
      <c r="L189" s="81">
        <v>0</v>
      </c>
      <c r="M189" s="137">
        <v>100</v>
      </c>
      <c r="N189" s="83">
        <f>'Приложение №2'!E189</f>
        <v>12192809.439999998</v>
      </c>
      <c r="O189" s="81">
        <v>0</v>
      </c>
      <c r="P189" s="83">
        <f t="shared" si="39"/>
        <v>6986822.249999997</v>
      </c>
      <c r="Q189" s="81">
        <v>0</v>
      </c>
      <c r="R189" s="83">
        <v>31628.15</v>
      </c>
      <c r="S189" s="83">
        <v>5174359.04</v>
      </c>
      <c r="T189" s="81">
        <v>0</v>
      </c>
      <c r="U189" s="72">
        <f t="shared" si="38"/>
        <v>11102.54</v>
      </c>
      <c r="V189" s="83">
        <v>11102.54</v>
      </c>
      <c r="W189" s="84" t="s">
        <v>36</v>
      </c>
      <c r="X189" s="209"/>
      <c r="Y189" s="209"/>
      <c r="Z189" s="209"/>
      <c r="AA189" s="209"/>
      <c r="AB189" s="275"/>
      <c r="AC189" s="282"/>
    </row>
    <row r="190" spans="1:29" ht="18.75" outlineLevel="2">
      <c r="A190" s="48">
        <v>9</v>
      </c>
      <c r="B190" s="48">
        <v>9</v>
      </c>
      <c r="C190" s="258" t="s">
        <v>33</v>
      </c>
      <c r="D190" s="258" t="s">
        <v>45</v>
      </c>
      <c r="E190" s="48">
        <v>1979</v>
      </c>
      <c r="F190" s="48">
        <v>1979</v>
      </c>
      <c r="G190" s="80" t="s">
        <v>35</v>
      </c>
      <c r="H190" s="81">
        <v>2</v>
      </c>
      <c r="I190" s="81">
        <v>2</v>
      </c>
      <c r="J190" s="83">
        <v>1165.2</v>
      </c>
      <c r="K190" s="83">
        <v>1001</v>
      </c>
      <c r="L190" s="81">
        <v>0</v>
      </c>
      <c r="M190" s="137">
        <v>60</v>
      </c>
      <c r="N190" s="83">
        <f>'Приложение №2'!E190</f>
        <v>11683181.51</v>
      </c>
      <c r="O190" s="81">
        <v>0</v>
      </c>
      <c r="P190" s="83">
        <f t="shared" si="39"/>
        <v>6570219.499999999</v>
      </c>
      <c r="Q190" s="81">
        <v>0</v>
      </c>
      <c r="R190" s="83">
        <v>28828.8</v>
      </c>
      <c r="S190" s="83">
        <v>5084133.21</v>
      </c>
      <c r="T190" s="81">
        <v>0</v>
      </c>
      <c r="U190" s="72">
        <f t="shared" si="38"/>
        <v>11671.51</v>
      </c>
      <c r="V190" s="83">
        <v>11671.51</v>
      </c>
      <c r="W190" s="84" t="s">
        <v>36</v>
      </c>
      <c r="X190" s="209"/>
      <c r="Y190" s="209"/>
      <c r="Z190" s="209"/>
      <c r="AA190" s="209"/>
      <c r="AB190" s="275"/>
      <c r="AC190" s="282"/>
    </row>
    <row r="191" spans="1:29" ht="18.75" outlineLevel="2">
      <c r="A191" s="48">
        <v>10</v>
      </c>
      <c r="B191" s="48">
        <v>10</v>
      </c>
      <c r="C191" s="258" t="s">
        <v>33</v>
      </c>
      <c r="D191" s="258" t="s">
        <v>46</v>
      </c>
      <c r="E191" s="48">
        <v>1978</v>
      </c>
      <c r="F191" s="48">
        <v>1978</v>
      </c>
      <c r="G191" s="80" t="s">
        <v>35</v>
      </c>
      <c r="H191" s="81">
        <v>2</v>
      </c>
      <c r="I191" s="81">
        <v>2</v>
      </c>
      <c r="J191" s="83">
        <v>1159.29</v>
      </c>
      <c r="K191" s="82">
        <v>999.1</v>
      </c>
      <c r="L191" s="81">
        <v>0</v>
      </c>
      <c r="M191" s="137">
        <v>40</v>
      </c>
      <c r="N191" s="83">
        <f>'Приложение №2'!E191</f>
        <v>11661005.65</v>
      </c>
      <c r="O191" s="81">
        <v>0</v>
      </c>
      <c r="P191" s="83">
        <f t="shared" si="39"/>
        <v>6557748.550000001</v>
      </c>
      <c r="Q191" s="81">
        <v>0</v>
      </c>
      <c r="R191" s="83">
        <v>28774.09</v>
      </c>
      <c r="S191" s="83">
        <v>5074483.01</v>
      </c>
      <c r="T191" s="81">
        <v>0</v>
      </c>
      <c r="U191" s="72">
        <f t="shared" si="38"/>
        <v>11671.51</v>
      </c>
      <c r="V191" s="83">
        <v>11671.51</v>
      </c>
      <c r="W191" s="84" t="s">
        <v>36</v>
      </c>
      <c r="X191" s="209"/>
      <c r="Y191" s="209"/>
      <c r="Z191" s="209"/>
      <c r="AA191" s="209"/>
      <c r="AB191" s="275"/>
      <c r="AC191" s="282"/>
    </row>
    <row r="192" spans="1:29" ht="18.75" outlineLevel="2">
      <c r="A192" s="48">
        <v>11</v>
      </c>
      <c r="B192" s="48">
        <v>11</v>
      </c>
      <c r="C192" s="258" t="s">
        <v>33</v>
      </c>
      <c r="D192" s="258" t="s">
        <v>47</v>
      </c>
      <c r="E192" s="48">
        <v>1965</v>
      </c>
      <c r="F192" s="48">
        <v>2009</v>
      </c>
      <c r="G192" s="80" t="s">
        <v>35</v>
      </c>
      <c r="H192" s="81">
        <v>2</v>
      </c>
      <c r="I192" s="81">
        <v>2</v>
      </c>
      <c r="J192" s="82">
        <v>381.4</v>
      </c>
      <c r="K192" s="82">
        <v>338.4</v>
      </c>
      <c r="L192" s="81">
        <v>0</v>
      </c>
      <c r="M192" s="137">
        <v>26</v>
      </c>
      <c r="N192" s="83">
        <f>'Приложение №2'!E192</f>
        <v>3743502.630000001</v>
      </c>
      <c r="O192" s="81">
        <v>0</v>
      </c>
      <c r="P192" s="83">
        <f t="shared" si="39"/>
        <v>2148106.1200000006</v>
      </c>
      <c r="Q192" s="81">
        <v>0</v>
      </c>
      <c r="R192" s="83">
        <v>9745.91</v>
      </c>
      <c r="S192" s="83">
        <v>1585650.6</v>
      </c>
      <c r="T192" s="81">
        <v>0</v>
      </c>
      <c r="U192" s="72">
        <f t="shared" si="38"/>
        <v>11062.36</v>
      </c>
      <c r="V192" s="83">
        <v>11062.36</v>
      </c>
      <c r="W192" s="84" t="s">
        <v>36</v>
      </c>
      <c r="X192" s="209"/>
      <c r="Y192" s="209"/>
      <c r="Z192" s="209"/>
      <c r="AA192" s="209"/>
      <c r="AB192" s="275"/>
      <c r="AC192" s="282"/>
    </row>
    <row r="193" spans="1:29" ht="18.75" outlineLevel="2">
      <c r="A193" s="48">
        <v>12</v>
      </c>
      <c r="B193" s="48">
        <v>12</v>
      </c>
      <c r="C193" s="258" t="s">
        <v>33</v>
      </c>
      <c r="D193" s="258" t="s">
        <v>48</v>
      </c>
      <c r="E193" s="48">
        <v>1966</v>
      </c>
      <c r="F193" s="48">
        <v>1966</v>
      </c>
      <c r="G193" s="80" t="s">
        <v>35</v>
      </c>
      <c r="H193" s="81">
        <v>2</v>
      </c>
      <c r="I193" s="81">
        <v>1</v>
      </c>
      <c r="J193" s="82">
        <v>777.3</v>
      </c>
      <c r="K193" s="82">
        <v>622.4</v>
      </c>
      <c r="L193" s="81">
        <v>0</v>
      </c>
      <c r="M193" s="137">
        <v>71</v>
      </c>
      <c r="N193" s="83">
        <f>'Приложение №2'!E193</f>
        <v>5768023.54</v>
      </c>
      <c r="O193" s="81">
        <v>0</v>
      </c>
      <c r="P193" s="83">
        <f t="shared" si="39"/>
        <v>3502294.05</v>
      </c>
      <c r="Q193" s="81">
        <v>0</v>
      </c>
      <c r="R193" s="83">
        <v>17925.12</v>
      </c>
      <c r="S193" s="83">
        <v>2247804.37</v>
      </c>
      <c r="T193" s="81">
        <v>0</v>
      </c>
      <c r="U193" s="72">
        <f t="shared" si="38"/>
        <v>9267.39</v>
      </c>
      <c r="V193" s="83">
        <v>9398.7</v>
      </c>
      <c r="W193" s="84" t="s">
        <v>36</v>
      </c>
      <c r="X193" s="209"/>
      <c r="Y193" s="209"/>
      <c r="Z193" s="209"/>
      <c r="AA193" s="209"/>
      <c r="AB193" s="275"/>
      <c r="AC193" s="282"/>
    </row>
    <row r="194" spans="1:29" ht="18.75" outlineLevel="2">
      <c r="A194" s="48">
        <v>13</v>
      </c>
      <c r="B194" s="48">
        <v>13</v>
      </c>
      <c r="C194" s="258" t="s">
        <v>33</v>
      </c>
      <c r="D194" s="258" t="s">
        <v>49</v>
      </c>
      <c r="E194" s="48">
        <v>1969</v>
      </c>
      <c r="F194" s="48">
        <v>1969</v>
      </c>
      <c r="G194" s="80" t="s">
        <v>35</v>
      </c>
      <c r="H194" s="81">
        <v>2</v>
      </c>
      <c r="I194" s="81">
        <v>2</v>
      </c>
      <c r="J194" s="82">
        <v>600.46</v>
      </c>
      <c r="K194" s="82">
        <v>555.56</v>
      </c>
      <c r="L194" s="81">
        <v>0</v>
      </c>
      <c r="M194" s="137">
        <v>30</v>
      </c>
      <c r="N194" s="83">
        <f>'Приложение №2'!E194</f>
        <v>5001628.9</v>
      </c>
      <c r="O194" s="81">
        <v>0</v>
      </c>
      <c r="P194" s="83">
        <f t="shared" si="39"/>
        <v>2979217.8200000003</v>
      </c>
      <c r="Q194" s="81">
        <v>0</v>
      </c>
      <c r="R194" s="83">
        <v>16000.13</v>
      </c>
      <c r="S194" s="83">
        <v>2006410.95</v>
      </c>
      <c r="T194" s="81">
        <v>0</v>
      </c>
      <c r="U194" s="72">
        <f t="shared" si="38"/>
        <v>9002.86</v>
      </c>
      <c r="V194" s="83">
        <v>9398.7</v>
      </c>
      <c r="W194" s="84" t="s">
        <v>36</v>
      </c>
      <c r="X194" s="209"/>
      <c r="Y194" s="209"/>
      <c r="Z194" s="209"/>
      <c r="AA194" s="209"/>
      <c r="AB194" s="275"/>
      <c r="AC194" s="282"/>
    </row>
    <row r="195" spans="1:29" ht="18.75" outlineLevel="2">
      <c r="A195" s="48">
        <v>14</v>
      </c>
      <c r="B195" s="48">
        <v>14</v>
      </c>
      <c r="C195" s="258" t="s">
        <v>33</v>
      </c>
      <c r="D195" s="258" t="s">
        <v>50</v>
      </c>
      <c r="E195" s="48">
        <v>1969</v>
      </c>
      <c r="F195" s="48">
        <v>1969</v>
      </c>
      <c r="G195" s="80" t="s">
        <v>35</v>
      </c>
      <c r="H195" s="81">
        <v>2</v>
      </c>
      <c r="I195" s="81">
        <v>1</v>
      </c>
      <c r="J195" s="82">
        <v>854.4</v>
      </c>
      <c r="K195" s="82">
        <v>638.4</v>
      </c>
      <c r="L195" s="81">
        <v>0</v>
      </c>
      <c r="M195" s="137">
        <v>57</v>
      </c>
      <c r="N195" s="83">
        <f>'Приложение №2'!E195</f>
        <v>3491409.6100000003</v>
      </c>
      <c r="O195" s="81">
        <v>0</v>
      </c>
      <c r="P195" s="83">
        <f t="shared" si="39"/>
        <v>1157983.1500000004</v>
      </c>
      <c r="Q195" s="81">
        <v>0</v>
      </c>
      <c r="R195" s="83">
        <v>18385.92</v>
      </c>
      <c r="S195" s="83">
        <v>2315040.54</v>
      </c>
      <c r="T195" s="81">
        <v>0</v>
      </c>
      <c r="U195" s="72">
        <f t="shared" si="38"/>
        <v>5469</v>
      </c>
      <c r="V195" s="83">
        <v>5616.14</v>
      </c>
      <c r="W195" s="84" t="s">
        <v>36</v>
      </c>
      <c r="X195" s="209"/>
      <c r="Y195" s="209"/>
      <c r="Z195" s="209"/>
      <c r="AA195" s="209"/>
      <c r="AB195" s="275"/>
      <c r="AC195" s="282"/>
    </row>
    <row r="196" spans="1:29" ht="18.75" outlineLevel="2">
      <c r="A196" s="48">
        <v>15</v>
      </c>
      <c r="B196" s="48">
        <v>15</v>
      </c>
      <c r="C196" s="258" t="s">
        <v>33</v>
      </c>
      <c r="D196" s="258" t="s">
        <v>51</v>
      </c>
      <c r="E196" s="48">
        <v>1973</v>
      </c>
      <c r="F196" s="48">
        <v>1973</v>
      </c>
      <c r="G196" s="80" t="s">
        <v>35</v>
      </c>
      <c r="H196" s="81">
        <v>2</v>
      </c>
      <c r="I196" s="81">
        <v>2</v>
      </c>
      <c r="J196" s="82">
        <v>559</v>
      </c>
      <c r="K196" s="82">
        <v>518.2</v>
      </c>
      <c r="L196" s="81">
        <v>0</v>
      </c>
      <c r="M196" s="137">
        <v>26</v>
      </c>
      <c r="N196" s="83">
        <f>'Приложение №2'!E196</f>
        <v>1813394.26</v>
      </c>
      <c r="O196" s="81">
        <v>0</v>
      </c>
      <c r="P196" s="83">
        <f t="shared" si="39"/>
        <v>627569.48</v>
      </c>
      <c r="Q196" s="81">
        <v>0</v>
      </c>
      <c r="R196" s="83">
        <v>14924.16</v>
      </c>
      <c r="S196" s="83">
        <v>1170900.62</v>
      </c>
      <c r="T196" s="81">
        <v>0</v>
      </c>
      <c r="U196" s="72">
        <f t="shared" si="38"/>
        <v>3499.41</v>
      </c>
      <c r="V196" s="83">
        <v>3499.41</v>
      </c>
      <c r="W196" s="84" t="s">
        <v>36</v>
      </c>
      <c r="X196" s="209"/>
      <c r="Y196" s="209"/>
      <c r="Z196" s="209"/>
      <c r="AA196" s="209"/>
      <c r="AB196" s="275"/>
      <c r="AC196" s="282"/>
    </row>
    <row r="197" spans="1:29" ht="18.75" outlineLevel="2">
      <c r="A197" s="48">
        <v>16</v>
      </c>
      <c r="B197" s="48">
        <v>16</v>
      </c>
      <c r="C197" s="258" t="s">
        <v>33</v>
      </c>
      <c r="D197" s="258" t="s">
        <v>52</v>
      </c>
      <c r="E197" s="48">
        <v>1974</v>
      </c>
      <c r="F197" s="48">
        <v>1974</v>
      </c>
      <c r="G197" s="80" t="s">
        <v>35</v>
      </c>
      <c r="H197" s="81">
        <v>2</v>
      </c>
      <c r="I197" s="81">
        <v>2</v>
      </c>
      <c r="J197" s="82">
        <v>550.1</v>
      </c>
      <c r="K197" s="82">
        <v>506.9</v>
      </c>
      <c r="L197" s="81">
        <v>0</v>
      </c>
      <c r="M197" s="137">
        <v>34</v>
      </c>
      <c r="N197" s="83">
        <f>'Приложение №2'!E197</f>
        <v>125706.13</v>
      </c>
      <c r="O197" s="81">
        <v>0</v>
      </c>
      <c r="P197" s="83">
        <f t="shared" si="39"/>
        <v>29939.520000000004</v>
      </c>
      <c r="Q197" s="81">
        <v>0</v>
      </c>
      <c r="R197" s="83">
        <v>14598.72</v>
      </c>
      <c r="S197" s="83">
        <v>81167.89</v>
      </c>
      <c r="T197" s="81">
        <v>0</v>
      </c>
      <c r="U197" s="72">
        <f t="shared" si="38"/>
        <v>247.99</v>
      </c>
      <c r="V197" s="82">
        <v>247.99</v>
      </c>
      <c r="W197" s="84" t="s">
        <v>36</v>
      </c>
      <c r="X197" s="209"/>
      <c r="Y197" s="209"/>
      <c r="Z197" s="209"/>
      <c r="AA197" s="209"/>
      <c r="AB197" s="275"/>
      <c r="AC197" s="282"/>
    </row>
    <row r="198" spans="1:29" ht="18.75" outlineLevel="2">
      <c r="A198" s="48">
        <v>17</v>
      </c>
      <c r="B198" s="48">
        <v>17</v>
      </c>
      <c r="C198" s="258" t="s">
        <v>33</v>
      </c>
      <c r="D198" s="258" t="s">
        <v>53</v>
      </c>
      <c r="E198" s="48">
        <v>1974</v>
      </c>
      <c r="F198" s="48">
        <v>1974</v>
      </c>
      <c r="G198" s="80" t="s">
        <v>35</v>
      </c>
      <c r="H198" s="81">
        <v>2</v>
      </c>
      <c r="I198" s="81">
        <v>2</v>
      </c>
      <c r="J198" s="82">
        <v>545</v>
      </c>
      <c r="K198" s="82">
        <v>503.2</v>
      </c>
      <c r="L198" s="81">
        <v>0</v>
      </c>
      <c r="M198" s="137">
        <v>27</v>
      </c>
      <c r="N198" s="83">
        <f>'Приложение №2'!E198</f>
        <v>1760903.11</v>
      </c>
      <c r="O198" s="81">
        <v>0</v>
      </c>
      <c r="P198" s="83">
        <f t="shared" si="39"/>
        <v>609403.6400000001</v>
      </c>
      <c r="Q198" s="81">
        <v>0</v>
      </c>
      <c r="R198" s="83">
        <v>14492.16</v>
      </c>
      <c r="S198" s="83">
        <v>1137007.31</v>
      </c>
      <c r="T198" s="81">
        <v>0</v>
      </c>
      <c r="U198" s="72">
        <f t="shared" si="38"/>
        <v>3499.41</v>
      </c>
      <c r="V198" s="83">
        <v>3499.41</v>
      </c>
      <c r="W198" s="84" t="s">
        <v>36</v>
      </c>
      <c r="X198" s="209"/>
      <c r="Y198" s="209"/>
      <c r="Z198" s="209"/>
      <c r="AA198" s="209"/>
      <c r="AB198" s="275"/>
      <c r="AC198" s="282"/>
    </row>
    <row r="199" spans="1:29" ht="18.75" outlineLevel="2">
      <c r="A199" s="48">
        <v>18</v>
      </c>
      <c r="B199" s="48">
        <v>18</v>
      </c>
      <c r="C199" s="258" t="s">
        <v>33</v>
      </c>
      <c r="D199" s="258" t="s">
        <v>54</v>
      </c>
      <c r="E199" s="48">
        <v>1974</v>
      </c>
      <c r="F199" s="48">
        <v>1974</v>
      </c>
      <c r="G199" s="80" t="s">
        <v>35</v>
      </c>
      <c r="H199" s="81">
        <v>2</v>
      </c>
      <c r="I199" s="81">
        <v>2</v>
      </c>
      <c r="J199" s="82">
        <v>553</v>
      </c>
      <c r="K199" s="82">
        <v>501.8</v>
      </c>
      <c r="L199" s="81">
        <v>0</v>
      </c>
      <c r="M199" s="137">
        <v>26</v>
      </c>
      <c r="N199" s="83">
        <f>'Приложение №2'!E199</f>
        <v>2563545.66</v>
      </c>
      <c r="O199" s="81">
        <v>0</v>
      </c>
      <c r="P199" s="83">
        <f t="shared" si="39"/>
        <v>2041130.3400000003</v>
      </c>
      <c r="Q199" s="81">
        <v>0</v>
      </c>
      <c r="R199" s="83">
        <v>14451.84</v>
      </c>
      <c r="S199" s="83">
        <v>507963.48</v>
      </c>
      <c r="T199" s="81">
        <v>0</v>
      </c>
      <c r="U199" s="72">
        <f t="shared" si="38"/>
        <v>5108.7</v>
      </c>
      <c r="V199" s="83">
        <v>5373.23</v>
      </c>
      <c r="W199" s="84" t="s">
        <v>36</v>
      </c>
      <c r="X199" s="209"/>
      <c r="Y199" s="209"/>
      <c r="Z199" s="209"/>
      <c r="AA199" s="209"/>
      <c r="AB199" s="275"/>
      <c r="AC199" s="282"/>
    </row>
    <row r="200" spans="1:29" ht="18.75" outlineLevel="2">
      <c r="A200" s="48">
        <v>19</v>
      </c>
      <c r="B200" s="48">
        <v>19</v>
      </c>
      <c r="C200" s="258" t="s">
        <v>33</v>
      </c>
      <c r="D200" s="258" t="s">
        <v>55</v>
      </c>
      <c r="E200" s="48">
        <v>1977</v>
      </c>
      <c r="F200" s="48">
        <v>1977</v>
      </c>
      <c r="G200" s="80" t="s">
        <v>35</v>
      </c>
      <c r="H200" s="81">
        <v>2</v>
      </c>
      <c r="I200" s="81">
        <v>2</v>
      </c>
      <c r="J200" s="82">
        <v>536.3</v>
      </c>
      <c r="K200" s="82">
        <v>497.9</v>
      </c>
      <c r="L200" s="81">
        <v>0</v>
      </c>
      <c r="M200" s="137">
        <v>27</v>
      </c>
      <c r="N200" s="83">
        <f>'Приложение №2'!E200</f>
        <v>1618882.02</v>
      </c>
      <c r="O200" s="81">
        <v>0</v>
      </c>
      <c r="P200" s="83">
        <f t="shared" si="39"/>
        <v>559237.58</v>
      </c>
      <c r="Q200" s="81">
        <v>0</v>
      </c>
      <c r="R200" s="83">
        <v>14339.52</v>
      </c>
      <c r="S200" s="83">
        <v>1045304.92</v>
      </c>
      <c r="T200" s="81">
        <v>0</v>
      </c>
      <c r="U200" s="72">
        <f t="shared" si="38"/>
        <v>3251.42</v>
      </c>
      <c r="V200" s="83">
        <v>3251.42</v>
      </c>
      <c r="W200" s="84" t="s">
        <v>36</v>
      </c>
      <c r="X200" s="209"/>
      <c r="Y200" s="209"/>
      <c r="Z200" s="209"/>
      <c r="AA200" s="209"/>
      <c r="AB200" s="275"/>
      <c r="AC200" s="282"/>
    </row>
    <row r="201" spans="1:29" ht="18.75" outlineLevel="2">
      <c r="A201" s="48">
        <v>20</v>
      </c>
      <c r="B201" s="48">
        <v>20</v>
      </c>
      <c r="C201" s="258" t="s">
        <v>33</v>
      </c>
      <c r="D201" s="258" t="s">
        <v>56</v>
      </c>
      <c r="E201" s="48">
        <v>1975</v>
      </c>
      <c r="F201" s="48">
        <v>1975</v>
      </c>
      <c r="G201" s="80" t="s">
        <v>35</v>
      </c>
      <c r="H201" s="81">
        <v>2</v>
      </c>
      <c r="I201" s="81">
        <v>2</v>
      </c>
      <c r="J201" s="82">
        <v>544.7</v>
      </c>
      <c r="K201" s="82">
        <v>505.7</v>
      </c>
      <c r="L201" s="81">
        <v>0</v>
      </c>
      <c r="M201" s="137">
        <v>26</v>
      </c>
      <c r="N201" s="83">
        <f>'Приложение №2'!E201</f>
        <v>4361485.5</v>
      </c>
      <c r="O201" s="81">
        <v>0</v>
      </c>
      <c r="P201" s="83">
        <f t="shared" si="39"/>
        <v>2773329.5</v>
      </c>
      <c r="Q201" s="81">
        <v>0</v>
      </c>
      <c r="R201" s="83">
        <v>14564.16</v>
      </c>
      <c r="S201" s="83">
        <v>1573591.84</v>
      </c>
      <c r="T201" s="81">
        <v>0</v>
      </c>
      <c r="U201" s="72">
        <f t="shared" si="38"/>
        <v>8624.65</v>
      </c>
      <c r="V201" s="83">
        <v>8624.65</v>
      </c>
      <c r="W201" s="84" t="s">
        <v>36</v>
      </c>
      <c r="X201" s="209"/>
      <c r="Y201" s="209"/>
      <c r="Z201" s="209"/>
      <c r="AA201" s="209"/>
      <c r="AB201" s="275"/>
      <c r="AC201" s="282"/>
    </row>
    <row r="202" spans="1:29" ht="18.75" outlineLevel="2">
      <c r="A202" s="48">
        <v>21</v>
      </c>
      <c r="B202" s="48">
        <v>21</v>
      </c>
      <c r="C202" s="258" t="s">
        <v>33</v>
      </c>
      <c r="D202" s="258" t="s">
        <v>57</v>
      </c>
      <c r="E202" s="48">
        <v>1976</v>
      </c>
      <c r="F202" s="48">
        <v>1976</v>
      </c>
      <c r="G202" s="80" t="s">
        <v>35</v>
      </c>
      <c r="H202" s="81">
        <v>2</v>
      </c>
      <c r="I202" s="81">
        <v>2</v>
      </c>
      <c r="J202" s="82">
        <v>525.2</v>
      </c>
      <c r="K202" s="82">
        <v>485.6</v>
      </c>
      <c r="L202" s="81">
        <v>0</v>
      </c>
      <c r="M202" s="137">
        <v>22</v>
      </c>
      <c r="N202" s="83">
        <f>'Приложение №2'!E202</f>
        <v>4188130.03</v>
      </c>
      <c r="O202" s="81">
        <v>0</v>
      </c>
      <c r="P202" s="83">
        <f t="shared" si="39"/>
        <v>2663098.29</v>
      </c>
      <c r="Q202" s="81">
        <v>0</v>
      </c>
      <c r="R202" s="83">
        <v>13985.28</v>
      </c>
      <c r="S202" s="83">
        <v>1511046.46</v>
      </c>
      <c r="T202" s="81">
        <v>0</v>
      </c>
      <c r="U202" s="72">
        <f t="shared" si="38"/>
        <v>8624.65</v>
      </c>
      <c r="V202" s="83">
        <v>8624.65</v>
      </c>
      <c r="W202" s="84" t="s">
        <v>36</v>
      </c>
      <c r="X202" s="209"/>
      <c r="Y202" s="209"/>
      <c r="Z202" s="209"/>
      <c r="AA202" s="209"/>
      <c r="AB202" s="275"/>
      <c r="AC202" s="282"/>
    </row>
    <row r="203" spans="1:29" ht="18.75" outlineLevel="2">
      <c r="A203" s="48">
        <v>22</v>
      </c>
      <c r="B203" s="48">
        <v>22</v>
      </c>
      <c r="C203" s="258" t="s">
        <v>33</v>
      </c>
      <c r="D203" s="258" t="s">
        <v>58</v>
      </c>
      <c r="E203" s="48">
        <v>1975</v>
      </c>
      <c r="F203" s="48">
        <v>1975</v>
      </c>
      <c r="G203" s="80" t="s">
        <v>35</v>
      </c>
      <c r="H203" s="81">
        <v>2</v>
      </c>
      <c r="I203" s="81">
        <v>2</v>
      </c>
      <c r="J203" s="82">
        <v>553.7</v>
      </c>
      <c r="K203" s="82">
        <v>514.5</v>
      </c>
      <c r="L203" s="81">
        <v>0</v>
      </c>
      <c r="M203" s="137">
        <v>24</v>
      </c>
      <c r="N203" s="83">
        <f>'Приложение №2'!E203</f>
        <v>4437382.44</v>
      </c>
      <c r="O203" s="81">
        <v>0</v>
      </c>
      <c r="P203" s="83">
        <f t="shared" si="39"/>
        <v>2821589.940000001</v>
      </c>
      <c r="Q203" s="81">
        <v>0</v>
      </c>
      <c r="R203" s="83">
        <v>14817.6</v>
      </c>
      <c r="S203" s="83">
        <v>1600974.9</v>
      </c>
      <c r="T203" s="81">
        <v>0</v>
      </c>
      <c r="U203" s="72">
        <f t="shared" si="38"/>
        <v>8624.65</v>
      </c>
      <c r="V203" s="83">
        <v>8624.65</v>
      </c>
      <c r="W203" s="84" t="s">
        <v>36</v>
      </c>
      <c r="X203" s="209"/>
      <c r="Y203" s="209"/>
      <c r="Z203" s="209"/>
      <c r="AA203" s="209"/>
      <c r="AB203" s="275"/>
      <c r="AC203" s="282"/>
    </row>
    <row r="204" spans="1:29" ht="18.75" outlineLevel="2">
      <c r="A204" s="48">
        <v>23</v>
      </c>
      <c r="B204" s="48">
        <v>23</v>
      </c>
      <c r="C204" s="258" t="s">
        <v>33</v>
      </c>
      <c r="D204" s="258" t="s">
        <v>59</v>
      </c>
      <c r="E204" s="48">
        <v>1975</v>
      </c>
      <c r="F204" s="48">
        <v>1975</v>
      </c>
      <c r="G204" s="80" t="s">
        <v>35</v>
      </c>
      <c r="H204" s="81">
        <v>2</v>
      </c>
      <c r="I204" s="81">
        <v>2</v>
      </c>
      <c r="J204" s="82">
        <v>717.5</v>
      </c>
      <c r="K204" s="82">
        <v>506.8</v>
      </c>
      <c r="L204" s="81">
        <v>0</v>
      </c>
      <c r="M204" s="137">
        <v>21</v>
      </c>
      <c r="N204" s="83">
        <f>'Приложение №2'!E204</f>
        <v>4370972.62</v>
      </c>
      <c r="O204" s="81">
        <v>0</v>
      </c>
      <c r="P204" s="83">
        <f t="shared" si="39"/>
        <v>2779362.0500000003</v>
      </c>
      <c r="Q204" s="81">
        <v>0</v>
      </c>
      <c r="R204" s="83">
        <v>14595.84</v>
      </c>
      <c r="S204" s="83">
        <v>1577014.73</v>
      </c>
      <c r="T204" s="81">
        <v>0</v>
      </c>
      <c r="U204" s="72">
        <f t="shared" si="38"/>
        <v>8624.65</v>
      </c>
      <c r="V204" s="83">
        <v>8624.65</v>
      </c>
      <c r="W204" s="84" t="s">
        <v>36</v>
      </c>
      <c r="X204" s="209"/>
      <c r="Y204" s="209"/>
      <c r="Z204" s="209"/>
      <c r="AA204" s="209"/>
      <c r="AB204" s="275"/>
      <c r="AC204" s="282"/>
    </row>
    <row r="205" spans="1:29" ht="18.75" outlineLevel="2">
      <c r="A205" s="48">
        <v>24</v>
      </c>
      <c r="B205" s="48">
        <v>24</v>
      </c>
      <c r="C205" s="258" t="s">
        <v>33</v>
      </c>
      <c r="D205" s="258" t="s">
        <v>60</v>
      </c>
      <c r="E205" s="48">
        <v>1975</v>
      </c>
      <c r="F205" s="48">
        <v>1975</v>
      </c>
      <c r="G205" s="80" t="s">
        <v>35</v>
      </c>
      <c r="H205" s="81">
        <v>2</v>
      </c>
      <c r="I205" s="81">
        <v>2</v>
      </c>
      <c r="J205" s="82">
        <v>581.3</v>
      </c>
      <c r="K205" s="82">
        <v>540.7</v>
      </c>
      <c r="L205" s="81">
        <v>0</v>
      </c>
      <c r="M205" s="137">
        <v>14</v>
      </c>
      <c r="N205" s="83">
        <f>'Приложение №2'!E205</f>
        <v>4663348.25</v>
      </c>
      <c r="O205" s="81">
        <v>0</v>
      </c>
      <c r="P205" s="83">
        <f t="shared" si="39"/>
        <v>2965274.38</v>
      </c>
      <c r="Q205" s="81">
        <v>0</v>
      </c>
      <c r="R205" s="83">
        <v>15572.16</v>
      </c>
      <c r="S205" s="83">
        <v>1682501.71</v>
      </c>
      <c r="T205" s="81">
        <v>0</v>
      </c>
      <c r="U205" s="72">
        <f t="shared" si="38"/>
        <v>8624.65</v>
      </c>
      <c r="V205" s="83">
        <v>8624.65</v>
      </c>
      <c r="W205" s="84" t="s">
        <v>36</v>
      </c>
      <c r="X205" s="209"/>
      <c r="Y205" s="209"/>
      <c r="Z205" s="209"/>
      <c r="AA205" s="209"/>
      <c r="AB205" s="275"/>
      <c r="AC205" s="282"/>
    </row>
    <row r="206" spans="1:29" ht="18.75" outlineLevel="2">
      <c r="A206" s="48">
        <v>25</v>
      </c>
      <c r="B206" s="48">
        <v>25</v>
      </c>
      <c r="C206" s="258" t="s">
        <v>33</v>
      </c>
      <c r="D206" s="258" t="s">
        <v>61</v>
      </c>
      <c r="E206" s="48">
        <v>1977</v>
      </c>
      <c r="F206" s="48">
        <v>1977</v>
      </c>
      <c r="G206" s="80" t="s">
        <v>35</v>
      </c>
      <c r="H206" s="81">
        <v>2</v>
      </c>
      <c r="I206" s="81">
        <v>2</v>
      </c>
      <c r="J206" s="82">
        <v>544</v>
      </c>
      <c r="K206" s="82">
        <v>504</v>
      </c>
      <c r="L206" s="81">
        <v>0</v>
      </c>
      <c r="M206" s="137">
        <v>23</v>
      </c>
      <c r="N206" s="83">
        <f>'Приложение №2'!E206</f>
        <v>4346823.6</v>
      </c>
      <c r="O206" s="81">
        <v>0</v>
      </c>
      <c r="P206" s="83">
        <f t="shared" si="39"/>
        <v>2764006.4699999997</v>
      </c>
      <c r="Q206" s="81">
        <v>0</v>
      </c>
      <c r="R206" s="83">
        <v>14515.2</v>
      </c>
      <c r="S206" s="83">
        <v>1568301.93</v>
      </c>
      <c r="T206" s="81">
        <v>0</v>
      </c>
      <c r="U206" s="72">
        <f t="shared" si="38"/>
        <v>8624.65</v>
      </c>
      <c r="V206" s="83">
        <v>8624.65</v>
      </c>
      <c r="W206" s="84" t="s">
        <v>36</v>
      </c>
      <c r="X206" s="209"/>
      <c r="Y206" s="209"/>
      <c r="Z206" s="209"/>
      <c r="AA206" s="209"/>
      <c r="AB206" s="275"/>
      <c r="AC206" s="282"/>
    </row>
    <row r="207" spans="1:29" ht="18.75" outlineLevel="2">
      <c r="A207" s="48">
        <v>26</v>
      </c>
      <c r="B207" s="48">
        <v>26</v>
      </c>
      <c r="C207" s="258" t="s">
        <v>33</v>
      </c>
      <c r="D207" s="258" t="s">
        <v>62</v>
      </c>
      <c r="E207" s="48">
        <v>1978</v>
      </c>
      <c r="F207" s="48">
        <v>1978</v>
      </c>
      <c r="G207" s="80" t="s">
        <v>35</v>
      </c>
      <c r="H207" s="81">
        <v>2</v>
      </c>
      <c r="I207" s="81">
        <v>2</v>
      </c>
      <c r="J207" s="83">
        <v>1309.5</v>
      </c>
      <c r="K207" s="83">
        <v>1136.7</v>
      </c>
      <c r="L207" s="81">
        <v>0</v>
      </c>
      <c r="M207" s="137">
        <v>71</v>
      </c>
      <c r="N207" s="83">
        <f>'Приложение №2'!E207</f>
        <v>4325700.48</v>
      </c>
      <c r="O207" s="81">
        <v>0</v>
      </c>
      <c r="P207" s="83">
        <f t="shared" si="39"/>
        <v>4325700.48</v>
      </c>
      <c r="Q207" s="81">
        <v>0</v>
      </c>
      <c r="R207" s="81">
        <v>0</v>
      </c>
      <c r="S207" s="81">
        <v>0</v>
      </c>
      <c r="T207" s="81">
        <v>0</v>
      </c>
      <c r="U207" s="72">
        <f t="shared" si="38"/>
        <v>3805.49</v>
      </c>
      <c r="V207" s="83">
        <v>3805.49</v>
      </c>
      <c r="W207" s="84" t="s">
        <v>36</v>
      </c>
      <c r="X207" s="209"/>
      <c r="Y207" s="209"/>
      <c r="Z207" s="209"/>
      <c r="AA207" s="209"/>
      <c r="AB207" s="275"/>
      <c r="AC207" s="282"/>
    </row>
    <row r="208" spans="1:29" ht="18.75" outlineLevel="2">
      <c r="A208" s="48">
        <v>27</v>
      </c>
      <c r="B208" s="48">
        <v>27</v>
      </c>
      <c r="C208" s="258" t="s">
        <v>33</v>
      </c>
      <c r="D208" s="258" t="s">
        <v>63</v>
      </c>
      <c r="E208" s="48">
        <v>1962</v>
      </c>
      <c r="F208" s="48">
        <v>1962</v>
      </c>
      <c r="G208" s="80" t="s">
        <v>35</v>
      </c>
      <c r="H208" s="81">
        <v>2</v>
      </c>
      <c r="I208" s="81">
        <v>2</v>
      </c>
      <c r="J208" s="82">
        <v>544.8</v>
      </c>
      <c r="K208" s="82">
        <v>504.7</v>
      </c>
      <c r="L208" s="81">
        <v>0</v>
      </c>
      <c r="M208" s="137">
        <v>51</v>
      </c>
      <c r="N208" s="83">
        <f>'Приложение №2'!E208</f>
        <v>1787122.51</v>
      </c>
      <c r="O208" s="81">
        <v>0</v>
      </c>
      <c r="P208" s="83">
        <f t="shared" si="39"/>
        <v>1787122.51</v>
      </c>
      <c r="Q208" s="81">
        <v>0</v>
      </c>
      <c r="R208" s="81">
        <v>0</v>
      </c>
      <c r="S208" s="81">
        <v>0</v>
      </c>
      <c r="T208" s="81">
        <v>0</v>
      </c>
      <c r="U208" s="72">
        <f t="shared" si="38"/>
        <v>3540.96</v>
      </c>
      <c r="V208" s="83">
        <v>3805.49</v>
      </c>
      <c r="W208" s="84" t="s">
        <v>36</v>
      </c>
      <c r="X208" s="209"/>
      <c r="Y208" s="209"/>
      <c r="Z208" s="209"/>
      <c r="AA208" s="209"/>
      <c r="AB208" s="275"/>
      <c r="AC208" s="282"/>
    </row>
    <row r="209" spans="1:29" ht="18.75" outlineLevel="2">
      <c r="A209" s="48">
        <v>28</v>
      </c>
      <c r="B209" s="48">
        <v>28</v>
      </c>
      <c r="C209" s="258" t="s">
        <v>33</v>
      </c>
      <c r="D209" s="258" t="s">
        <v>64</v>
      </c>
      <c r="E209" s="48">
        <v>1979</v>
      </c>
      <c r="F209" s="48">
        <v>1979</v>
      </c>
      <c r="G209" s="80" t="s">
        <v>35</v>
      </c>
      <c r="H209" s="81">
        <v>2</v>
      </c>
      <c r="I209" s="81">
        <v>2</v>
      </c>
      <c r="J209" s="83">
        <v>1355.9</v>
      </c>
      <c r="K209" s="83">
        <v>1085.3</v>
      </c>
      <c r="L209" s="81">
        <v>0</v>
      </c>
      <c r="M209" s="137">
        <v>88</v>
      </c>
      <c r="N209" s="83">
        <f>'Приложение №2'!E209</f>
        <v>12667089.809999999</v>
      </c>
      <c r="O209" s="81">
        <v>0</v>
      </c>
      <c r="P209" s="83">
        <f t="shared" si="39"/>
        <v>7123535.709999998</v>
      </c>
      <c r="Q209" s="81">
        <v>0</v>
      </c>
      <c r="R209" s="83">
        <v>31256.64</v>
      </c>
      <c r="S209" s="83">
        <v>5512297.46</v>
      </c>
      <c r="T209" s="81">
        <v>0</v>
      </c>
      <c r="U209" s="72">
        <f t="shared" si="38"/>
        <v>11671.51</v>
      </c>
      <c r="V209" s="83">
        <v>11671.51</v>
      </c>
      <c r="W209" s="84" t="s">
        <v>36</v>
      </c>
      <c r="X209" s="209"/>
      <c r="Y209" s="209"/>
      <c r="Z209" s="209"/>
      <c r="AA209" s="209"/>
      <c r="AB209" s="275"/>
      <c r="AC209" s="282"/>
    </row>
    <row r="210" spans="1:29" ht="18.75" outlineLevel="2">
      <c r="A210" s="48">
        <v>29</v>
      </c>
      <c r="B210" s="48">
        <v>29</v>
      </c>
      <c r="C210" s="258" t="s">
        <v>33</v>
      </c>
      <c r="D210" s="258" t="s">
        <v>65</v>
      </c>
      <c r="E210" s="48">
        <v>1979</v>
      </c>
      <c r="F210" s="48">
        <v>1979</v>
      </c>
      <c r="G210" s="80" t="s">
        <v>35</v>
      </c>
      <c r="H210" s="81">
        <v>2</v>
      </c>
      <c r="I210" s="81">
        <v>2</v>
      </c>
      <c r="J210" s="82">
        <v>640.3</v>
      </c>
      <c r="K210" s="82">
        <v>588.4</v>
      </c>
      <c r="L210" s="81">
        <v>0</v>
      </c>
      <c r="M210" s="137">
        <v>36</v>
      </c>
      <c r="N210" s="83">
        <f>'Приложение №2'!E210</f>
        <v>6804657.710000001</v>
      </c>
      <c r="O210" s="81">
        <v>0</v>
      </c>
      <c r="P210" s="83">
        <f t="shared" si="39"/>
        <v>3839783.9400000013</v>
      </c>
      <c r="Q210" s="81">
        <v>0</v>
      </c>
      <c r="R210" s="83">
        <v>16945.93</v>
      </c>
      <c r="S210" s="83">
        <v>2947927.84</v>
      </c>
      <c r="T210" s="81">
        <v>0</v>
      </c>
      <c r="U210" s="72">
        <f t="shared" si="38"/>
        <v>11564.68</v>
      </c>
      <c r="V210" s="83">
        <v>11564.68</v>
      </c>
      <c r="W210" s="84" t="s">
        <v>36</v>
      </c>
      <c r="X210" s="209"/>
      <c r="Y210" s="209"/>
      <c r="Z210" s="209"/>
      <c r="AA210" s="209"/>
      <c r="AB210" s="275"/>
      <c r="AC210" s="282"/>
    </row>
    <row r="211" spans="1:29" ht="18.75" outlineLevel="2">
      <c r="A211" s="48">
        <v>30</v>
      </c>
      <c r="B211" s="48">
        <v>30</v>
      </c>
      <c r="C211" s="258" t="s">
        <v>33</v>
      </c>
      <c r="D211" s="258" t="s">
        <v>66</v>
      </c>
      <c r="E211" s="48">
        <v>1979</v>
      </c>
      <c r="F211" s="48">
        <v>1979</v>
      </c>
      <c r="G211" s="80" t="s">
        <v>35</v>
      </c>
      <c r="H211" s="81">
        <v>2</v>
      </c>
      <c r="I211" s="81">
        <v>2</v>
      </c>
      <c r="J211" s="82">
        <v>896.6</v>
      </c>
      <c r="K211" s="82">
        <v>819.5</v>
      </c>
      <c r="L211" s="81">
        <v>0</v>
      </c>
      <c r="M211" s="137">
        <v>32</v>
      </c>
      <c r="N211" s="83">
        <f>'Приложение №2'!E211</f>
        <v>9680483.090000002</v>
      </c>
      <c r="O211" s="81">
        <v>0</v>
      </c>
      <c r="P211" s="83">
        <f t="shared" si="39"/>
        <v>5419902.140000002</v>
      </c>
      <c r="Q211" s="81">
        <v>0</v>
      </c>
      <c r="R211" s="83">
        <v>23601.6</v>
      </c>
      <c r="S211" s="83">
        <v>4236979.35</v>
      </c>
      <c r="T211" s="81">
        <v>0</v>
      </c>
      <c r="U211" s="72">
        <f t="shared" si="38"/>
        <v>11812.67</v>
      </c>
      <c r="V211" s="83">
        <v>11812.67</v>
      </c>
      <c r="W211" s="84" t="s">
        <v>36</v>
      </c>
      <c r="X211" s="209"/>
      <c r="Y211" s="209"/>
      <c r="Z211" s="209"/>
      <c r="AA211" s="209"/>
      <c r="AB211" s="275"/>
      <c r="AC211" s="282"/>
    </row>
    <row r="212" spans="1:29" ht="18.75" outlineLevel="2">
      <c r="A212" s="48">
        <v>31</v>
      </c>
      <c r="B212" s="48">
        <v>31</v>
      </c>
      <c r="C212" s="258" t="s">
        <v>33</v>
      </c>
      <c r="D212" s="258" t="s">
        <v>67</v>
      </c>
      <c r="E212" s="48">
        <v>1962</v>
      </c>
      <c r="F212" s="48">
        <v>1962</v>
      </c>
      <c r="G212" s="80" t="s">
        <v>35</v>
      </c>
      <c r="H212" s="81">
        <v>2</v>
      </c>
      <c r="I212" s="81">
        <v>1</v>
      </c>
      <c r="J212" s="82">
        <v>615.2</v>
      </c>
      <c r="K212" s="82">
        <v>567</v>
      </c>
      <c r="L212" s="81">
        <v>0</v>
      </c>
      <c r="M212" s="137">
        <v>51</v>
      </c>
      <c r="N212" s="83">
        <f>'Приложение №2'!E212</f>
        <v>2820280.68</v>
      </c>
      <c r="O212" s="81">
        <v>0</v>
      </c>
      <c r="P212" s="83">
        <f t="shared" si="39"/>
        <v>2245696.5100000002</v>
      </c>
      <c r="Q212" s="81">
        <v>0</v>
      </c>
      <c r="R212" s="83">
        <v>16329.6</v>
      </c>
      <c r="S212" s="83">
        <v>558254.57</v>
      </c>
      <c r="T212" s="81">
        <v>0</v>
      </c>
      <c r="U212" s="72">
        <f t="shared" si="38"/>
        <v>4974.04</v>
      </c>
      <c r="V212" s="83">
        <v>5330.32</v>
      </c>
      <c r="W212" s="84" t="s">
        <v>36</v>
      </c>
      <c r="X212" s="209"/>
      <c r="Y212" s="209"/>
      <c r="Z212" s="209"/>
      <c r="AA212" s="209"/>
      <c r="AB212" s="275"/>
      <c r="AC212" s="282"/>
    </row>
    <row r="213" spans="1:29" ht="18.75" outlineLevel="2">
      <c r="A213" s="48">
        <v>32</v>
      </c>
      <c r="B213" s="48">
        <v>32</v>
      </c>
      <c r="C213" s="258" t="s">
        <v>33</v>
      </c>
      <c r="D213" s="258" t="s">
        <v>68</v>
      </c>
      <c r="E213" s="48">
        <v>1971</v>
      </c>
      <c r="F213" s="48">
        <v>1971</v>
      </c>
      <c r="G213" s="80" t="s">
        <v>38</v>
      </c>
      <c r="H213" s="81">
        <v>5</v>
      </c>
      <c r="I213" s="81">
        <v>4</v>
      </c>
      <c r="J213" s="83">
        <v>4021.68</v>
      </c>
      <c r="K213" s="83">
        <v>3419.8</v>
      </c>
      <c r="L213" s="81">
        <v>0</v>
      </c>
      <c r="M213" s="137">
        <v>152</v>
      </c>
      <c r="N213" s="83">
        <f>'Приложение №2'!E213</f>
        <v>3529849.16</v>
      </c>
      <c r="O213" s="81">
        <v>0</v>
      </c>
      <c r="P213" s="83">
        <f t="shared" si="39"/>
        <v>3529849.16</v>
      </c>
      <c r="Q213" s="81">
        <v>0</v>
      </c>
      <c r="R213" s="81">
        <v>0</v>
      </c>
      <c r="S213" s="81">
        <v>0</v>
      </c>
      <c r="T213" s="81">
        <v>0</v>
      </c>
      <c r="U213" s="72">
        <f t="shared" si="38"/>
        <v>1032.18</v>
      </c>
      <c r="V213" s="83">
        <v>1032.18</v>
      </c>
      <c r="W213" s="84" t="s">
        <v>36</v>
      </c>
      <c r="X213" s="209"/>
      <c r="Y213" s="209"/>
      <c r="Z213" s="209"/>
      <c r="AA213" s="209"/>
      <c r="AB213" s="275"/>
      <c r="AC213" s="282"/>
    </row>
    <row r="214" spans="1:29" ht="18.75" outlineLevel="2">
      <c r="A214" s="48">
        <v>33</v>
      </c>
      <c r="B214" s="48">
        <v>33</v>
      </c>
      <c r="C214" s="258" t="s">
        <v>33</v>
      </c>
      <c r="D214" s="258" t="s">
        <v>69</v>
      </c>
      <c r="E214" s="48">
        <v>1974</v>
      </c>
      <c r="F214" s="48">
        <v>1974</v>
      </c>
      <c r="G214" s="80" t="s">
        <v>38</v>
      </c>
      <c r="H214" s="81">
        <v>4</v>
      </c>
      <c r="I214" s="81">
        <v>4</v>
      </c>
      <c r="J214" s="83">
        <v>3917</v>
      </c>
      <c r="K214" s="83">
        <v>3435.5</v>
      </c>
      <c r="L214" s="81">
        <v>0</v>
      </c>
      <c r="M214" s="137">
        <v>163</v>
      </c>
      <c r="N214" s="83">
        <f>'Приложение №2'!E214</f>
        <v>3546054.39</v>
      </c>
      <c r="O214" s="81">
        <v>0</v>
      </c>
      <c r="P214" s="83">
        <f t="shared" si="39"/>
        <v>3546054.39</v>
      </c>
      <c r="Q214" s="81">
        <v>0</v>
      </c>
      <c r="R214" s="81">
        <v>0</v>
      </c>
      <c r="S214" s="81">
        <v>0</v>
      </c>
      <c r="T214" s="81">
        <v>0</v>
      </c>
      <c r="U214" s="72">
        <f t="shared" si="38"/>
        <v>1032.18</v>
      </c>
      <c r="V214" s="83">
        <v>1032.18</v>
      </c>
      <c r="W214" s="84" t="s">
        <v>36</v>
      </c>
      <c r="X214" s="209"/>
      <c r="Y214" s="209"/>
      <c r="Z214" s="209"/>
      <c r="AA214" s="209"/>
      <c r="AB214" s="275"/>
      <c r="AC214" s="282"/>
    </row>
    <row r="215" spans="1:29" ht="18.75" outlineLevel="2">
      <c r="A215" s="48">
        <v>34</v>
      </c>
      <c r="B215" s="48">
        <v>34</v>
      </c>
      <c r="C215" s="258" t="s">
        <v>33</v>
      </c>
      <c r="D215" s="258" t="s">
        <v>70</v>
      </c>
      <c r="E215" s="48">
        <v>1979</v>
      </c>
      <c r="F215" s="48">
        <v>1979</v>
      </c>
      <c r="G215" s="80" t="s">
        <v>35</v>
      </c>
      <c r="H215" s="81">
        <v>2</v>
      </c>
      <c r="I215" s="81">
        <v>1</v>
      </c>
      <c r="J215" s="82">
        <v>709.5</v>
      </c>
      <c r="K215" s="82">
        <v>609.1</v>
      </c>
      <c r="L215" s="81">
        <v>0</v>
      </c>
      <c r="M215" s="137">
        <v>58</v>
      </c>
      <c r="N215" s="83">
        <f>'Приложение №2'!E215</f>
        <v>7109116.75</v>
      </c>
      <c r="O215" s="81">
        <v>0</v>
      </c>
      <c r="P215" s="83">
        <f t="shared" si="39"/>
        <v>3997922.8</v>
      </c>
      <c r="Q215" s="81">
        <v>0</v>
      </c>
      <c r="R215" s="83">
        <v>17542.08</v>
      </c>
      <c r="S215" s="83">
        <v>3093651.87</v>
      </c>
      <c r="T215" s="81">
        <v>0</v>
      </c>
      <c r="U215" s="72">
        <f t="shared" si="38"/>
        <v>11671.51</v>
      </c>
      <c r="V215" s="83">
        <v>11671.51</v>
      </c>
      <c r="W215" s="84" t="s">
        <v>36</v>
      </c>
      <c r="X215" s="209"/>
      <c r="Y215" s="209"/>
      <c r="Z215" s="209"/>
      <c r="AA215" s="209"/>
      <c r="AB215" s="275"/>
      <c r="AC215" s="282"/>
    </row>
    <row r="216" spans="1:29" ht="18.75" outlineLevel="2">
      <c r="A216" s="48">
        <v>35</v>
      </c>
      <c r="B216" s="48">
        <v>35</v>
      </c>
      <c r="C216" s="258" t="s">
        <v>33</v>
      </c>
      <c r="D216" s="258" t="s">
        <v>71</v>
      </c>
      <c r="E216" s="48">
        <v>1970</v>
      </c>
      <c r="F216" s="48">
        <v>1970</v>
      </c>
      <c r="G216" s="80" t="s">
        <v>35</v>
      </c>
      <c r="H216" s="81">
        <v>2</v>
      </c>
      <c r="I216" s="81">
        <v>2</v>
      </c>
      <c r="J216" s="82">
        <v>550.4</v>
      </c>
      <c r="K216" s="82">
        <v>511.5</v>
      </c>
      <c r="L216" s="81">
        <v>0</v>
      </c>
      <c r="M216" s="137">
        <v>25</v>
      </c>
      <c r="N216" s="83">
        <f>'Приложение №2'!E216</f>
        <v>4149354.5</v>
      </c>
      <c r="O216" s="81">
        <v>0</v>
      </c>
      <c r="P216" s="83">
        <f t="shared" si="39"/>
        <v>2624888.01</v>
      </c>
      <c r="Q216" s="81">
        <v>0</v>
      </c>
      <c r="R216" s="83">
        <v>14731.2</v>
      </c>
      <c r="S216" s="83">
        <v>1509735.29</v>
      </c>
      <c r="T216" s="81">
        <v>0</v>
      </c>
      <c r="U216" s="72">
        <f t="shared" si="38"/>
        <v>8112.13</v>
      </c>
      <c r="V216" s="83">
        <v>8376.66</v>
      </c>
      <c r="W216" s="84" t="s">
        <v>36</v>
      </c>
      <c r="X216" s="209"/>
      <c r="Y216" s="209"/>
      <c r="Z216" s="209"/>
      <c r="AA216" s="209"/>
      <c r="AB216" s="275"/>
      <c r="AC216" s="282"/>
    </row>
    <row r="217" spans="1:29" ht="18.75" outlineLevel="2">
      <c r="A217" s="48">
        <v>36</v>
      </c>
      <c r="B217" s="48">
        <v>36</v>
      </c>
      <c r="C217" s="258" t="s">
        <v>33</v>
      </c>
      <c r="D217" s="258" t="s">
        <v>72</v>
      </c>
      <c r="E217" s="48">
        <v>1971</v>
      </c>
      <c r="F217" s="48">
        <v>1971</v>
      </c>
      <c r="G217" s="80" t="s">
        <v>35</v>
      </c>
      <c r="H217" s="81">
        <v>2</v>
      </c>
      <c r="I217" s="81">
        <v>2</v>
      </c>
      <c r="J217" s="82">
        <v>533.06</v>
      </c>
      <c r="K217" s="82">
        <v>493.5</v>
      </c>
      <c r="L217" s="81">
        <v>0</v>
      </c>
      <c r="M217" s="137">
        <v>29</v>
      </c>
      <c r="N217" s="83">
        <f>'Приложение №2'!E217</f>
        <v>4003336.16</v>
      </c>
      <c r="O217" s="81">
        <v>0</v>
      </c>
      <c r="P217" s="83">
        <f t="shared" si="39"/>
        <v>2532516.58</v>
      </c>
      <c r="Q217" s="81">
        <v>0</v>
      </c>
      <c r="R217" s="83">
        <v>14212.8</v>
      </c>
      <c r="S217" s="83">
        <v>1456606.78</v>
      </c>
      <c r="T217" s="81">
        <v>0</v>
      </c>
      <c r="U217" s="72">
        <f t="shared" si="38"/>
        <v>8112.13</v>
      </c>
      <c r="V217" s="83">
        <v>8376.66</v>
      </c>
      <c r="W217" s="84" t="s">
        <v>36</v>
      </c>
      <c r="X217" s="209"/>
      <c r="Y217" s="209"/>
      <c r="Z217" s="209"/>
      <c r="AA217" s="209"/>
      <c r="AB217" s="275"/>
      <c r="AC217" s="282"/>
    </row>
    <row r="218" spans="1:29" ht="18.75" outlineLevel="2">
      <c r="A218" s="48">
        <v>37</v>
      </c>
      <c r="B218" s="48">
        <v>37</v>
      </c>
      <c r="C218" s="258" t="s">
        <v>33</v>
      </c>
      <c r="D218" s="258" t="s">
        <v>73</v>
      </c>
      <c r="E218" s="48">
        <v>1971</v>
      </c>
      <c r="F218" s="48">
        <v>1971</v>
      </c>
      <c r="G218" s="80" t="s">
        <v>35</v>
      </c>
      <c r="H218" s="81">
        <v>2</v>
      </c>
      <c r="I218" s="81">
        <v>2</v>
      </c>
      <c r="J218" s="82">
        <v>540.3</v>
      </c>
      <c r="K218" s="82">
        <v>501.4</v>
      </c>
      <c r="L218" s="81">
        <v>0</v>
      </c>
      <c r="M218" s="137">
        <v>25</v>
      </c>
      <c r="N218" s="83">
        <f>'Приложение №2'!E218</f>
        <v>4067421.9800000004</v>
      </c>
      <c r="O218" s="81">
        <v>0</v>
      </c>
      <c r="P218" s="83">
        <f t="shared" si="39"/>
        <v>2573057.3700000006</v>
      </c>
      <c r="Q218" s="81">
        <v>0</v>
      </c>
      <c r="R218" s="83">
        <v>14440.32</v>
      </c>
      <c r="S218" s="83">
        <v>1479924.29</v>
      </c>
      <c r="T218" s="81">
        <v>0</v>
      </c>
      <c r="U218" s="72">
        <f t="shared" si="38"/>
        <v>8112.13</v>
      </c>
      <c r="V218" s="83">
        <v>8376.66</v>
      </c>
      <c r="W218" s="84" t="s">
        <v>36</v>
      </c>
      <c r="X218" s="209"/>
      <c r="Y218" s="209"/>
      <c r="Z218" s="209"/>
      <c r="AA218" s="209"/>
      <c r="AB218" s="275"/>
      <c r="AC218" s="282"/>
    </row>
    <row r="219" spans="1:29" ht="18.75" outlineLevel="2">
      <c r="A219" s="48">
        <v>38</v>
      </c>
      <c r="B219" s="48">
        <v>38</v>
      </c>
      <c r="C219" s="258" t="s">
        <v>33</v>
      </c>
      <c r="D219" s="258" t="s">
        <v>74</v>
      </c>
      <c r="E219" s="48">
        <v>1973</v>
      </c>
      <c r="F219" s="48">
        <v>1973</v>
      </c>
      <c r="G219" s="80" t="s">
        <v>35</v>
      </c>
      <c r="H219" s="81">
        <v>2</v>
      </c>
      <c r="I219" s="81">
        <v>2</v>
      </c>
      <c r="J219" s="82">
        <v>745.2</v>
      </c>
      <c r="K219" s="82">
        <v>707.2</v>
      </c>
      <c r="L219" s="81">
        <v>0</v>
      </c>
      <c r="M219" s="137">
        <v>70</v>
      </c>
      <c r="N219" s="83">
        <f>'Приложение №2'!E219</f>
        <v>5672012.73</v>
      </c>
      <c r="O219" s="81">
        <v>0</v>
      </c>
      <c r="P219" s="83">
        <f t="shared" si="39"/>
        <v>3564285.06</v>
      </c>
      <c r="Q219" s="81">
        <v>0</v>
      </c>
      <c r="R219" s="83">
        <v>20367.36</v>
      </c>
      <c r="S219" s="83">
        <v>2087360.31</v>
      </c>
      <c r="T219" s="81">
        <v>0</v>
      </c>
      <c r="U219" s="72">
        <f t="shared" si="38"/>
        <v>8020.38</v>
      </c>
      <c r="V219" s="83">
        <v>8376.66</v>
      </c>
      <c r="W219" s="84" t="s">
        <v>36</v>
      </c>
      <c r="X219" s="209"/>
      <c r="Y219" s="209"/>
      <c r="Z219" s="209"/>
      <c r="AA219" s="209"/>
      <c r="AB219" s="275"/>
      <c r="AC219" s="282"/>
    </row>
    <row r="220" spans="1:29" ht="18.75" outlineLevel="2">
      <c r="A220" s="48">
        <v>39</v>
      </c>
      <c r="B220" s="48">
        <v>39</v>
      </c>
      <c r="C220" s="258" t="s">
        <v>33</v>
      </c>
      <c r="D220" s="258" t="s">
        <v>75</v>
      </c>
      <c r="E220" s="48">
        <v>1976</v>
      </c>
      <c r="F220" s="48">
        <v>1976</v>
      </c>
      <c r="G220" s="80" t="s">
        <v>35</v>
      </c>
      <c r="H220" s="81">
        <v>2</v>
      </c>
      <c r="I220" s="81">
        <v>1</v>
      </c>
      <c r="J220" s="82">
        <v>546.7</v>
      </c>
      <c r="K220" s="82">
        <v>509.5</v>
      </c>
      <c r="L220" s="81">
        <v>0</v>
      </c>
      <c r="M220" s="137">
        <v>37</v>
      </c>
      <c r="N220" s="83">
        <f>'Приложение №2'!E220</f>
        <v>1078473.94</v>
      </c>
      <c r="O220" s="81">
        <v>0</v>
      </c>
      <c r="P220" s="83">
        <f t="shared" si="39"/>
        <v>367434.5099999999</v>
      </c>
      <c r="Q220" s="81">
        <v>0</v>
      </c>
      <c r="R220" s="83">
        <v>14673.6</v>
      </c>
      <c r="S220" s="83">
        <v>696365.83</v>
      </c>
      <c r="T220" s="81">
        <v>0</v>
      </c>
      <c r="U220" s="72">
        <f t="shared" si="38"/>
        <v>2116.73</v>
      </c>
      <c r="V220" s="83">
        <v>2116.73</v>
      </c>
      <c r="W220" s="84" t="s">
        <v>36</v>
      </c>
      <c r="X220" s="209"/>
      <c r="Y220" s="209"/>
      <c r="Z220" s="209"/>
      <c r="AA220" s="209"/>
      <c r="AB220" s="275"/>
      <c r="AC220" s="282"/>
    </row>
    <row r="221" spans="1:29" ht="18.75" outlineLevel="2">
      <c r="A221" s="48">
        <v>40</v>
      </c>
      <c r="B221" s="48">
        <v>40</v>
      </c>
      <c r="C221" s="258" t="s">
        <v>33</v>
      </c>
      <c r="D221" s="258" t="s">
        <v>76</v>
      </c>
      <c r="E221" s="48">
        <v>1979</v>
      </c>
      <c r="F221" s="48">
        <v>1979</v>
      </c>
      <c r="G221" s="80" t="s">
        <v>35</v>
      </c>
      <c r="H221" s="81">
        <v>2</v>
      </c>
      <c r="I221" s="81">
        <v>1</v>
      </c>
      <c r="J221" s="82">
        <v>750.1</v>
      </c>
      <c r="K221" s="82">
        <v>636.3</v>
      </c>
      <c r="L221" s="81">
        <v>0</v>
      </c>
      <c r="M221" s="137">
        <v>64</v>
      </c>
      <c r="N221" s="83">
        <f>'Приложение №2'!E221</f>
        <v>1346875.3</v>
      </c>
      <c r="O221" s="81">
        <v>0</v>
      </c>
      <c r="P221" s="83">
        <f t="shared" si="39"/>
        <v>458878.4700000001</v>
      </c>
      <c r="Q221" s="81">
        <v>0</v>
      </c>
      <c r="R221" s="83">
        <v>18325.44</v>
      </c>
      <c r="S221" s="83">
        <v>869671.39</v>
      </c>
      <c r="T221" s="81">
        <v>0</v>
      </c>
      <c r="U221" s="72">
        <f t="shared" si="38"/>
        <v>2116.73</v>
      </c>
      <c r="V221" s="83">
        <v>2116.73</v>
      </c>
      <c r="W221" s="84" t="s">
        <v>36</v>
      </c>
      <c r="X221" s="209"/>
      <c r="Y221" s="209"/>
      <c r="Z221" s="209"/>
      <c r="AA221" s="209"/>
      <c r="AB221" s="275"/>
      <c r="AC221" s="282"/>
    </row>
    <row r="222" spans="1:29" ht="18.75" outlineLevel="2">
      <c r="A222" s="48">
        <v>41</v>
      </c>
      <c r="B222" s="48">
        <v>41</v>
      </c>
      <c r="C222" s="258" t="s">
        <v>33</v>
      </c>
      <c r="D222" s="258" t="s">
        <v>77</v>
      </c>
      <c r="E222" s="48">
        <v>1978</v>
      </c>
      <c r="F222" s="48">
        <v>1978</v>
      </c>
      <c r="G222" s="80" t="s">
        <v>35</v>
      </c>
      <c r="H222" s="81">
        <v>2</v>
      </c>
      <c r="I222" s="81">
        <v>2</v>
      </c>
      <c r="J222" s="82">
        <v>543.5</v>
      </c>
      <c r="K222" s="82">
        <v>503.9</v>
      </c>
      <c r="L222" s="81">
        <v>0</v>
      </c>
      <c r="M222" s="137">
        <v>25</v>
      </c>
      <c r="N222" s="83">
        <f>'Приложение №2'!E222</f>
        <v>1066620.25</v>
      </c>
      <c r="O222" s="81">
        <v>0</v>
      </c>
      <c r="P222" s="83">
        <f t="shared" si="39"/>
        <v>363395.98</v>
      </c>
      <c r="Q222" s="81">
        <v>0</v>
      </c>
      <c r="R222" s="83">
        <v>14512.32</v>
      </c>
      <c r="S222" s="83">
        <v>688711.95</v>
      </c>
      <c r="T222" s="81">
        <v>0</v>
      </c>
      <c r="U222" s="72">
        <f t="shared" si="38"/>
        <v>2116.73</v>
      </c>
      <c r="V222" s="83">
        <v>2116.73</v>
      </c>
      <c r="W222" s="84" t="s">
        <v>36</v>
      </c>
      <c r="X222" s="209"/>
      <c r="Y222" s="209"/>
      <c r="Z222" s="209"/>
      <c r="AA222" s="209"/>
      <c r="AB222" s="275"/>
      <c r="AC222" s="282"/>
    </row>
    <row r="223" spans="1:29" ht="18.75" outlineLevel="2">
      <c r="A223" s="48">
        <v>42</v>
      </c>
      <c r="B223" s="48">
        <v>42</v>
      </c>
      <c r="C223" s="258" t="s">
        <v>33</v>
      </c>
      <c r="D223" s="258" t="s">
        <v>78</v>
      </c>
      <c r="E223" s="48">
        <v>1962</v>
      </c>
      <c r="F223" s="48">
        <v>1962</v>
      </c>
      <c r="G223" s="80" t="s">
        <v>35</v>
      </c>
      <c r="H223" s="81">
        <v>2</v>
      </c>
      <c r="I223" s="81">
        <v>2</v>
      </c>
      <c r="J223" s="82">
        <v>546.7</v>
      </c>
      <c r="K223" s="82">
        <v>502.7</v>
      </c>
      <c r="L223" s="81">
        <v>0</v>
      </c>
      <c r="M223" s="137">
        <v>26</v>
      </c>
      <c r="N223" s="83">
        <f>'Приложение №2'!E223</f>
        <v>1780040.59</v>
      </c>
      <c r="O223" s="81">
        <v>0</v>
      </c>
      <c r="P223" s="83">
        <f t="shared" si="39"/>
        <v>1780040.59</v>
      </c>
      <c r="Q223" s="81">
        <v>0</v>
      </c>
      <c r="R223" s="81">
        <v>0</v>
      </c>
      <c r="S223" s="81">
        <v>0</v>
      </c>
      <c r="T223" s="81">
        <v>0</v>
      </c>
      <c r="U223" s="72">
        <f t="shared" si="38"/>
        <v>3540.96</v>
      </c>
      <c r="V223" s="83">
        <v>3805.49</v>
      </c>
      <c r="W223" s="84" t="s">
        <v>36</v>
      </c>
      <c r="X223" s="209"/>
      <c r="Y223" s="209"/>
      <c r="Z223" s="209"/>
      <c r="AA223" s="209"/>
      <c r="AB223" s="275"/>
      <c r="AC223" s="282"/>
    </row>
    <row r="224" spans="1:29" ht="18.75" outlineLevel="2">
      <c r="A224" s="48">
        <v>43</v>
      </c>
      <c r="B224" s="48">
        <v>43</v>
      </c>
      <c r="C224" s="258" t="s">
        <v>33</v>
      </c>
      <c r="D224" s="258" t="s">
        <v>79</v>
      </c>
      <c r="E224" s="48">
        <v>1977</v>
      </c>
      <c r="F224" s="48">
        <v>1977</v>
      </c>
      <c r="G224" s="80" t="s">
        <v>35</v>
      </c>
      <c r="H224" s="81">
        <v>2</v>
      </c>
      <c r="I224" s="81">
        <v>2</v>
      </c>
      <c r="J224" s="82">
        <v>548.5</v>
      </c>
      <c r="K224" s="82">
        <v>507.3</v>
      </c>
      <c r="L224" s="81">
        <v>0</v>
      </c>
      <c r="M224" s="137">
        <v>41</v>
      </c>
      <c r="N224" s="83">
        <f>'Приложение №2'!E224</f>
        <v>1930525.08</v>
      </c>
      <c r="O224" s="81">
        <v>0</v>
      </c>
      <c r="P224" s="83">
        <f t="shared" si="39"/>
        <v>1930525.08</v>
      </c>
      <c r="Q224" s="81">
        <v>0</v>
      </c>
      <c r="R224" s="81">
        <v>0</v>
      </c>
      <c r="S224" s="81">
        <v>0</v>
      </c>
      <c r="T224" s="81">
        <v>0</v>
      </c>
      <c r="U224" s="72">
        <f t="shared" si="38"/>
        <v>3805.49</v>
      </c>
      <c r="V224" s="83">
        <v>3805.49</v>
      </c>
      <c r="W224" s="84" t="s">
        <v>36</v>
      </c>
      <c r="X224" s="209"/>
      <c r="Y224" s="209"/>
      <c r="Z224" s="209"/>
      <c r="AA224" s="209"/>
      <c r="AB224" s="275"/>
      <c r="AC224" s="282"/>
    </row>
    <row r="225" spans="1:29" ht="18.75" outlineLevel="2">
      <c r="A225" s="48">
        <v>44</v>
      </c>
      <c r="B225" s="48">
        <v>44</v>
      </c>
      <c r="C225" s="258" t="s">
        <v>33</v>
      </c>
      <c r="D225" s="258" t="s">
        <v>80</v>
      </c>
      <c r="E225" s="48">
        <v>1979</v>
      </c>
      <c r="F225" s="48">
        <v>1979</v>
      </c>
      <c r="G225" s="80" t="s">
        <v>35</v>
      </c>
      <c r="H225" s="81">
        <v>2</v>
      </c>
      <c r="I225" s="81">
        <v>2</v>
      </c>
      <c r="J225" s="82">
        <v>554.19</v>
      </c>
      <c r="K225" s="82">
        <v>513.4</v>
      </c>
      <c r="L225" s="81">
        <v>0</v>
      </c>
      <c r="M225" s="137">
        <v>22</v>
      </c>
      <c r="N225" s="83">
        <f>'Приложение №2'!E225</f>
        <v>5992153.240000001</v>
      </c>
      <c r="O225" s="81">
        <v>0</v>
      </c>
      <c r="P225" s="83">
        <f t="shared" si="39"/>
        <v>3369780.940000001</v>
      </c>
      <c r="Q225" s="81">
        <v>0</v>
      </c>
      <c r="R225" s="83">
        <v>14785.91</v>
      </c>
      <c r="S225" s="83">
        <v>2607586.39</v>
      </c>
      <c r="T225" s="81">
        <v>0</v>
      </c>
      <c r="U225" s="72">
        <f t="shared" si="38"/>
        <v>11671.51</v>
      </c>
      <c r="V225" s="83">
        <v>11671.51</v>
      </c>
      <c r="W225" s="84" t="s">
        <v>36</v>
      </c>
      <c r="X225" s="209"/>
      <c r="Y225" s="209"/>
      <c r="Z225" s="209"/>
      <c r="AA225" s="209"/>
      <c r="AB225" s="275"/>
      <c r="AC225" s="282"/>
    </row>
    <row r="226" spans="1:29" ht="18.75" outlineLevel="2">
      <c r="A226" s="48">
        <v>45</v>
      </c>
      <c r="B226" s="48">
        <v>45</v>
      </c>
      <c r="C226" s="258" t="s">
        <v>33</v>
      </c>
      <c r="D226" s="258" t="s">
        <v>81</v>
      </c>
      <c r="E226" s="48">
        <v>1979</v>
      </c>
      <c r="F226" s="48">
        <v>1979</v>
      </c>
      <c r="G226" s="80" t="s">
        <v>35</v>
      </c>
      <c r="H226" s="81">
        <v>2</v>
      </c>
      <c r="I226" s="81">
        <v>2</v>
      </c>
      <c r="J226" s="83">
        <v>1085.9</v>
      </c>
      <c r="K226" s="82">
        <v>957.9</v>
      </c>
      <c r="L226" s="81">
        <v>0</v>
      </c>
      <c r="M226" s="137">
        <v>55</v>
      </c>
      <c r="N226" s="83">
        <f>'Приложение №2'!E226</f>
        <v>10983693.3</v>
      </c>
      <c r="O226" s="81">
        <v>0</v>
      </c>
      <c r="P226" s="83">
        <f t="shared" si="39"/>
        <v>6217724.190000001</v>
      </c>
      <c r="Q226" s="81">
        <v>0</v>
      </c>
      <c r="R226" s="83">
        <v>27587.53</v>
      </c>
      <c r="S226" s="83">
        <v>4738381.58</v>
      </c>
      <c r="T226" s="81">
        <v>0</v>
      </c>
      <c r="U226" s="72">
        <f t="shared" si="38"/>
        <v>11466.43</v>
      </c>
      <c r="V226" s="83">
        <v>11466.43</v>
      </c>
      <c r="W226" s="84" t="s">
        <v>36</v>
      </c>
      <c r="X226" s="209"/>
      <c r="Y226" s="209"/>
      <c r="Z226" s="209"/>
      <c r="AA226" s="209"/>
      <c r="AB226" s="275"/>
      <c r="AC226" s="282"/>
    </row>
    <row r="227" spans="1:29" ht="18.75" outlineLevel="2">
      <c r="A227" s="48">
        <v>46</v>
      </c>
      <c r="B227" s="48">
        <v>46</v>
      </c>
      <c r="C227" s="258" t="s">
        <v>33</v>
      </c>
      <c r="D227" s="258" t="s">
        <v>82</v>
      </c>
      <c r="E227" s="48">
        <v>1974</v>
      </c>
      <c r="F227" s="48">
        <v>1974</v>
      </c>
      <c r="G227" s="80" t="s">
        <v>35</v>
      </c>
      <c r="H227" s="81">
        <v>2</v>
      </c>
      <c r="I227" s="81">
        <v>2</v>
      </c>
      <c r="J227" s="82">
        <v>520.2</v>
      </c>
      <c r="K227" s="82">
        <v>479.9</v>
      </c>
      <c r="L227" s="81">
        <v>0</v>
      </c>
      <c r="M227" s="137">
        <v>40</v>
      </c>
      <c r="N227" s="83">
        <f>'Приложение №2'!E227</f>
        <v>4320472.51</v>
      </c>
      <c r="O227" s="81">
        <v>0</v>
      </c>
      <c r="P227" s="83">
        <f t="shared" si="39"/>
        <v>2573487.34</v>
      </c>
      <c r="Q227" s="81">
        <v>0</v>
      </c>
      <c r="R227" s="83">
        <v>13821.12</v>
      </c>
      <c r="S227" s="83">
        <v>1733164.05</v>
      </c>
      <c r="T227" s="81">
        <v>0</v>
      </c>
      <c r="U227" s="72">
        <f t="shared" si="38"/>
        <v>9002.86</v>
      </c>
      <c r="V227" s="83">
        <v>9398.7</v>
      </c>
      <c r="W227" s="84" t="s">
        <v>36</v>
      </c>
      <c r="X227" s="209"/>
      <c r="Y227" s="209"/>
      <c r="Z227" s="209"/>
      <c r="AA227" s="209"/>
      <c r="AB227" s="275"/>
      <c r="AC227" s="282"/>
    </row>
    <row r="228" spans="1:29" ht="18.75" outlineLevel="2">
      <c r="A228" s="48">
        <v>47</v>
      </c>
      <c r="B228" s="48">
        <v>47</v>
      </c>
      <c r="C228" s="258" t="s">
        <v>33</v>
      </c>
      <c r="D228" s="258" t="s">
        <v>83</v>
      </c>
      <c r="E228" s="48">
        <v>1979</v>
      </c>
      <c r="F228" s="48">
        <v>1979</v>
      </c>
      <c r="G228" s="80" t="s">
        <v>35</v>
      </c>
      <c r="H228" s="81">
        <v>1</v>
      </c>
      <c r="I228" s="81">
        <v>1</v>
      </c>
      <c r="J228" s="82">
        <v>113.9</v>
      </c>
      <c r="K228" s="82">
        <v>96.2</v>
      </c>
      <c r="L228" s="81">
        <v>0</v>
      </c>
      <c r="M228" s="137">
        <v>15</v>
      </c>
      <c r="N228" s="83">
        <f>'Приложение №2'!E228</f>
        <v>2263220.44</v>
      </c>
      <c r="O228" s="81">
        <v>0</v>
      </c>
      <c r="P228" s="83">
        <f t="shared" si="39"/>
        <v>1416426.9300000002</v>
      </c>
      <c r="Q228" s="81">
        <v>0</v>
      </c>
      <c r="R228" s="83">
        <v>2770.57</v>
      </c>
      <c r="S228" s="83">
        <v>844022.94</v>
      </c>
      <c r="T228" s="81">
        <v>0</v>
      </c>
      <c r="U228" s="72">
        <f t="shared" si="38"/>
        <v>23526.2</v>
      </c>
      <c r="V228" s="83">
        <v>23526.2</v>
      </c>
      <c r="W228" s="84" t="s">
        <v>36</v>
      </c>
      <c r="X228" s="209"/>
      <c r="Y228" s="209"/>
      <c r="Z228" s="209"/>
      <c r="AA228" s="209"/>
      <c r="AB228" s="275"/>
      <c r="AC228" s="282"/>
    </row>
    <row r="229" spans="1:29" ht="18.75" outlineLevel="2">
      <c r="A229" s="48">
        <v>48</v>
      </c>
      <c r="B229" s="48">
        <v>48</v>
      </c>
      <c r="C229" s="258" t="s">
        <v>33</v>
      </c>
      <c r="D229" s="258" t="s">
        <v>84</v>
      </c>
      <c r="E229" s="48">
        <v>1979</v>
      </c>
      <c r="F229" s="48">
        <v>1979</v>
      </c>
      <c r="G229" s="80" t="s">
        <v>35</v>
      </c>
      <c r="H229" s="81">
        <v>2</v>
      </c>
      <c r="I229" s="81">
        <v>2</v>
      </c>
      <c r="J229" s="83">
        <v>1177.9</v>
      </c>
      <c r="K229" s="83">
        <v>1017.8</v>
      </c>
      <c r="L229" s="81">
        <v>0</v>
      </c>
      <c r="M229" s="137">
        <v>52</v>
      </c>
      <c r="N229" s="83">
        <f>'Приложение №2'!E229</f>
        <v>11879262.870000001</v>
      </c>
      <c r="O229" s="81">
        <v>0</v>
      </c>
      <c r="P229" s="83">
        <f t="shared" si="39"/>
        <v>6680488.94</v>
      </c>
      <c r="Q229" s="81">
        <v>0</v>
      </c>
      <c r="R229" s="83">
        <v>29312.63</v>
      </c>
      <c r="S229" s="83">
        <v>5169461.3</v>
      </c>
      <c r="T229" s="81">
        <v>0</v>
      </c>
      <c r="U229" s="72">
        <f t="shared" si="38"/>
        <v>11671.51</v>
      </c>
      <c r="V229" s="83">
        <v>11671.51</v>
      </c>
      <c r="W229" s="84" t="s">
        <v>36</v>
      </c>
      <c r="X229" s="209"/>
      <c r="Y229" s="209"/>
      <c r="Z229" s="209"/>
      <c r="AA229" s="209"/>
      <c r="AB229" s="275"/>
      <c r="AC229" s="282"/>
    </row>
    <row r="230" spans="1:29" ht="18.75" outlineLevel="2">
      <c r="A230" s="48">
        <v>49</v>
      </c>
      <c r="B230" s="48">
        <v>49</v>
      </c>
      <c r="C230" s="258" t="s">
        <v>33</v>
      </c>
      <c r="D230" s="258" t="s">
        <v>85</v>
      </c>
      <c r="E230" s="48">
        <v>1983</v>
      </c>
      <c r="F230" s="48">
        <v>1983</v>
      </c>
      <c r="G230" s="80" t="s">
        <v>35</v>
      </c>
      <c r="H230" s="81">
        <v>2</v>
      </c>
      <c r="I230" s="81">
        <v>2</v>
      </c>
      <c r="J230" s="83">
        <v>1032.7</v>
      </c>
      <c r="K230" s="82">
        <v>984.7</v>
      </c>
      <c r="L230" s="81">
        <v>0</v>
      </c>
      <c r="M230" s="137">
        <v>53</v>
      </c>
      <c r="N230" s="83">
        <f>'Приложение №2'!E230</f>
        <v>11492935.9</v>
      </c>
      <c r="O230" s="81">
        <v>0</v>
      </c>
      <c r="P230" s="83">
        <f t="shared" si="39"/>
        <v>6463231.910000001</v>
      </c>
      <c r="Q230" s="81">
        <v>0</v>
      </c>
      <c r="R230" s="83">
        <v>28359.36</v>
      </c>
      <c r="S230" s="83">
        <v>5001344.63</v>
      </c>
      <c r="T230" s="81">
        <v>0</v>
      </c>
      <c r="U230" s="72">
        <f t="shared" si="38"/>
        <v>11671.51</v>
      </c>
      <c r="V230" s="83">
        <v>11671.51</v>
      </c>
      <c r="W230" s="84" t="s">
        <v>36</v>
      </c>
      <c r="X230" s="209"/>
      <c r="Y230" s="209"/>
      <c r="Z230" s="209"/>
      <c r="AA230" s="209"/>
      <c r="AB230" s="275"/>
      <c r="AC230" s="282"/>
    </row>
    <row r="231" spans="1:29" ht="18.75" outlineLevel="2">
      <c r="A231" s="48">
        <v>50</v>
      </c>
      <c r="B231" s="48">
        <v>50</v>
      </c>
      <c r="C231" s="258" t="s">
        <v>33</v>
      </c>
      <c r="D231" s="258" t="s">
        <v>86</v>
      </c>
      <c r="E231" s="48">
        <v>1976</v>
      </c>
      <c r="F231" s="48">
        <v>1976</v>
      </c>
      <c r="G231" s="80" t="s">
        <v>35</v>
      </c>
      <c r="H231" s="81">
        <v>2</v>
      </c>
      <c r="I231" s="81">
        <v>2</v>
      </c>
      <c r="J231" s="83">
        <v>1157.5</v>
      </c>
      <c r="K231" s="83">
        <v>1000.3</v>
      </c>
      <c r="L231" s="81">
        <v>0</v>
      </c>
      <c r="M231" s="137">
        <v>43</v>
      </c>
      <c r="N231" s="83">
        <f>'Приложение №2'!E231</f>
        <v>11675011.459999999</v>
      </c>
      <c r="O231" s="81">
        <v>0</v>
      </c>
      <c r="P231" s="83">
        <f t="shared" si="39"/>
        <v>6565624.959999998</v>
      </c>
      <c r="Q231" s="81">
        <v>0</v>
      </c>
      <c r="R231" s="83">
        <v>28808.64</v>
      </c>
      <c r="S231" s="83">
        <v>5080577.86</v>
      </c>
      <c r="T231" s="81">
        <v>0</v>
      </c>
      <c r="U231" s="72">
        <f t="shared" si="38"/>
        <v>11671.51</v>
      </c>
      <c r="V231" s="83">
        <v>11671.51</v>
      </c>
      <c r="W231" s="84" t="s">
        <v>36</v>
      </c>
      <c r="X231" s="209"/>
      <c r="Y231" s="209"/>
      <c r="Z231" s="209"/>
      <c r="AA231" s="209"/>
      <c r="AB231" s="275"/>
      <c r="AC231" s="282"/>
    </row>
    <row r="232" spans="1:29" ht="18.75" outlineLevel="2">
      <c r="A232" s="48">
        <v>51</v>
      </c>
      <c r="B232" s="48">
        <v>51</v>
      </c>
      <c r="C232" s="258" t="s">
        <v>33</v>
      </c>
      <c r="D232" s="258" t="s">
        <v>87</v>
      </c>
      <c r="E232" s="48">
        <v>1975</v>
      </c>
      <c r="F232" s="48">
        <v>1975</v>
      </c>
      <c r="G232" s="80" t="s">
        <v>35</v>
      </c>
      <c r="H232" s="81">
        <v>2</v>
      </c>
      <c r="I232" s="81">
        <v>1</v>
      </c>
      <c r="J232" s="83">
        <v>1138.8</v>
      </c>
      <c r="K232" s="82">
        <v>981.1</v>
      </c>
      <c r="L232" s="81">
        <v>0</v>
      </c>
      <c r="M232" s="137">
        <v>56</v>
      </c>
      <c r="N232" s="83">
        <f>'Приложение №2'!E232</f>
        <v>11450918.47</v>
      </c>
      <c r="O232" s="81">
        <v>0</v>
      </c>
      <c r="P232" s="83">
        <f t="shared" si="39"/>
        <v>6439602.750000001</v>
      </c>
      <c r="Q232" s="81">
        <v>0</v>
      </c>
      <c r="R232" s="83">
        <v>28255.69</v>
      </c>
      <c r="S232" s="83">
        <v>4983060.03</v>
      </c>
      <c r="T232" s="81">
        <v>0</v>
      </c>
      <c r="U232" s="72">
        <f t="shared" si="38"/>
        <v>11671.51</v>
      </c>
      <c r="V232" s="83">
        <v>11671.51</v>
      </c>
      <c r="W232" s="84" t="s">
        <v>36</v>
      </c>
      <c r="X232" s="209"/>
      <c r="Y232" s="209"/>
      <c r="Z232" s="209"/>
      <c r="AA232" s="209"/>
      <c r="AB232" s="275"/>
      <c r="AC232" s="282"/>
    </row>
    <row r="233" spans="1:29" ht="18.75" outlineLevel="2">
      <c r="A233" s="48">
        <v>52</v>
      </c>
      <c r="B233" s="48">
        <v>52</v>
      </c>
      <c r="C233" s="258" t="s">
        <v>33</v>
      </c>
      <c r="D233" s="258" t="s">
        <v>88</v>
      </c>
      <c r="E233" s="48">
        <v>1981</v>
      </c>
      <c r="F233" s="48">
        <v>1981</v>
      </c>
      <c r="G233" s="80" t="s">
        <v>35</v>
      </c>
      <c r="H233" s="81">
        <v>2</v>
      </c>
      <c r="I233" s="81">
        <v>2</v>
      </c>
      <c r="J233" s="82">
        <v>730.1</v>
      </c>
      <c r="K233" s="82">
        <v>656.7</v>
      </c>
      <c r="L233" s="81">
        <v>0</v>
      </c>
      <c r="M233" s="137">
        <v>22</v>
      </c>
      <c r="N233" s="83">
        <f>'Приложение №2'!E233</f>
        <v>7664680.62</v>
      </c>
      <c r="O233" s="81">
        <v>0</v>
      </c>
      <c r="P233" s="83">
        <f t="shared" si="39"/>
        <v>4310352.8</v>
      </c>
      <c r="Q233" s="81">
        <v>0</v>
      </c>
      <c r="R233" s="83">
        <v>18912.95</v>
      </c>
      <c r="S233" s="83">
        <v>3335414.87</v>
      </c>
      <c r="T233" s="81">
        <v>0</v>
      </c>
      <c r="U233" s="72">
        <f t="shared" si="38"/>
        <v>11671.51</v>
      </c>
      <c r="V233" s="83">
        <v>11671.51</v>
      </c>
      <c r="W233" s="84" t="s">
        <v>36</v>
      </c>
      <c r="X233" s="209"/>
      <c r="Y233" s="209"/>
      <c r="Z233" s="209"/>
      <c r="AA233" s="209"/>
      <c r="AB233" s="275"/>
      <c r="AC233" s="282"/>
    </row>
    <row r="234" spans="1:29" ht="18.75" outlineLevel="2">
      <c r="A234" s="48">
        <v>53</v>
      </c>
      <c r="B234" s="48">
        <v>53</v>
      </c>
      <c r="C234" s="258" t="s">
        <v>33</v>
      </c>
      <c r="D234" s="258" t="s">
        <v>89</v>
      </c>
      <c r="E234" s="48">
        <v>1982</v>
      </c>
      <c r="F234" s="48">
        <v>1982</v>
      </c>
      <c r="G234" s="80" t="s">
        <v>35</v>
      </c>
      <c r="H234" s="81">
        <v>2</v>
      </c>
      <c r="I234" s="81">
        <v>2</v>
      </c>
      <c r="J234" s="83">
        <v>1137.8</v>
      </c>
      <c r="K234" s="82">
        <v>967.8</v>
      </c>
      <c r="L234" s="81">
        <v>0</v>
      </c>
      <c r="M234" s="137">
        <v>36</v>
      </c>
      <c r="N234" s="83">
        <f>'Приложение №2'!E234</f>
        <v>11295687.370000001</v>
      </c>
      <c r="O234" s="81">
        <v>0</v>
      </c>
      <c r="P234" s="83">
        <f t="shared" si="39"/>
        <v>6352306.130000001</v>
      </c>
      <c r="Q234" s="81">
        <v>0</v>
      </c>
      <c r="R234" s="83">
        <v>27872.64</v>
      </c>
      <c r="S234" s="83">
        <v>4915508.6</v>
      </c>
      <c r="T234" s="81">
        <v>0</v>
      </c>
      <c r="U234" s="72">
        <f t="shared" si="38"/>
        <v>11671.51</v>
      </c>
      <c r="V234" s="83">
        <v>11671.51</v>
      </c>
      <c r="W234" s="84" t="s">
        <v>36</v>
      </c>
      <c r="X234" s="209"/>
      <c r="Y234" s="209"/>
      <c r="Z234" s="209"/>
      <c r="AA234" s="209"/>
      <c r="AB234" s="275"/>
      <c r="AC234" s="282"/>
    </row>
    <row r="235" spans="1:29" ht="18.75" outlineLevel="2">
      <c r="A235" s="48">
        <v>54</v>
      </c>
      <c r="B235" s="48">
        <v>54</v>
      </c>
      <c r="C235" s="258" t="s">
        <v>33</v>
      </c>
      <c r="D235" s="258" t="s">
        <v>90</v>
      </c>
      <c r="E235" s="48">
        <v>1985</v>
      </c>
      <c r="F235" s="48">
        <v>1985</v>
      </c>
      <c r="G235" s="80" t="s">
        <v>35</v>
      </c>
      <c r="H235" s="81">
        <v>2</v>
      </c>
      <c r="I235" s="81">
        <v>2</v>
      </c>
      <c r="J235" s="83">
        <v>1124.8</v>
      </c>
      <c r="K235" s="82">
        <v>956.3</v>
      </c>
      <c r="L235" s="81">
        <v>0</v>
      </c>
      <c r="M235" s="137">
        <v>36</v>
      </c>
      <c r="N235" s="83">
        <f>'Приложение №2'!E235</f>
        <v>11161465.02</v>
      </c>
      <c r="O235" s="81">
        <v>0</v>
      </c>
      <c r="P235" s="83">
        <f t="shared" si="39"/>
        <v>6276824.09</v>
      </c>
      <c r="Q235" s="81">
        <v>0</v>
      </c>
      <c r="R235" s="83">
        <v>27541.45</v>
      </c>
      <c r="S235" s="83">
        <v>4857099.48</v>
      </c>
      <c r="T235" s="81">
        <v>0</v>
      </c>
      <c r="U235" s="72">
        <f t="shared" si="38"/>
        <v>11671.51</v>
      </c>
      <c r="V235" s="83">
        <v>11671.51</v>
      </c>
      <c r="W235" s="84" t="s">
        <v>36</v>
      </c>
      <c r="X235" s="209"/>
      <c r="Y235" s="209"/>
      <c r="Z235" s="209"/>
      <c r="AA235" s="209"/>
      <c r="AB235" s="275"/>
      <c r="AC235" s="282"/>
    </row>
    <row r="236" spans="1:29" ht="18.75" outlineLevel="2">
      <c r="A236" s="48">
        <v>55</v>
      </c>
      <c r="B236" s="48">
        <v>55</v>
      </c>
      <c r="C236" s="258" t="s">
        <v>33</v>
      </c>
      <c r="D236" s="258" t="s">
        <v>91</v>
      </c>
      <c r="E236" s="48">
        <v>1963</v>
      </c>
      <c r="F236" s="48">
        <v>1963</v>
      </c>
      <c r="G236" s="80" t="s">
        <v>35</v>
      </c>
      <c r="H236" s="81">
        <v>2</v>
      </c>
      <c r="I236" s="81">
        <v>2</v>
      </c>
      <c r="J236" s="82">
        <v>607.4</v>
      </c>
      <c r="K236" s="82">
        <v>561.4</v>
      </c>
      <c r="L236" s="81">
        <v>0</v>
      </c>
      <c r="M236" s="137">
        <v>34</v>
      </c>
      <c r="N236" s="83">
        <f>'Приложение №2'!E236</f>
        <v>4617773.24</v>
      </c>
      <c r="O236" s="81">
        <v>0</v>
      </c>
      <c r="P236" s="83">
        <f t="shared" si="39"/>
        <v>2870245.41</v>
      </c>
      <c r="Q236" s="81">
        <v>0</v>
      </c>
      <c r="R236" s="83">
        <v>16168.32</v>
      </c>
      <c r="S236" s="83">
        <v>1731359.51</v>
      </c>
      <c r="T236" s="81">
        <v>0</v>
      </c>
      <c r="U236" s="72">
        <f t="shared" si="38"/>
        <v>8225.46</v>
      </c>
      <c r="V236" s="83">
        <v>8581.74</v>
      </c>
      <c r="W236" s="84" t="s">
        <v>36</v>
      </c>
      <c r="X236" s="209"/>
      <c r="Y236" s="209"/>
      <c r="Z236" s="209"/>
      <c r="AA236" s="209"/>
      <c r="AB236" s="275"/>
      <c r="AC236" s="282"/>
    </row>
    <row r="237" spans="1:29" ht="18.75" outlineLevel="2">
      <c r="A237" s="48">
        <v>56</v>
      </c>
      <c r="B237" s="48">
        <v>56</v>
      </c>
      <c r="C237" s="258" t="s">
        <v>33</v>
      </c>
      <c r="D237" s="258" t="s">
        <v>92</v>
      </c>
      <c r="E237" s="48">
        <v>1981</v>
      </c>
      <c r="F237" s="48">
        <v>1981</v>
      </c>
      <c r="G237" s="80" t="s">
        <v>35</v>
      </c>
      <c r="H237" s="81">
        <v>2</v>
      </c>
      <c r="I237" s="81">
        <v>2</v>
      </c>
      <c r="J237" s="82">
        <v>604.5</v>
      </c>
      <c r="K237" s="82">
        <v>556.1</v>
      </c>
      <c r="L237" s="81">
        <v>0</v>
      </c>
      <c r="M237" s="137">
        <v>242</v>
      </c>
      <c r="N237" s="83">
        <f>'Приложение №2'!E237</f>
        <v>4919605.390000001</v>
      </c>
      <c r="O237" s="81">
        <v>0</v>
      </c>
      <c r="P237" s="83">
        <f t="shared" si="39"/>
        <v>2984274.620000001</v>
      </c>
      <c r="Q237" s="81">
        <v>0</v>
      </c>
      <c r="R237" s="83">
        <v>16015.68</v>
      </c>
      <c r="S237" s="83">
        <v>1919315.09</v>
      </c>
      <c r="T237" s="81">
        <v>0</v>
      </c>
      <c r="U237" s="72">
        <f t="shared" si="38"/>
        <v>8846.62</v>
      </c>
      <c r="V237" s="83">
        <v>9150.71</v>
      </c>
      <c r="W237" s="84" t="s">
        <v>36</v>
      </c>
      <c r="X237" s="209"/>
      <c r="Y237" s="209"/>
      <c r="Z237" s="209"/>
      <c r="AA237" s="209"/>
      <c r="AB237" s="275"/>
      <c r="AC237" s="282"/>
    </row>
    <row r="238" spans="1:29" ht="18.75" outlineLevel="2">
      <c r="A238" s="48">
        <v>57</v>
      </c>
      <c r="B238" s="48">
        <v>57</v>
      </c>
      <c r="C238" s="258" t="s">
        <v>33</v>
      </c>
      <c r="D238" s="258" t="s">
        <v>93</v>
      </c>
      <c r="E238" s="48">
        <v>1964</v>
      </c>
      <c r="F238" s="48">
        <v>1964</v>
      </c>
      <c r="G238" s="80" t="s">
        <v>35</v>
      </c>
      <c r="H238" s="81">
        <v>2</v>
      </c>
      <c r="I238" s="81">
        <v>2</v>
      </c>
      <c r="J238" s="82">
        <v>563.7</v>
      </c>
      <c r="K238" s="82">
        <v>516.5</v>
      </c>
      <c r="L238" s="81">
        <v>0</v>
      </c>
      <c r="M238" s="137">
        <v>48</v>
      </c>
      <c r="N238" s="83">
        <f>'Приложение №2'!E238</f>
        <v>4295838.970000001</v>
      </c>
      <c r="O238" s="81">
        <v>0</v>
      </c>
      <c r="P238" s="83">
        <f t="shared" si="39"/>
        <v>2688076.0300000003</v>
      </c>
      <c r="Q238" s="81">
        <v>0</v>
      </c>
      <c r="R238" s="83">
        <v>14875.19</v>
      </c>
      <c r="S238" s="83">
        <v>1592887.75</v>
      </c>
      <c r="T238" s="81">
        <v>0</v>
      </c>
      <c r="U238" s="72">
        <f t="shared" si="38"/>
        <v>8317.21</v>
      </c>
      <c r="V238" s="83">
        <v>8581.74</v>
      </c>
      <c r="W238" s="84" t="s">
        <v>36</v>
      </c>
      <c r="X238" s="209"/>
      <c r="Y238" s="209"/>
      <c r="Z238" s="209"/>
      <c r="AA238" s="209"/>
      <c r="AB238" s="275"/>
      <c r="AC238" s="282"/>
    </row>
    <row r="239" spans="1:29" ht="18.75" outlineLevel="2">
      <c r="A239" s="48">
        <v>58</v>
      </c>
      <c r="B239" s="48">
        <v>58</v>
      </c>
      <c r="C239" s="258" t="s">
        <v>33</v>
      </c>
      <c r="D239" s="258" t="s">
        <v>94</v>
      </c>
      <c r="E239" s="48">
        <v>1967</v>
      </c>
      <c r="F239" s="48">
        <v>1967</v>
      </c>
      <c r="G239" s="80" t="s">
        <v>35</v>
      </c>
      <c r="H239" s="81">
        <v>2</v>
      </c>
      <c r="I239" s="81">
        <v>2</v>
      </c>
      <c r="J239" s="82">
        <v>630.9</v>
      </c>
      <c r="K239" s="82">
        <v>582.1</v>
      </c>
      <c r="L239" s="81">
        <v>0</v>
      </c>
      <c r="M239" s="137">
        <v>49</v>
      </c>
      <c r="N239" s="83">
        <f>'Приложение №2'!E239</f>
        <v>5096209.830000001</v>
      </c>
      <c r="O239" s="81">
        <v>0</v>
      </c>
      <c r="P239" s="83">
        <f t="shared" si="39"/>
        <v>3070394.2600000007</v>
      </c>
      <c r="Q239" s="81">
        <v>0</v>
      </c>
      <c r="R239" s="83">
        <v>16764.48</v>
      </c>
      <c r="S239" s="83">
        <v>2009051.09</v>
      </c>
      <c r="T239" s="81">
        <v>0</v>
      </c>
      <c r="U239" s="72">
        <f t="shared" si="38"/>
        <v>8754.87</v>
      </c>
      <c r="V239" s="83">
        <v>9150.71</v>
      </c>
      <c r="W239" s="84" t="s">
        <v>36</v>
      </c>
      <c r="X239" s="209"/>
      <c r="Y239" s="209"/>
      <c r="Z239" s="209"/>
      <c r="AA239" s="209"/>
      <c r="AB239" s="275"/>
      <c r="AC239" s="282"/>
    </row>
    <row r="240" spans="1:29" ht="18.75" outlineLevel="2">
      <c r="A240" s="48">
        <v>59</v>
      </c>
      <c r="B240" s="48">
        <v>59</v>
      </c>
      <c r="C240" s="258" t="s">
        <v>33</v>
      </c>
      <c r="D240" s="258" t="s">
        <v>95</v>
      </c>
      <c r="E240" s="48">
        <v>1963</v>
      </c>
      <c r="F240" s="48">
        <v>1963</v>
      </c>
      <c r="G240" s="80" t="s">
        <v>35</v>
      </c>
      <c r="H240" s="81">
        <v>2</v>
      </c>
      <c r="I240" s="81">
        <v>2</v>
      </c>
      <c r="J240" s="82">
        <v>603.2</v>
      </c>
      <c r="K240" s="82">
        <v>557</v>
      </c>
      <c r="L240" s="81">
        <v>0</v>
      </c>
      <c r="M240" s="137">
        <v>57</v>
      </c>
      <c r="N240" s="83">
        <f>'Приложение №2'!E240</f>
        <v>6472952.7</v>
      </c>
      <c r="O240" s="81">
        <v>0</v>
      </c>
      <c r="P240" s="83">
        <f t="shared" si="39"/>
        <v>3627877.9400000004</v>
      </c>
      <c r="Q240" s="81">
        <v>0</v>
      </c>
      <c r="R240" s="83">
        <v>16041.6</v>
      </c>
      <c r="S240" s="83">
        <v>2829033.16</v>
      </c>
      <c r="T240" s="81">
        <v>0</v>
      </c>
      <c r="U240" s="72">
        <f t="shared" si="38"/>
        <v>11621.1</v>
      </c>
      <c r="V240" s="83">
        <v>11671.51</v>
      </c>
      <c r="W240" s="84" t="s">
        <v>36</v>
      </c>
      <c r="X240" s="209"/>
      <c r="Y240" s="209"/>
      <c r="Z240" s="209"/>
      <c r="AA240" s="209"/>
      <c r="AB240" s="275"/>
      <c r="AC240" s="282"/>
    </row>
    <row r="241" spans="1:29" ht="18.75" outlineLevel="2">
      <c r="A241" s="48">
        <v>60</v>
      </c>
      <c r="B241" s="48">
        <v>60</v>
      </c>
      <c r="C241" s="258" t="s">
        <v>33</v>
      </c>
      <c r="D241" s="258" t="s">
        <v>96</v>
      </c>
      <c r="E241" s="48">
        <v>1971</v>
      </c>
      <c r="F241" s="48">
        <v>1971</v>
      </c>
      <c r="G241" s="80" t="s">
        <v>35</v>
      </c>
      <c r="H241" s="81">
        <v>2</v>
      </c>
      <c r="I241" s="81">
        <v>2</v>
      </c>
      <c r="J241" s="82">
        <v>541.1</v>
      </c>
      <c r="K241" s="82">
        <v>509.6</v>
      </c>
      <c r="L241" s="81">
        <v>0</v>
      </c>
      <c r="M241" s="137">
        <v>44</v>
      </c>
      <c r="N241" s="83">
        <f>'Приложение №2'!E241</f>
        <v>2930933.83</v>
      </c>
      <c r="O241" s="81">
        <v>0</v>
      </c>
      <c r="P241" s="83">
        <f t="shared" si="39"/>
        <v>2145699.66</v>
      </c>
      <c r="Q241" s="81">
        <v>0</v>
      </c>
      <c r="R241" s="83">
        <v>14676.47</v>
      </c>
      <c r="S241" s="83">
        <v>770557.7</v>
      </c>
      <c r="T241" s="81">
        <v>0</v>
      </c>
      <c r="U241" s="72">
        <f t="shared" si="38"/>
        <v>5751.44</v>
      </c>
      <c r="V241" s="83">
        <v>6147.28</v>
      </c>
      <c r="W241" s="84" t="s">
        <v>36</v>
      </c>
      <c r="X241" s="209"/>
      <c r="Y241" s="209"/>
      <c r="Z241" s="209"/>
      <c r="AA241" s="209"/>
      <c r="AB241" s="275"/>
      <c r="AC241" s="282"/>
    </row>
    <row r="242" spans="1:29" ht="18.75" outlineLevel="1">
      <c r="A242" s="242"/>
      <c r="B242" s="350" t="s">
        <v>97</v>
      </c>
      <c r="C242" s="350"/>
      <c r="D242" s="350"/>
      <c r="E242" s="242"/>
      <c r="F242" s="242"/>
      <c r="G242" s="242"/>
      <c r="H242" s="242"/>
      <c r="I242" s="166"/>
      <c r="J242" s="167">
        <f>SUM(J182:J241)</f>
        <v>49481.979999999996</v>
      </c>
      <c r="K242" s="167">
        <f aca="true" t="shared" si="40" ref="K242:T242">SUM(K182:K241)</f>
        <v>43572.96000000001</v>
      </c>
      <c r="L242" s="167">
        <f t="shared" si="40"/>
        <v>0</v>
      </c>
      <c r="M242" s="168">
        <f t="shared" si="40"/>
        <v>2790</v>
      </c>
      <c r="N242" s="167">
        <f t="shared" si="40"/>
        <v>313091933.16999996</v>
      </c>
      <c r="O242" s="167">
        <f t="shared" si="40"/>
        <v>0</v>
      </c>
      <c r="P242" s="167">
        <f t="shared" si="40"/>
        <v>187939872.43</v>
      </c>
      <c r="Q242" s="167">
        <f t="shared" si="40"/>
        <v>0</v>
      </c>
      <c r="R242" s="167">
        <f t="shared" si="40"/>
        <v>976353.3999999994</v>
      </c>
      <c r="S242" s="167">
        <f t="shared" si="40"/>
        <v>124175707.34</v>
      </c>
      <c r="T242" s="167">
        <f t="shared" si="40"/>
        <v>0</v>
      </c>
      <c r="U242" s="169"/>
      <c r="V242" s="169"/>
      <c r="W242" s="169"/>
      <c r="X242" s="210"/>
      <c r="Y242" s="210"/>
      <c r="Z242" s="210"/>
      <c r="AA242" s="210"/>
      <c r="AB242" s="275"/>
      <c r="AC242" s="282"/>
    </row>
    <row r="243" spans="1:29" ht="18.75" outlineLevel="1">
      <c r="A243" s="283"/>
      <c r="B243" s="349" t="s">
        <v>98</v>
      </c>
      <c r="C243" s="349"/>
      <c r="D243" s="349"/>
      <c r="E243" s="349"/>
      <c r="F243" s="349"/>
      <c r="G243" s="349"/>
      <c r="H243" s="349"/>
      <c r="I243" s="349"/>
      <c r="J243" s="349"/>
      <c r="K243" s="349"/>
      <c r="L243" s="349"/>
      <c r="M243" s="349"/>
      <c r="N243" s="349"/>
      <c r="O243" s="349"/>
      <c r="P243" s="349"/>
      <c r="Q243" s="349"/>
      <c r="R243" s="349"/>
      <c r="S243" s="349"/>
      <c r="T243" s="349"/>
      <c r="U243" s="349"/>
      <c r="V243" s="349"/>
      <c r="W243" s="349"/>
      <c r="X243" s="217"/>
      <c r="Y243" s="217"/>
      <c r="Z243" s="217"/>
      <c r="AA243" s="217"/>
      <c r="AB243" s="275"/>
      <c r="AC243" s="282"/>
    </row>
    <row r="244" spans="1:29" ht="18.75" outlineLevel="2">
      <c r="A244" s="48">
        <f>A241+1</f>
        <v>61</v>
      </c>
      <c r="B244" s="48">
        <v>1</v>
      </c>
      <c r="C244" s="258" t="s">
        <v>99</v>
      </c>
      <c r="D244" s="258" t="s">
        <v>100</v>
      </c>
      <c r="E244" s="48">
        <v>1966</v>
      </c>
      <c r="F244" s="48">
        <v>1966</v>
      </c>
      <c r="G244" s="80" t="s">
        <v>38</v>
      </c>
      <c r="H244" s="81">
        <v>4</v>
      </c>
      <c r="I244" s="81">
        <v>2</v>
      </c>
      <c r="J244" s="83">
        <v>1327.2</v>
      </c>
      <c r="K244" s="83">
        <v>1232.7</v>
      </c>
      <c r="L244" s="81">
        <v>0</v>
      </c>
      <c r="M244" s="137">
        <v>70</v>
      </c>
      <c r="N244" s="83">
        <f>'Приложение №2'!E244</f>
        <v>1718494.75</v>
      </c>
      <c r="O244" s="81">
        <v>0</v>
      </c>
      <c r="P244" s="83">
        <f>N244-R244-S244</f>
        <v>1058369.53</v>
      </c>
      <c r="Q244" s="81">
        <v>0</v>
      </c>
      <c r="R244" s="83">
        <v>41418.72</v>
      </c>
      <c r="S244" s="83">
        <v>618706.5</v>
      </c>
      <c r="T244" s="81">
        <v>0</v>
      </c>
      <c r="U244" s="72">
        <f>ROUND(N244/(K244+L244),2)</f>
        <v>1394.09</v>
      </c>
      <c r="V244" s="83">
        <v>1394.09</v>
      </c>
      <c r="W244" s="84" t="s">
        <v>36</v>
      </c>
      <c r="X244" s="209"/>
      <c r="Y244" s="209"/>
      <c r="Z244" s="209"/>
      <c r="AA244" s="209"/>
      <c r="AB244" s="275"/>
      <c r="AC244" s="282"/>
    </row>
    <row r="245" spans="1:29" ht="18.75" outlineLevel="2">
      <c r="A245" s="48">
        <f>A244+1</f>
        <v>62</v>
      </c>
      <c r="B245" s="48">
        <v>2</v>
      </c>
      <c r="C245" s="258" t="s">
        <v>99</v>
      </c>
      <c r="D245" s="258" t="s">
        <v>101</v>
      </c>
      <c r="E245" s="48">
        <v>1968</v>
      </c>
      <c r="F245" s="48">
        <v>1968</v>
      </c>
      <c r="G245" s="80" t="s">
        <v>38</v>
      </c>
      <c r="H245" s="81">
        <v>4</v>
      </c>
      <c r="I245" s="81">
        <v>3</v>
      </c>
      <c r="J245" s="83">
        <v>1626</v>
      </c>
      <c r="K245" s="83">
        <v>1482.9</v>
      </c>
      <c r="L245" s="81">
        <v>0</v>
      </c>
      <c r="M245" s="137">
        <v>78</v>
      </c>
      <c r="N245" s="83">
        <f>'Приложение №2'!E245</f>
        <v>3004918.9000000004</v>
      </c>
      <c r="O245" s="81">
        <v>0</v>
      </c>
      <c r="P245" s="83">
        <f>N245-R245-S245</f>
        <v>1873238.0400000003</v>
      </c>
      <c r="Q245" s="81">
        <v>0</v>
      </c>
      <c r="R245" s="83">
        <v>49825.45</v>
      </c>
      <c r="S245" s="83">
        <v>1081855.41</v>
      </c>
      <c r="T245" s="81">
        <v>0</v>
      </c>
      <c r="U245" s="72">
        <f>ROUND(N245/(K245+L245),2)</f>
        <v>2026.38</v>
      </c>
      <c r="V245" s="83">
        <v>2026.38</v>
      </c>
      <c r="W245" s="84" t="s">
        <v>36</v>
      </c>
      <c r="X245" s="209"/>
      <c r="Y245" s="209"/>
      <c r="Z245" s="209"/>
      <c r="AA245" s="209"/>
      <c r="AB245" s="275"/>
      <c r="AC245" s="282"/>
    </row>
    <row r="246" spans="1:29" ht="18.75" outlineLevel="2">
      <c r="A246" s="48">
        <f>A245+1</f>
        <v>63</v>
      </c>
      <c r="B246" s="48">
        <v>3</v>
      </c>
      <c r="C246" s="258" t="s">
        <v>99</v>
      </c>
      <c r="D246" s="258" t="s">
        <v>102</v>
      </c>
      <c r="E246" s="48">
        <v>1958</v>
      </c>
      <c r="F246" s="48">
        <v>1958</v>
      </c>
      <c r="G246" s="80" t="s">
        <v>38</v>
      </c>
      <c r="H246" s="81">
        <v>2</v>
      </c>
      <c r="I246" s="81">
        <v>3</v>
      </c>
      <c r="J246" s="82">
        <v>668.99</v>
      </c>
      <c r="K246" s="82">
        <v>582.09</v>
      </c>
      <c r="L246" s="81">
        <v>0</v>
      </c>
      <c r="M246" s="137">
        <v>28</v>
      </c>
      <c r="N246" s="83">
        <f>'Приложение №2'!E246</f>
        <v>56887.66</v>
      </c>
      <c r="O246" s="81">
        <v>0</v>
      </c>
      <c r="P246" s="83">
        <f>N246-R246-S246</f>
        <v>15326.810000000001</v>
      </c>
      <c r="Q246" s="81">
        <v>0</v>
      </c>
      <c r="R246" s="83">
        <v>19558.22</v>
      </c>
      <c r="S246" s="83">
        <v>22002.63</v>
      </c>
      <c r="T246" s="81">
        <v>0</v>
      </c>
      <c r="U246" s="72">
        <f>ROUND(N246/(K246+L246),2)</f>
        <v>97.73</v>
      </c>
      <c r="V246" s="82">
        <v>104.99</v>
      </c>
      <c r="W246" s="84" t="s">
        <v>36</v>
      </c>
      <c r="X246" s="209"/>
      <c r="Y246" s="209"/>
      <c r="Z246" s="209"/>
      <c r="AA246" s="209"/>
      <c r="AB246" s="275"/>
      <c r="AC246" s="282"/>
    </row>
    <row r="247" spans="1:29" ht="18.75" outlineLevel="2">
      <c r="A247" s="48">
        <f>A246+1</f>
        <v>64</v>
      </c>
      <c r="B247" s="48">
        <v>4</v>
      </c>
      <c r="C247" s="258" t="s">
        <v>99</v>
      </c>
      <c r="D247" s="258" t="s">
        <v>103</v>
      </c>
      <c r="E247" s="48">
        <v>1959</v>
      </c>
      <c r="F247" s="48">
        <v>1959</v>
      </c>
      <c r="G247" s="80" t="s">
        <v>38</v>
      </c>
      <c r="H247" s="81">
        <v>2</v>
      </c>
      <c r="I247" s="81">
        <v>3</v>
      </c>
      <c r="J247" s="82">
        <v>859.4</v>
      </c>
      <c r="K247" s="82">
        <v>772.2</v>
      </c>
      <c r="L247" s="81">
        <v>0</v>
      </c>
      <c r="M247" s="137">
        <v>27</v>
      </c>
      <c r="N247" s="83">
        <f>'Приложение №2'!E247</f>
        <v>3699370.82</v>
      </c>
      <c r="O247" s="81">
        <v>0</v>
      </c>
      <c r="P247" s="83">
        <f>N247-R247-S247</f>
        <v>2500357.0399999996</v>
      </c>
      <c r="Q247" s="81">
        <v>0</v>
      </c>
      <c r="R247" s="83">
        <v>25945.91</v>
      </c>
      <c r="S247" s="83">
        <v>1173067.87</v>
      </c>
      <c r="T247" s="81">
        <v>0</v>
      </c>
      <c r="U247" s="72">
        <f>ROUND(N247/(K247+L247),2)</f>
        <v>4790.69</v>
      </c>
      <c r="V247" s="83">
        <v>4797.95</v>
      </c>
      <c r="W247" s="84" t="s">
        <v>36</v>
      </c>
      <c r="X247" s="209"/>
      <c r="Y247" s="209"/>
      <c r="Z247" s="209"/>
      <c r="AA247" s="209"/>
      <c r="AB247" s="275"/>
      <c r="AC247" s="282"/>
    </row>
    <row r="248" spans="1:29" ht="18.75" outlineLevel="2">
      <c r="A248" s="48">
        <f>A247+1</f>
        <v>65</v>
      </c>
      <c r="B248" s="48">
        <v>5</v>
      </c>
      <c r="C248" s="258" t="s">
        <v>99</v>
      </c>
      <c r="D248" s="258" t="s">
        <v>104</v>
      </c>
      <c r="E248" s="48">
        <v>1961</v>
      </c>
      <c r="F248" s="48">
        <v>1961</v>
      </c>
      <c r="G248" s="80" t="s">
        <v>38</v>
      </c>
      <c r="H248" s="81">
        <v>2</v>
      </c>
      <c r="I248" s="81">
        <v>3</v>
      </c>
      <c r="J248" s="82">
        <v>414.4</v>
      </c>
      <c r="K248" s="82">
        <v>321.1</v>
      </c>
      <c r="L248" s="81">
        <v>0</v>
      </c>
      <c r="M248" s="137">
        <v>16</v>
      </c>
      <c r="N248" s="83">
        <f>'Приложение №2'!E248</f>
        <v>1506909.4600000002</v>
      </c>
      <c r="O248" s="81">
        <v>0</v>
      </c>
      <c r="P248" s="83">
        <f>N248-R248-S248</f>
        <v>1020467.0200000003</v>
      </c>
      <c r="Q248" s="81">
        <v>0</v>
      </c>
      <c r="R248" s="83">
        <v>10788.96</v>
      </c>
      <c r="S248" s="83">
        <v>475653.48</v>
      </c>
      <c r="T248" s="81">
        <v>0</v>
      </c>
      <c r="U248" s="72">
        <f>ROUND(N248/(K248+L248),2)</f>
        <v>4692.96</v>
      </c>
      <c r="V248" s="83">
        <v>4692.96</v>
      </c>
      <c r="W248" s="84" t="s">
        <v>36</v>
      </c>
      <c r="X248" s="209"/>
      <c r="Y248" s="209"/>
      <c r="Z248" s="209"/>
      <c r="AA248" s="209"/>
      <c r="AB248" s="275"/>
      <c r="AC248" s="282"/>
    </row>
    <row r="249" spans="1:29" ht="18.75" outlineLevel="1">
      <c r="A249" s="256"/>
      <c r="B249" s="350" t="s">
        <v>97</v>
      </c>
      <c r="C249" s="350"/>
      <c r="D249" s="350"/>
      <c r="E249" s="242"/>
      <c r="F249" s="242"/>
      <c r="G249" s="242"/>
      <c r="H249" s="242"/>
      <c r="I249" s="166"/>
      <c r="J249" s="167">
        <f>SUM(J244:J248)</f>
        <v>4895.989999999999</v>
      </c>
      <c r="K249" s="167">
        <f aca="true" t="shared" si="41" ref="K249:T249">SUM(K244:K248)</f>
        <v>4390.990000000001</v>
      </c>
      <c r="L249" s="167">
        <f t="shared" si="41"/>
        <v>0</v>
      </c>
      <c r="M249" s="168">
        <f t="shared" si="41"/>
        <v>219</v>
      </c>
      <c r="N249" s="167">
        <f t="shared" si="41"/>
        <v>9986581.590000002</v>
      </c>
      <c r="O249" s="167">
        <f t="shared" si="41"/>
        <v>0</v>
      </c>
      <c r="P249" s="167">
        <f t="shared" si="41"/>
        <v>6467758.44</v>
      </c>
      <c r="Q249" s="167">
        <f t="shared" si="41"/>
        <v>0</v>
      </c>
      <c r="R249" s="167">
        <f t="shared" si="41"/>
        <v>147537.25999999998</v>
      </c>
      <c r="S249" s="167">
        <f t="shared" si="41"/>
        <v>3371285.89</v>
      </c>
      <c r="T249" s="167">
        <f t="shared" si="41"/>
        <v>0</v>
      </c>
      <c r="U249" s="169"/>
      <c r="V249" s="169"/>
      <c r="W249" s="169"/>
      <c r="X249" s="210"/>
      <c r="Y249" s="210"/>
      <c r="Z249" s="210"/>
      <c r="AA249" s="210"/>
      <c r="AB249" s="275"/>
      <c r="AC249" s="282"/>
    </row>
    <row r="250" spans="1:29" ht="18.75" outlineLevel="1">
      <c r="A250" s="284"/>
      <c r="B250" s="349" t="s">
        <v>105</v>
      </c>
      <c r="C250" s="349"/>
      <c r="D250" s="349"/>
      <c r="E250" s="349"/>
      <c r="F250" s="349"/>
      <c r="G250" s="349"/>
      <c r="H250" s="349"/>
      <c r="I250" s="349"/>
      <c r="J250" s="349"/>
      <c r="K250" s="349"/>
      <c r="L250" s="349"/>
      <c r="M250" s="349"/>
      <c r="N250" s="349"/>
      <c r="O250" s="349"/>
      <c r="P250" s="349"/>
      <c r="Q250" s="349"/>
      <c r="R250" s="349"/>
      <c r="S250" s="349"/>
      <c r="T250" s="349"/>
      <c r="U250" s="349"/>
      <c r="V250" s="349"/>
      <c r="W250" s="349"/>
      <c r="X250" s="217"/>
      <c r="Y250" s="217"/>
      <c r="Z250" s="217"/>
      <c r="AA250" s="217"/>
      <c r="AB250" s="275"/>
      <c r="AC250" s="282"/>
    </row>
    <row r="251" spans="1:40" ht="18.75" outlineLevel="2">
      <c r="A251" s="55">
        <f>A248+1</f>
        <v>66</v>
      </c>
      <c r="B251" s="48">
        <v>1</v>
      </c>
      <c r="C251" s="258" t="s">
        <v>106</v>
      </c>
      <c r="D251" s="258" t="s">
        <v>107</v>
      </c>
      <c r="E251" s="48">
        <v>1974</v>
      </c>
      <c r="F251" s="48">
        <v>1974</v>
      </c>
      <c r="G251" s="80" t="s">
        <v>35</v>
      </c>
      <c r="H251" s="81">
        <v>2</v>
      </c>
      <c r="I251" s="81">
        <v>2</v>
      </c>
      <c r="J251" s="82">
        <v>712.36</v>
      </c>
      <c r="K251" s="82">
        <v>685.36</v>
      </c>
      <c r="L251" s="81">
        <v>0</v>
      </c>
      <c r="M251" s="137">
        <v>36</v>
      </c>
      <c r="N251" s="83">
        <f>'Приложение №2'!E251</f>
        <v>3736411.37</v>
      </c>
      <c r="O251" s="81">
        <v>0</v>
      </c>
      <c r="P251" s="83">
        <f>N251-R251-S251</f>
        <v>3268545.45</v>
      </c>
      <c r="Q251" s="81">
        <v>0</v>
      </c>
      <c r="R251" s="83">
        <v>19738.37</v>
      </c>
      <c r="S251" s="83">
        <v>448127.55</v>
      </c>
      <c r="T251" s="81">
        <v>0</v>
      </c>
      <c r="U251" s="72">
        <f>ROUND(N251/(K251+L251),2)</f>
        <v>5451.75</v>
      </c>
      <c r="V251" s="83">
        <v>5845.18</v>
      </c>
      <c r="W251" s="84" t="s">
        <v>36</v>
      </c>
      <c r="X251" s="209"/>
      <c r="Y251" s="209"/>
      <c r="Z251" s="209"/>
      <c r="AA251" s="209"/>
      <c r="AB251" s="275"/>
      <c r="AC251" s="282"/>
      <c r="AL251" s="74">
        <v>475665.55</v>
      </c>
      <c r="AM251" s="74">
        <f>AL251/$AL$253</f>
        <v>0.5786705164120934</v>
      </c>
      <c r="AN251" s="74">
        <f>ROUND(AM251*$AN$253,2)</f>
        <v>448127.55</v>
      </c>
    </row>
    <row r="252" spans="1:40" ht="18.75" outlineLevel="2">
      <c r="A252" s="48">
        <f>A251+1</f>
        <v>67</v>
      </c>
      <c r="B252" s="48">
        <v>2</v>
      </c>
      <c r="C252" s="258" t="s">
        <v>106</v>
      </c>
      <c r="D252" s="258" t="s">
        <v>108</v>
      </c>
      <c r="E252" s="48">
        <v>1974</v>
      </c>
      <c r="F252" s="48">
        <v>1974</v>
      </c>
      <c r="G252" s="80" t="s">
        <v>35</v>
      </c>
      <c r="H252" s="81">
        <v>2</v>
      </c>
      <c r="I252" s="81">
        <v>2</v>
      </c>
      <c r="J252" s="82">
        <v>552.15</v>
      </c>
      <c r="K252" s="82">
        <v>499.01</v>
      </c>
      <c r="L252" s="81">
        <v>0</v>
      </c>
      <c r="M252" s="137">
        <v>19</v>
      </c>
      <c r="N252" s="83">
        <f>'Приложение №2'!E252</f>
        <v>2916803.27</v>
      </c>
      <c r="O252" s="81">
        <v>0</v>
      </c>
      <c r="P252" s="83">
        <f>N252-R252-S252</f>
        <v>2576150.51</v>
      </c>
      <c r="Q252" s="81">
        <v>0</v>
      </c>
      <c r="R252" s="83">
        <v>14371.49</v>
      </c>
      <c r="S252" s="83">
        <v>326281.27</v>
      </c>
      <c r="T252" s="81">
        <v>0</v>
      </c>
      <c r="U252" s="72">
        <f>ROUND(N252/(K252+L252),2)</f>
        <v>5845.18</v>
      </c>
      <c r="V252" s="83">
        <v>5845.18</v>
      </c>
      <c r="W252" s="84" t="s">
        <v>36</v>
      </c>
      <c r="X252" s="209"/>
      <c r="Y252" s="209"/>
      <c r="Z252" s="209"/>
      <c r="AA252" s="209"/>
      <c r="AB252" s="275"/>
      <c r="AC252" s="282"/>
      <c r="AL252" s="74">
        <v>346331.66</v>
      </c>
      <c r="AM252" s="74">
        <f>AL252/$AL$253</f>
        <v>0.42132948358790656</v>
      </c>
      <c r="AN252" s="74">
        <f>ROUND(AM252*$AN$253,2)</f>
        <v>326281.27</v>
      </c>
    </row>
    <row r="253" spans="1:40" ht="18.75" outlineLevel="1">
      <c r="A253" s="256"/>
      <c r="B253" s="350" t="s">
        <v>97</v>
      </c>
      <c r="C253" s="350"/>
      <c r="D253" s="350"/>
      <c r="E253" s="242"/>
      <c r="F253" s="242"/>
      <c r="G253" s="242"/>
      <c r="H253" s="242"/>
      <c r="I253" s="166"/>
      <c r="J253" s="167">
        <f>SUM(J251:J252)</f>
        <v>1264.51</v>
      </c>
      <c r="K253" s="167">
        <f aca="true" t="shared" si="42" ref="K253:T253">SUM(K251:K252)</f>
        <v>1184.37</v>
      </c>
      <c r="L253" s="167">
        <f t="shared" si="42"/>
        <v>0</v>
      </c>
      <c r="M253" s="168">
        <f t="shared" si="42"/>
        <v>55</v>
      </c>
      <c r="N253" s="167">
        <f t="shared" si="42"/>
        <v>6653214.640000001</v>
      </c>
      <c r="O253" s="167">
        <f t="shared" si="42"/>
        <v>0</v>
      </c>
      <c r="P253" s="167">
        <f t="shared" si="42"/>
        <v>5844695.96</v>
      </c>
      <c r="Q253" s="167">
        <f t="shared" si="42"/>
        <v>0</v>
      </c>
      <c r="R253" s="167">
        <f t="shared" si="42"/>
        <v>34109.86</v>
      </c>
      <c r="S253" s="167">
        <f t="shared" si="42"/>
        <v>774408.8200000001</v>
      </c>
      <c r="T253" s="167">
        <f t="shared" si="42"/>
        <v>0</v>
      </c>
      <c r="U253" s="169"/>
      <c r="V253" s="169"/>
      <c r="W253" s="169"/>
      <c r="X253" s="210"/>
      <c r="Y253" s="210"/>
      <c r="Z253" s="210"/>
      <c r="AA253" s="210"/>
      <c r="AB253" s="275"/>
      <c r="AC253" s="282"/>
      <c r="AL253" s="74">
        <v>821997.21</v>
      </c>
      <c r="AN253" s="74">
        <v>774408.824</v>
      </c>
    </row>
    <row r="254" spans="1:29" ht="18.75" outlineLevel="1">
      <c r="A254" s="284"/>
      <c r="B254" s="349" t="s">
        <v>109</v>
      </c>
      <c r="C254" s="349"/>
      <c r="D254" s="349"/>
      <c r="E254" s="349"/>
      <c r="F254" s="349"/>
      <c r="G254" s="349"/>
      <c r="H254" s="349"/>
      <c r="I254" s="349"/>
      <c r="J254" s="349"/>
      <c r="K254" s="349"/>
      <c r="L254" s="349"/>
      <c r="M254" s="349"/>
      <c r="N254" s="349"/>
      <c r="O254" s="349"/>
      <c r="P254" s="349"/>
      <c r="Q254" s="349"/>
      <c r="R254" s="349"/>
      <c r="S254" s="349"/>
      <c r="T254" s="349"/>
      <c r="U254" s="349"/>
      <c r="V254" s="349"/>
      <c r="W254" s="349"/>
      <c r="X254" s="217"/>
      <c r="Y254" s="217"/>
      <c r="Z254" s="217"/>
      <c r="AA254" s="217"/>
      <c r="AB254" s="275"/>
      <c r="AC254" s="282"/>
    </row>
    <row r="255" spans="1:40" ht="18.75" outlineLevel="2">
      <c r="A255" s="55">
        <f>A252+1</f>
        <v>68</v>
      </c>
      <c r="B255" s="48">
        <v>1</v>
      </c>
      <c r="C255" s="258" t="s">
        <v>110</v>
      </c>
      <c r="D255" s="258" t="s">
        <v>111</v>
      </c>
      <c r="E255" s="48">
        <v>1969</v>
      </c>
      <c r="F255" s="48">
        <v>1969</v>
      </c>
      <c r="G255" s="80" t="s">
        <v>38</v>
      </c>
      <c r="H255" s="81">
        <v>4</v>
      </c>
      <c r="I255" s="81">
        <v>2</v>
      </c>
      <c r="J255" s="83">
        <v>1421.6</v>
      </c>
      <c r="K255" s="83">
        <v>1299.5</v>
      </c>
      <c r="L255" s="81">
        <v>0</v>
      </c>
      <c r="M255" s="137">
        <v>56</v>
      </c>
      <c r="N255" s="83">
        <v>367355.66</v>
      </c>
      <c r="O255" s="81">
        <v>0</v>
      </c>
      <c r="P255" s="83">
        <f>N255-R255-S255</f>
        <v>238391.71999999997</v>
      </c>
      <c r="Q255" s="81">
        <v>0</v>
      </c>
      <c r="R255" s="83">
        <v>43663.2</v>
      </c>
      <c r="S255" s="83">
        <v>85300.74</v>
      </c>
      <c r="T255" s="81">
        <v>0</v>
      </c>
      <c r="U255" s="72">
        <f aca="true" t="shared" si="43" ref="U255:U262">ROUND(N255/(K255+L255),2)</f>
        <v>282.69</v>
      </c>
      <c r="V255" s="82">
        <v>282.69</v>
      </c>
      <c r="W255" s="84" t="s">
        <v>36</v>
      </c>
      <c r="X255" s="209"/>
      <c r="Y255" s="209"/>
      <c r="Z255" s="209"/>
      <c r="AA255" s="209"/>
      <c r="AB255" s="275"/>
      <c r="AC255" s="282"/>
      <c r="AL255" s="74">
        <v>281609.41</v>
      </c>
      <c r="AM255" s="74">
        <f aca="true" t="shared" si="44" ref="AM255:AM260">AL255/$AL$263</f>
        <v>0.06736862943210992</v>
      </c>
      <c r="AN255" s="74">
        <f aca="true" t="shared" si="45" ref="AN255:AN261">ROUND(AM255*$AN$263,2)</f>
        <v>85300.74</v>
      </c>
    </row>
    <row r="256" spans="1:40" ht="18.75" outlineLevel="2">
      <c r="A256" s="48">
        <f>A255+1</f>
        <v>69</v>
      </c>
      <c r="B256" s="48">
        <v>2</v>
      </c>
      <c r="C256" s="258" t="s">
        <v>110</v>
      </c>
      <c r="D256" s="258" t="s">
        <v>112</v>
      </c>
      <c r="E256" s="48">
        <v>1967</v>
      </c>
      <c r="F256" s="48">
        <v>1967</v>
      </c>
      <c r="G256" s="80" t="s">
        <v>38</v>
      </c>
      <c r="H256" s="81">
        <v>3</v>
      </c>
      <c r="I256" s="81">
        <v>2</v>
      </c>
      <c r="J256" s="83">
        <v>1043.9</v>
      </c>
      <c r="K256" s="82">
        <v>962.7</v>
      </c>
      <c r="L256" s="81">
        <v>0</v>
      </c>
      <c r="M256" s="137">
        <v>31</v>
      </c>
      <c r="N256" s="83">
        <v>612479.36</v>
      </c>
      <c r="O256" s="81">
        <v>0</v>
      </c>
      <c r="P256" s="83">
        <f aca="true" t="shared" si="46" ref="P256:P261">N256-R256-S256</f>
        <v>437913.67000000004</v>
      </c>
      <c r="Q256" s="81">
        <v>0</v>
      </c>
      <c r="R256" s="83">
        <v>32346.72</v>
      </c>
      <c r="S256" s="83">
        <v>142218.97</v>
      </c>
      <c r="T256" s="81">
        <v>0</v>
      </c>
      <c r="U256" s="72">
        <f t="shared" si="43"/>
        <v>636.21</v>
      </c>
      <c r="V256" s="82">
        <v>636.21</v>
      </c>
      <c r="W256" s="84" t="s">
        <v>36</v>
      </c>
      <c r="X256" s="209"/>
      <c r="Y256" s="209"/>
      <c r="Z256" s="209"/>
      <c r="AA256" s="209"/>
      <c r="AB256" s="275"/>
      <c r="AC256" s="282"/>
      <c r="AL256" s="74">
        <v>469517.61</v>
      </c>
      <c r="AM256" s="74">
        <f t="shared" si="44"/>
        <v>0.11232138116386063</v>
      </c>
      <c r="AN256" s="74">
        <f t="shared" si="45"/>
        <v>142218.97</v>
      </c>
    </row>
    <row r="257" spans="1:40" ht="18.75" outlineLevel="2">
      <c r="A257" s="48">
        <f aca="true" t="shared" si="47" ref="A257:A262">A256+1</f>
        <v>70</v>
      </c>
      <c r="B257" s="48">
        <v>3</v>
      </c>
      <c r="C257" s="258" t="s">
        <v>110</v>
      </c>
      <c r="D257" s="258" t="s">
        <v>113</v>
      </c>
      <c r="E257" s="48">
        <v>1971</v>
      </c>
      <c r="F257" s="48">
        <v>1971</v>
      </c>
      <c r="G257" s="80" t="s">
        <v>38</v>
      </c>
      <c r="H257" s="81">
        <v>3</v>
      </c>
      <c r="I257" s="81">
        <v>1</v>
      </c>
      <c r="J257" s="82">
        <v>536.2</v>
      </c>
      <c r="K257" s="82">
        <v>489.9</v>
      </c>
      <c r="L257" s="81">
        <v>0</v>
      </c>
      <c r="M257" s="137">
        <v>16</v>
      </c>
      <c r="N257" s="83">
        <v>311679.28</v>
      </c>
      <c r="O257" s="81">
        <v>0</v>
      </c>
      <c r="P257" s="83">
        <f t="shared" si="46"/>
        <v>222846.07</v>
      </c>
      <c r="Q257" s="81">
        <v>0</v>
      </c>
      <c r="R257" s="83">
        <v>16460.64</v>
      </c>
      <c r="S257" s="83">
        <v>72372.57</v>
      </c>
      <c r="T257" s="81">
        <v>0</v>
      </c>
      <c r="U257" s="72">
        <f t="shared" si="43"/>
        <v>636.21</v>
      </c>
      <c r="V257" s="82">
        <v>636.21</v>
      </c>
      <c r="W257" s="84" t="s">
        <v>36</v>
      </c>
      <c r="X257" s="209"/>
      <c r="Y257" s="209"/>
      <c r="Z257" s="209"/>
      <c r="AA257" s="209"/>
      <c r="AB257" s="275"/>
      <c r="AC257" s="282"/>
      <c r="AL257" s="74">
        <v>238928.73</v>
      </c>
      <c r="AM257" s="74">
        <f t="shared" si="44"/>
        <v>0.05715825004588677</v>
      </c>
      <c r="AN257" s="74">
        <f t="shared" si="45"/>
        <v>72372.57</v>
      </c>
    </row>
    <row r="258" spans="1:40" ht="18.75" outlineLevel="2">
      <c r="A258" s="48">
        <f t="shared" si="47"/>
        <v>71</v>
      </c>
      <c r="B258" s="48">
        <v>4</v>
      </c>
      <c r="C258" s="258" t="s">
        <v>110</v>
      </c>
      <c r="D258" s="258" t="s">
        <v>114</v>
      </c>
      <c r="E258" s="48">
        <v>1970</v>
      </c>
      <c r="F258" s="48">
        <v>1970</v>
      </c>
      <c r="G258" s="80" t="s">
        <v>38</v>
      </c>
      <c r="H258" s="81">
        <v>3</v>
      </c>
      <c r="I258" s="81">
        <v>2</v>
      </c>
      <c r="J258" s="83">
        <v>1053.45</v>
      </c>
      <c r="K258" s="82">
        <v>981.25</v>
      </c>
      <c r="L258" s="81">
        <v>0</v>
      </c>
      <c r="M258" s="137">
        <v>31</v>
      </c>
      <c r="N258" s="83">
        <v>247363.31</v>
      </c>
      <c r="O258" s="81">
        <v>0</v>
      </c>
      <c r="P258" s="83">
        <f t="shared" si="46"/>
        <v>156941.6</v>
      </c>
      <c r="Q258" s="81">
        <v>0</v>
      </c>
      <c r="R258" s="83">
        <v>32983.44</v>
      </c>
      <c r="S258" s="83">
        <v>57438.27</v>
      </c>
      <c r="T258" s="81">
        <v>0</v>
      </c>
      <c r="U258" s="72">
        <f t="shared" si="43"/>
        <v>252.09</v>
      </c>
      <c r="V258" s="82">
        <v>252.09</v>
      </c>
      <c r="W258" s="84" t="s">
        <v>36</v>
      </c>
      <c r="X258" s="209"/>
      <c r="Y258" s="209"/>
      <c r="Z258" s="209"/>
      <c r="AA258" s="209"/>
      <c r="AB258" s="275"/>
      <c r="AC258" s="282"/>
      <c r="AL258" s="74">
        <v>189625.06</v>
      </c>
      <c r="AM258" s="74">
        <f t="shared" si="44"/>
        <v>0.04536347133493021</v>
      </c>
      <c r="AN258" s="74">
        <f t="shared" si="45"/>
        <v>57438.27</v>
      </c>
    </row>
    <row r="259" spans="1:40" ht="18.75" outlineLevel="2">
      <c r="A259" s="48">
        <f t="shared" si="47"/>
        <v>72</v>
      </c>
      <c r="B259" s="48">
        <v>5</v>
      </c>
      <c r="C259" s="258" t="s">
        <v>110</v>
      </c>
      <c r="D259" s="258" t="s">
        <v>115</v>
      </c>
      <c r="E259" s="48">
        <v>1968</v>
      </c>
      <c r="F259" s="48">
        <v>1968</v>
      </c>
      <c r="G259" s="80" t="s">
        <v>38</v>
      </c>
      <c r="H259" s="81">
        <v>4</v>
      </c>
      <c r="I259" s="81">
        <v>4</v>
      </c>
      <c r="J259" s="83">
        <v>3018.5</v>
      </c>
      <c r="K259" s="83">
        <v>2538.5</v>
      </c>
      <c r="L259" s="81">
        <v>0</v>
      </c>
      <c r="M259" s="137">
        <v>113</v>
      </c>
      <c r="N259" s="83">
        <v>407454.64</v>
      </c>
      <c r="O259" s="81">
        <v>0</v>
      </c>
      <c r="P259" s="83">
        <f t="shared" si="46"/>
        <v>227549.23000000004</v>
      </c>
      <c r="Q259" s="81">
        <v>0</v>
      </c>
      <c r="R259" s="83">
        <v>85293.6</v>
      </c>
      <c r="S259" s="83">
        <v>94611.81</v>
      </c>
      <c r="T259" s="81">
        <v>0</v>
      </c>
      <c r="U259" s="72">
        <f t="shared" si="43"/>
        <v>160.51</v>
      </c>
      <c r="V259" s="82">
        <v>160.51</v>
      </c>
      <c r="W259" s="84" t="s">
        <v>36</v>
      </c>
      <c r="X259" s="209"/>
      <c r="Y259" s="209"/>
      <c r="Z259" s="209"/>
      <c r="AA259" s="209"/>
      <c r="AB259" s="275"/>
      <c r="AC259" s="282"/>
      <c r="AL259" s="74">
        <v>312348.7</v>
      </c>
      <c r="AM259" s="74">
        <f t="shared" si="44"/>
        <v>0.07472230357608176</v>
      </c>
      <c r="AN259" s="74">
        <f t="shared" si="45"/>
        <v>94611.81</v>
      </c>
    </row>
    <row r="260" spans="1:40" ht="18.75" outlineLevel="2">
      <c r="A260" s="48">
        <f t="shared" si="47"/>
        <v>73</v>
      </c>
      <c r="B260" s="48">
        <v>6</v>
      </c>
      <c r="C260" s="258" t="s">
        <v>110</v>
      </c>
      <c r="D260" s="258" t="s">
        <v>116</v>
      </c>
      <c r="E260" s="48">
        <v>1966</v>
      </c>
      <c r="F260" s="48">
        <v>1966</v>
      </c>
      <c r="G260" s="80" t="s">
        <v>38</v>
      </c>
      <c r="H260" s="81">
        <v>3</v>
      </c>
      <c r="I260" s="81">
        <v>2</v>
      </c>
      <c r="J260" s="83">
        <v>1027.3</v>
      </c>
      <c r="K260" s="82">
        <v>958.3</v>
      </c>
      <c r="L260" s="81">
        <v>0</v>
      </c>
      <c r="M260" s="137">
        <v>33</v>
      </c>
      <c r="N260" s="83">
        <v>2359641.26</v>
      </c>
      <c r="O260" s="81">
        <v>0</v>
      </c>
      <c r="P260" s="83">
        <f t="shared" si="46"/>
        <v>1779528.81</v>
      </c>
      <c r="Q260" s="81">
        <v>0</v>
      </c>
      <c r="R260" s="83">
        <v>32198.88</v>
      </c>
      <c r="S260" s="83">
        <v>547913.57</v>
      </c>
      <c r="T260" s="81">
        <v>0</v>
      </c>
      <c r="U260" s="72">
        <f t="shared" si="43"/>
        <v>2462.32</v>
      </c>
      <c r="V260" s="83">
        <v>2462.32</v>
      </c>
      <c r="W260" s="84" t="s">
        <v>36</v>
      </c>
      <c r="X260" s="209"/>
      <c r="Y260" s="209"/>
      <c r="Z260" s="209"/>
      <c r="AA260" s="209"/>
      <c r="AB260" s="275"/>
      <c r="AC260" s="282"/>
      <c r="AL260" s="74">
        <v>1808866.08</v>
      </c>
      <c r="AM260" s="74">
        <f t="shared" si="44"/>
        <v>0.4327299596836388</v>
      </c>
      <c r="AN260" s="74">
        <f t="shared" si="45"/>
        <v>547913.57</v>
      </c>
    </row>
    <row r="261" spans="1:40" ht="18.75" outlineLevel="2">
      <c r="A261" s="48">
        <f t="shared" si="47"/>
        <v>74</v>
      </c>
      <c r="B261" s="48">
        <v>7</v>
      </c>
      <c r="C261" s="258" t="s">
        <v>110</v>
      </c>
      <c r="D261" s="258" t="s">
        <v>117</v>
      </c>
      <c r="E261" s="48">
        <v>1972</v>
      </c>
      <c r="F261" s="48">
        <v>1972</v>
      </c>
      <c r="G261" s="80" t="s">
        <v>38</v>
      </c>
      <c r="H261" s="81">
        <v>4</v>
      </c>
      <c r="I261" s="81">
        <v>3</v>
      </c>
      <c r="J261" s="83">
        <v>2250.2</v>
      </c>
      <c r="K261" s="83">
        <v>1990.36</v>
      </c>
      <c r="L261" s="82">
        <v>0.54</v>
      </c>
      <c r="M261" s="137">
        <v>102</v>
      </c>
      <c r="N261" s="83">
        <v>562807.52</v>
      </c>
      <c r="O261" s="81">
        <v>0</v>
      </c>
      <c r="P261" s="83">
        <f t="shared" si="46"/>
        <v>365203.85000000003</v>
      </c>
      <c r="Q261" s="81">
        <v>0</v>
      </c>
      <c r="R261" s="83">
        <v>66918.6</v>
      </c>
      <c r="S261" s="83">
        <v>130685.07</v>
      </c>
      <c r="T261" s="81">
        <v>0</v>
      </c>
      <c r="U261" s="72">
        <f t="shared" si="43"/>
        <v>282.69</v>
      </c>
      <c r="V261" s="82">
        <v>282.69</v>
      </c>
      <c r="W261" s="84" t="s">
        <v>36</v>
      </c>
      <c r="X261" s="209"/>
      <c r="Y261" s="209"/>
      <c r="Z261" s="209"/>
      <c r="AA261" s="209"/>
      <c r="AB261" s="275"/>
      <c r="AC261" s="282"/>
      <c r="AL261" s="74">
        <v>431439.92</v>
      </c>
      <c r="AM261" s="74">
        <f>AL261/$AL$263</f>
        <v>0.10321216216709218</v>
      </c>
      <c r="AN261" s="74">
        <f t="shared" si="45"/>
        <v>130685.07</v>
      </c>
    </row>
    <row r="262" spans="1:40" ht="18.75" outlineLevel="2">
      <c r="A262" s="48">
        <f t="shared" si="47"/>
        <v>75</v>
      </c>
      <c r="B262" s="48">
        <v>8</v>
      </c>
      <c r="C262" s="258" t="s">
        <v>110</v>
      </c>
      <c r="D262" s="258" t="s">
        <v>118</v>
      </c>
      <c r="E262" s="48">
        <v>1970</v>
      </c>
      <c r="F262" s="48">
        <v>1970</v>
      </c>
      <c r="G262" s="80" t="s">
        <v>38</v>
      </c>
      <c r="H262" s="81">
        <v>4</v>
      </c>
      <c r="I262" s="81">
        <v>2</v>
      </c>
      <c r="J262" s="83">
        <v>1437.6</v>
      </c>
      <c r="K262" s="83">
        <v>1318</v>
      </c>
      <c r="L262" s="81">
        <v>0</v>
      </c>
      <c r="M262" s="137">
        <v>51</v>
      </c>
      <c r="N262" s="83">
        <v>584137.6</v>
      </c>
      <c r="O262" s="81">
        <v>0</v>
      </c>
      <c r="P262" s="83">
        <f>N262-R262-S262</f>
        <v>404214.83999999997</v>
      </c>
      <c r="Q262" s="81">
        <v>0</v>
      </c>
      <c r="R262" s="83">
        <v>44284.8</v>
      </c>
      <c r="S262" s="83">
        <v>135637.96</v>
      </c>
      <c r="T262" s="81">
        <v>0</v>
      </c>
      <c r="U262" s="72">
        <f t="shared" si="43"/>
        <v>443.2</v>
      </c>
      <c r="V262" s="82">
        <v>443.2</v>
      </c>
      <c r="W262" s="84" t="s">
        <v>36</v>
      </c>
      <c r="X262" s="209"/>
      <c r="Y262" s="209"/>
      <c r="Z262" s="209"/>
      <c r="AA262" s="209"/>
      <c r="AB262" s="275"/>
      <c r="AC262" s="282"/>
      <c r="AL262" s="74">
        <v>447791.24</v>
      </c>
      <c r="AM262" s="74">
        <f>AL262/$AL$263</f>
        <v>0.10712384259639973</v>
      </c>
      <c r="AN262" s="74">
        <f>ROUND(AM262*$AN$263,2)</f>
        <v>135637.96</v>
      </c>
    </row>
    <row r="263" spans="1:40" ht="18.75" outlineLevel="1">
      <c r="A263" s="256"/>
      <c r="B263" s="350" t="s">
        <v>97</v>
      </c>
      <c r="C263" s="350"/>
      <c r="D263" s="350"/>
      <c r="E263" s="242"/>
      <c r="F263" s="242"/>
      <c r="G263" s="242"/>
      <c r="H263" s="242"/>
      <c r="I263" s="166"/>
      <c r="J263" s="167">
        <f>SUM(J255:J262)</f>
        <v>11788.75</v>
      </c>
      <c r="K263" s="167">
        <f aca="true" t="shared" si="48" ref="K263:T263">SUM(K255:K262)</f>
        <v>10538.51</v>
      </c>
      <c r="L263" s="167">
        <f t="shared" si="48"/>
        <v>0.54</v>
      </c>
      <c r="M263" s="168">
        <f t="shared" si="48"/>
        <v>433</v>
      </c>
      <c r="N263" s="167">
        <f t="shared" si="48"/>
        <v>5452918.629999999</v>
      </c>
      <c r="O263" s="167">
        <f t="shared" si="48"/>
        <v>0</v>
      </c>
      <c r="P263" s="167">
        <f t="shared" si="48"/>
        <v>3832589.79</v>
      </c>
      <c r="Q263" s="167">
        <f t="shared" si="48"/>
        <v>0</v>
      </c>
      <c r="R263" s="167">
        <f t="shared" si="48"/>
        <v>354149.88</v>
      </c>
      <c r="S263" s="167">
        <f t="shared" si="48"/>
        <v>1266178.96</v>
      </c>
      <c r="T263" s="167">
        <f t="shared" si="48"/>
        <v>0</v>
      </c>
      <c r="U263" s="169"/>
      <c r="V263" s="169"/>
      <c r="W263" s="169"/>
      <c r="X263" s="210"/>
      <c r="Y263" s="210"/>
      <c r="Z263" s="210"/>
      <c r="AA263" s="210"/>
      <c r="AB263" s="275"/>
      <c r="AC263" s="282"/>
      <c r="AL263" s="74">
        <v>4180126.75</v>
      </c>
      <c r="AN263" s="74">
        <v>1266178.9704000002</v>
      </c>
    </row>
    <row r="264" spans="1:29" ht="18.75" outlineLevel="1">
      <c r="A264" s="284"/>
      <c r="B264" s="349" t="s">
        <v>119</v>
      </c>
      <c r="C264" s="349"/>
      <c r="D264" s="349"/>
      <c r="E264" s="349"/>
      <c r="F264" s="349"/>
      <c r="G264" s="349"/>
      <c r="H264" s="349"/>
      <c r="I264" s="349"/>
      <c r="J264" s="349"/>
      <c r="K264" s="349"/>
      <c r="L264" s="349"/>
      <c r="M264" s="349"/>
      <c r="N264" s="349"/>
      <c r="O264" s="349"/>
      <c r="P264" s="349"/>
      <c r="Q264" s="349"/>
      <c r="R264" s="349"/>
      <c r="S264" s="349"/>
      <c r="T264" s="349"/>
      <c r="U264" s="349"/>
      <c r="V264" s="349"/>
      <c r="W264" s="349"/>
      <c r="X264" s="217"/>
      <c r="Y264" s="217"/>
      <c r="Z264" s="217"/>
      <c r="AA264" s="217"/>
      <c r="AB264" s="275"/>
      <c r="AC264" s="282"/>
    </row>
    <row r="265" spans="1:29" ht="18.75" outlineLevel="2">
      <c r="A265" s="55">
        <f>A262+1</f>
        <v>76</v>
      </c>
      <c r="B265" s="48">
        <v>1</v>
      </c>
      <c r="C265" s="258" t="s">
        <v>120</v>
      </c>
      <c r="D265" s="258" t="s">
        <v>121</v>
      </c>
      <c r="E265" s="48">
        <v>1972</v>
      </c>
      <c r="F265" s="48">
        <v>1972</v>
      </c>
      <c r="G265" s="80" t="s">
        <v>35</v>
      </c>
      <c r="H265" s="81">
        <v>2</v>
      </c>
      <c r="I265" s="81">
        <v>3</v>
      </c>
      <c r="J265" s="82">
        <v>552</v>
      </c>
      <c r="K265" s="82">
        <v>520.2</v>
      </c>
      <c r="L265" s="81">
        <v>0</v>
      </c>
      <c r="M265" s="137">
        <v>38</v>
      </c>
      <c r="N265" s="83">
        <v>1132792.72</v>
      </c>
      <c r="O265" s="81">
        <v>0</v>
      </c>
      <c r="P265" s="83">
        <f>N265-R265-S265</f>
        <v>734144.2690000001</v>
      </c>
      <c r="Q265" s="81">
        <v>0</v>
      </c>
      <c r="R265" s="83">
        <v>14981.76</v>
      </c>
      <c r="S265" s="83">
        <v>383666.6909999999</v>
      </c>
      <c r="T265" s="81">
        <v>0</v>
      </c>
      <c r="U265" s="72">
        <f>ROUND(N265/(K265+L265),2)</f>
        <v>2177.61</v>
      </c>
      <c r="V265" s="83">
        <v>2177.61</v>
      </c>
      <c r="W265" s="84" t="s">
        <v>36</v>
      </c>
      <c r="X265" s="209"/>
      <c r="Y265" s="209"/>
      <c r="Z265" s="209"/>
      <c r="AA265" s="209"/>
      <c r="AB265" s="275"/>
      <c r="AC265" s="282"/>
    </row>
    <row r="266" spans="1:29" ht="18.75" outlineLevel="1">
      <c r="A266" s="256"/>
      <c r="B266" s="350" t="s">
        <v>97</v>
      </c>
      <c r="C266" s="350"/>
      <c r="D266" s="350"/>
      <c r="E266" s="242"/>
      <c r="F266" s="242"/>
      <c r="G266" s="242"/>
      <c r="H266" s="242"/>
      <c r="I266" s="166"/>
      <c r="J266" s="170">
        <f>SUM(J265)</f>
        <v>552</v>
      </c>
      <c r="K266" s="170">
        <f aca="true" t="shared" si="49" ref="K266:T266">SUM(K265)</f>
        <v>520.2</v>
      </c>
      <c r="L266" s="170">
        <f t="shared" si="49"/>
        <v>0</v>
      </c>
      <c r="M266" s="168">
        <f t="shared" si="49"/>
        <v>38</v>
      </c>
      <c r="N266" s="167">
        <f t="shared" si="49"/>
        <v>1132792.72</v>
      </c>
      <c r="O266" s="167">
        <f t="shared" si="49"/>
        <v>0</v>
      </c>
      <c r="P266" s="167">
        <f t="shared" si="49"/>
        <v>734144.2690000001</v>
      </c>
      <c r="Q266" s="167">
        <f t="shared" si="49"/>
        <v>0</v>
      </c>
      <c r="R266" s="167">
        <f t="shared" si="49"/>
        <v>14981.76</v>
      </c>
      <c r="S266" s="167">
        <f t="shared" si="49"/>
        <v>383666.6909999999</v>
      </c>
      <c r="T266" s="167">
        <f t="shared" si="49"/>
        <v>0</v>
      </c>
      <c r="U266" s="169"/>
      <c r="V266" s="169"/>
      <c r="W266" s="169"/>
      <c r="X266" s="210"/>
      <c r="Y266" s="210"/>
      <c r="Z266" s="210"/>
      <c r="AA266" s="210"/>
      <c r="AB266" s="275"/>
      <c r="AC266" s="282"/>
    </row>
    <row r="267" spans="1:29" ht="18.75" outlineLevel="1">
      <c r="A267" s="284"/>
      <c r="B267" s="349" t="s">
        <v>122</v>
      </c>
      <c r="C267" s="349"/>
      <c r="D267" s="349"/>
      <c r="E267" s="349"/>
      <c r="F267" s="349"/>
      <c r="G267" s="349"/>
      <c r="H267" s="349"/>
      <c r="I267" s="349"/>
      <c r="J267" s="349"/>
      <c r="K267" s="349"/>
      <c r="L267" s="349"/>
      <c r="M267" s="349"/>
      <c r="N267" s="349"/>
      <c r="O267" s="349"/>
      <c r="P267" s="349"/>
      <c r="Q267" s="349"/>
      <c r="R267" s="349"/>
      <c r="S267" s="349"/>
      <c r="T267" s="349"/>
      <c r="U267" s="349"/>
      <c r="V267" s="349"/>
      <c r="W267" s="349"/>
      <c r="X267" s="217"/>
      <c r="Y267" s="217"/>
      <c r="Z267" s="217"/>
      <c r="AA267" s="217"/>
      <c r="AB267" s="275"/>
      <c r="AC267" s="282"/>
    </row>
    <row r="268" spans="1:29" ht="18.75" outlineLevel="2">
      <c r="A268" s="55">
        <f>A265+1</f>
        <v>77</v>
      </c>
      <c r="B268" s="48">
        <v>1</v>
      </c>
      <c r="C268" s="258" t="s">
        <v>123</v>
      </c>
      <c r="D268" s="258" t="s">
        <v>124</v>
      </c>
      <c r="E268" s="48">
        <v>1979</v>
      </c>
      <c r="F268" s="48">
        <v>1979</v>
      </c>
      <c r="G268" s="80" t="s">
        <v>35</v>
      </c>
      <c r="H268" s="81">
        <v>2</v>
      </c>
      <c r="I268" s="81">
        <v>2</v>
      </c>
      <c r="J268" s="82">
        <v>541.8</v>
      </c>
      <c r="K268" s="82">
        <v>499.4</v>
      </c>
      <c r="L268" s="81">
        <v>0</v>
      </c>
      <c r="M268" s="137">
        <v>24</v>
      </c>
      <c r="N268" s="83">
        <f>'Приложение №2'!E268</f>
        <v>4608028.72</v>
      </c>
      <c r="O268" s="81">
        <v>0</v>
      </c>
      <c r="P268" s="83">
        <f>N268-Q268-R268-S268</f>
        <v>3453814.66</v>
      </c>
      <c r="Q268" s="81">
        <v>0</v>
      </c>
      <c r="R268" s="83">
        <v>14382.72</v>
      </c>
      <c r="S268" s="83">
        <v>1139831.34</v>
      </c>
      <c r="T268" s="81">
        <v>0</v>
      </c>
      <c r="U268" s="72">
        <f>ROUND(N268/(K268+L268),2)</f>
        <v>9227.13</v>
      </c>
      <c r="V268" s="83">
        <v>9326.39</v>
      </c>
      <c r="W268" s="84" t="s">
        <v>36</v>
      </c>
      <c r="X268" s="209"/>
      <c r="Y268" s="209"/>
      <c r="Z268" s="209"/>
      <c r="AA268" s="209"/>
      <c r="AB268" s="275"/>
      <c r="AC268" s="282"/>
    </row>
    <row r="269" spans="1:29" ht="18.75" outlineLevel="2">
      <c r="A269" s="48">
        <f>A268+1</f>
        <v>78</v>
      </c>
      <c r="B269" s="48">
        <v>2</v>
      </c>
      <c r="C269" s="258" t="s">
        <v>123</v>
      </c>
      <c r="D269" s="258" t="s">
        <v>125</v>
      </c>
      <c r="E269" s="48">
        <v>1983</v>
      </c>
      <c r="F269" s="48">
        <v>1983</v>
      </c>
      <c r="G269" s="80" t="s">
        <v>35</v>
      </c>
      <c r="H269" s="81">
        <v>2</v>
      </c>
      <c r="I269" s="81">
        <v>1</v>
      </c>
      <c r="J269" s="82">
        <v>710.3</v>
      </c>
      <c r="K269" s="82">
        <v>646</v>
      </c>
      <c r="L269" s="81">
        <v>0</v>
      </c>
      <c r="M269" s="137">
        <v>30</v>
      </c>
      <c r="N269" s="83">
        <f>'Приложение №2'!E269</f>
        <v>1488022.24</v>
      </c>
      <c r="O269" s="81">
        <v>0</v>
      </c>
      <c r="P269" s="83">
        <f>N269-Q269-R269-S269</f>
        <v>814428.0099999999</v>
      </c>
      <c r="Q269" s="81">
        <v>0</v>
      </c>
      <c r="R269" s="83">
        <v>18604.8</v>
      </c>
      <c r="S269" s="83">
        <v>654989.43</v>
      </c>
      <c r="T269" s="81">
        <v>0</v>
      </c>
      <c r="U269" s="72">
        <f>ROUND(N269/(K269+L269),2)</f>
        <v>2303.44</v>
      </c>
      <c r="V269" s="83">
        <v>2303.44</v>
      </c>
      <c r="W269" s="84" t="s">
        <v>36</v>
      </c>
      <c r="X269" s="209"/>
      <c r="Y269" s="209"/>
      <c r="Z269" s="209"/>
      <c r="AA269" s="209"/>
      <c r="AB269" s="275"/>
      <c r="AC269" s="282"/>
    </row>
    <row r="270" spans="1:29" ht="18.75" outlineLevel="1">
      <c r="A270" s="256"/>
      <c r="B270" s="350" t="s">
        <v>97</v>
      </c>
      <c r="C270" s="350"/>
      <c r="D270" s="350"/>
      <c r="E270" s="242"/>
      <c r="F270" s="242"/>
      <c r="G270" s="242"/>
      <c r="H270" s="242"/>
      <c r="I270" s="166"/>
      <c r="J270" s="167">
        <f>SUM(J268:J269)</f>
        <v>1252.1</v>
      </c>
      <c r="K270" s="167">
        <f aca="true" t="shared" si="50" ref="K270:T270">SUM(K268:K269)</f>
        <v>1145.4</v>
      </c>
      <c r="L270" s="167">
        <f t="shared" si="50"/>
        <v>0</v>
      </c>
      <c r="M270" s="168">
        <f t="shared" si="50"/>
        <v>54</v>
      </c>
      <c r="N270" s="167">
        <f t="shared" si="50"/>
        <v>6096050.96</v>
      </c>
      <c r="O270" s="167">
        <f t="shared" si="50"/>
        <v>0</v>
      </c>
      <c r="P270" s="167">
        <f t="shared" si="50"/>
        <v>4268242.67</v>
      </c>
      <c r="Q270" s="167">
        <f t="shared" si="50"/>
        <v>0</v>
      </c>
      <c r="R270" s="167">
        <f t="shared" si="50"/>
        <v>32987.52</v>
      </c>
      <c r="S270" s="167">
        <f t="shared" si="50"/>
        <v>1794820.77</v>
      </c>
      <c r="T270" s="167">
        <f t="shared" si="50"/>
        <v>0</v>
      </c>
      <c r="U270" s="169"/>
      <c r="V270" s="169"/>
      <c r="W270" s="169"/>
      <c r="X270" s="210"/>
      <c r="Y270" s="210"/>
      <c r="Z270" s="210"/>
      <c r="AA270" s="210"/>
      <c r="AB270" s="275"/>
      <c r="AC270" s="282"/>
    </row>
    <row r="271" spans="1:29" ht="18.75" outlineLevel="1">
      <c r="A271" s="284"/>
      <c r="B271" s="349" t="s">
        <v>126</v>
      </c>
      <c r="C271" s="349"/>
      <c r="D271" s="349"/>
      <c r="E271" s="349"/>
      <c r="F271" s="349"/>
      <c r="G271" s="349"/>
      <c r="H271" s="349"/>
      <c r="I271" s="349"/>
      <c r="J271" s="349"/>
      <c r="K271" s="349"/>
      <c r="L271" s="349"/>
      <c r="M271" s="349"/>
      <c r="N271" s="349"/>
      <c r="O271" s="349"/>
      <c r="P271" s="349"/>
      <c r="Q271" s="349"/>
      <c r="R271" s="349"/>
      <c r="S271" s="349"/>
      <c r="T271" s="349"/>
      <c r="U271" s="349"/>
      <c r="V271" s="349"/>
      <c r="W271" s="349"/>
      <c r="X271" s="217"/>
      <c r="Y271" s="217"/>
      <c r="Z271" s="217"/>
      <c r="AA271" s="217"/>
      <c r="AB271" s="275"/>
      <c r="AC271" s="282"/>
    </row>
    <row r="272" spans="1:29" ht="18.75" customHeight="1" outlineLevel="2">
      <c r="A272" s="55">
        <f>A269+1</f>
        <v>79</v>
      </c>
      <c r="B272" s="48">
        <v>1</v>
      </c>
      <c r="C272" s="258" t="s">
        <v>127</v>
      </c>
      <c r="D272" s="258" t="s">
        <v>128</v>
      </c>
      <c r="E272" s="48">
        <v>1965</v>
      </c>
      <c r="F272" s="48">
        <v>1965</v>
      </c>
      <c r="G272" s="80" t="s">
        <v>35</v>
      </c>
      <c r="H272" s="81">
        <v>2</v>
      </c>
      <c r="I272" s="81">
        <v>2</v>
      </c>
      <c r="J272" s="82">
        <v>760.6</v>
      </c>
      <c r="K272" s="82">
        <v>696.5</v>
      </c>
      <c r="L272" s="81">
        <v>0</v>
      </c>
      <c r="M272" s="137">
        <v>27</v>
      </c>
      <c r="N272" s="83">
        <f>'Приложение №2'!E272</f>
        <v>4443906.82</v>
      </c>
      <c r="O272" s="81">
        <v>0</v>
      </c>
      <c r="P272" s="83">
        <v>3631774.6100000003</v>
      </c>
      <c r="Q272" s="81">
        <v>0</v>
      </c>
      <c r="R272" s="83">
        <v>20059.2</v>
      </c>
      <c r="S272" s="83">
        <f>N272-P272-R272</f>
        <v>792073.01</v>
      </c>
      <c r="T272" s="81">
        <v>0</v>
      </c>
      <c r="U272" s="72">
        <f aca="true" t="shared" si="51" ref="U272:U292">ROUND(N272/(K272+L272),2)</f>
        <v>6380.34</v>
      </c>
      <c r="V272" s="83">
        <f>U272</f>
        <v>6380.34</v>
      </c>
      <c r="W272" s="84" t="s">
        <v>36</v>
      </c>
      <c r="X272" s="209"/>
      <c r="Y272" s="209"/>
      <c r="Z272" s="209"/>
      <c r="AA272" s="209"/>
      <c r="AB272" s="275"/>
      <c r="AC272" s="282"/>
    </row>
    <row r="273" spans="1:29" ht="18.75" outlineLevel="2">
      <c r="A273" s="48">
        <f>A272+1</f>
        <v>80</v>
      </c>
      <c r="B273" s="48">
        <v>2</v>
      </c>
      <c r="C273" s="258" t="s">
        <v>127</v>
      </c>
      <c r="D273" s="258" t="s">
        <v>129</v>
      </c>
      <c r="E273" s="48">
        <v>1966</v>
      </c>
      <c r="F273" s="48">
        <v>1966</v>
      </c>
      <c r="G273" s="80" t="s">
        <v>38</v>
      </c>
      <c r="H273" s="81">
        <v>4</v>
      </c>
      <c r="I273" s="81">
        <v>6</v>
      </c>
      <c r="J273" s="83">
        <v>4167.3</v>
      </c>
      <c r="K273" s="83">
        <v>3873.3</v>
      </c>
      <c r="L273" s="81">
        <v>0</v>
      </c>
      <c r="M273" s="137">
        <v>158</v>
      </c>
      <c r="N273" s="83">
        <f>'Приложение №2'!E273</f>
        <v>24352018.1</v>
      </c>
      <c r="O273" s="81">
        <v>0</v>
      </c>
      <c r="P273" s="83">
        <v>12480198.650000002</v>
      </c>
      <c r="Q273" s="81">
        <v>0</v>
      </c>
      <c r="R273" s="83">
        <v>130142.88</v>
      </c>
      <c r="S273" s="83">
        <f>N273-P273-R273</f>
        <v>11741676.569999998</v>
      </c>
      <c r="T273" s="81">
        <v>0</v>
      </c>
      <c r="U273" s="72">
        <f t="shared" si="51"/>
        <v>6287.15</v>
      </c>
      <c r="V273" s="83">
        <f>U273</f>
        <v>6287.15</v>
      </c>
      <c r="W273" s="84" t="s">
        <v>36</v>
      </c>
      <c r="X273" s="209"/>
      <c r="Y273" s="209"/>
      <c r="Z273" s="209"/>
      <c r="AA273" s="209"/>
      <c r="AB273" s="275"/>
      <c r="AC273" s="282"/>
    </row>
    <row r="274" spans="1:29" ht="18.75" outlineLevel="2">
      <c r="A274" s="48">
        <f aca="true" t="shared" si="52" ref="A274:A292">A273+1</f>
        <v>81</v>
      </c>
      <c r="B274" s="48">
        <v>3</v>
      </c>
      <c r="C274" s="258" t="s">
        <v>127</v>
      </c>
      <c r="D274" s="258" t="s">
        <v>130</v>
      </c>
      <c r="E274" s="48">
        <v>1967</v>
      </c>
      <c r="F274" s="48">
        <v>1967</v>
      </c>
      <c r="G274" s="80" t="s">
        <v>38</v>
      </c>
      <c r="H274" s="81">
        <v>4</v>
      </c>
      <c r="I274" s="81">
        <v>6</v>
      </c>
      <c r="J274" s="83">
        <v>3753.6</v>
      </c>
      <c r="K274" s="83">
        <v>3466.8</v>
      </c>
      <c r="L274" s="81">
        <v>0</v>
      </c>
      <c r="M274" s="137">
        <v>155</v>
      </c>
      <c r="N274" s="83">
        <f>'Приложение №2'!E274</f>
        <v>5320809.97</v>
      </c>
      <c r="O274" s="81">
        <v>0</v>
      </c>
      <c r="P274" s="83">
        <f aca="true" t="shared" si="53" ref="P274:P292">N274-Q274-R274-S274</f>
        <v>1551153.419999978</v>
      </c>
      <c r="Q274" s="81">
        <v>0</v>
      </c>
      <c r="R274" s="83">
        <v>116484.48</v>
      </c>
      <c r="S274" s="83">
        <v>3653172.0700000213</v>
      </c>
      <c r="T274" s="81">
        <v>0</v>
      </c>
      <c r="U274" s="72">
        <f t="shared" si="51"/>
        <v>1534.79</v>
      </c>
      <c r="V274" s="83">
        <f aca="true" t="shared" si="54" ref="V274:V292">U274</f>
        <v>1534.79</v>
      </c>
      <c r="W274" s="84" t="s">
        <v>36</v>
      </c>
      <c r="X274" s="209"/>
      <c r="Y274" s="209"/>
      <c r="Z274" s="209"/>
      <c r="AA274" s="209"/>
      <c r="AB274" s="275"/>
      <c r="AC274" s="282"/>
    </row>
    <row r="275" spans="1:29" ht="18.75" outlineLevel="2">
      <c r="A275" s="48">
        <f t="shared" si="52"/>
        <v>82</v>
      </c>
      <c r="B275" s="48">
        <v>4</v>
      </c>
      <c r="C275" s="258" t="s">
        <v>127</v>
      </c>
      <c r="D275" s="258" t="s">
        <v>131</v>
      </c>
      <c r="E275" s="48">
        <v>1967</v>
      </c>
      <c r="F275" s="48">
        <v>1967</v>
      </c>
      <c r="G275" s="80" t="s">
        <v>38</v>
      </c>
      <c r="H275" s="81">
        <v>4</v>
      </c>
      <c r="I275" s="81">
        <v>6</v>
      </c>
      <c r="J275" s="83">
        <v>3931.08</v>
      </c>
      <c r="K275" s="83">
        <v>3688</v>
      </c>
      <c r="L275" s="81">
        <v>0</v>
      </c>
      <c r="M275" s="137">
        <v>102</v>
      </c>
      <c r="N275" s="83">
        <f>'Приложение №2'!E275</f>
        <v>6375334.959999999</v>
      </c>
      <c r="O275" s="81">
        <v>0</v>
      </c>
      <c r="P275" s="83">
        <f t="shared" si="53"/>
        <v>1611107.539999999</v>
      </c>
      <c r="Q275" s="81">
        <v>0</v>
      </c>
      <c r="R275" s="83">
        <v>123916.8</v>
      </c>
      <c r="S275" s="83">
        <v>4640310.62</v>
      </c>
      <c r="T275" s="81">
        <v>0</v>
      </c>
      <c r="U275" s="72">
        <f t="shared" si="51"/>
        <v>1728.67</v>
      </c>
      <c r="V275" s="83">
        <f t="shared" si="54"/>
        <v>1728.67</v>
      </c>
      <c r="W275" s="84" t="s">
        <v>36</v>
      </c>
      <c r="X275" s="209"/>
      <c r="Y275" s="209"/>
      <c r="Z275" s="209"/>
      <c r="AA275" s="209"/>
      <c r="AB275" s="275"/>
      <c r="AC275" s="282"/>
    </row>
    <row r="276" spans="1:29" ht="18.75" outlineLevel="2">
      <c r="A276" s="48">
        <f t="shared" si="52"/>
        <v>83</v>
      </c>
      <c r="B276" s="48">
        <v>5</v>
      </c>
      <c r="C276" s="258" t="s">
        <v>127</v>
      </c>
      <c r="D276" s="258" t="s">
        <v>132</v>
      </c>
      <c r="E276" s="48">
        <v>1964</v>
      </c>
      <c r="F276" s="48">
        <v>1964</v>
      </c>
      <c r="G276" s="80" t="s">
        <v>35</v>
      </c>
      <c r="H276" s="81">
        <v>2</v>
      </c>
      <c r="I276" s="81">
        <v>2</v>
      </c>
      <c r="J276" s="82">
        <v>543</v>
      </c>
      <c r="K276" s="82">
        <v>503</v>
      </c>
      <c r="L276" s="81">
        <v>0</v>
      </c>
      <c r="M276" s="137">
        <v>37</v>
      </c>
      <c r="N276" s="83">
        <f>'Приложение №2'!E276</f>
        <v>1306643.1</v>
      </c>
      <c r="O276" s="81">
        <v>0</v>
      </c>
      <c r="P276" s="83">
        <f t="shared" si="53"/>
        <v>546064.6500000001</v>
      </c>
      <c r="Q276" s="81">
        <v>0</v>
      </c>
      <c r="R276" s="83">
        <v>14486.4</v>
      </c>
      <c r="S276" s="83">
        <v>746092.05</v>
      </c>
      <c r="T276" s="81">
        <v>0</v>
      </c>
      <c r="U276" s="72">
        <f t="shared" si="51"/>
        <v>2597.7</v>
      </c>
      <c r="V276" s="83">
        <f t="shared" si="54"/>
        <v>2597.7</v>
      </c>
      <c r="W276" s="84" t="s">
        <v>36</v>
      </c>
      <c r="X276" s="209"/>
      <c r="Y276" s="209"/>
      <c r="Z276" s="209"/>
      <c r="AA276" s="209"/>
      <c r="AB276" s="275"/>
      <c r="AC276" s="282"/>
    </row>
    <row r="277" spans="1:29" ht="18.75" customHeight="1" outlineLevel="2">
      <c r="A277" s="48">
        <f t="shared" si="52"/>
        <v>84</v>
      </c>
      <c r="B277" s="48">
        <v>6</v>
      </c>
      <c r="C277" s="258" t="s">
        <v>127</v>
      </c>
      <c r="D277" s="258" t="s">
        <v>133</v>
      </c>
      <c r="E277" s="48">
        <v>1966</v>
      </c>
      <c r="F277" s="48">
        <v>1966</v>
      </c>
      <c r="G277" s="80" t="s">
        <v>35</v>
      </c>
      <c r="H277" s="81">
        <v>2</v>
      </c>
      <c r="I277" s="81">
        <v>2</v>
      </c>
      <c r="J277" s="82">
        <v>535.3</v>
      </c>
      <c r="K277" s="82">
        <v>496.4</v>
      </c>
      <c r="L277" s="81">
        <v>0</v>
      </c>
      <c r="M277" s="137">
        <v>37</v>
      </c>
      <c r="N277" s="83">
        <f>'Приложение №2'!E277</f>
        <v>832259.28</v>
      </c>
      <c r="O277" s="81">
        <v>0</v>
      </c>
      <c r="P277" s="83">
        <f t="shared" si="53"/>
        <v>342743.6500000001</v>
      </c>
      <c r="Q277" s="81">
        <v>0</v>
      </c>
      <c r="R277" s="83">
        <v>14296.32</v>
      </c>
      <c r="S277" s="83">
        <v>475219.31</v>
      </c>
      <c r="T277" s="81">
        <v>0</v>
      </c>
      <c r="U277" s="72">
        <f t="shared" si="51"/>
        <v>1676.59</v>
      </c>
      <c r="V277" s="83">
        <f t="shared" si="54"/>
        <v>1676.59</v>
      </c>
      <c r="W277" s="84" t="s">
        <v>36</v>
      </c>
      <c r="X277" s="209"/>
      <c r="Y277" s="209"/>
      <c r="Z277" s="209"/>
      <c r="AA277" s="209"/>
      <c r="AB277" s="275"/>
      <c r="AC277" s="282"/>
    </row>
    <row r="278" spans="1:29" ht="18.75" outlineLevel="2">
      <c r="A278" s="48">
        <f t="shared" si="52"/>
        <v>85</v>
      </c>
      <c r="B278" s="48">
        <v>7</v>
      </c>
      <c r="C278" s="258" t="s">
        <v>127</v>
      </c>
      <c r="D278" s="258" t="s">
        <v>134</v>
      </c>
      <c r="E278" s="48">
        <v>1966</v>
      </c>
      <c r="F278" s="48">
        <v>1966</v>
      </c>
      <c r="G278" s="80" t="s">
        <v>35</v>
      </c>
      <c r="H278" s="81">
        <v>2</v>
      </c>
      <c r="I278" s="81">
        <v>3</v>
      </c>
      <c r="J278" s="82">
        <v>550.2</v>
      </c>
      <c r="K278" s="82">
        <v>485.6</v>
      </c>
      <c r="L278" s="81">
        <v>0</v>
      </c>
      <c r="M278" s="137">
        <v>36</v>
      </c>
      <c r="N278" s="83">
        <f>'Приложение №2'!E278</f>
        <v>3098293.1</v>
      </c>
      <c r="O278" s="81">
        <v>0</v>
      </c>
      <c r="P278" s="83">
        <f t="shared" si="53"/>
        <v>2532074.29</v>
      </c>
      <c r="Q278" s="81">
        <v>0</v>
      </c>
      <c r="R278" s="83">
        <v>13985.28</v>
      </c>
      <c r="S278" s="83">
        <v>552233.53</v>
      </c>
      <c r="T278" s="81">
        <v>0</v>
      </c>
      <c r="U278" s="72">
        <f t="shared" si="51"/>
        <v>6380.34</v>
      </c>
      <c r="V278" s="83">
        <f t="shared" si="54"/>
        <v>6380.34</v>
      </c>
      <c r="W278" s="84" t="s">
        <v>36</v>
      </c>
      <c r="X278" s="209"/>
      <c r="Y278" s="209"/>
      <c r="Z278" s="209"/>
      <c r="AA278" s="209"/>
      <c r="AB278" s="275"/>
      <c r="AC278" s="282"/>
    </row>
    <row r="279" spans="1:29" ht="18.75" outlineLevel="2">
      <c r="A279" s="48">
        <f t="shared" si="52"/>
        <v>86</v>
      </c>
      <c r="B279" s="48">
        <v>8</v>
      </c>
      <c r="C279" s="258" t="s">
        <v>127</v>
      </c>
      <c r="D279" s="258" t="s">
        <v>135</v>
      </c>
      <c r="E279" s="48">
        <v>1966</v>
      </c>
      <c r="F279" s="48">
        <v>1966</v>
      </c>
      <c r="G279" s="80" t="s">
        <v>35</v>
      </c>
      <c r="H279" s="81">
        <v>2</v>
      </c>
      <c r="I279" s="81">
        <v>1</v>
      </c>
      <c r="J279" s="82">
        <v>539.4</v>
      </c>
      <c r="K279" s="82">
        <v>497.5</v>
      </c>
      <c r="L279" s="81">
        <v>0</v>
      </c>
      <c r="M279" s="137">
        <v>35</v>
      </c>
      <c r="N279" s="83">
        <f>'Приложение №2'!E279</f>
        <v>5035297.01</v>
      </c>
      <c r="O279" s="81">
        <v>0</v>
      </c>
      <c r="P279" s="83">
        <f t="shared" si="53"/>
        <v>3519148.1999999997</v>
      </c>
      <c r="Q279" s="81">
        <v>0</v>
      </c>
      <c r="R279" s="83">
        <v>14328</v>
      </c>
      <c r="S279" s="83">
        <v>1501820.81</v>
      </c>
      <c r="T279" s="81">
        <v>0</v>
      </c>
      <c r="U279" s="72">
        <f t="shared" si="51"/>
        <v>10121.2</v>
      </c>
      <c r="V279" s="83">
        <f t="shared" si="54"/>
        <v>10121.2</v>
      </c>
      <c r="W279" s="84" t="s">
        <v>36</v>
      </c>
      <c r="X279" s="209"/>
      <c r="Y279" s="209"/>
      <c r="Z279" s="209"/>
      <c r="AA279" s="209"/>
      <c r="AB279" s="275"/>
      <c r="AC279" s="282"/>
    </row>
    <row r="280" spans="1:29" ht="18.75" outlineLevel="2">
      <c r="A280" s="48">
        <f t="shared" si="52"/>
        <v>87</v>
      </c>
      <c r="B280" s="48">
        <v>9</v>
      </c>
      <c r="C280" s="258" t="s">
        <v>127</v>
      </c>
      <c r="D280" s="258" t="s">
        <v>136</v>
      </c>
      <c r="E280" s="48">
        <v>1959</v>
      </c>
      <c r="F280" s="48">
        <v>1959</v>
      </c>
      <c r="G280" s="80" t="s">
        <v>35</v>
      </c>
      <c r="H280" s="81">
        <v>2</v>
      </c>
      <c r="I280" s="81">
        <v>2</v>
      </c>
      <c r="J280" s="82">
        <v>524.8</v>
      </c>
      <c r="K280" s="82">
        <v>336.4</v>
      </c>
      <c r="L280" s="81">
        <v>0</v>
      </c>
      <c r="M280" s="137">
        <v>34</v>
      </c>
      <c r="N280" s="83">
        <f>'Приложение №2'!E280</f>
        <v>4657114.88</v>
      </c>
      <c r="O280" s="81">
        <v>0</v>
      </c>
      <c r="P280" s="83">
        <f t="shared" si="53"/>
        <v>2916837.1599999997</v>
      </c>
      <c r="Q280" s="81">
        <v>0</v>
      </c>
      <c r="R280" s="83">
        <v>9688.32</v>
      </c>
      <c r="S280" s="83">
        <v>1730589.4</v>
      </c>
      <c r="T280" s="81">
        <v>0</v>
      </c>
      <c r="U280" s="72">
        <f t="shared" si="51"/>
        <v>13843.98</v>
      </c>
      <c r="V280" s="83">
        <f t="shared" si="54"/>
        <v>13843.98</v>
      </c>
      <c r="W280" s="84" t="s">
        <v>36</v>
      </c>
      <c r="X280" s="209"/>
      <c r="Y280" s="209"/>
      <c r="Z280" s="209"/>
      <c r="AA280" s="209"/>
      <c r="AB280" s="275"/>
      <c r="AC280" s="282"/>
    </row>
    <row r="281" spans="1:29" ht="18.75" outlineLevel="2">
      <c r="A281" s="48">
        <f t="shared" si="52"/>
        <v>88</v>
      </c>
      <c r="B281" s="48">
        <v>10</v>
      </c>
      <c r="C281" s="258" t="s">
        <v>127</v>
      </c>
      <c r="D281" s="258" t="s">
        <v>137</v>
      </c>
      <c r="E281" s="48">
        <v>1968</v>
      </c>
      <c r="F281" s="48">
        <v>1968</v>
      </c>
      <c r="G281" s="80" t="s">
        <v>35</v>
      </c>
      <c r="H281" s="81">
        <v>2</v>
      </c>
      <c r="I281" s="81">
        <v>2</v>
      </c>
      <c r="J281" s="82">
        <v>491.1</v>
      </c>
      <c r="K281" s="82">
        <v>350.6</v>
      </c>
      <c r="L281" s="81">
        <v>0</v>
      </c>
      <c r="M281" s="137">
        <v>36</v>
      </c>
      <c r="N281" s="83">
        <f>'Приложение №2'!E281</f>
        <v>658023.61</v>
      </c>
      <c r="O281" s="81">
        <v>0</v>
      </c>
      <c r="P281" s="83">
        <f t="shared" si="53"/>
        <v>249217.36</v>
      </c>
      <c r="Q281" s="81">
        <v>0</v>
      </c>
      <c r="R281" s="83">
        <v>10097.28</v>
      </c>
      <c r="S281" s="83">
        <v>398708.97</v>
      </c>
      <c r="T281" s="81">
        <v>0</v>
      </c>
      <c r="U281" s="72">
        <f t="shared" si="51"/>
        <v>1876.85</v>
      </c>
      <c r="V281" s="83">
        <f t="shared" si="54"/>
        <v>1876.85</v>
      </c>
      <c r="W281" s="84" t="s">
        <v>36</v>
      </c>
      <c r="X281" s="209"/>
      <c r="Y281" s="209"/>
      <c r="Z281" s="209"/>
      <c r="AA281" s="209"/>
      <c r="AB281" s="275"/>
      <c r="AC281" s="282"/>
    </row>
    <row r="282" spans="1:29" ht="18.75" outlineLevel="2">
      <c r="A282" s="48">
        <f t="shared" si="52"/>
        <v>89</v>
      </c>
      <c r="B282" s="48">
        <v>11</v>
      </c>
      <c r="C282" s="258" t="s">
        <v>127</v>
      </c>
      <c r="D282" s="258" t="s">
        <v>138</v>
      </c>
      <c r="E282" s="48">
        <v>1971</v>
      </c>
      <c r="F282" s="48">
        <v>1971</v>
      </c>
      <c r="G282" s="80" t="s">
        <v>38</v>
      </c>
      <c r="H282" s="81">
        <v>4</v>
      </c>
      <c r="I282" s="81">
        <v>2</v>
      </c>
      <c r="J282" s="83">
        <v>1409.7</v>
      </c>
      <c r="K282" s="83">
        <v>1294</v>
      </c>
      <c r="L282" s="81">
        <v>0</v>
      </c>
      <c r="M282" s="137">
        <v>51</v>
      </c>
      <c r="N282" s="83">
        <f>'Приложение №2'!E282</f>
        <v>8526049.540000001</v>
      </c>
      <c r="O282" s="81">
        <v>0</v>
      </c>
      <c r="P282" s="83">
        <f t="shared" si="53"/>
        <v>4559887.780000001</v>
      </c>
      <c r="Q282" s="81">
        <v>0</v>
      </c>
      <c r="R282" s="83">
        <v>43478.4</v>
      </c>
      <c r="S282" s="83">
        <v>3922683.36</v>
      </c>
      <c r="T282" s="81">
        <v>0</v>
      </c>
      <c r="U282" s="72">
        <f t="shared" si="51"/>
        <v>6588.91</v>
      </c>
      <c r="V282" s="83">
        <f t="shared" si="54"/>
        <v>6588.91</v>
      </c>
      <c r="W282" s="84" t="s">
        <v>36</v>
      </c>
      <c r="X282" s="209"/>
      <c r="Y282" s="209"/>
      <c r="Z282" s="209"/>
      <c r="AA282" s="209"/>
      <c r="AB282" s="275"/>
      <c r="AC282" s="282"/>
    </row>
    <row r="283" spans="1:29" ht="18.75" outlineLevel="2">
      <c r="A283" s="48">
        <f t="shared" si="52"/>
        <v>90</v>
      </c>
      <c r="B283" s="48">
        <v>12</v>
      </c>
      <c r="C283" s="258" t="s">
        <v>127</v>
      </c>
      <c r="D283" s="258" t="s">
        <v>139</v>
      </c>
      <c r="E283" s="48">
        <v>1968</v>
      </c>
      <c r="F283" s="48">
        <v>1968</v>
      </c>
      <c r="G283" s="80" t="s">
        <v>38</v>
      </c>
      <c r="H283" s="81">
        <v>3</v>
      </c>
      <c r="I283" s="81">
        <v>3</v>
      </c>
      <c r="J283" s="83">
        <v>1638.3</v>
      </c>
      <c r="K283" s="83">
        <v>1519.1</v>
      </c>
      <c r="L283" s="81">
        <v>0</v>
      </c>
      <c r="M283" s="137">
        <v>56</v>
      </c>
      <c r="N283" s="83">
        <f>'Приложение №2'!E283</f>
        <v>10072863.469999999</v>
      </c>
      <c r="O283" s="81">
        <v>0</v>
      </c>
      <c r="P283" s="83">
        <f t="shared" si="53"/>
        <v>4908670.1899999995</v>
      </c>
      <c r="Q283" s="81">
        <v>0</v>
      </c>
      <c r="R283" s="83">
        <v>51041.76</v>
      </c>
      <c r="S283" s="83">
        <v>5113151.52</v>
      </c>
      <c r="T283" s="81">
        <v>0</v>
      </c>
      <c r="U283" s="72">
        <f t="shared" si="51"/>
        <v>6630.81</v>
      </c>
      <c r="V283" s="83">
        <f t="shared" si="54"/>
        <v>6630.81</v>
      </c>
      <c r="W283" s="84" t="s">
        <v>36</v>
      </c>
      <c r="X283" s="209"/>
      <c r="Y283" s="209"/>
      <c r="Z283" s="209"/>
      <c r="AA283" s="209"/>
      <c r="AB283" s="275"/>
      <c r="AC283" s="282"/>
    </row>
    <row r="284" spans="1:29" ht="18.75" outlineLevel="2">
      <c r="A284" s="48">
        <f t="shared" si="52"/>
        <v>91</v>
      </c>
      <c r="B284" s="48">
        <v>13</v>
      </c>
      <c r="C284" s="258" t="s">
        <v>127</v>
      </c>
      <c r="D284" s="258" t="s">
        <v>140</v>
      </c>
      <c r="E284" s="48">
        <v>1972</v>
      </c>
      <c r="F284" s="48">
        <v>1972</v>
      </c>
      <c r="G284" s="80" t="s">
        <v>35</v>
      </c>
      <c r="H284" s="81">
        <v>2</v>
      </c>
      <c r="I284" s="81">
        <v>2</v>
      </c>
      <c r="J284" s="82">
        <v>530.3</v>
      </c>
      <c r="K284" s="82">
        <v>490.6</v>
      </c>
      <c r="L284" s="81">
        <v>0</v>
      </c>
      <c r="M284" s="137">
        <v>26</v>
      </c>
      <c r="N284" s="83">
        <f>'Приложение №2'!E284</f>
        <v>822535.05</v>
      </c>
      <c r="O284" s="81">
        <v>0</v>
      </c>
      <c r="P284" s="83">
        <f t="shared" si="53"/>
        <v>338738.98000000004</v>
      </c>
      <c r="Q284" s="81">
        <v>0</v>
      </c>
      <c r="R284" s="83">
        <v>14129.28</v>
      </c>
      <c r="S284" s="83">
        <v>469666.79</v>
      </c>
      <c r="T284" s="81">
        <v>0</v>
      </c>
      <c r="U284" s="72">
        <f t="shared" si="51"/>
        <v>1676.59</v>
      </c>
      <c r="V284" s="83">
        <f t="shared" si="54"/>
        <v>1676.59</v>
      </c>
      <c r="W284" s="84" t="s">
        <v>36</v>
      </c>
      <c r="X284" s="209"/>
      <c r="Y284" s="209"/>
      <c r="Z284" s="209"/>
      <c r="AA284" s="209"/>
      <c r="AB284" s="275"/>
      <c r="AC284" s="282"/>
    </row>
    <row r="285" spans="1:29" ht="18.75" outlineLevel="2">
      <c r="A285" s="48">
        <f t="shared" si="52"/>
        <v>92</v>
      </c>
      <c r="B285" s="48">
        <v>14</v>
      </c>
      <c r="C285" s="258" t="s">
        <v>127</v>
      </c>
      <c r="D285" s="258" t="s">
        <v>141</v>
      </c>
      <c r="E285" s="48">
        <v>1959</v>
      </c>
      <c r="F285" s="48">
        <v>1959</v>
      </c>
      <c r="G285" s="80" t="s">
        <v>35</v>
      </c>
      <c r="H285" s="81">
        <v>2</v>
      </c>
      <c r="I285" s="81">
        <v>3</v>
      </c>
      <c r="J285" s="82">
        <v>850.7</v>
      </c>
      <c r="K285" s="82">
        <v>755.8</v>
      </c>
      <c r="L285" s="81">
        <v>0</v>
      </c>
      <c r="M285" s="137">
        <v>35</v>
      </c>
      <c r="N285" s="83">
        <f>'Приложение №2'!E285</f>
        <v>5323326.140000001</v>
      </c>
      <c r="O285" s="81">
        <v>0</v>
      </c>
      <c r="P285" s="83">
        <f t="shared" si="53"/>
        <v>2261944.580000001</v>
      </c>
      <c r="Q285" s="81">
        <v>0</v>
      </c>
      <c r="R285" s="83">
        <v>21767.05</v>
      </c>
      <c r="S285" s="83">
        <v>3039614.51</v>
      </c>
      <c r="T285" s="81">
        <v>0</v>
      </c>
      <c r="U285" s="72">
        <f t="shared" si="51"/>
        <v>7043.3</v>
      </c>
      <c r="V285" s="83">
        <f t="shared" si="54"/>
        <v>7043.3</v>
      </c>
      <c r="W285" s="84" t="s">
        <v>36</v>
      </c>
      <c r="X285" s="209"/>
      <c r="Y285" s="209"/>
      <c r="Z285" s="209"/>
      <c r="AA285" s="209"/>
      <c r="AB285" s="275"/>
      <c r="AC285" s="282"/>
    </row>
    <row r="286" spans="1:29" ht="18.75" outlineLevel="2">
      <c r="A286" s="48">
        <f t="shared" si="52"/>
        <v>93</v>
      </c>
      <c r="B286" s="48">
        <v>15</v>
      </c>
      <c r="C286" s="258" t="s">
        <v>127</v>
      </c>
      <c r="D286" s="258" t="s">
        <v>142</v>
      </c>
      <c r="E286" s="48">
        <v>1959</v>
      </c>
      <c r="F286" s="48">
        <v>1959</v>
      </c>
      <c r="G286" s="80" t="s">
        <v>35</v>
      </c>
      <c r="H286" s="81">
        <v>2</v>
      </c>
      <c r="I286" s="81">
        <v>2</v>
      </c>
      <c r="J286" s="82">
        <v>536.3</v>
      </c>
      <c r="K286" s="82">
        <v>473.2</v>
      </c>
      <c r="L286" s="81">
        <v>0</v>
      </c>
      <c r="M286" s="137">
        <v>27</v>
      </c>
      <c r="N286" s="83">
        <f>'Приложение №2'!E286</f>
        <v>2870099.96</v>
      </c>
      <c r="O286" s="81">
        <v>0</v>
      </c>
      <c r="P286" s="83">
        <f t="shared" si="53"/>
        <v>2403462.58</v>
      </c>
      <c r="Q286" s="81">
        <v>0</v>
      </c>
      <c r="R286" s="83">
        <v>13628.16</v>
      </c>
      <c r="S286" s="83">
        <v>453009.22</v>
      </c>
      <c r="T286" s="81">
        <v>0</v>
      </c>
      <c r="U286" s="72">
        <f t="shared" si="51"/>
        <v>6065.3</v>
      </c>
      <c r="V286" s="83">
        <f t="shared" si="54"/>
        <v>6065.3</v>
      </c>
      <c r="W286" s="84" t="s">
        <v>36</v>
      </c>
      <c r="X286" s="209"/>
      <c r="Y286" s="209"/>
      <c r="Z286" s="209"/>
      <c r="AA286" s="209"/>
      <c r="AB286" s="275"/>
      <c r="AC286" s="282"/>
    </row>
    <row r="287" spans="1:29" ht="18.75" outlineLevel="2">
      <c r="A287" s="48">
        <f t="shared" si="52"/>
        <v>94</v>
      </c>
      <c r="B287" s="48">
        <v>16</v>
      </c>
      <c r="C287" s="258" t="s">
        <v>127</v>
      </c>
      <c r="D287" s="258" t="s">
        <v>143</v>
      </c>
      <c r="E287" s="48">
        <v>1971</v>
      </c>
      <c r="F287" s="48">
        <v>1971</v>
      </c>
      <c r="G287" s="80" t="s">
        <v>38</v>
      </c>
      <c r="H287" s="81">
        <v>4</v>
      </c>
      <c r="I287" s="81">
        <v>3</v>
      </c>
      <c r="J287" s="83">
        <v>2241.3</v>
      </c>
      <c r="K287" s="83">
        <v>2112.3</v>
      </c>
      <c r="L287" s="81">
        <v>0</v>
      </c>
      <c r="M287" s="137">
        <v>95</v>
      </c>
      <c r="N287" s="83">
        <f>'Приложение №2'!E287</f>
        <v>4697797.44</v>
      </c>
      <c r="O287" s="81">
        <v>0</v>
      </c>
      <c r="P287" s="83">
        <f t="shared" si="53"/>
        <v>1944385.9900000002</v>
      </c>
      <c r="Q287" s="81">
        <v>0</v>
      </c>
      <c r="R287" s="83">
        <v>70973.28</v>
      </c>
      <c r="S287" s="83">
        <v>2682438.17</v>
      </c>
      <c r="T287" s="81">
        <v>0</v>
      </c>
      <c r="U287" s="72">
        <f t="shared" si="51"/>
        <v>2224.02</v>
      </c>
      <c r="V287" s="83">
        <f t="shared" si="54"/>
        <v>2224.02</v>
      </c>
      <c r="W287" s="84" t="s">
        <v>36</v>
      </c>
      <c r="X287" s="209"/>
      <c r="Y287" s="209"/>
      <c r="Z287" s="209"/>
      <c r="AA287" s="209"/>
      <c r="AB287" s="275"/>
      <c r="AC287" s="282"/>
    </row>
    <row r="288" spans="1:29" ht="18.75" outlineLevel="2">
      <c r="A288" s="48">
        <f t="shared" si="52"/>
        <v>95</v>
      </c>
      <c r="B288" s="48">
        <v>17</v>
      </c>
      <c r="C288" s="258" t="s">
        <v>127</v>
      </c>
      <c r="D288" s="258" t="s">
        <v>144</v>
      </c>
      <c r="E288" s="48">
        <v>1974</v>
      </c>
      <c r="F288" s="48">
        <v>1974</v>
      </c>
      <c r="G288" s="80" t="s">
        <v>38</v>
      </c>
      <c r="H288" s="81">
        <v>4</v>
      </c>
      <c r="I288" s="81">
        <v>3</v>
      </c>
      <c r="J288" s="83">
        <v>2224.9</v>
      </c>
      <c r="K288" s="83">
        <v>2042.5</v>
      </c>
      <c r="L288" s="81">
        <v>0</v>
      </c>
      <c r="M288" s="137">
        <v>112</v>
      </c>
      <c r="N288" s="83">
        <f>'Приложение №2'!E288</f>
        <v>18396409.43</v>
      </c>
      <c r="O288" s="81">
        <v>0</v>
      </c>
      <c r="P288" s="83">
        <f t="shared" si="53"/>
        <v>9316151.41</v>
      </c>
      <c r="Q288" s="81">
        <v>0</v>
      </c>
      <c r="R288" s="83">
        <v>68628</v>
      </c>
      <c r="S288" s="83">
        <v>9011630.02</v>
      </c>
      <c r="T288" s="81">
        <v>0</v>
      </c>
      <c r="U288" s="72">
        <f t="shared" si="51"/>
        <v>9006.81</v>
      </c>
      <c r="V288" s="83">
        <f t="shared" si="54"/>
        <v>9006.81</v>
      </c>
      <c r="W288" s="84" t="s">
        <v>36</v>
      </c>
      <c r="X288" s="209"/>
      <c r="Y288" s="209"/>
      <c r="Z288" s="209"/>
      <c r="AA288" s="209"/>
      <c r="AB288" s="275"/>
      <c r="AC288" s="282"/>
    </row>
    <row r="289" spans="1:29" ht="18.75" outlineLevel="2">
      <c r="A289" s="48">
        <f t="shared" si="52"/>
        <v>96</v>
      </c>
      <c r="B289" s="48">
        <v>18</v>
      </c>
      <c r="C289" s="258" t="s">
        <v>127</v>
      </c>
      <c r="D289" s="258" t="s">
        <v>145</v>
      </c>
      <c r="E289" s="48">
        <v>1959</v>
      </c>
      <c r="F289" s="48">
        <v>1959</v>
      </c>
      <c r="G289" s="80" t="s">
        <v>35</v>
      </c>
      <c r="H289" s="81">
        <v>1</v>
      </c>
      <c r="I289" s="81">
        <v>1</v>
      </c>
      <c r="J289" s="82">
        <v>264.7</v>
      </c>
      <c r="K289" s="82">
        <v>211.5</v>
      </c>
      <c r="L289" s="81">
        <v>0</v>
      </c>
      <c r="M289" s="137">
        <v>5</v>
      </c>
      <c r="N289" s="83">
        <f>'Приложение №2'!E289</f>
        <v>502380.18</v>
      </c>
      <c r="O289" s="81">
        <v>0</v>
      </c>
      <c r="P289" s="83">
        <f t="shared" si="53"/>
        <v>209430.33999999997</v>
      </c>
      <c r="Q289" s="81">
        <v>0</v>
      </c>
      <c r="R289" s="83">
        <v>6091.2</v>
      </c>
      <c r="S289" s="83">
        <v>286858.64</v>
      </c>
      <c r="T289" s="81">
        <v>0</v>
      </c>
      <c r="U289" s="72">
        <f t="shared" si="51"/>
        <v>2375.32</v>
      </c>
      <c r="V289" s="83">
        <f t="shared" si="54"/>
        <v>2375.32</v>
      </c>
      <c r="W289" s="84" t="s">
        <v>36</v>
      </c>
      <c r="X289" s="209"/>
      <c r="Y289" s="209"/>
      <c r="Z289" s="209"/>
      <c r="AA289" s="209"/>
      <c r="AB289" s="275"/>
      <c r="AC289" s="282"/>
    </row>
    <row r="290" spans="1:29" ht="18.75" outlineLevel="2">
      <c r="A290" s="48">
        <f t="shared" si="52"/>
        <v>97</v>
      </c>
      <c r="B290" s="48">
        <v>19</v>
      </c>
      <c r="C290" s="258" t="s">
        <v>146</v>
      </c>
      <c r="D290" s="258" t="s">
        <v>147</v>
      </c>
      <c r="E290" s="48">
        <v>1971</v>
      </c>
      <c r="F290" s="48">
        <v>1971</v>
      </c>
      <c r="G290" s="80" t="s">
        <v>35</v>
      </c>
      <c r="H290" s="81">
        <v>2</v>
      </c>
      <c r="I290" s="81">
        <v>2</v>
      </c>
      <c r="J290" s="82">
        <v>559.8</v>
      </c>
      <c r="K290" s="82">
        <v>485.6</v>
      </c>
      <c r="L290" s="81">
        <v>0</v>
      </c>
      <c r="M290" s="137">
        <v>13</v>
      </c>
      <c r="N290" s="83">
        <f>'Приложение №2'!E290</f>
        <v>2005799.94</v>
      </c>
      <c r="O290" s="81">
        <v>0</v>
      </c>
      <c r="P290" s="83">
        <f t="shared" si="53"/>
        <v>846504.6699999999</v>
      </c>
      <c r="Q290" s="81">
        <v>0</v>
      </c>
      <c r="R290" s="83">
        <v>13985.28</v>
      </c>
      <c r="S290" s="83">
        <v>1145309.99</v>
      </c>
      <c r="T290" s="81">
        <v>0</v>
      </c>
      <c r="U290" s="72">
        <f t="shared" si="51"/>
        <v>4130.56</v>
      </c>
      <c r="V290" s="83">
        <f t="shared" si="54"/>
        <v>4130.56</v>
      </c>
      <c r="W290" s="84" t="s">
        <v>36</v>
      </c>
      <c r="X290" s="209"/>
      <c r="Y290" s="209"/>
      <c r="Z290" s="209"/>
      <c r="AA290" s="209"/>
      <c r="AB290" s="275"/>
      <c r="AC290" s="282"/>
    </row>
    <row r="291" spans="1:29" ht="18.75" outlineLevel="2">
      <c r="A291" s="48">
        <f t="shared" si="52"/>
        <v>98</v>
      </c>
      <c r="B291" s="48">
        <v>20</v>
      </c>
      <c r="C291" s="258" t="s">
        <v>146</v>
      </c>
      <c r="D291" s="258" t="s">
        <v>148</v>
      </c>
      <c r="E291" s="48">
        <v>1968</v>
      </c>
      <c r="F291" s="48">
        <v>1968</v>
      </c>
      <c r="G291" s="80" t="s">
        <v>35</v>
      </c>
      <c r="H291" s="81">
        <v>2</v>
      </c>
      <c r="I291" s="81">
        <v>2</v>
      </c>
      <c r="J291" s="82">
        <v>504.2</v>
      </c>
      <c r="K291" s="82">
        <v>464.4</v>
      </c>
      <c r="L291" s="81">
        <v>0</v>
      </c>
      <c r="M291" s="137">
        <v>18</v>
      </c>
      <c r="N291" s="83">
        <f>'Приложение №2'!E291</f>
        <v>1248799.46</v>
      </c>
      <c r="O291" s="81">
        <v>0</v>
      </c>
      <c r="P291" s="83">
        <f t="shared" si="53"/>
        <v>522332.54999999993</v>
      </c>
      <c r="Q291" s="81">
        <v>0</v>
      </c>
      <c r="R291" s="83">
        <v>13403.52</v>
      </c>
      <c r="S291" s="83">
        <v>713063.39</v>
      </c>
      <c r="T291" s="81">
        <v>0</v>
      </c>
      <c r="U291" s="72">
        <f t="shared" si="51"/>
        <v>2689.06</v>
      </c>
      <c r="V291" s="83">
        <f t="shared" si="54"/>
        <v>2689.06</v>
      </c>
      <c r="W291" s="84" t="s">
        <v>36</v>
      </c>
      <c r="X291" s="209"/>
      <c r="Y291" s="209"/>
      <c r="Z291" s="209"/>
      <c r="AA291" s="209"/>
      <c r="AB291" s="275"/>
      <c r="AC291" s="282"/>
    </row>
    <row r="292" spans="1:29" ht="18.75" outlineLevel="2">
      <c r="A292" s="48">
        <f t="shared" si="52"/>
        <v>99</v>
      </c>
      <c r="B292" s="48">
        <v>21</v>
      </c>
      <c r="C292" s="258" t="s">
        <v>146</v>
      </c>
      <c r="D292" s="258" t="s">
        <v>149</v>
      </c>
      <c r="E292" s="48">
        <v>1974</v>
      </c>
      <c r="F292" s="48">
        <v>1974</v>
      </c>
      <c r="G292" s="80" t="s">
        <v>35</v>
      </c>
      <c r="H292" s="81">
        <v>2</v>
      </c>
      <c r="I292" s="81">
        <v>2</v>
      </c>
      <c r="J292" s="82">
        <v>540.8</v>
      </c>
      <c r="K292" s="82">
        <v>508.8</v>
      </c>
      <c r="L292" s="81">
        <v>0</v>
      </c>
      <c r="M292" s="137">
        <v>23</v>
      </c>
      <c r="N292" s="83">
        <f>'Приложение №2'!E292</f>
        <v>1368193.73</v>
      </c>
      <c r="O292" s="81">
        <v>0</v>
      </c>
      <c r="P292" s="83">
        <f t="shared" si="53"/>
        <v>572302.88</v>
      </c>
      <c r="Q292" s="81">
        <v>0</v>
      </c>
      <c r="R292" s="83">
        <v>14653.44</v>
      </c>
      <c r="S292" s="83">
        <v>781237.41</v>
      </c>
      <c r="T292" s="81">
        <v>0</v>
      </c>
      <c r="U292" s="72">
        <f t="shared" si="51"/>
        <v>2689.06</v>
      </c>
      <c r="V292" s="83">
        <f t="shared" si="54"/>
        <v>2689.06</v>
      </c>
      <c r="W292" s="84" t="s">
        <v>36</v>
      </c>
      <c r="X292" s="209"/>
      <c r="Y292" s="209"/>
      <c r="Z292" s="209"/>
      <c r="AA292" s="209"/>
      <c r="AB292" s="275"/>
      <c r="AC292" s="282"/>
    </row>
    <row r="293" spans="1:29" ht="18.75" outlineLevel="1">
      <c r="A293" s="256"/>
      <c r="B293" s="350" t="s">
        <v>97</v>
      </c>
      <c r="C293" s="350"/>
      <c r="D293" s="350"/>
      <c r="E293" s="242"/>
      <c r="F293" s="242"/>
      <c r="G293" s="242"/>
      <c r="H293" s="242"/>
      <c r="I293" s="166"/>
      <c r="J293" s="167">
        <f>SUM(J272:J292)</f>
        <v>27097.379999999997</v>
      </c>
      <c r="K293" s="167">
        <f aca="true" t="shared" si="55" ref="K293:T293">SUM(K272:K292)</f>
        <v>24751.899999999998</v>
      </c>
      <c r="L293" s="167">
        <f t="shared" si="55"/>
        <v>0</v>
      </c>
      <c r="M293" s="168">
        <f t="shared" si="55"/>
        <v>1118</v>
      </c>
      <c r="N293" s="167">
        <f t="shared" si="55"/>
        <v>111913955.16999999</v>
      </c>
      <c r="O293" s="167">
        <f t="shared" si="55"/>
        <v>0</v>
      </c>
      <c r="P293" s="167">
        <f t="shared" si="55"/>
        <v>57264131.47999997</v>
      </c>
      <c r="Q293" s="167">
        <f t="shared" si="55"/>
        <v>0</v>
      </c>
      <c r="R293" s="167">
        <f t="shared" si="55"/>
        <v>799264.3300000002</v>
      </c>
      <c r="S293" s="167">
        <f t="shared" si="55"/>
        <v>53850559.36000001</v>
      </c>
      <c r="T293" s="167">
        <f t="shared" si="55"/>
        <v>0</v>
      </c>
      <c r="U293" s="169"/>
      <c r="V293" s="169"/>
      <c r="W293" s="169"/>
      <c r="X293" s="210"/>
      <c r="Y293" s="210"/>
      <c r="Z293" s="210"/>
      <c r="AA293" s="210"/>
      <c r="AB293" s="275"/>
      <c r="AC293" s="282"/>
    </row>
    <row r="294" spans="1:29" ht="18.75" outlineLevel="1">
      <c r="A294" s="284"/>
      <c r="B294" s="349" t="s">
        <v>150</v>
      </c>
      <c r="C294" s="349"/>
      <c r="D294" s="349"/>
      <c r="E294" s="349"/>
      <c r="F294" s="349"/>
      <c r="G294" s="349"/>
      <c r="H294" s="349"/>
      <c r="I294" s="349"/>
      <c r="J294" s="349"/>
      <c r="K294" s="349"/>
      <c r="L294" s="349"/>
      <c r="M294" s="349"/>
      <c r="N294" s="349"/>
      <c r="O294" s="349"/>
      <c r="P294" s="349"/>
      <c r="Q294" s="349"/>
      <c r="R294" s="349"/>
      <c r="S294" s="349"/>
      <c r="T294" s="349"/>
      <c r="U294" s="349"/>
      <c r="V294" s="349"/>
      <c r="W294" s="349"/>
      <c r="X294" s="217"/>
      <c r="Y294" s="217"/>
      <c r="Z294" s="217"/>
      <c r="AA294" s="217"/>
      <c r="AB294" s="275"/>
      <c r="AC294" s="282"/>
    </row>
    <row r="295" spans="1:40" ht="18.75" outlineLevel="2">
      <c r="A295" s="55">
        <f>A292+1</f>
        <v>100</v>
      </c>
      <c r="B295" s="48">
        <v>1</v>
      </c>
      <c r="C295" s="258" t="s">
        <v>151</v>
      </c>
      <c r="D295" s="258" t="s">
        <v>152</v>
      </c>
      <c r="E295" s="48">
        <v>1988</v>
      </c>
      <c r="F295" s="48">
        <v>1988</v>
      </c>
      <c r="G295" s="80" t="s">
        <v>153</v>
      </c>
      <c r="H295" s="81">
        <v>5</v>
      </c>
      <c r="I295" s="81">
        <v>4</v>
      </c>
      <c r="J295" s="83">
        <v>6760.9</v>
      </c>
      <c r="K295" s="83">
        <v>4857.2</v>
      </c>
      <c r="L295" s="81">
        <v>0</v>
      </c>
      <c r="M295" s="137">
        <v>185</v>
      </c>
      <c r="N295" s="83">
        <f>'Приложение №2'!E295</f>
        <v>20706680.759999998</v>
      </c>
      <c r="O295" s="81">
        <v>0</v>
      </c>
      <c r="P295" s="83">
        <f>N295-Q295-R295-S295</f>
        <v>13999190.599999996</v>
      </c>
      <c r="Q295" s="81">
        <v>0</v>
      </c>
      <c r="R295" s="83">
        <v>163201.92</v>
      </c>
      <c r="S295" s="83">
        <v>6544288.24</v>
      </c>
      <c r="T295" s="81">
        <v>0</v>
      </c>
      <c r="U295" s="72">
        <f aca="true" t="shared" si="56" ref="U295:U336">ROUND(N295/(K295+L295),2)</f>
        <v>4263.09</v>
      </c>
      <c r="V295" s="83">
        <v>4263.09</v>
      </c>
      <c r="W295" s="84" t="s">
        <v>36</v>
      </c>
      <c r="X295" s="209"/>
      <c r="Y295" s="209"/>
      <c r="Z295" s="209"/>
      <c r="AA295" s="209"/>
      <c r="AB295" s="275"/>
      <c r="AC295" s="282"/>
      <c r="AL295" s="74">
        <v>6847161.58</v>
      </c>
      <c r="AM295" s="74">
        <f>AL295/$AL$337</f>
        <v>0.16376168207859224</v>
      </c>
      <c r="AN295" s="74">
        <f>ROUND(AM295*$AN$337,2)</f>
        <v>6544288.24</v>
      </c>
    </row>
    <row r="296" spans="1:40" ht="18.75" outlineLevel="2">
      <c r="A296" s="48">
        <f>A295+1</f>
        <v>101</v>
      </c>
      <c r="B296" s="48">
        <v>2</v>
      </c>
      <c r="C296" s="258" t="s">
        <v>154</v>
      </c>
      <c r="D296" s="258" t="s">
        <v>155</v>
      </c>
      <c r="E296" s="48">
        <v>1985</v>
      </c>
      <c r="F296" s="48">
        <v>1981</v>
      </c>
      <c r="G296" s="80" t="s">
        <v>38</v>
      </c>
      <c r="H296" s="81">
        <v>4</v>
      </c>
      <c r="I296" s="81">
        <v>2</v>
      </c>
      <c r="J296" s="83">
        <v>1511.1</v>
      </c>
      <c r="K296" s="83">
        <v>1367.1</v>
      </c>
      <c r="L296" s="81">
        <v>0</v>
      </c>
      <c r="M296" s="137">
        <v>62</v>
      </c>
      <c r="N296" s="83">
        <f>'Приложение №2'!E296</f>
        <v>139416.86</v>
      </c>
      <c r="O296" s="81">
        <v>0</v>
      </c>
      <c r="P296" s="83">
        <f aca="true" t="shared" si="57" ref="P296:P336">N296-Q296-R296-S296</f>
        <v>47367.98999999999</v>
      </c>
      <c r="Q296" s="81">
        <v>0</v>
      </c>
      <c r="R296" s="83">
        <v>45934.56</v>
      </c>
      <c r="S296" s="83">
        <v>46114.31</v>
      </c>
      <c r="T296" s="81">
        <v>0</v>
      </c>
      <c r="U296" s="72">
        <f t="shared" si="56"/>
        <v>101.98</v>
      </c>
      <c r="V296" s="82">
        <v>101.98</v>
      </c>
      <c r="W296" s="84" t="s">
        <v>36</v>
      </c>
      <c r="X296" s="209"/>
      <c r="Y296" s="209"/>
      <c r="Z296" s="209"/>
      <c r="AA296" s="209"/>
      <c r="AB296" s="275"/>
      <c r="AC296" s="282"/>
      <c r="AL296" s="74">
        <v>48248.51</v>
      </c>
      <c r="AM296" s="74">
        <f aca="true" t="shared" si="58" ref="AM296:AM336">AL296/$AL$337</f>
        <v>0.0011539463561754853</v>
      </c>
      <c r="AN296" s="74">
        <f aca="true" t="shared" si="59" ref="AN296:AN335">ROUND(AM296*$AN$337,2)</f>
        <v>46114.31</v>
      </c>
    </row>
    <row r="297" spans="1:40" ht="18.75" outlineLevel="2">
      <c r="A297" s="48">
        <f aca="true" t="shared" si="60" ref="A297:A336">A296+1</f>
        <v>102</v>
      </c>
      <c r="B297" s="48">
        <v>3</v>
      </c>
      <c r="C297" s="258" t="s">
        <v>154</v>
      </c>
      <c r="D297" s="258" t="s">
        <v>156</v>
      </c>
      <c r="E297" s="48">
        <v>1976</v>
      </c>
      <c r="F297" s="48">
        <v>1976</v>
      </c>
      <c r="G297" s="80" t="s">
        <v>38</v>
      </c>
      <c r="H297" s="81">
        <v>4</v>
      </c>
      <c r="I297" s="81">
        <v>2</v>
      </c>
      <c r="J297" s="83">
        <v>1550.6</v>
      </c>
      <c r="K297" s="83">
        <v>1422.7</v>
      </c>
      <c r="L297" s="81">
        <v>0</v>
      </c>
      <c r="M297" s="137">
        <v>61</v>
      </c>
      <c r="N297" s="83">
        <f>'Приложение №2'!E297</f>
        <v>1354780.3</v>
      </c>
      <c r="O297" s="81">
        <v>0</v>
      </c>
      <c r="P297" s="83">
        <f t="shared" si="57"/>
        <v>1354780.3</v>
      </c>
      <c r="Q297" s="81">
        <v>0</v>
      </c>
      <c r="R297" s="81">
        <v>0</v>
      </c>
      <c r="S297" s="81">
        <v>0</v>
      </c>
      <c r="T297" s="81">
        <v>0</v>
      </c>
      <c r="U297" s="72">
        <f t="shared" si="56"/>
        <v>952.26</v>
      </c>
      <c r="V297" s="83">
        <v>1023.11</v>
      </c>
      <c r="W297" s="84" t="s">
        <v>36</v>
      </c>
      <c r="X297" s="209"/>
      <c r="Y297" s="209"/>
      <c r="Z297" s="209"/>
      <c r="AA297" s="209"/>
      <c r="AB297" s="275"/>
      <c r="AC297" s="282"/>
      <c r="AL297" s="74">
        <v>0</v>
      </c>
      <c r="AM297" s="74">
        <f t="shared" si="58"/>
        <v>0</v>
      </c>
      <c r="AN297" s="74">
        <f t="shared" si="59"/>
        <v>0</v>
      </c>
    </row>
    <row r="298" spans="1:40" ht="18.75" outlineLevel="2">
      <c r="A298" s="48">
        <f t="shared" si="60"/>
        <v>103</v>
      </c>
      <c r="B298" s="48">
        <v>4</v>
      </c>
      <c r="C298" s="258" t="s">
        <v>154</v>
      </c>
      <c r="D298" s="258" t="s">
        <v>157</v>
      </c>
      <c r="E298" s="48">
        <v>1975</v>
      </c>
      <c r="F298" s="48">
        <v>1975</v>
      </c>
      <c r="G298" s="80" t="s">
        <v>38</v>
      </c>
      <c r="H298" s="81">
        <v>5</v>
      </c>
      <c r="I298" s="81">
        <v>4</v>
      </c>
      <c r="J298" s="83">
        <v>3459.2</v>
      </c>
      <c r="K298" s="83">
        <v>3025</v>
      </c>
      <c r="L298" s="82">
        <v>108</v>
      </c>
      <c r="M298" s="137">
        <v>131</v>
      </c>
      <c r="N298" s="83">
        <f>'Приложение №2'!E298</f>
        <v>2983430.58</v>
      </c>
      <c r="O298" s="81">
        <v>0</v>
      </c>
      <c r="P298" s="83">
        <f t="shared" si="57"/>
        <v>2983430.58</v>
      </c>
      <c r="Q298" s="81">
        <v>0</v>
      </c>
      <c r="R298" s="81">
        <v>0</v>
      </c>
      <c r="S298" s="81">
        <v>0</v>
      </c>
      <c r="T298" s="81">
        <v>0</v>
      </c>
      <c r="U298" s="72">
        <f t="shared" si="56"/>
        <v>952.26</v>
      </c>
      <c r="V298" s="83">
        <v>1023.11</v>
      </c>
      <c r="W298" s="84" t="s">
        <v>36</v>
      </c>
      <c r="X298" s="209"/>
      <c r="Y298" s="209"/>
      <c r="Z298" s="209"/>
      <c r="AA298" s="209"/>
      <c r="AB298" s="275"/>
      <c r="AC298" s="282"/>
      <c r="AL298" s="74">
        <v>0</v>
      </c>
      <c r="AM298" s="74">
        <f t="shared" si="58"/>
        <v>0</v>
      </c>
      <c r="AN298" s="74">
        <f t="shared" si="59"/>
        <v>0</v>
      </c>
    </row>
    <row r="299" spans="1:40" ht="18.75" outlineLevel="2">
      <c r="A299" s="48">
        <f t="shared" si="60"/>
        <v>104</v>
      </c>
      <c r="B299" s="48">
        <v>5</v>
      </c>
      <c r="C299" s="258" t="s">
        <v>154</v>
      </c>
      <c r="D299" s="258" t="s">
        <v>158</v>
      </c>
      <c r="E299" s="48">
        <v>1961</v>
      </c>
      <c r="F299" s="48">
        <v>1961</v>
      </c>
      <c r="G299" s="80" t="s">
        <v>38</v>
      </c>
      <c r="H299" s="81">
        <v>2</v>
      </c>
      <c r="I299" s="81">
        <v>3</v>
      </c>
      <c r="J299" s="82">
        <v>626.2</v>
      </c>
      <c r="K299" s="82">
        <v>540.9</v>
      </c>
      <c r="L299" s="81">
        <v>0</v>
      </c>
      <c r="M299" s="137">
        <v>0</v>
      </c>
      <c r="N299" s="83">
        <f>'Приложение №2'!E299</f>
        <v>1309486.45</v>
      </c>
      <c r="O299" s="81">
        <v>0</v>
      </c>
      <c r="P299" s="83">
        <f t="shared" si="57"/>
        <v>1309486.45</v>
      </c>
      <c r="Q299" s="81">
        <v>0</v>
      </c>
      <c r="R299" s="81">
        <v>0</v>
      </c>
      <c r="S299" s="81">
        <v>0</v>
      </c>
      <c r="T299" s="81">
        <v>0</v>
      </c>
      <c r="U299" s="72">
        <f t="shared" si="56"/>
        <v>2420.94</v>
      </c>
      <c r="V299" s="83">
        <v>2601.06</v>
      </c>
      <c r="W299" s="84" t="s">
        <v>36</v>
      </c>
      <c r="X299" s="209"/>
      <c r="Y299" s="209"/>
      <c r="Z299" s="209"/>
      <c r="AA299" s="209"/>
      <c r="AB299" s="275"/>
      <c r="AC299" s="282"/>
      <c r="AL299" s="74">
        <v>0</v>
      </c>
      <c r="AM299" s="74">
        <f t="shared" si="58"/>
        <v>0</v>
      </c>
      <c r="AN299" s="74">
        <f t="shared" si="59"/>
        <v>0</v>
      </c>
    </row>
    <row r="300" spans="1:40" ht="18.75" outlineLevel="2">
      <c r="A300" s="48">
        <f t="shared" si="60"/>
        <v>105</v>
      </c>
      <c r="B300" s="48">
        <v>6</v>
      </c>
      <c r="C300" s="258" t="s">
        <v>154</v>
      </c>
      <c r="D300" s="258" t="s">
        <v>159</v>
      </c>
      <c r="E300" s="48">
        <v>1959</v>
      </c>
      <c r="F300" s="48">
        <v>1959</v>
      </c>
      <c r="G300" s="80" t="s">
        <v>38</v>
      </c>
      <c r="H300" s="81">
        <v>2</v>
      </c>
      <c r="I300" s="81">
        <v>1</v>
      </c>
      <c r="J300" s="82">
        <v>303.4</v>
      </c>
      <c r="K300" s="82">
        <v>278.5</v>
      </c>
      <c r="L300" s="81">
        <v>0</v>
      </c>
      <c r="M300" s="137">
        <v>3</v>
      </c>
      <c r="N300" s="83">
        <f>'Приложение №2'!E300</f>
        <v>674231.79</v>
      </c>
      <c r="O300" s="81">
        <v>0</v>
      </c>
      <c r="P300" s="83">
        <f t="shared" si="57"/>
        <v>674231.79</v>
      </c>
      <c r="Q300" s="81">
        <v>0</v>
      </c>
      <c r="R300" s="81">
        <v>0</v>
      </c>
      <c r="S300" s="81">
        <v>0</v>
      </c>
      <c r="T300" s="81">
        <v>0</v>
      </c>
      <c r="U300" s="72">
        <f t="shared" si="56"/>
        <v>2420.94</v>
      </c>
      <c r="V300" s="83">
        <v>2601.06</v>
      </c>
      <c r="W300" s="84" t="s">
        <v>36</v>
      </c>
      <c r="X300" s="209"/>
      <c r="Y300" s="209"/>
      <c r="Z300" s="209"/>
      <c r="AA300" s="209"/>
      <c r="AB300" s="275"/>
      <c r="AC300" s="282"/>
      <c r="AL300" s="74">
        <v>0</v>
      </c>
      <c r="AM300" s="74">
        <f t="shared" si="58"/>
        <v>0</v>
      </c>
      <c r="AN300" s="74">
        <f t="shared" si="59"/>
        <v>0</v>
      </c>
    </row>
    <row r="301" spans="1:40" ht="18.75" outlineLevel="2">
      <c r="A301" s="48">
        <f t="shared" si="60"/>
        <v>106</v>
      </c>
      <c r="B301" s="48">
        <v>7</v>
      </c>
      <c r="C301" s="258" t="s">
        <v>154</v>
      </c>
      <c r="D301" s="258" t="s">
        <v>160</v>
      </c>
      <c r="E301" s="48">
        <v>1959</v>
      </c>
      <c r="F301" s="48">
        <v>1959</v>
      </c>
      <c r="G301" s="80" t="s">
        <v>38</v>
      </c>
      <c r="H301" s="81">
        <v>2</v>
      </c>
      <c r="I301" s="81">
        <v>1</v>
      </c>
      <c r="J301" s="82">
        <v>302.3</v>
      </c>
      <c r="K301" s="82">
        <v>276.7</v>
      </c>
      <c r="L301" s="81">
        <v>0</v>
      </c>
      <c r="M301" s="137">
        <v>8</v>
      </c>
      <c r="N301" s="83">
        <f>'Приложение №2'!E301</f>
        <v>669874.1</v>
      </c>
      <c r="O301" s="81">
        <v>0</v>
      </c>
      <c r="P301" s="83">
        <f t="shared" si="57"/>
        <v>669874.1</v>
      </c>
      <c r="Q301" s="81">
        <v>0</v>
      </c>
      <c r="R301" s="81">
        <v>0</v>
      </c>
      <c r="S301" s="81">
        <v>0</v>
      </c>
      <c r="T301" s="81">
        <v>0</v>
      </c>
      <c r="U301" s="72">
        <f t="shared" si="56"/>
        <v>2420.94</v>
      </c>
      <c r="V301" s="83">
        <v>2601.06</v>
      </c>
      <c r="W301" s="84" t="s">
        <v>36</v>
      </c>
      <c r="X301" s="209"/>
      <c r="Y301" s="209"/>
      <c r="Z301" s="209"/>
      <c r="AA301" s="209"/>
      <c r="AB301" s="275"/>
      <c r="AC301" s="282"/>
      <c r="AL301" s="74">
        <v>0</v>
      </c>
      <c r="AM301" s="74">
        <f t="shared" si="58"/>
        <v>0</v>
      </c>
      <c r="AN301" s="74">
        <f t="shared" si="59"/>
        <v>0</v>
      </c>
    </row>
    <row r="302" spans="1:40" ht="18.75" outlineLevel="2">
      <c r="A302" s="48">
        <f t="shared" si="60"/>
        <v>107</v>
      </c>
      <c r="B302" s="48">
        <v>8</v>
      </c>
      <c r="C302" s="258" t="s">
        <v>154</v>
      </c>
      <c r="D302" s="258" t="s">
        <v>161</v>
      </c>
      <c r="E302" s="48">
        <v>1967</v>
      </c>
      <c r="F302" s="48">
        <v>1967</v>
      </c>
      <c r="G302" s="80" t="s">
        <v>38</v>
      </c>
      <c r="H302" s="81">
        <v>2</v>
      </c>
      <c r="I302" s="81">
        <v>4</v>
      </c>
      <c r="J302" s="82">
        <v>920.9</v>
      </c>
      <c r="K302" s="82">
        <v>693</v>
      </c>
      <c r="L302" s="81">
        <v>0</v>
      </c>
      <c r="M302" s="137">
        <v>61</v>
      </c>
      <c r="N302" s="83">
        <f>'Приложение №2'!E302</f>
        <v>1677711.42</v>
      </c>
      <c r="O302" s="81">
        <v>0</v>
      </c>
      <c r="P302" s="83">
        <f t="shared" si="57"/>
        <v>1677711.42</v>
      </c>
      <c r="Q302" s="81">
        <v>0</v>
      </c>
      <c r="R302" s="81">
        <v>0</v>
      </c>
      <c r="S302" s="81">
        <v>0</v>
      </c>
      <c r="T302" s="81">
        <v>0</v>
      </c>
      <c r="U302" s="72">
        <f t="shared" si="56"/>
        <v>2420.94</v>
      </c>
      <c r="V302" s="83">
        <v>2601.06</v>
      </c>
      <c r="W302" s="84" t="s">
        <v>36</v>
      </c>
      <c r="X302" s="209"/>
      <c r="Y302" s="209"/>
      <c r="Z302" s="209"/>
      <c r="AA302" s="209"/>
      <c r="AB302" s="275"/>
      <c r="AC302" s="282"/>
      <c r="AL302" s="74">
        <v>0</v>
      </c>
      <c r="AM302" s="74">
        <f t="shared" si="58"/>
        <v>0</v>
      </c>
      <c r="AN302" s="74">
        <f t="shared" si="59"/>
        <v>0</v>
      </c>
    </row>
    <row r="303" spans="1:40" s="260" customFormat="1" ht="18.75" outlineLevel="2">
      <c r="A303" s="150">
        <f t="shared" si="60"/>
        <v>108</v>
      </c>
      <c r="B303" s="150">
        <v>9</v>
      </c>
      <c r="C303" s="259" t="s">
        <v>154</v>
      </c>
      <c r="D303" s="259" t="s">
        <v>162</v>
      </c>
      <c r="E303" s="150">
        <v>1982</v>
      </c>
      <c r="F303" s="150">
        <v>2012</v>
      </c>
      <c r="G303" s="152" t="s">
        <v>38</v>
      </c>
      <c r="H303" s="153">
        <v>2</v>
      </c>
      <c r="I303" s="153">
        <v>2</v>
      </c>
      <c r="J303" s="157">
        <v>1124.57</v>
      </c>
      <c r="K303" s="157">
        <v>1021.47</v>
      </c>
      <c r="L303" s="153">
        <v>0</v>
      </c>
      <c r="M303" s="165">
        <v>47</v>
      </c>
      <c r="N303" s="157">
        <f>'Приложение №2'!E303</f>
        <v>6218831.9399999995</v>
      </c>
      <c r="O303" s="153">
        <v>0</v>
      </c>
      <c r="P303" s="157">
        <f t="shared" si="57"/>
        <v>5006347.29</v>
      </c>
      <c r="Q303" s="153">
        <v>0</v>
      </c>
      <c r="R303" s="157">
        <v>34321.39</v>
      </c>
      <c r="S303" s="157">
        <v>1178163.26</v>
      </c>
      <c r="T303" s="153">
        <v>0</v>
      </c>
      <c r="U303" s="156">
        <f t="shared" si="56"/>
        <v>6088.12</v>
      </c>
      <c r="V303" s="157">
        <v>6088.12</v>
      </c>
      <c r="W303" s="158" t="s">
        <v>36</v>
      </c>
      <c r="X303" s="211"/>
      <c r="Y303" s="211"/>
      <c r="Z303" s="211"/>
      <c r="AA303" s="211"/>
      <c r="AB303" s="285"/>
      <c r="AC303" s="286"/>
      <c r="AL303" s="260">
        <v>1232689.32</v>
      </c>
      <c r="AM303" s="260">
        <f t="shared" si="58"/>
        <v>0.029481891753972023</v>
      </c>
      <c r="AN303" s="260">
        <f t="shared" si="59"/>
        <v>1178163.26</v>
      </c>
    </row>
    <row r="304" spans="1:44" s="260" customFormat="1" ht="18.75" outlineLevel="2">
      <c r="A304" s="150">
        <f t="shared" si="60"/>
        <v>109</v>
      </c>
      <c r="B304" s="150">
        <v>10</v>
      </c>
      <c r="C304" s="259" t="s">
        <v>163</v>
      </c>
      <c r="D304" s="259" t="s">
        <v>164</v>
      </c>
      <c r="E304" s="150">
        <v>1986</v>
      </c>
      <c r="F304" s="150">
        <v>1986</v>
      </c>
      <c r="G304" s="152" t="s">
        <v>38</v>
      </c>
      <c r="H304" s="153">
        <v>9</v>
      </c>
      <c r="I304" s="153">
        <v>6</v>
      </c>
      <c r="J304" s="157">
        <v>11681</v>
      </c>
      <c r="K304" s="157">
        <v>10019.9</v>
      </c>
      <c r="L304" s="154">
        <v>253.8</v>
      </c>
      <c r="M304" s="165">
        <v>444</v>
      </c>
      <c r="N304" s="157">
        <f>'Приложение №2'!E304</f>
        <v>1091375.15</v>
      </c>
      <c r="O304" s="153">
        <v>0</v>
      </c>
      <c r="P304" s="157">
        <f t="shared" si="57"/>
        <v>734727.3699999999</v>
      </c>
      <c r="Q304" s="153">
        <v>0</v>
      </c>
      <c r="R304" s="157">
        <v>356647.78</v>
      </c>
      <c r="S304" s="153">
        <v>0</v>
      </c>
      <c r="T304" s="153">
        <v>0</v>
      </c>
      <c r="U304" s="156">
        <f t="shared" si="56"/>
        <v>106.23</v>
      </c>
      <c r="V304" s="154">
        <v>106.23</v>
      </c>
      <c r="W304" s="158" t="s">
        <v>36</v>
      </c>
      <c r="X304" s="211"/>
      <c r="Y304" s="211"/>
      <c r="Z304" s="211"/>
      <c r="AA304" s="211"/>
      <c r="AB304" s="285"/>
      <c r="AC304" s="286"/>
      <c r="AL304" s="260">
        <v>0</v>
      </c>
      <c r="AM304" s="260">
        <f t="shared" si="58"/>
        <v>0</v>
      </c>
      <c r="AN304" s="260">
        <f t="shared" si="59"/>
        <v>0</v>
      </c>
      <c r="AR304" s="260">
        <v>734727.3699999999</v>
      </c>
    </row>
    <row r="305" spans="1:40" s="260" customFormat="1" ht="18.75" outlineLevel="2">
      <c r="A305" s="150">
        <f t="shared" si="60"/>
        <v>110</v>
      </c>
      <c r="B305" s="150">
        <v>11</v>
      </c>
      <c r="C305" s="259" t="s">
        <v>163</v>
      </c>
      <c r="D305" s="259" t="s">
        <v>165</v>
      </c>
      <c r="E305" s="150">
        <v>1983</v>
      </c>
      <c r="F305" s="150">
        <v>1983</v>
      </c>
      <c r="G305" s="152" t="s">
        <v>38</v>
      </c>
      <c r="H305" s="153">
        <v>4</v>
      </c>
      <c r="I305" s="153">
        <v>6</v>
      </c>
      <c r="J305" s="157">
        <v>4031.7</v>
      </c>
      <c r="K305" s="157">
        <v>3479.6</v>
      </c>
      <c r="L305" s="154">
        <v>106.1</v>
      </c>
      <c r="M305" s="165">
        <v>146</v>
      </c>
      <c r="N305" s="157">
        <f>'Приложение №2'!E305</f>
        <v>4704796.97</v>
      </c>
      <c r="O305" s="153">
        <v>0</v>
      </c>
      <c r="P305" s="157">
        <f t="shared" si="57"/>
        <v>3023344.8499999996</v>
      </c>
      <c r="Q305" s="153">
        <v>0</v>
      </c>
      <c r="R305" s="157">
        <v>125266.75</v>
      </c>
      <c r="S305" s="157">
        <v>1556185.37</v>
      </c>
      <c r="T305" s="153">
        <v>0</v>
      </c>
      <c r="U305" s="156">
        <f t="shared" si="56"/>
        <v>1312.1</v>
      </c>
      <c r="V305" s="157">
        <v>1312.1</v>
      </c>
      <c r="W305" s="158" t="s">
        <v>36</v>
      </c>
      <c r="X305" s="211"/>
      <c r="Y305" s="211"/>
      <c r="Z305" s="211"/>
      <c r="AA305" s="211"/>
      <c r="AB305" s="285"/>
      <c r="AC305" s="286"/>
      <c r="AL305" s="260">
        <v>1628206.5</v>
      </c>
      <c r="AM305" s="260">
        <f t="shared" si="58"/>
        <v>0.038941367469715445</v>
      </c>
      <c r="AN305" s="260">
        <f t="shared" si="59"/>
        <v>1556185.37</v>
      </c>
    </row>
    <row r="306" spans="1:44" s="260" customFormat="1" ht="18.75" outlineLevel="2">
      <c r="A306" s="150">
        <f t="shared" si="60"/>
        <v>111</v>
      </c>
      <c r="B306" s="150">
        <v>12</v>
      </c>
      <c r="C306" s="259" t="s">
        <v>163</v>
      </c>
      <c r="D306" s="259" t="s">
        <v>166</v>
      </c>
      <c r="E306" s="150">
        <v>1986</v>
      </c>
      <c r="F306" s="150">
        <v>2013</v>
      </c>
      <c r="G306" s="152" t="s">
        <v>38</v>
      </c>
      <c r="H306" s="153">
        <v>9</v>
      </c>
      <c r="I306" s="153">
        <v>1</v>
      </c>
      <c r="J306" s="157">
        <v>3234.4</v>
      </c>
      <c r="K306" s="157">
        <v>2688.1</v>
      </c>
      <c r="L306" s="153">
        <v>0</v>
      </c>
      <c r="M306" s="165">
        <v>110</v>
      </c>
      <c r="N306" s="157">
        <f>'Приложение №2'!E306</f>
        <v>3770275.29</v>
      </c>
      <c r="O306" s="153">
        <v>0</v>
      </c>
      <c r="P306" s="157">
        <f t="shared" si="57"/>
        <v>3679955.14</v>
      </c>
      <c r="Q306" s="153">
        <v>0</v>
      </c>
      <c r="R306" s="157">
        <v>90320.15</v>
      </c>
      <c r="S306" s="153">
        <v>0</v>
      </c>
      <c r="T306" s="153">
        <v>0</v>
      </c>
      <c r="U306" s="156">
        <f t="shared" si="56"/>
        <v>1402.58</v>
      </c>
      <c r="V306" s="157">
        <v>1402.58</v>
      </c>
      <c r="W306" s="158" t="s">
        <v>36</v>
      </c>
      <c r="X306" s="211"/>
      <c r="Y306" s="211"/>
      <c r="Z306" s="211"/>
      <c r="AA306" s="211"/>
      <c r="AB306" s="285"/>
      <c r="AC306" s="286"/>
      <c r="AL306" s="260">
        <v>0</v>
      </c>
      <c r="AM306" s="260">
        <f t="shared" si="58"/>
        <v>0</v>
      </c>
      <c r="AN306" s="260">
        <f t="shared" si="59"/>
        <v>0</v>
      </c>
      <c r="AR306" s="260">
        <v>3679955.14</v>
      </c>
    </row>
    <row r="307" spans="1:44" s="260" customFormat="1" ht="18.75" outlineLevel="2">
      <c r="A307" s="150">
        <f t="shared" si="60"/>
        <v>112</v>
      </c>
      <c r="B307" s="150">
        <v>13</v>
      </c>
      <c r="C307" s="259" t="s">
        <v>163</v>
      </c>
      <c r="D307" s="259" t="s">
        <v>167</v>
      </c>
      <c r="E307" s="150">
        <v>1986</v>
      </c>
      <c r="F307" s="150">
        <v>1986</v>
      </c>
      <c r="G307" s="152" t="s">
        <v>38</v>
      </c>
      <c r="H307" s="153">
        <v>9</v>
      </c>
      <c r="I307" s="153">
        <v>1</v>
      </c>
      <c r="J307" s="157">
        <v>3157.3</v>
      </c>
      <c r="K307" s="157">
        <v>2678</v>
      </c>
      <c r="L307" s="153">
        <v>0</v>
      </c>
      <c r="M307" s="165">
        <v>110</v>
      </c>
      <c r="N307" s="157">
        <f>'Приложение №2'!E307</f>
        <v>1100042.06</v>
      </c>
      <c r="O307" s="153">
        <v>0</v>
      </c>
      <c r="P307" s="157">
        <f t="shared" si="57"/>
        <v>1010061.26</v>
      </c>
      <c r="Q307" s="153">
        <v>0</v>
      </c>
      <c r="R307" s="157">
        <v>89980.8</v>
      </c>
      <c r="S307" s="153">
        <v>0</v>
      </c>
      <c r="T307" s="153">
        <v>0</v>
      </c>
      <c r="U307" s="156">
        <f t="shared" si="56"/>
        <v>410.77</v>
      </c>
      <c r="V307" s="154">
        <v>410.77</v>
      </c>
      <c r="W307" s="158" t="s">
        <v>36</v>
      </c>
      <c r="X307" s="211"/>
      <c r="Y307" s="211"/>
      <c r="Z307" s="211"/>
      <c r="AA307" s="211"/>
      <c r="AB307" s="285"/>
      <c r="AC307" s="286"/>
      <c r="AL307" s="260">
        <v>0</v>
      </c>
      <c r="AM307" s="260">
        <f t="shared" si="58"/>
        <v>0</v>
      </c>
      <c r="AN307" s="260">
        <f t="shared" si="59"/>
        <v>0</v>
      </c>
      <c r="AR307" s="260">
        <v>1010061.26</v>
      </c>
    </row>
    <row r="308" spans="1:44" s="260" customFormat="1" ht="18.75" outlineLevel="2">
      <c r="A308" s="150">
        <f t="shared" si="60"/>
        <v>113</v>
      </c>
      <c r="B308" s="150">
        <v>14</v>
      </c>
      <c r="C308" s="259" t="s">
        <v>163</v>
      </c>
      <c r="D308" s="259" t="s">
        <v>168</v>
      </c>
      <c r="E308" s="150">
        <v>1986</v>
      </c>
      <c r="F308" s="150">
        <v>1986</v>
      </c>
      <c r="G308" s="152" t="s">
        <v>38</v>
      </c>
      <c r="H308" s="153">
        <v>9</v>
      </c>
      <c r="I308" s="153">
        <v>4</v>
      </c>
      <c r="J308" s="157">
        <v>11501.9</v>
      </c>
      <c r="K308" s="157">
        <v>8580.3</v>
      </c>
      <c r="L308" s="154">
        <v>656.9</v>
      </c>
      <c r="M308" s="165">
        <v>136</v>
      </c>
      <c r="N308" s="157">
        <f>'Приложение №2'!E308</f>
        <v>6421516.7</v>
      </c>
      <c r="O308" s="153">
        <v>0</v>
      </c>
      <c r="P308" s="157">
        <f t="shared" si="57"/>
        <v>5863224.62</v>
      </c>
      <c r="Q308" s="153">
        <v>0</v>
      </c>
      <c r="R308" s="157">
        <v>558292.08</v>
      </c>
      <c r="S308" s="153">
        <v>0</v>
      </c>
      <c r="T308" s="153">
        <v>0</v>
      </c>
      <c r="U308" s="156">
        <f t="shared" si="56"/>
        <v>695.18</v>
      </c>
      <c r="V308" s="154">
        <v>695.18</v>
      </c>
      <c r="W308" s="158" t="s">
        <v>36</v>
      </c>
      <c r="X308" s="211"/>
      <c r="Y308" s="211"/>
      <c r="Z308" s="211"/>
      <c r="AA308" s="211"/>
      <c r="AB308" s="285"/>
      <c r="AC308" s="286"/>
      <c r="AL308" s="260">
        <v>0</v>
      </c>
      <c r="AM308" s="260">
        <f t="shared" si="58"/>
        <v>0</v>
      </c>
      <c r="AN308" s="260">
        <f t="shared" si="59"/>
        <v>0</v>
      </c>
      <c r="AR308" s="260">
        <v>5863224.62</v>
      </c>
    </row>
    <row r="309" spans="1:44" s="260" customFormat="1" ht="18.75" outlineLevel="2">
      <c r="A309" s="150">
        <f t="shared" si="60"/>
        <v>114</v>
      </c>
      <c r="B309" s="150">
        <v>15</v>
      </c>
      <c r="C309" s="259" t="s">
        <v>163</v>
      </c>
      <c r="D309" s="259" t="s">
        <v>169</v>
      </c>
      <c r="E309" s="150">
        <v>1986</v>
      </c>
      <c r="F309" s="150">
        <v>2009</v>
      </c>
      <c r="G309" s="152" t="s">
        <v>153</v>
      </c>
      <c r="H309" s="153">
        <v>5</v>
      </c>
      <c r="I309" s="153">
        <v>5</v>
      </c>
      <c r="J309" s="157">
        <v>7132.2</v>
      </c>
      <c r="K309" s="157">
        <v>5656.8</v>
      </c>
      <c r="L309" s="154">
        <v>280.6</v>
      </c>
      <c r="M309" s="165">
        <v>202</v>
      </c>
      <c r="N309" s="157">
        <f>'Приложение №2'!E309</f>
        <v>5066264.66</v>
      </c>
      <c r="O309" s="153">
        <v>0</v>
      </c>
      <c r="P309" s="157">
        <f t="shared" si="57"/>
        <v>4854107.36</v>
      </c>
      <c r="Q309" s="153">
        <v>0</v>
      </c>
      <c r="R309" s="157">
        <v>212157.3</v>
      </c>
      <c r="S309" s="153">
        <v>0</v>
      </c>
      <c r="T309" s="153">
        <v>0</v>
      </c>
      <c r="U309" s="156">
        <f t="shared" si="56"/>
        <v>853.28</v>
      </c>
      <c r="V309" s="154">
        <v>853.28</v>
      </c>
      <c r="W309" s="158" t="s">
        <v>36</v>
      </c>
      <c r="X309" s="211"/>
      <c r="Y309" s="211"/>
      <c r="Z309" s="211"/>
      <c r="AA309" s="211"/>
      <c r="AB309" s="285"/>
      <c r="AC309" s="286"/>
      <c r="AL309" s="260">
        <v>0</v>
      </c>
      <c r="AM309" s="260">
        <f t="shared" si="58"/>
        <v>0</v>
      </c>
      <c r="AN309" s="260">
        <f t="shared" si="59"/>
        <v>0</v>
      </c>
      <c r="AR309" s="260">
        <v>4854107.36</v>
      </c>
    </row>
    <row r="310" spans="1:29" s="260" customFormat="1" ht="18.75" outlineLevel="2">
      <c r="A310" s="150">
        <f t="shared" si="60"/>
        <v>115</v>
      </c>
      <c r="B310" s="150">
        <v>16</v>
      </c>
      <c r="C310" s="259" t="s">
        <v>163</v>
      </c>
      <c r="D310" s="259" t="s">
        <v>170</v>
      </c>
      <c r="E310" s="150">
        <v>1988</v>
      </c>
      <c r="F310" s="150">
        <v>2012</v>
      </c>
      <c r="G310" s="152" t="s">
        <v>38</v>
      </c>
      <c r="H310" s="153">
        <v>5</v>
      </c>
      <c r="I310" s="153">
        <v>2</v>
      </c>
      <c r="J310" s="157">
        <v>4410.7</v>
      </c>
      <c r="K310" s="157">
        <v>2925.8</v>
      </c>
      <c r="L310" s="154">
        <v>851.4</v>
      </c>
      <c r="M310" s="165">
        <v>167</v>
      </c>
      <c r="N310" s="157">
        <f>'Приложение №2'!E310</f>
        <v>585390.46</v>
      </c>
      <c r="O310" s="153">
        <v>0</v>
      </c>
      <c r="P310" s="157">
        <f t="shared" si="57"/>
        <v>0</v>
      </c>
      <c r="Q310" s="153">
        <v>0</v>
      </c>
      <c r="R310" s="157">
        <v>165329.09</v>
      </c>
      <c r="S310" s="157">
        <v>420061.37</v>
      </c>
      <c r="T310" s="153">
        <v>0</v>
      </c>
      <c r="U310" s="156">
        <f t="shared" si="56"/>
        <v>154.98</v>
      </c>
      <c r="V310" s="154">
        <v>154.98</v>
      </c>
      <c r="W310" s="158" t="s">
        <v>36</v>
      </c>
      <c r="X310" s="211"/>
      <c r="Y310" s="211"/>
      <c r="Z310" s="211"/>
      <c r="AA310" s="211"/>
      <c r="AB310" s="285"/>
      <c r="AC310" s="286"/>
    </row>
    <row r="311" spans="1:29" s="260" customFormat="1" ht="18.75" outlineLevel="2">
      <c r="A311" s="150">
        <f t="shared" si="60"/>
        <v>116</v>
      </c>
      <c r="B311" s="150">
        <v>17</v>
      </c>
      <c r="C311" s="259" t="s">
        <v>163</v>
      </c>
      <c r="D311" s="259" t="s">
        <v>171</v>
      </c>
      <c r="E311" s="150">
        <v>1987</v>
      </c>
      <c r="F311" s="150">
        <v>2013</v>
      </c>
      <c r="G311" s="152" t="s">
        <v>38</v>
      </c>
      <c r="H311" s="153">
        <v>5</v>
      </c>
      <c r="I311" s="153">
        <v>2</v>
      </c>
      <c r="J311" s="157">
        <v>4255.4</v>
      </c>
      <c r="K311" s="157">
        <v>3064.7</v>
      </c>
      <c r="L311" s="154">
        <v>685.4</v>
      </c>
      <c r="M311" s="165">
        <v>200</v>
      </c>
      <c r="N311" s="157">
        <f>'Приложение №2'!E311</f>
        <v>581190.5</v>
      </c>
      <c r="O311" s="153">
        <v>0</v>
      </c>
      <c r="P311" s="157">
        <f t="shared" si="57"/>
        <v>0</v>
      </c>
      <c r="Q311" s="153">
        <v>0</v>
      </c>
      <c r="R311" s="157">
        <v>156928.61</v>
      </c>
      <c r="S311" s="157">
        <v>424261.89</v>
      </c>
      <c r="T311" s="153">
        <v>0</v>
      </c>
      <c r="U311" s="156">
        <f t="shared" si="56"/>
        <v>154.98</v>
      </c>
      <c r="V311" s="154">
        <v>154.98</v>
      </c>
      <c r="W311" s="158" t="s">
        <v>36</v>
      </c>
      <c r="X311" s="211"/>
      <c r="Y311" s="211"/>
      <c r="Z311" s="211"/>
      <c r="AA311" s="211"/>
      <c r="AB311" s="285"/>
      <c r="AC311" s="286"/>
    </row>
    <row r="312" spans="1:29" s="260" customFormat="1" ht="18.75" outlineLevel="2">
      <c r="A312" s="150">
        <f t="shared" si="60"/>
        <v>117</v>
      </c>
      <c r="B312" s="150">
        <v>18</v>
      </c>
      <c r="C312" s="259" t="s">
        <v>163</v>
      </c>
      <c r="D312" s="259" t="s">
        <v>172</v>
      </c>
      <c r="E312" s="150">
        <v>1988</v>
      </c>
      <c r="F312" s="150">
        <v>2013</v>
      </c>
      <c r="G312" s="152" t="s">
        <v>38</v>
      </c>
      <c r="H312" s="153">
        <v>5</v>
      </c>
      <c r="I312" s="153">
        <v>2</v>
      </c>
      <c r="J312" s="157">
        <v>4436.4</v>
      </c>
      <c r="K312" s="157">
        <v>3064</v>
      </c>
      <c r="L312" s="154">
        <v>690.8</v>
      </c>
      <c r="M312" s="165">
        <v>205</v>
      </c>
      <c r="N312" s="157">
        <f>'Приложение №2'!E312</f>
        <v>581918.9</v>
      </c>
      <c r="O312" s="153">
        <v>0</v>
      </c>
      <c r="P312" s="157">
        <f t="shared" si="57"/>
        <v>0</v>
      </c>
      <c r="Q312" s="153">
        <v>0</v>
      </c>
      <c r="R312" s="157">
        <v>157330.18</v>
      </c>
      <c r="S312" s="157">
        <v>424588.72000000003</v>
      </c>
      <c r="T312" s="153">
        <v>0</v>
      </c>
      <c r="U312" s="156">
        <f t="shared" si="56"/>
        <v>154.98</v>
      </c>
      <c r="V312" s="154">
        <v>154.98</v>
      </c>
      <c r="W312" s="158" t="s">
        <v>36</v>
      </c>
      <c r="X312" s="211"/>
      <c r="Y312" s="211"/>
      <c r="Z312" s="211"/>
      <c r="AA312" s="211"/>
      <c r="AB312" s="285"/>
      <c r="AC312" s="286"/>
    </row>
    <row r="313" spans="1:40" s="260" customFormat="1" ht="18.75" outlineLevel="2">
      <c r="A313" s="150">
        <f t="shared" si="60"/>
        <v>118</v>
      </c>
      <c r="B313" s="150">
        <v>19</v>
      </c>
      <c r="C313" s="259" t="s">
        <v>163</v>
      </c>
      <c r="D313" s="259" t="s">
        <v>173</v>
      </c>
      <c r="E313" s="150">
        <v>1988</v>
      </c>
      <c r="F313" s="150">
        <v>1988</v>
      </c>
      <c r="G313" s="152" t="s">
        <v>38</v>
      </c>
      <c r="H313" s="153">
        <v>10</v>
      </c>
      <c r="I313" s="153">
        <v>5</v>
      </c>
      <c r="J313" s="157">
        <v>13672.8</v>
      </c>
      <c r="K313" s="157">
        <v>10672.1</v>
      </c>
      <c r="L313" s="154">
        <v>101.1</v>
      </c>
      <c r="M313" s="165">
        <v>430</v>
      </c>
      <c r="N313" s="157">
        <f>'Приложение №2'!E313</f>
        <v>4425307.37</v>
      </c>
      <c r="O313" s="153">
        <v>0</v>
      </c>
      <c r="P313" s="83">
        <f t="shared" si="57"/>
        <v>1643590.12</v>
      </c>
      <c r="Q313" s="153">
        <v>0</v>
      </c>
      <c r="R313" s="157">
        <v>366541.15</v>
      </c>
      <c r="S313" s="157">
        <v>2415176.1</v>
      </c>
      <c r="T313" s="153">
        <v>0</v>
      </c>
      <c r="U313" s="156">
        <f t="shared" si="56"/>
        <v>410.77</v>
      </c>
      <c r="V313" s="154">
        <v>410.77</v>
      </c>
      <c r="W313" s="158" t="s">
        <v>36</v>
      </c>
      <c r="X313" s="211"/>
      <c r="Y313" s="211"/>
      <c r="Z313" s="211"/>
      <c r="AA313" s="211"/>
      <c r="AB313" s="285"/>
      <c r="AC313" s="286"/>
      <c r="AL313" s="260">
        <v>2526951.810000007</v>
      </c>
      <c r="AM313" s="74">
        <f t="shared" si="58"/>
        <v>0.06043641209605344</v>
      </c>
      <c r="AN313" s="74">
        <f t="shared" si="59"/>
        <v>2415176.1</v>
      </c>
    </row>
    <row r="314" spans="1:40" s="260" customFormat="1" ht="18.75" outlineLevel="2">
      <c r="A314" s="150">
        <f t="shared" si="60"/>
        <v>119</v>
      </c>
      <c r="B314" s="150">
        <v>20</v>
      </c>
      <c r="C314" s="259" t="s">
        <v>163</v>
      </c>
      <c r="D314" s="259" t="s">
        <v>174</v>
      </c>
      <c r="E314" s="150">
        <v>1988</v>
      </c>
      <c r="F314" s="150">
        <v>1988</v>
      </c>
      <c r="G314" s="152" t="s">
        <v>153</v>
      </c>
      <c r="H314" s="153">
        <v>5</v>
      </c>
      <c r="I314" s="153">
        <v>6</v>
      </c>
      <c r="J314" s="157">
        <v>5149.1</v>
      </c>
      <c r="K314" s="157">
        <v>4595.2</v>
      </c>
      <c r="L314" s="153">
        <v>0</v>
      </c>
      <c r="M314" s="165">
        <v>192</v>
      </c>
      <c r="N314" s="157">
        <f>'Приложение №2'!E314</f>
        <v>7201229.830000001</v>
      </c>
      <c r="O314" s="153">
        <v>0</v>
      </c>
      <c r="P314" s="83">
        <f t="shared" si="57"/>
        <v>4659582.490000001</v>
      </c>
      <c r="Q314" s="153">
        <v>0</v>
      </c>
      <c r="R314" s="157">
        <v>159727.67</v>
      </c>
      <c r="S314" s="157">
        <v>2381919.67</v>
      </c>
      <c r="T314" s="153">
        <v>0</v>
      </c>
      <c r="U314" s="156">
        <f t="shared" si="56"/>
        <v>1567.12</v>
      </c>
      <c r="V314" s="157">
        <v>1567.12</v>
      </c>
      <c r="W314" s="158" t="s">
        <v>36</v>
      </c>
      <c r="X314" s="211"/>
      <c r="Y314" s="211"/>
      <c r="Z314" s="211"/>
      <c r="AA314" s="211"/>
      <c r="AB314" s="285"/>
      <c r="AC314" s="286"/>
      <c r="AL314" s="260">
        <v>2492156.25</v>
      </c>
      <c r="AM314" s="74">
        <f t="shared" si="58"/>
        <v>0.05960421624849061</v>
      </c>
      <c r="AN314" s="74">
        <f t="shared" si="59"/>
        <v>2381919.67</v>
      </c>
    </row>
    <row r="315" spans="1:40" ht="18.75" outlineLevel="2">
      <c r="A315" s="48">
        <f t="shared" si="60"/>
        <v>120</v>
      </c>
      <c r="B315" s="48">
        <v>21</v>
      </c>
      <c r="C315" s="258" t="s">
        <v>163</v>
      </c>
      <c r="D315" s="258" t="s">
        <v>175</v>
      </c>
      <c r="E315" s="48">
        <v>1989</v>
      </c>
      <c r="F315" s="48">
        <v>1989</v>
      </c>
      <c r="G315" s="80" t="s">
        <v>38</v>
      </c>
      <c r="H315" s="81">
        <v>10</v>
      </c>
      <c r="I315" s="81">
        <v>1</v>
      </c>
      <c r="J315" s="83">
        <v>3563.8</v>
      </c>
      <c r="K315" s="83">
        <v>3073.2</v>
      </c>
      <c r="L315" s="81">
        <v>0</v>
      </c>
      <c r="M315" s="137">
        <v>109</v>
      </c>
      <c r="N315" s="83">
        <f>'Приложение №2'!E315</f>
        <v>1262378.3699999999</v>
      </c>
      <c r="O315" s="81">
        <v>0</v>
      </c>
      <c r="P315" s="83">
        <f t="shared" si="57"/>
        <v>741567.4199999999</v>
      </c>
      <c r="Q315" s="81">
        <v>0</v>
      </c>
      <c r="R315" s="83">
        <v>103259.52</v>
      </c>
      <c r="S315" s="83">
        <v>417551.43</v>
      </c>
      <c r="T315" s="81">
        <v>0</v>
      </c>
      <c r="U315" s="72">
        <f t="shared" si="56"/>
        <v>410.77</v>
      </c>
      <c r="V315" s="82">
        <v>410.77</v>
      </c>
      <c r="W315" s="84" t="s">
        <v>36</v>
      </c>
      <c r="X315" s="209"/>
      <c r="Y315" s="209"/>
      <c r="Z315" s="209"/>
      <c r="AA315" s="209"/>
      <c r="AB315" s="275"/>
      <c r="AC315" s="282"/>
      <c r="AL315" s="74">
        <v>436875.95</v>
      </c>
      <c r="AM315" s="74">
        <f t="shared" si="58"/>
        <v>0.010448642053468666</v>
      </c>
      <c r="AN315" s="74">
        <f t="shared" si="59"/>
        <v>417551.43</v>
      </c>
    </row>
    <row r="316" spans="1:40" s="260" customFormat="1" ht="18.75" outlineLevel="2">
      <c r="A316" s="150">
        <f t="shared" si="60"/>
        <v>121</v>
      </c>
      <c r="B316" s="150">
        <v>22</v>
      </c>
      <c r="C316" s="259" t="s">
        <v>163</v>
      </c>
      <c r="D316" s="259" t="s">
        <v>176</v>
      </c>
      <c r="E316" s="150">
        <v>1989</v>
      </c>
      <c r="F316" s="150">
        <v>1989</v>
      </c>
      <c r="G316" s="152" t="s">
        <v>153</v>
      </c>
      <c r="H316" s="153">
        <v>5</v>
      </c>
      <c r="I316" s="153">
        <v>4</v>
      </c>
      <c r="J316" s="157">
        <v>5827.1</v>
      </c>
      <c r="K316" s="157">
        <v>4881.1</v>
      </c>
      <c r="L316" s="153">
        <v>0</v>
      </c>
      <c r="M316" s="165">
        <v>205</v>
      </c>
      <c r="N316" s="157">
        <f>'Приложение №2'!E316</f>
        <v>1502109.72</v>
      </c>
      <c r="O316" s="153">
        <v>0</v>
      </c>
      <c r="P316" s="83">
        <f t="shared" si="57"/>
        <v>269843.74</v>
      </c>
      <c r="Q316" s="153">
        <v>0</v>
      </c>
      <c r="R316" s="157">
        <v>164004.96</v>
      </c>
      <c r="S316" s="157">
        <v>1068261.02</v>
      </c>
      <c r="T316" s="153">
        <v>0</v>
      </c>
      <c r="U316" s="156">
        <f t="shared" si="56"/>
        <v>307.74</v>
      </c>
      <c r="V316" s="154">
        <v>307.74</v>
      </c>
      <c r="W316" s="158" t="s">
        <v>36</v>
      </c>
      <c r="X316" s="211"/>
      <c r="Y316" s="211"/>
      <c r="Z316" s="211"/>
      <c r="AA316" s="211"/>
      <c r="AB316" s="285"/>
      <c r="AC316" s="286"/>
      <c r="AL316" s="260">
        <v>1117700.7450000572</v>
      </c>
      <c r="AM316" s="74">
        <f t="shared" si="58"/>
        <v>0.026731741601708346</v>
      </c>
      <c r="AN316" s="74">
        <f t="shared" si="59"/>
        <v>1068261.02</v>
      </c>
    </row>
    <row r="317" spans="1:43" s="260" customFormat="1" ht="18.75" outlineLevel="2">
      <c r="A317" s="150">
        <f t="shared" si="60"/>
        <v>122</v>
      </c>
      <c r="B317" s="150">
        <v>23</v>
      </c>
      <c r="C317" s="259" t="s">
        <v>163</v>
      </c>
      <c r="D317" s="259" t="s">
        <v>177</v>
      </c>
      <c r="E317" s="150">
        <v>1988</v>
      </c>
      <c r="F317" s="150">
        <v>1988</v>
      </c>
      <c r="G317" s="152" t="s">
        <v>38</v>
      </c>
      <c r="H317" s="153">
        <v>10</v>
      </c>
      <c r="I317" s="153">
        <v>5</v>
      </c>
      <c r="J317" s="157">
        <v>13585.2</v>
      </c>
      <c r="K317" s="157">
        <v>10629.5</v>
      </c>
      <c r="L317" s="154">
        <v>88.5</v>
      </c>
      <c r="M317" s="165">
        <v>473</v>
      </c>
      <c r="N317" s="157">
        <f>'Приложение №2'!E317</f>
        <v>4402632.86</v>
      </c>
      <c r="O317" s="153">
        <v>0</v>
      </c>
      <c r="P317" s="83">
        <f t="shared" si="57"/>
        <v>766318.5900000003</v>
      </c>
      <c r="Q317" s="153">
        <v>0</v>
      </c>
      <c r="R317" s="157">
        <v>364117.92</v>
      </c>
      <c r="S317" s="157">
        <v>3272196.35</v>
      </c>
      <c r="T317" s="153">
        <v>0</v>
      </c>
      <c r="U317" s="156">
        <f t="shared" si="56"/>
        <v>410.77</v>
      </c>
      <c r="V317" s="154">
        <v>410.77</v>
      </c>
      <c r="W317" s="158" t="s">
        <v>36</v>
      </c>
      <c r="X317" s="211"/>
      <c r="Y317" s="211"/>
      <c r="Z317" s="211"/>
      <c r="AA317" s="211"/>
      <c r="AB317" s="285"/>
      <c r="AC317" s="286"/>
      <c r="AL317" s="260">
        <v>3423635.44</v>
      </c>
      <c r="AM317" s="74">
        <f t="shared" si="58"/>
        <v>0.08188214808832965</v>
      </c>
      <c r="AN317" s="74">
        <f t="shared" si="59"/>
        <v>3272196.35</v>
      </c>
      <c r="AP317" s="285">
        <v>18426445.43</v>
      </c>
      <c r="AQ317" s="285">
        <v>1514718.16</v>
      </c>
    </row>
    <row r="318" spans="1:40" s="260" customFormat="1" ht="18.75" outlineLevel="2">
      <c r="A318" s="150">
        <f t="shared" si="60"/>
        <v>123</v>
      </c>
      <c r="B318" s="150">
        <v>24</v>
      </c>
      <c r="C318" s="259" t="s">
        <v>163</v>
      </c>
      <c r="D318" s="259" t="s">
        <v>178</v>
      </c>
      <c r="E318" s="150">
        <v>1987</v>
      </c>
      <c r="F318" s="150">
        <v>2010</v>
      </c>
      <c r="G318" s="152" t="s">
        <v>153</v>
      </c>
      <c r="H318" s="153">
        <v>5</v>
      </c>
      <c r="I318" s="153">
        <v>3</v>
      </c>
      <c r="J318" s="157">
        <v>4418.7</v>
      </c>
      <c r="K318" s="157">
        <v>3559.1</v>
      </c>
      <c r="L318" s="154">
        <v>167.4</v>
      </c>
      <c r="M318" s="165">
        <v>151</v>
      </c>
      <c r="N318" s="157">
        <f>'Приложение №2'!E318</f>
        <v>3179747.92</v>
      </c>
      <c r="O318" s="153">
        <v>0</v>
      </c>
      <c r="P318" s="83">
        <f t="shared" si="57"/>
        <v>1995232.9499999997</v>
      </c>
      <c r="Q318" s="153">
        <v>0</v>
      </c>
      <c r="R318" s="157">
        <v>132763.49</v>
      </c>
      <c r="S318" s="157">
        <v>1051751.48</v>
      </c>
      <c r="T318" s="153">
        <v>0</v>
      </c>
      <c r="U318" s="156">
        <f t="shared" si="56"/>
        <v>853.28</v>
      </c>
      <c r="V318" s="154">
        <v>853.28</v>
      </c>
      <c r="W318" s="158" t="s">
        <v>36</v>
      </c>
      <c r="X318" s="211"/>
      <c r="Y318" s="211"/>
      <c r="Z318" s="211"/>
      <c r="AA318" s="211"/>
      <c r="AB318" s="285"/>
      <c r="AC318" s="286"/>
      <c r="AL318" s="260">
        <v>1100427.13</v>
      </c>
      <c r="AM318" s="74">
        <f t="shared" si="58"/>
        <v>0.02631861329811318</v>
      </c>
      <c r="AN318" s="74">
        <f t="shared" si="59"/>
        <v>1051751.48</v>
      </c>
    </row>
    <row r="319" spans="1:40" ht="18.75" outlineLevel="2">
      <c r="A319" s="48">
        <f t="shared" si="60"/>
        <v>124</v>
      </c>
      <c r="B319" s="48">
        <v>25</v>
      </c>
      <c r="C319" s="258" t="s">
        <v>163</v>
      </c>
      <c r="D319" s="258" t="s">
        <v>179</v>
      </c>
      <c r="E319" s="48">
        <v>1986</v>
      </c>
      <c r="F319" s="48">
        <v>2013</v>
      </c>
      <c r="G319" s="80" t="s">
        <v>153</v>
      </c>
      <c r="H319" s="81">
        <v>5</v>
      </c>
      <c r="I319" s="81">
        <v>3</v>
      </c>
      <c r="J319" s="83">
        <v>4428.4</v>
      </c>
      <c r="K319" s="83">
        <v>3725.8</v>
      </c>
      <c r="L319" s="81">
        <v>0</v>
      </c>
      <c r="M319" s="137">
        <v>143</v>
      </c>
      <c r="N319" s="83">
        <f>'Приложение №2'!E319</f>
        <v>3179150.63</v>
      </c>
      <c r="O319" s="81">
        <v>0</v>
      </c>
      <c r="P319" s="83">
        <f t="shared" si="57"/>
        <v>3053963.75</v>
      </c>
      <c r="Q319" s="81">
        <v>0</v>
      </c>
      <c r="R319" s="83">
        <v>125186.88</v>
      </c>
      <c r="S319" s="81">
        <v>0</v>
      </c>
      <c r="T319" s="81">
        <v>0</v>
      </c>
      <c r="U319" s="72">
        <f t="shared" si="56"/>
        <v>853.28</v>
      </c>
      <c r="V319" s="82">
        <v>853.28</v>
      </c>
      <c r="W319" s="84" t="s">
        <v>36</v>
      </c>
      <c r="X319" s="209"/>
      <c r="Y319" s="209"/>
      <c r="Z319" s="209"/>
      <c r="AA319" s="209"/>
      <c r="AB319" s="275"/>
      <c r="AC319" s="282"/>
      <c r="AL319" s="74">
        <v>0</v>
      </c>
      <c r="AM319" s="74">
        <f t="shared" si="58"/>
        <v>0</v>
      </c>
      <c r="AN319" s="74">
        <f t="shared" si="59"/>
        <v>0</v>
      </c>
    </row>
    <row r="320" spans="1:40" ht="18.75" outlineLevel="2">
      <c r="A320" s="48">
        <f t="shared" si="60"/>
        <v>125</v>
      </c>
      <c r="B320" s="48">
        <v>26</v>
      </c>
      <c r="C320" s="258" t="s">
        <v>163</v>
      </c>
      <c r="D320" s="258" t="s">
        <v>180</v>
      </c>
      <c r="E320" s="48">
        <v>1986</v>
      </c>
      <c r="F320" s="48">
        <v>2011</v>
      </c>
      <c r="G320" s="80" t="s">
        <v>38</v>
      </c>
      <c r="H320" s="81">
        <v>9</v>
      </c>
      <c r="I320" s="81">
        <v>1</v>
      </c>
      <c r="J320" s="83">
        <v>3175.1</v>
      </c>
      <c r="K320" s="83">
        <v>2563.7</v>
      </c>
      <c r="L320" s="82">
        <v>141.2</v>
      </c>
      <c r="M320" s="137">
        <v>110</v>
      </c>
      <c r="N320" s="83">
        <f>'Приложение №2'!E320</f>
        <v>4081180.1799999997</v>
      </c>
      <c r="O320" s="81">
        <v>0</v>
      </c>
      <c r="P320" s="83">
        <f t="shared" si="57"/>
        <v>2634010.26</v>
      </c>
      <c r="Q320" s="81">
        <v>0</v>
      </c>
      <c r="R320" s="83">
        <v>97255.58</v>
      </c>
      <c r="S320" s="83">
        <v>1349914.34</v>
      </c>
      <c r="T320" s="81">
        <v>0</v>
      </c>
      <c r="U320" s="72">
        <f t="shared" si="56"/>
        <v>1508.81</v>
      </c>
      <c r="V320" s="83">
        <v>1508.81</v>
      </c>
      <c r="W320" s="84" t="s">
        <v>36</v>
      </c>
      <c r="X320" s="209"/>
      <c r="Y320" s="209"/>
      <c r="Z320" s="209"/>
      <c r="AA320" s="209"/>
      <c r="AB320" s="275"/>
      <c r="AC320" s="282"/>
      <c r="AL320" s="74">
        <v>1412389.13</v>
      </c>
      <c r="AM320" s="74">
        <f t="shared" si="58"/>
        <v>0.03377972273268882</v>
      </c>
      <c r="AN320" s="74">
        <f t="shared" si="59"/>
        <v>1349914.34</v>
      </c>
    </row>
    <row r="321" spans="1:40" ht="18.75" outlineLevel="2">
      <c r="A321" s="48">
        <f t="shared" si="60"/>
        <v>126</v>
      </c>
      <c r="B321" s="48">
        <v>27</v>
      </c>
      <c r="C321" s="258" t="s">
        <v>163</v>
      </c>
      <c r="D321" s="258" t="s">
        <v>181</v>
      </c>
      <c r="E321" s="48">
        <v>1986</v>
      </c>
      <c r="F321" s="48">
        <v>1986</v>
      </c>
      <c r="G321" s="80" t="s">
        <v>153</v>
      </c>
      <c r="H321" s="81">
        <v>5</v>
      </c>
      <c r="I321" s="81">
        <v>4</v>
      </c>
      <c r="J321" s="83">
        <v>3426.3</v>
      </c>
      <c r="K321" s="83">
        <v>3059.1</v>
      </c>
      <c r="L321" s="81">
        <v>0</v>
      </c>
      <c r="M321" s="137">
        <v>126</v>
      </c>
      <c r="N321" s="83">
        <f>'Приложение №2'!E321</f>
        <v>4721292.58</v>
      </c>
      <c r="O321" s="81">
        <v>0</v>
      </c>
      <c r="P321" s="83">
        <f t="shared" si="57"/>
        <v>3056865.2800000003</v>
      </c>
      <c r="Q321" s="81">
        <v>0</v>
      </c>
      <c r="R321" s="83">
        <v>102785.76</v>
      </c>
      <c r="S321" s="83">
        <v>1561641.54</v>
      </c>
      <c r="T321" s="81">
        <v>0</v>
      </c>
      <c r="U321" s="72">
        <f t="shared" si="56"/>
        <v>1543.36</v>
      </c>
      <c r="V321" s="83">
        <v>1543.36</v>
      </c>
      <c r="W321" s="84" t="s">
        <v>36</v>
      </c>
      <c r="X321" s="209"/>
      <c r="Y321" s="209"/>
      <c r="Z321" s="209"/>
      <c r="AA321" s="209"/>
      <c r="AB321" s="275"/>
      <c r="AC321" s="282"/>
      <c r="AL321" s="74">
        <v>1633915.19</v>
      </c>
      <c r="AM321" s="74">
        <f t="shared" si="58"/>
        <v>0.039077900639838944</v>
      </c>
      <c r="AN321" s="74">
        <f t="shared" si="59"/>
        <v>1561641.54</v>
      </c>
    </row>
    <row r="322" spans="1:40" ht="18.75" outlineLevel="2">
      <c r="A322" s="48">
        <f t="shared" si="60"/>
        <v>127</v>
      </c>
      <c r="B322" s="48">
        <v>28</v>
      </c>
      <c r="C322" s="258" t="s">
        <v>163</v>
      </c>
      <c r="D322" s="258" t="s">
        <v>182</v>
      </c>
      <c r="E322" s="48">
        <v>1986</v>
      </c>
      <c r="F322" s="48">
        <v>2009</v>
      </c>
      <c r="G322" s="80" t="s">
        <v>38</v>
      </c>
      <c r="H322" s="81">
        <v>9</v>
      </c>
      <c r="I322" s="81">
        <v>1</v>
      </c>
      <c r="J322" s="83">
        <v>3153</v>
      </c>
      <c r="K322" s="83">
        <v>2676.1</v>
      </c>
      <c r="L322" s="81">
        <v>0</v>
      </c>
      <c r="M322" s="137">
        <v>96</v>
      </c>
      <c r="N322" s="83">
        <f>'Приложение №2'!E322</f>
        <v>3926213.3499999996</v>
      </c>
      <c r="O322" s="81">
        <v>0</v>
      </c>
      <c r="P322" s="83">
        <f t="shared" si="57"/>
        <v>2537639.7699999996</v>
      </c>
      <c r="Q322" s="81">
        <v>0</v>
      </c>
      <c r="R322" s="83">
        <v>89916.96</v>
      </c>
      <c r="S322" s="83">
        <v>1298656.62</v>
      </c>
      <c r="T322" s="81">
        <v>0</v>
      </c>
      <c r="U322" s="72">
        <f t="shared" si="56"/>
        <v>1467.14</v>
      </c>
      <c r="V322" s="83">
        <v>1467.14</v>
      </c>
      <c r="W322" s="84" t="s">
        <v>36</v>
      </c>
      <c r="X322" s="209"/>
      <c r="Y322" s="209"/>
      <c r="Z322" s="209"/>
      <c r="AA322" s="209"/>
      <c r="AB322" s="275"/>
      <c r="AC322" s="282"/>
      <c r="AL322" s="74">
        <v>1358759.18</v>
      </c>
      <c r="AM322" s="74">
        <f t="shared" si="58"/>
        <v>0.03249706995471964</v>
      </c>
      <c r="AN322" s="74">
        <f t="shared" si="59"/>
        <v>1298656.62</v>
      </c>
    </row>
    <row r="323" spans="1:40" s="260" customFormat="1" ht="18.75" outlineLevel="2">
      <c r="A323" s="150">
        <f t="shared" si="60"/>
        <v>128</v>
      </c>
      <c r="B323" s="150">
        <v>29</v>
      </c>
      <c r="C323" s="259" t="s">
        <v>163</v>
      </c>
      <c r="D323" s="259" t="s">
        <v>183</v>
      </c>
      <c r="E323" s="150">
        <v>1986</v>
      </c>
      <c r="F323" s="150">
        <v>1986</v>
      </c>
      <c r="G323" s="152" t="s">
        <v>153</v>
      </c>
      <c r="H323" s="153">
        <v>5</v>
      </c>
      <c r="I323" s="153">
        <v>4</v>
      </c>
      <c r="J323" s="157">
        <v>5809.8</v>
      </c>
      <c r="K323" s="157">
        <v>4521.9</v>
      </c>
      <c r="L323" s="154">
        <v>337.2</v>
      </c>
      <c r="M323" s="165">
        <v>189</v>
      </c>
      <c r="N323" s="157">
        <f>'Приложение №2'!E323</f>
        <v>7499340.58</v>
      </c>
      <c r="O323" s="153">
        <v>0</v>
      </c>
      <c r="P323" s="83">
        <f t="shared" si="57"/>
        <v>4036991.6000000006</v>
      </c>
      <c r="Q323" s="153">
        <v>0</v>
      </c>
      <c r="R323" s="157">
        <v>178480.22</v>
      </c>
      <c r="S323" s="157">
        <v>3283868.76</v>
      </c>
      <c r="T323" s="153">
        <v>0</v>
      </c>
      <c r="U323" s="156">
        <f t="shared" si="56"/>
        <v>1543.36</v>
      </c>
      <c r="V323" s="157">
        <v>1543.36</v>
      </c>
      <c r="W323" s="158" t="s">
        <v>36</v>
      </c>
      <c r="X323" s="211"/>
      <c r="Y323" s="211"/>
      <c r="Z323" s="211"/>
      <c r="AA323" s="211"/>
      <c r="AB323" s="285"/>
      <c r="AC323" s="286"/>
      <c r="AL323" s="260">
        <v>3435848.0520491526</v>
      </c>
      <c r="AM323" s="74">
        <f t="shared" si="58"/>
        <v>0.08217423377498619</v>
      </c>
      <c r="AN323" s="74">
        <f t="shared" si="59"/>
        <v>3283868.76</v>
      </c>
    </row>
    <row r="324" spans="1:40" ht="18.75" outlineLevel="2">
      <c r="A324" s="48">
        <f t="shared" si="60"/>
        <v>129</v>
      </c>
      <c r="B324" s="48">
        <v>30</v>
      </c>
      <c r="C324" s="258" t="s">
        <v>163</v>
      </c>
      <c r="D324" s="258" t="s">
        <v>184</v>
      </c>
      <c r="E324" s="48">
        <v>1979</v>
      </c>
      <c r="F324" s="48">
        <v>1979</v>
      </c>
      <c r="G324" s="80" t="s">
        <v>153</v>
      </c>
      <c r="H324" s="81">
        <v>5</v>
      </c>
      <c r="I324" s="81">
        <v>4</v>
      </c>
      <c r="J324" s="83">
        <v>4063.4</v>
      </c>
      <c r="K324" s="83">
        <v>3702.9</v>
      </c>
      <c r="L324" s="82">
        <v>122.3</v>
      </c>
      <c r="M324" s="137">
        <v>174</v>
      </c>
      <c r="N324" s="83">
        <f>'Приложение №2'!E324</f>
        <v>614633.14</v>
      </c>
      <c r="O324" s="81">
        <v>0</v>
      </c>
      <c r="P324" s="83">
        <f t="shared" si="57"/>
        <v>277288.69999999995</v>
      </c>
      <c r="Q324" s="81">
        <v>0</v>
      </c>
      <c r="R324" s="83">
        <v>134044.9</v>
      </c>
      <c r="S324" s="83">
        <v>203299.54</v>
      </c>
      <c r="T324" s="81">
        <v>0</v>
      </c>
      <c r="U324" s="72">
        <f t="shared" si="56"/>
        <v>160.68</v>
      </c>
      <c r="V324" s="82">
        <v>160.68</v>
      </c>
      <c r="W324" s="84" t="s">
        <v>36</v>
      </c>
      <c r="X324" s="209"/>
      <c r="Y324" s="209"/>
      <c r="Z324" s="209"/>
      <c r="AA324" s="209"/>
      <c r="AB324" s="275"/>
      <c r="AC324" s="282"/>
      <c r="AL324" s="74">
        <v>212708.36</v>
      </c>
      <c r="AM324" s="74">
        <f t="shared" si="58"/>
        <v>0.0050872873991355035</v>
      </c>
      <c r="AN324" s="74">
        <f t="shared" si="59"/>
        <v>203299.54</v>
      </c>
    </row>
    <row r="325" spans="1:29" ht="18.75" outlineLevel="2">
      <c r="A325" s="48">
        <f t="shared" si="60"/>
        <v>130</v>
      </c>
      <c r="B325" s="48">
        <v>31</v>
      </c>
      <c r="C325" s="258" t="s">
        <v>163</v>
      </c>
      <c r="D325" s="258" t="s">
        <v>185</v>
      </c>
      <c r="E325" s="48">
        <v>1987</v>
      </c>
      <c r="F325" s="48">
        <v>1987</v>
      </c>
      <c r="G325" s="80" t="s">
        <v>38</v>
      </c>
      <c r="H325" s="81">
        <v>9</v>
      </c>
      <c r="I325" s="81">
        <v>1</v>
      </c>
      <c r="J325" s="83">
        <v>2820.8</v>
      </c>
      <c r="K325" s="83">
        <v>2221.1</v>
      </c>
      <c r="L325" s="82">
        <v>119.6</v>
      </c>
      <c r="M325" s="137">
        <v>125</v>
      </c>
      <c r="N325" s="83">
        <f>'Приложение №2'!E325</f>
        <v>248652.56</v>
      </c>
      <c r="O325" s="81">
        <v>0</v>
      </c>
      <c r="P325" s="83">
        <f t="shared" si="57"/>
        <v>0</v>
      </c>
      <c r="Q325" s="81">
        <v>0</v>
      </c>
      <c r="R325" s="83">
        <v>84043.87</v>
      </c>
      <c r="S325" s="83">
        <v>164608.69</v>
      </c>
      <c r="T325" s="81">
        <v>0</v>
      </c>
      <c r="U325" s="72">
        <f t="shared" si="56"/>
        <v>106.23</v>
      </c>
      <c r="V325" s="82">
        <v>106.23</v>
      </c>
      <c r="W325" s="84" t="s">
        <v>36</v>
      </c>
      <c r="X325" s="209"/>
      <c r="Y325" s="209"/>
      <c r="Z325" s="209"/>
      <c r="AA325" s="209"/>
      <c r="AB325" s="275"/>
      <c r="AC325" s="282"/>
    </row>
    <row r="326" spans="1:40" ht="18.75" outlineLevel="2">
      <c r="A326" s="48">
        <f t="shared" si="60"/>
        <v>131</v>
      </c>
      <c r="B326" s="48">
        <v>32</v>
      </c>
      <c r="C326" s="258" t="s">
        <v>163</v>
      </c>
      <c r="D326" s="258" t="s">
        <v>186</v>
      </c>
      <c r="E326" s="48">
        <v>1989</v>
      </c>
      <c r="F326" s="48">
        <v>1989</v>
      </c>
      <c r="G326" s="80" t="s">
        <v>38</v>
      </c>
      <c r="H326" s="81">
        <v>9</v>
      </c>
      <c r="I326" s="81">
        <v>1</v>
      </c>
      <c r="J326" s="83">
        <v>3206.1</v>
      </c>
      <c r="K326" s="83">
        <v>2722.1</v>
      </c>
      <c r="L326" s="81">
        <v>0</v>
      </c>
      <c r="M326" s="137">
        <v>100</v>
      </c>
      <c r="N326" s="83">
        <f>'Приложение №2'!E326</f>
        <v>1118157.01</v>
      </c>
      <c r="O326" s="81">
        <v>0</v>
      </c>
      <c r="P326" s="83">
        <f t="shared" si="57"/>
        <v>656846.48</v>
      </c>
      <c r="Q326" s="81">
        <v>0</v>
      </c>
      <c r="R326" s="83">
        <v>91462.56</v>
      </c>
      <c r="S326" s="83">
        <v>369847.97</v>
      </c>
      <c r="T326" s="81">
        <v>0</v>
      </c>
      <c r="U326" s="72">
        <f t="shared" si="56"/>
        <v>410.77</v>
      </c>
      <c r="V326" s="82">
        <v>410.77</v>
      </c>
      <c r="W326" s="84" t="s">
        <v>36</v>
      </c>
      <c r="X326" s="209"/>
      <c r="Y326" s="209"/>
      <c r="Z326" s="209"/>
      <c r="AA326" s="209"/>
      <c r="AB326" s="275"/>
      <c r="AC326" s="282"/>
      <c r="AL326" s="74">
        <v>386964.74</v>
      </c>
      <c r="AM326" s="74">
        <f t="shared" si="58"/>
        <v>0.009254929358261924</v>
      </c>
      <c r="AN326" s="74">
        <f t="shared" si="59"/>
        <v>369847.97</v>
      </c>
    </row>
    <row r="327" spans="1:40" s="260" customFormat="1" ht="18.75" outlineLevel="2">
      <c r="A327" s="150">
        <f t="shared" si="60"/>
        <v>132</v>
      </c>
      <c r="B327" s="150">
        <v>33</v>
      </c>
      <c r="C327" s="259" t="s">
        <v>163</v>
      </c>
      <c r="D327" s="259" t="s">
        <v>187</v>
      </c>
      <c r="E327" s="150">
        <v>1988</v>
      </c>
      <c r="F327" s="150">
        <v>1988</v>
      </c>
      <c r="G327" s="152" t="s">
        <v>38</v>
      </c>
      <c r="H327" s="153">
        <v>9</v>
      </c>
      <c r="I327" s="153">
        <v>3</v>
      </c>
      <c r="J327" s="157">
        <v>8925.1</v>
      </c>
      <c r="K327" s="157">
        <v>6772.9</v>
      </c>
      <c r="L327" s="154">
        <v>387.6</v>
      </c>
      <c r="M327" s="165">
        <v>272</v>
      </c>
      <c r="N327" s="157">
        <f>'Приложение №2'!E327</f>
        <v>2941318.59</v>
      </c>
      <c r="O327" s="153">
        <v>0</v>
      </c>
      <c r="P327" s="157">
        <f t="shared" si="57"/>
        <v>850160.1099999999</v>
      </c>
      <c r="Q327" s="153">
        <v>0</v>
      </c>
      <c r="R327" s="157">
        <v>258081.31</v>
      </c>
      <c r="S327" s="157">
        <v>1833077.17</v>
      </c>
      <c r="T327" s="153">
        <v>0</v>
      </c>
      <c r="U327" s="156">
        <f t="shared" si="56"/>
        <v>410.77</v>
      </c>
      <c r="V327" s="154">
        <v>410.77</v>
      </c>
      <c r="W327" s="158" t="s">
        <v>36</v>
      </c>
      <c r="X327" s="211"/>
      <c r="Y327" s="211"/>
      <c r="Z327" s="211"/>
      <c r="AA327" s="211"/>
      <c r="AB327" s="285"/>
      <c r="AC327" s="286"/>
      <c r="AL327" s="260">
        <v>1917913.01</v>
      </c>
      <c r="AM327" s="260">
        <f t="shared" si="58"/>
        <v>0.04587019846521803</v>
      </c>
      <c r="AN327" s="260">
        <f t="shared" si="59"/>
        <v>1833077.17</v>
      </c>
    </row>
    <row r="328" spans="1:44" s="260" customFormat="1" ht="18.75" outlineLevel="2">
      <c r="A328" s="150">
        <f t="shared" si="60"/>
        <v>133</v>
      </c>
      <c r="B328" s="150">
        <v>34</v>
      </c>
      <c r="C328" s="259" t="s">
        <v>163</v>
      </c>
      <c r="D328" s="259" t="s">
        <v>188</v>
      </c>
      <c r="E328" s="150">
        <v>1989</v>
      </c>
      <c r="F328" s="150">
        <v>1989</v>
      </c>
      <c r="G328" s="152" t="s">
        <v>38</v>
      </c>
      <c r="H328" s="153">
        <v>10</v>
      </c>
      <c r="I328" s="153">
        <v>1</v>
      </c>
      <c r="J328" s="157">
        <v>3502.7</v>
      </c>
      <c r="K328" s="157">
        <v>2935.4</v>
      </c>
      <c r="L328" s="154">
        <v>77.7</v>
      </c>
      <c r="M328" s="165">
        <v>117</v>
      </c>
      <c r="N328" s="157">
        <f>'Приложение №2'!E328</f>
        <v>1237691.08</v>
      </c>
      <c r="O328" s="153">
        <v>0</v>
      </c>
      <c r="P328" s="157">
        <f t="shared" si="57"/>
        <v>1132945.1</v>
      </c>
      <c r="Q328" s="153">
        <v>0</v>
      </c>
      <c r="R328" s="157">
        <v>104745.98</v>
      </c>
      <c r="S328" s="153">
        <v>0</v>
      </c>
      <c r="T328" s="153">
        <v>0</v>
      </c>
      <c r="U328" s="156">
        <f t="shared" si="56"/>
        <v>410.77</v>
      </c>
      <c r="V328" s="154">
        <v>410.77</v>
      </c>
      <c r="W328" s="158" t="s">
        <v>36</v>
      </c>
      <c r="X328" s="211"/>
      <c r="Y328" s="211"/>
      <c r="Z328" s="211"/>
      <c r="AA328" s="211"/>
      <c r="AB328" s="285"/>
      <c r="AC328" s="286"/>
      <c r="AL328" s="260">
        <v>0</v>
      </c>
      <c r="AM328" s="260">
        <f t="shared" si="58"/>
        <v>0</v>
      </c>
      <c r="AN328" s="260">
        <f t="shared" si="59"/>
        <v>0</v>
      </c>
      <c r="AR328" s="260">
        <v>1132945.1</v>
      </c>
    </row>
    <row r="329" spans="1:40" s="260" customFormat="1" ht="18.75" outlineLevel="2">
      <c r="A329" s="150">
        <f t="shared" si="60"/>
        <v>134</v>
      </c>
      <c r="B329" s="150">
        <v>35</v>
      </c>
      <c r="C329" s="259" t="s">
        <v>163</v>
      </c>
      <c r="D329" s="259" t="s">
        <v>189</v>
      </c>
      <c r="E329" s="150">
        <v>1989</v>
      </c>
      <c r="F329" s="150">
        <v>1989</v>
      </c>
      <c r="G329" s="152" t="s">
        <v>38</v>
      </c>
      <c r="H329" s="153">
        <v>9</v>
      </c>
      <c r="I329" s="153">
        <v>2</v>
      </c>
      <c r="J329" s="157">
        <v>8023.4</v>
      </c>
      <c r="K329" s="157">
        <v>6274.7</v>
      </c>
      <c r="L329" s="154">
        <v>474.9</v>
      </c>
      <c r="M329" s="165">
        <v>227</v>
      </c>
      <c r="N329" s="157">
        <f>'Приложение №2'!E329</f>
        <v>2772533.19</v>
      </c>
      <c r="O329" s="153">
        <v>0</v>
      </c>
      <c r="P329" s="157">
        <f t="shared" si="57"/>
        <v>747070.3900000001</v>
      </c>
      <c r="Q329" s="153">
        <v>0</v>
      </c>
      <c r="R329" s="157">
        <v>248214.05</v>
      </c>
      <c r="S329" s="157">
        <v>1777248.75</v>
      </c>
      <c r="T329" s="153">
        <v>0</v>
      </c>
      <c r="U329" s="156">
        <f t="shared" si="56"/>
        <v>410.77</v>
      </c>
      <c r="V329" s="154">
        <v>410.77</v>
      </c>
      <c r="W329" s="158" t="s">
        <v>36</v>
      </c>
      <c r="X329" s="211"/>
      <c r="Y329" s="211"/>
      <c r="Z329" s="211"/>
      <c r="AA329" s="211"/>
      <c r="AB329" s="285"/>
      <c r="AC329" s="286"/>
      <c r="AL329" s="260">
        <v>1859500.82</v>
      </c>
      <c r="AM329" s="260">
        <f t="shared" si="58"/>
        <v>0.04447317016720986</v>
      </c>
      <c r="AN329" s="260">
        <f t="shared" si="59"/>
        <v>1777248.75</v>
      </c>
    </row>
    <row r="330" spans="1:40" s="260" customFormat="1" ht="18.75" outlineLevel="2">
      <c r="A330" s="150">
        <f t="shared" si="60"/>
        <v>135</v>
      </c>
      <c r="B330" s="150">
        <v>36</v>
      </c>
      <c r="C330" s="259" t="s">
        <v>163</v>
      </c>
      <c r="D330" s="259" t="s">
        <v>190</v>
      </c>
      <c r="E330" s="150">
        <v>1987</v>
      </c>
      <c r="F330" s="150">
        <v>2013</v>
      </c>
      <c r="G330" s="152" t="s">
        <v>153</v>
      </c>
      <c r="H330" s="153">
        <v>5</v>
      </c>
      <c r="I330" s="153">
        <v>4</v>
      </c>
      <c r="J330" s="157">
        <v>5593.6</v>
      </c>
      <c r="K330" s="157">
        <v>4764.7</v>
      </c>
      <c r="L330" s="154">
        <v>82.9</v>
      </c>
      <c r="M330" s="165">
        <v>191</v>
      </c>
      <c r="N330" s="157">
        <f>'Приложение №2'!E330</f>
        <v>712888.06</v>
      </c>
      <c r="O330" s="153">
        <v>0</v>
      </c>
      <c r="P330" s="157">
        <f t="shared" si="57"/>
        <v>310469.35</v>
      </c>
      <c r="Q330" s="153">
        <v>0</v>
      </c>
      <c r="R330" s="157">
        <v>166619.81</v>
      </c>
      <c r="S330" s="157">
        <v>235798.9</v>
      </c>
      <c r="T330" s="153">
        <v>0</v>
      </c>
      <c r="U330" s="156">
        <f t="shared" si="56"/>
        <v>147.06</v>
      </c>
      <c r="V330" s="154">
        <v>147.06</v>
      </c>
      <c r="W330" s="158" t="s">
        <v>36</v>
      </c>
      <c r="X330" s="211"/>
      <c r="Y330" s="211"/>
      <c r="Z330" s="211"/>
      <c r="AA330" s="211"/>
      <c r="AB330" s="285"/>
      <c r="AC330" s="286"/>
      <c r="AL330" s="260">
        <v>246711.81</v>
      </c>
      <c r="AM330" s="260">
        <f t="shared" si="58"/>
        <v>0.0059005385694803555</v>
      </c>
      <c r="AN330" s="260">
        <f t="shared" si="59"/>
        <v>235798.9</v>
      </c>
    </row>
    <row r="331" spans="1:44" s="260" customFormat="1" ht="18.75" outlineLevel="2">
      <c r="A331" s="150">
        <f t="shared" si="60"/>
        <v>136</v>
      </c>
      <c r="B331" s="150">
        <v>37</v>
      </c>
      <c r="C331" s="259" t="s">
        <v>163</v>
      </c>
      <c r="D331" s="259" t="s">
        <v>191</v>
      </c>
      <c r="E331" s="150">
        <v>1989</v>
      </c>
      <c r="F331" s="150">
        <v>1989</v>
      </c>
      <c r="G331" s="152" t="s">
        <v>38</v>
      </c>
      <c r="H331" s="153">
        <v>10</v>
      </c>
      <c r="I331" s="153">
        <v>1</v>
      </c>
      <c r="J331" s="157">
        <v>3554.5</v>
      </c>
      <c r="K331" s="157">
        <v>3052.8</v>
      </c>
      <c r="L331" s="153">
        <v>0</v>
      </c>
      <c r="M331" s="165">
        <v>108</v>
      </c>
      <c r="N331" s="157">
        <f>'Приложение №2'!E331</f>
        <v>1253998.65</v>
      </c>
      <c r="O331" s="153">
        <v>0</v>
      </c>
      <c r="P331" s="157">
        <f t="shared" si="57"/>
        <v>1151424.5799999998</v>
      </c>
      <c r="Q331" s="153">
        <v>0</v>
      </c>
      <c r="R331" s="157">
        <v>102574.07</v>
      </c>
      <c r="S331" s="153">
        <v>0</v>
      </c>
      <c r="T331" s="153">
        <v>0</v>
      </c>
      <c r="U331" s="156">
        <f t="shared" si="56"/>
        <v>410.77</v>
      </c>
      <c r="V331" s="154">
        <v>410.77</v>
      </c>
      <c r="W331" s="158" t="s">
        <v>36</v>
      </c>
      <c r="X331" s="211"/>
      <c r="Y331" s="211"/>
      <c r="Z331" s="211"/>
      <c r="AA331" s="211"/>
      <c r="AB331" s="285"/>
      <c r="AC331" s="286"/>
      <c r="AL331" s="260">
        <v>0</v>
      </c>
      <c r="AM331" s="260">
        <f t="shared" si="58"/>
        <v>0</v>
      </c>
      <c r="AN331" s="260">
        <f t="shared" si="59"/>
        <v>0</v>
      </c>
      <c r="AR331" s="260">
        <v>1151424.5799999998</v>
      </c>
    </row>
    <row r="332" spans="1:40" s="260" customFormat="1" ht="18.75" outlineLevel="2">
      <c r="A332" s="150">
        <f t="shared" si="60"/>
        <v>137</v>
      </c>
      <c r="B332" s="150">
        <v>38</v>
      </c>
      <c r="C332" s="259" t="s">
        <v>163</v>
      </c>
      <c r="D332" s="259" t="s">
        <v>192</v>
      </c>
      <c r="E332" s="150">
        <v>1989</v>
      </c>
      <c r="F332" s="150">
        <v>1989</v>
      </c>
      <c r="G332" s="152" t="s">
        <v>38</v>
      </c>
      <c r="H332" s="153">
        <v>10</v>
      </c>
      <c r="I332" s="153">
        <v>3</v>
      </c>
      <c r="J332" s="157">
        <v>13399.8</v>
      </c>
      <c r="K332" s="157">
        <v>11116.6</v>
      </c>
      <c r="L332" s="154">
        <v>96</v>
      </c>
      <c r="M332" s="165">
        <v>426</v>
      </c>
      <c r="N332" s="157">
        <f>'Приложение №2'!E332</f>
        <v>3414685.2</v>
      </c>
      <c r="O332" s="153">
        <v>0</v>
      </c>
      <c r="P332" s="157">
        <f t="shared" si="57"/>
        <v>852806.4100000001</v>
      </c>
      <c r="Q332" s="153">
        <v>0</v>
      </c>
      <c r="R332" s="157">
        <v>381074.88</v>
      </c>
      <c r="S332" s="157">
        <v>2180803.91</v>
      </c>
      <c r="T332" s="153">
        <v>0</v>
      </c>
      <c r="U332" s="156">
        <f t="shared" si="56"/>
        <v>304.54</v>
      </c>
      <c r="V332" s="154">
        <v>304.54</v>
      </c>
      <c r="W332" s="158" t="s">
        <v>36</v>
      </c>
      <c r="X332" s="211"/>
      <c r="Y332" s="211"/>
      <c r="Z332" s="211"/>
      <c r="AA332" s="211"/>
      <c r="AB332" s="285"/>
      <c r="AC332" s="286"/>
      <c r="AL332" s="260">
        <v>2281732.74</v>
      </c>
      <c r="AM332" s="260">
        <f t="shared" si="58"/>
        <v>0.05457157497898497</v>
      </c>
      <c r="AN332" s="260">
        <f t="shared" si="59"/>
        <v>2180803.91</v>
      </c>
    </row>
    <row r="333" spans="1:40" s="260" customFormat="1" ht="18.75" outlineLevel="2">
      <c r="A333" s="150">
        <f t="shared" si="60"/>
        <v>138</v>
      </c>
      <c r="B333" s="150">
        <v>39</v>
      </c>
      <c r="C333" s="259" t="s">
        <v>163</v>
      </c>
      <c r="D333" s="259" t="s">
        <v>193</v>
      </c>
      <c r="E333" s="150">
        <v>1983</v>
      </c>
      <c r="F333" s="150">
        <v>1983</v>
      </c>
      <c r="G333" s="152" t="s">
        <v>153</v>
      </c>
      <c r="H333" s="153">
        <v>5</v>
      </c>
      <c r="I333" s="153">
        <v>3</v>
      </c>
      <c r="J333" s="157">
        <v>5190.3</v>
      </c>
      <c r="K333" s="157">
        <v>4337.6</v>
      </c>
      <c r="L333" s="154">
        <v>31.1</v>
      </c>
      <c r="M333" s="165">
        <v>170</v>
      </c>
      <c r="N333" s="157">
        <f>'Приложение №2'!E333</f>
        <v>5952790.62</v>
      </c>
      <c r="O333" s="153">
        <v>0</v>
      </c>
      <c r="P333" s="157">
        <f t="shared" si="57"/>
        <v>3835620.24</v>
      </c>
      <c r="Q333" s="153">
        <v>0</v>
      </c>
      <c r="R333" s="157">
        <v>148191.55</v>
      </c>
      <c r="S333" s="157">
        <v>1968978.83</v>
      </c>
      <c r="T333" s="153">
        <v>0</v>
      </c>
      <c r="U333" s="156">
        <f t="shared" si="56"/>
        <v>1362.6</v>
      </c>
      <c r="V333" s="157">
        <v>1362.6</v>
      </c>
      <c r="W333" s="158" t="s">
        <v>36</v>
      </c>
      <c r="X333" s="211"/>
      <c r="Y333" s="211"/>
      <c r="Z333" s="211"/>
      <c r="AA333" s="211"/>
      <c r="AB333" s="285"/>
      <c r="AC333" s="286"/>
      <c r="AL333" s="260">
        <v>2060104.28</v>
      </c>
      <c r="AM333" s="260">
        <f t="shared" si="58"/>
        <v>0.049270947999171824</v>
      </c>
      <c r="AN333" s="260">
        <f t="shared" si="59"/>
        <v>1968978.83</v>
      </c>
    </row>
    <row r="334" spans="1:40" ht="18.75" outlineLevel="2">
      <c r="A334" s="48">
        <f t="shared" si="60"/>
        <v>139</v>
      </c>
      <c r="B334" s="48">
        <v>40</v>
      </c>
      <c r="C334" s="258" t="s">
        <v>163</v>
      </c>
      <c r="D334" s="258" t="s">
        <v>194</v>
      </c>
      <c r="E334" s="48">
        <v>1987</v>
      </c>
      <c r="F334" s="48">
        <v>1987</v>
      </c>
      <c r="G334" s="80" t="s">
        <v>38</v>
      </c>
      <c r="H334" s="81">
        <v>9</v>
      </c>
      <c r="I334" s="81">
        <v>1</v>
      </c>
      <c r="J334" s="83">
        <v>2767.3</v>
      </c>
      <c r="K334" s="83">
        <v>2151.6</v>
      </c>
      <c r="L334" s="82">
        <v>70</v>
      </c>
      <c r="M334" s="137">
        <v>93</v>
      </c>
      <c r="N334" s="83">
        <f>'Приложение №2'!E334</f>
        <v>912566.6300000001</v>
      </c>
      <c r="O334" s="81">
        <v>0</v>
      </c>
      <c r="P334" s="83">
        <f t="shared" si="57"/>
        <v>532916.7500000001</v>
      </c>
      <c r="Q334" s="81">
        <v>0</v>
      </c>
      <c r="R334" s="83">
        <v>77804.16</v>
      </c>
      <c r="S334" s="83">
        <v>301845.72</v>
      </c>
      <c r="T334" s="81">
        <v>0</v>
      </c>
      <c r="U334" s="72">
        <f t="shared" si="56"/>
        <v>410.77</v>
      </c>
      <c r="V334" s="82">
        <v>410.77</v>
      </c>
      <c r="W334" s="84" t="s">
        <v>36</v>
      </c>
      <c r="X334" s="209"/>
      <c r="Y334" s="209"/>
      <c r="Z334" s="209"/>
      <c r="AA334" s="209"/>
      <c r="AB334" s="275"/>
      <c r="AC334" s="282"/>
      <c r="AL334" s="74">
        <v>315815.31</v>
      </c>
      <c r="AM334" s="74">
        <f t="shared" si="58"/>
        <v>0.0075532679910515635</v>
      </c>
      <c r="AN334" s="74">
        <f t="shared" si="59"/>
        <v>301845.72</v>
      </c>
    </row>
    <row r="335" spans="1:40" ht="18.75" outlineLevel="2">
      <c r="A335" s="48">
        <f t="shared" si="60"/>
        <v>140</v>
      </c>
      <c r="B335" s="48">
        <v>41</v>
      </c>
      <c r="C335" s="258" t="s">
        <v>163</v>
      </c>
      <c r="D335" s="258" t="s">
        <v>195</v>
      </c>
      <c r="E335" s="48">
        <v>1988</v>
      </c>
      <c r="F335" s="48">
        <v>1988</v>
      </c>
      <c r="G335" s="80" t="s">
        <v>153</v>
      </c>
      <c r="H335" s="81">
        <v>5</v>
      </c>
      <c r="I335" s="81">
        <v>4</v>
      </c>
      <c r="J335" s="83">
        <v>5736.4</v>
      </c>
      <c r="K335" s="83">
        <v>4747.5</v>
      </c>
      <c r="L335" s="82">
        <v>78</v>
      </c>
      <c r="M335" s="137">
        <v>197</v>
      </c>
      <c r="N335" s="83">
        <f>'Приложение №2'!E335</f>
        <v>1581895.4100000001</v>
      </c>
      <c r="O335" s="81">
        <v>0</v>
      </c>
      <c r="P335" s="83">
        <f t="shared" si="57"/>
        <v>893002.5400000003</v>
      </c>
      <c r="Q335" s="81">
        <v>0</v>
      </c>
      <c r="R335" s="83">
        <v>165656.16</v>
      </c>
      <c r="S335" s="83">
        <v>523236.71</v>
      </c>
      <c r="T335" s="81">
        <v>0</v>
      </c>
      <c r="U335" s="72">
        <f t="shared" si="56"/>
        <v>327.82</v>
      </c>
      <c r="V335" s="82">
        <v>327.82</v>
      </c>
      <c r="W335" s="84" t="s">
        <v>36</v>
      </c>
      <c r="X335" s="209"/>
      <c r="Y335" s="209"/>
      <c r="Z335" s="209"/>
      <c r="AA335" s="209"/>
      <c r="AB335" s="275"/>
      <c r="AC335" s="282"/>
      <c r="AL335" s="74">
        <v>547452.4</v>
      </c>
      <c r="AM335" s="74">
        <f t="shared" si="58"/>
        <v>0.01309326862445129</v>
      </c>
      <c r="AN335" s="74">
        <f t="shared" si="59"/>
        <v>523236.71</v>
      </c>
    </row>
    <row r="336" spans="1:40" ht="18.75" outlineLevel="2">
      <c r="A336" s="48">
        <f t="shared" si="60"/>
        <v>141</v>
      </c>
      <c r="B336" s="48">
        <v>42</v>
      </c>
      <c r="C336" s="258" t="s">
        <v>163</v>
      </c>
      <c r="D336" s="258" t="s">
        <v>196</v>
      </c>
      <c r="E336" s="48">
        <v>1989</v>
      </c>
      <c r="F336" s="48">
        <v>1989</v>
      </c>
      <c r="G336" s="80" t="s">
        <v>153</v>
      </c>
      <c r="H336" s="81">
        <v>5</v>
      </c>
      <c r="I336" s="81">
        <v>8</v>
      </c>
      <c r="J336" s="83">
        <v>6799</v>
      </c>
      <c r="K336" s="83">
        <v>6062.4</v>
      </c>
      <c r="L336" s="81">
        <v>0</v>
      </c>
      <c r="M336" s="137">
        <v>259</v>
      </c>
      <c r="N336" s="83">
        <f>'Приложение №2'!E336</f>
        <v>9500508.28</v>
      </c>
      <c r="O336" s="81">
        <v>0</v>
      </c>
      <c r="P336" s="83">
        <f t="shared" si="57"/>
        <v>6154369.569999998</v>
      </c>
      <c r="Q336" s="81">
        <v>0</v>
      </c>
      <c r="R336" s="83">
        <v>203696.64</v>
      </c>
      <c r="S336" s="83">
        <v>3142442.07</v>
      </c>
      <c r="T336" s="81">
        <v>0</v>
      </c>
      <c r="U336" s="72">
        <f t="shared" si="56"/>
        <v>1567.12</v>
      </c>
      <c r="V336" s="83">
        <v>1567.12</v>
      </c>
      <c r="W336" s="84" t="s">
        <v>36</v>
      </c>
      <c r="X336" s="209"/>
      <c r="Y336" s="209"/>
      <c r="Z336" s="209"/>
      <c r="AA336" s="209"/>
      <c r="AB336" s="275"/>
      <c r="AC336" s="282"/>
      <c r="AL336" s="74">
        <v>3287876.06</v>
      </c>
      <c r="AM336" s="74">
        <f t="shared" si="58"/>
        <v>0.07863522830018194</v>
      </c>
      <c r="AN336" s="74">
        <f>ROUND(AM336*$AN$337,2)</f>
        <v>3142442.07</v>
      </c>
    </row>
    <row r="337" spans="1:40" ht="18.75" outlineLevel="1">
      <c r="A337" s="256"/>
      <c r="B337" s="350" t="s">
        <v>97</v>
      </c>
      <c r="C337" s="350"/>
      <c r="D337" s="350"/>
      <c r="E337" s="242"/>
      <c r="F337" s="242"/>
      <c r="G337" s="242"/>
      <c r="H337" s="242"/>
      <c r="I337" s="166"/>
      <c r="J337" s="167">
        <f>SUM(J295:J336)</f>
        <v>210191.86999999997</v>
      </c>
      <c r="K337" s="167">
        <f aca="true" t="shared" si="61" ref="K337:T337">SUM(K295:K336)</f>
        <v>170458.87000000002</v>
      </c>
      <c r="L337" s="167">
        <f t="shared" si="61"/>
        <v>6008.5</v>
      </c>
      <c r="M337" s="168">
        <f t="shared" si="61"/>
        <v>6961</v>
      </c>
      <c r="N337" s="167">
        <f>SUM(N295:N336)</f>
        <v>137280116.70000002</v>
      </c>
      <c r="O337" s="167">
        <f t="shared" si="61"/>
        <v>0</v>
      </c>
      <c r="P337" s="167">
        <f t="shared" si="61"/>
        <v>89678367.30999997</v>
      </c>
      <c r="Q337" s="167">
        <f t="shared" si="61"/>
        <v>0</v>
      </c>
      <c r="R337" s="167">
        <f t="shared" si="61"/>
        <v>6205960.659999999</v>
      </c>
      <c r="S337" s="167">
        <f>SUM(S295:S336)</f>
        <v>41395788.72999999</v>
      </c>
      <c r="T337" s="167">
        <f t="shared" si="61"/>
        <v>0</v>
      </c>
      <c r="U337" s="169"/>
      <c r="V337" s="169"/>
      <c r="W337" s="169"/>
      <c r="X337" s="210"/>
      <c r="Y337" s="210"/>
      <c r="Z337" s="210"/>
      <c r="AA337" s="210"/>
      <c r="AB337" s="275"/>
      <c r="AC337" s="282"/>
      <c r="AL337" s="74">
        <f>SUM(AL295:AL336)</f>
        <v>41811744.31704922</v>
      </c>
      <c r="AN337" s="275">
        <f>41395788.74-S310-S311-S312-S325</f>
        <v>39962268.07000001</v>
      </c>
    </row>
    <row r="338" spans="1:29" ht="18.75" outlineLevel="1">
      <c r="A338" s="284"/>
      <c r="B338" s="349" t="s">
        <v>197</v>
      </c>
      <c r="C338" s="349"/>
      <c r="D338" s="349"/>
      <c r="E338" s="349"/>
      <c r="F338" s="349"/>
      <c r="G338" s="349"/>
      <c r="H338" s="349"/>
      <c r="I338" s="349"/>
      <c r="J338" s="349"/>
      <c r="K338" s="349"/>
      <c r="L338" s="349"/>
      <c r="M338" s="349"/>
      <c r="N338" s="349"/>
      <c r="O338" s="349"/>
      <c r="P338" s="349"/>
      <c r="Q338" s="349"/>
      <c r="R338" s="349"/>
      <c r="S338" s="349"/>
      <c r="T338" s="349"/>
      <c r="U338" s="349"/>
      <c r="V338" s="349"/>
      <c r="W338" s="349"/>
      <c r="X338" s="217"/>
      <c r="Y338" s="217"/>
      <c r="Z338" s="217"/>
      <c r="AA338" s="217"/>
      <c r="AB338" s="275"/>
      <c r="AC338" s="282"/>
    </row>
    <row r="339" spans="1:29" ht="18.75" outlineLevel="2">
      <c r="A339" s="55">
        <f>A336+1</f>
        <v>142</v>
      </c>
      <c r="B339" s="48">
        <v>1</v>
      </c>
      <c r="C339" s="258" t="s">
        <v>198</v>
      </c>
      <c r="D339" s="258" t="s">
        <v>199</v>
      </c>
      <c r="E339" s="48">
        <v>1972</v>
      </c>
      <c r="F339" s="48">
        <v>1972</v>
      </c>
      <c r="G339" s="80" t="s">
        <v>35</v>
      </c>
      <c r="H339" s="81">
        <v>2</v>
      </c>
      <c r="I339" s="81">
        <v>2</v>
      </c>
      <c r="J339" s="82">
        <v>552.6</v>
      </c>
      <c r="K339" s="82">
        <v>507</v>
      </c>
      <c r="L339" s="81">
        <v>0</v>
      </c>
      <c r="M339" s="137">
        <v>24</v>
      </c>
      <c r="N339" s="83">
        <v>2082923.31</v>
      </c>
      <c r="O339" s="81">
        <v>0</v>
      </c>
      <c r="P339" s="83">
        <v>2082923.31</v>
      </c>
      <c r="Q339" s="81">
        <v>0</v>
      </c>
      <c r="R339" s="81">
        <v>0</v>
      </c>
      <c r="S339" s="81">
        <v>0</v>
      </c>
      <c r="T339" s="81">
        <v>0</v>
      </c>
      <c r="U339" s="72">
        <f>ROUND(N339/(K339+L339),2)</f>
        <v>4108.33</v>
      </c>
      <c r="V339" s="83">
        <v>4108.33</v>
      </c>
      <c r="W339" s="84" t="s">
        <v>36</v>
      </c>
      <c r="X339" s="209"/>
      <c r="Y339" s="209"/>
      <c r="Z339" s="209"/>
      <c r="AA339" s="209"/>
      <c r="AB339" s="275"/>
      <c r="AC339" s="282"/>
    </row>
    <row r="340" spans="1:29" ht="18.75" outlineLevel="1">
      <c r="A340" s="256"/>
      <c r="B340" s="350" t="s">
        <v>97</v>
      </c>
      <c r="C340" s="350"/>
      <c r="D340" s="350"/>
      <c r="E340" s="242"/>
      <c r="F340" s="242"/>
      <c r="G340" s="242"/>
      <c r="H340" s="242"/>
      <c r="I340" s="166"/>
      <c r="J340" s="170">
        <f>SUM(J339)</f>
        <v>552.6</v>
      </c>
      <c r="K340" s="170">
        <f aca="true" t="shared" si="62" ref="K340:T340">SUM(K339)</f>
        <v>507</v>
      </c>
      <c r="L340" s="170">
        <f t="shared" si="62"/>
        <v>0</v>
      </c>
      <c r="M340" s="168">
        <f t="shared" si="62"/>
        <v>24</v>
      </c>
      <c r="N340" s="167">
        <f t="shared" si="62"/>
        <v>2082923.31</v>
      </c>
      <c r="O340" s="167">
        <f t="shared" si="62"/>
        <v>0</v>
      </c>
      <c r="P340" s="167">
        <f t="shared" si="62"/>
        <v>2082923.31</v>
      </c>
      <c r="Q340" s="167">
        <f t="shared" si="62"/>
        <v>0</v>
      </c>
      <c r="R340" s="167">
        <f t="shared" si="62"/>
        <v>0</v>
      </c>
      <c r="S340" s="167">
        <f t="shared" si="62"/>
        <v>0</v>
      </c>
      <c r="T340" s="167">
        <f t="shared" si="62"/>
        <v>0</v>
      </c>
      <c r="U340" s="169"/>
      <c r="V340" s="169"/>
      <c r="W340" s="169"/>
      <c r="X340" s="210"/>
      <c r="Y340" s="210"/>
      <c r="Z340" s="210"/>
      <c r="AA340" s="210"/>
      <c r="AB340" s="275"/>
      <c r="AC340" s="282"/>
    </row>
    <row r="341" spans="1:29" ht="18.75" outlineLevel="1">
      <c r="A341" s="284"/>
      <c r="B341" s="349" t="s">
        <v>200</v>
      </c>
      <c r="C341" s="349"/>
      <c r="D341" s="349"/>
      <c r="E341" s="349"/>
      <c r="F341" s="349"/>
      <c r="G341" s="349"/>
      <c r="H341" s="349"/>
      <c r="I341" s="349"/>
      <c r="J341" s="349"/>
      <c r="K341" s="349"/>
      <c r="L341" s="349"/>
      <c r="M341" s="349"/>
      <c r="N341" s="349"/>
      <c r="O341" s="349"/>
      <c r="P341" s="349"/>
      <c r="Q341" s="349"/>
      <c r="R341" s="349"/>
      <c r="S341" s="349"/>
      <c r="T341" s="349"/>
      <c r="U341" s="349"/>
      <c r="V341" s="349"/>
      <c r="W341" s="349"/>
      <c r="X341" s="217"/>
      <c r="Y341" s="217"/>
      <c r="Z341" s="217"/>
      <c r="AA341" s="217"/>
      <c r="AB341" s="275"/>
      <c r="AC341" s="282"/>
    </row>
    <row r="342" spans="1:40" ht="37.5" outlineLevel="2">
      <c r="A342" s="55">
        <f>A339+1</f>
        <v>143</v>
      </c>
      <c r="B342" s="48">
        <v>1</v>
      </c>
      <c r="C342" s="258" t="s">
        <v>201</v>
      </c>
      <c r="D342" s="258" t="s">
        <v>202</v>
      </c>
      <c r="E342" s="48">
        <v>1979</v>
      </c>
      <c r="F342" s="48">
        <v>1979</v>
      </c>
      <c r="G342" s="80" t="s">
        <v>35</v>
      </c>
      <c r="H342" s="81">
        <v>2</v>
      </c>
      <c r="I342" s="81">
        <v>1</v>
      </c>
      <c r="J342" s="82">
        <v>604.24</v>
      </c>
      <c r="K342" s="82">
        <v>250.72</v>
      </c>
      <c r="L342" s="82">
        <v>280.1</v>
      </c>
      <c r="M342" s="137">
        <v>26</v>
      </c>
      <c r="N342" s="83">
        <v>147573.27</v>
      </c>
      <c r="O342" s="81">
        <v>0</v>
      </c>
      <c r="P342" s="83">
        <f>N342-R342-S342</f>
        <v>117660.62999999999</v>
      </c>
      <c r="Q342" s="81">
        <v>0</v>
      </c>
      <c r="R342" s="83">
        <v>27656.83</v>
      </c>
      <c r="S342" s="83">
        <v>2255.81</v>
      </c>
      <c r="T342" s="81">
        <v>0</v>
      </c>
      <c r="U342" s="72">
        <f>ROUND(N342/(K342+L342),2)</f>
        <v>278.01</v>
      </c>
      <c r="V342" s="82">
        <v>278.01</v>
      </c>
      <c r="W342" s="84" t="s">
        <v>36</v>
      </c>
      <c r="X342" s="209"/>
      <c r="Y342" s="209"/>
      <c r="Z342" s="209"/>
      <c r="AA342" s="209"/>
      <c r="AB342" s="275"/>
      <c r="AC342" s="282"/>
      <c r="AL342" s="74">
        <v>3255.66</v>
      </c>
      <c r="AM342" s="74">
        <f>AL342/$AL$345</f>
        <v>0.0005932256865740916</v>
      </c>
      <c r="AN342" s="74">
        <f>ROUND(AM342*$AN$345,2)</f>
        <v>2255.81</v>
      </c>
    </row>
    <row r="343" spans="1:40" ht="37.5" outlineLevel="2">
      <c r="A343" s="48">
        <f>A342+1</f>
        <v>144</v>
      </c>
      <c r="B343" s="48">
        <v>2</v>
      </c>
      <c r="C343" s="258" t="s">
        <v>201</v>
      </c>
      <c r="D343" s="258" t="s">
        <v>203</v>
      </c>
      <c r="E343" s="48">
        <v>1979</v>
      </c>
      <c r="F343" s="48">
        <v>1979</v>
      </c>
      <c r="G343" s="80" t="s">
        <v>35</v>
      </c>
      <c r="H343" s="81">
        <v>2</v>
      </c>
      <c r="I343" s="81">
        <v>1</v>
      </c>
      <c r="J343" s="82">
        <v>580.76</v>
      </c>
      <c r="K343" s="82">
        <v>271.74</v>
      </c>
      <c r="L343" s="82">
        <v>243.12</v>
      </c>
      <c r="M343" s="137">
        <v>9</v>
      </c>
      <c r="N343" s="83">
        <v>10042380.34</v>
      </c>
      <c r="O343" s="81">
        <v>0</v>
      </c>
      <c r="P343" s="83">
        <f>N343-R343-S343</f>
        <v>9919946.719999999</v>
      </c>
      <c r="Q343" s="81">
        <v>0</v>
      </c>
      <c r="R343" s="83">
        <v>25564.15</v>
      </c>
      <c r="S343" s="83">
        <v>96869.47</v>
      </c>
      <c r="T343" s="81">
        <v>0</v>
      </c>
      <c r="U343" s="72">
        <f>ROUND(N343/(K343+L343),2)</f>
        <v>19505.07</v>
      </c>
      <c r="V343" s="83">
        <v>19505.07</v>
      </c>
      <c r="W343" s="84" t="s">
        <v>36</v>
      </c>
      <c r="X343" s="209"/>
      <c r="Y343" s="209"/>
      <c r="Z343" s="209"/>
      <c r="AA343" s="209"/>
      <c r="AB343" s="275"/>
      <c r="AC343" s="282"/>
      <c r="AL343" s="74">
        <v>139805.24</v>
      </c>
      <c r="AM343" s="74">
        <f>AL343/$AL$345</f>
        <v>0.025474422846874564</v>
      </c>
      <c r="AN343" s="74">
        <f>ROUND(AM343*$AN$345,2)</f>
        <v>96869.47</v>
      </c>
    </row>
    <row r="344" spans="1:40" ht="37.5" outlineLevel="2">
      <c r="A344" s="48">
        <f>A343+1</f>
        <v>145</v>
      </c>
      <c r="B344" s="48">
        <v>3</v>
      </c>
      <c r="C344" s="258" t="s">
        <v>204</v>
      </c>
      <c r="D344" s="258" t="s">
        <v>205</v>
      </c>
      <c r="E344" s="48">
        <v>1979</v>
      </c>
      <c r="F344" s="48">
        <v>1979</v>
      </c>
      <c r="G344" s="80" t="s">
        <v>35</v>
      </c>
      <c r="H344" s="81">
        <v>1</v>
      </c>
      <c r="I344" s="81">
        <v>2</v>
      </c>
      <c r="J344" s="82">
        <v>257.35</v>
      </c>
      <c r="K344" s="82">
        <v>139.2</v>
      </c>
      <c r="L344" s="82">
        <v>102.14</v>
      </c>
      <c r="M344" s="137">
        <v>14</v>
      </c>
      <c r="N344" s="83">
        <v>9640784.85</v>
      </c>
      <c r="O344" s="81">
        <v>0</v>
      </c>
      <c r="P344" s="83">
        <f>N344-R344-S344</f>
        <v>5925832.06</v>
      </c>
      <c r="Q344" s="81">
        <v>0</v>
      </c>
      <c r="R344" s="83">
        <v>11461.09</v>
      </c>
      <c r="S344" s="83">
        <v>3703491.7</v>
      </c>
      <c r="T344" s="81">
        <v>0</v>
      </c>
      <c r="U344" s="72">
        <f>ROUND(N344/(K344+L344),2)</f>
        <v>39946.9</v>
      </c>
      <c r="V344" s="83">
        <v>39946.9</v>
      </c>
      <c r="W344" s="84" t="s">
        <v>36</v>
      </c>
      <c r="X344" s="209"/>
      <c r="Y344" s="209"/>
      <c r="Z344" s="209"/>
      <c r="AA344" s="209"/>
      <c r="AB344" s="275"/>
      <c r="AC344" s="282"/>
      <c r="AL344" s="74">
        <v>5345002.199225526</v>
      </c>
      <c r="AM344" s="74">
        <f>AL344/$AL$345</f>
        <v>0.9739323514665513</v>
      </c>
      <c r="AN344" s="74">
        <f>ROUND(AM344*$AN$345,2)</f>
        <v>3703491.7</v>
      </c>
    </row>
    <row r="345" spans="1:40" ht="18.75" outlineLevel="1">
      <c r="A345" s="256"/>
      <c r="B345" s="350" t="s">
        <v>97</v>
      </c>
      <c r="C345" s="350"/>
      <c r="D345" s="350"/>
      <c r="E345" s="242"/>
      <c r="F345" s="242"/>
      <c r="G345" s="242"/>
      <c r="H345" s="242"/>
      <c r="I345" s="166"/>
      <c r="J345" s="167">
        <f>SUM(J342:J344)</f>
        <v>1442.35</v>
      </c>
      <c r="K345" s="167">
        <f aca="true" t="shared" si="63" ref="K345:T345">SUM(K342:K344)</f>
        <v>661.6600000000001</v>
      </c>
      <c r="L345" s="167">
        <f t="shared" si="63"/>
        <v>625.36</v>
      </c>
      <c r="M345" s="168">
        <f t="shared" si="63"/>
        <v>49</v>
      </c>
      <c r="N345" s="167">
        <f t="shared" si="63"/>
        <v>19830738.46</v>
      </c>
      <c r="O345" s="167">
        <f t="shared" si="63"/>
        <v>0</v>
      </c>
      <c r="P345" s="167">
        <f t="shared" si="63"/>
        <v>15963439.41</v>
      </c>
      <c r="Q345" s="167">
        <f t="shared" si="63"/>
        <v>0</v>
      </c>
      <c r="R345" s="167">
        <f t="shared" si="63"/>
        <v>64682.07000000001</v>
      </c>
      <c r="S345" s="167">
        <f t="shared" si="63"/>
        <v>3802616.98</v>
      </c>
      <c r="T345" s="167">
        <f t="shared" si="63"/>
        <v>0</v>
      </c>
      <c r="U345" s="169"/>
      <c r="V345" s="169"/>
      <c r="W345" s="169"/>
      <c r="X345" s="210"/>
      <c r="Y345" s="210"/>
      <c r="Z345" s="210"/>
      <c r="AA345" s="210"/>
      <c r="AB345" s="275"/>
      <c r="AC345" s="282"/>
      <c r="AL345" s="74">
        <v>5488063.099225527</v>
      </c>
      <c r="AN345" s="74">
        <v>3802616.98</v>
      </c>
    </row>
    <row r="346" spans="1:29" ht="18.75" outlineLevel="1">
      <c r="A346" s="284"/>
      <c r="B346" s="349" t="s">
        <v>206</v>
      </c>
      <c r="C346" s="349"/>
      <c r="D346" s="349"/>
      <c r="E346" s="349"/>
      <c r="F346" s="349"/>
      <c r="G346" s="349"/>
      <c r="H346" s="349"/>
      <c r="I346" s="349"/>
      <c r="J346" s="349"/>
      <c r="K346" s="349"/>
      <c r="L346" s="349"/>
      <c r="M346" s="349"/>
      <c r="N346" s="349"/>
      <c r="O346" s="349"/>
      <c r="P346" s="349"/>
      <c r="Q346" s="349"/>
      <c r="R346" s="349"/>
      <c r="S346" s="349"/>
      <c r="T346" s="349"/>
      <c r="U346" s="349"/>
      <c r="V346" s="349"/>
      <c r="W346" s="349"/>
      <c r="X346" s="217"/>
      <c r="Y346" s="217"/>
      <c r="Z346" s="217"/>
      <c r="AA346" s="217"/>
      <c r="AB346" s="275"/>
      <c r="AC346" s="282"/>
    </row>
    <row r="347" spans="1:29" ht="37.5" outlineLevel="2">
      <c r="A347" s="55">
        <f>A344+1</f>
        <v>146</v>
      </c>
      <c r="B347" s="48">
        <v>1</v>
      </c>
      <c r="C347" s="258" t="s">
        <v>207</v>
      </c>
      <c r="D347" s="258" t="s">
        <v>208</v>
      </c>
      <c r="E347" s="48">
        <v>1972</v>
      </c>
      <c r="F347" s="48">
        <v>1972</v>
      </c>
      <c r="G347" s="80" t="s">
        <v>35</v>
      </c>
      <c r="H347" s="81">
        <v>2</v>
      </c>
      <c r="I347" s="81">
        <v>1</v>
      </c>
      <c r="J347" s="82">
        <v>387.5</v>
      </c>
      <c r="K347" s="82">
        <v>370.6</v>
      </c>
      <c r="L347" s="81">
        <v>0</v>
      </c>
      <c r="M347" s="137">
        <v>21</v>
      </c>
      <c r="N347" s="83">
        <f>'Приложение №2'!E347</f>
        <v>2584612.58</v>
      </c>
      <c r="O347" s="81">
        <v>0</v>
      </c>
      <c r="P347" s="83">
        <f>N347-R347-S347</f>
        <v>2475740.5560000003</v>
      </c>
      <c r="Q347" s="81">
        <v>0</v>
      </c>
      <c r="R347" s="83">
        <v>10673.28</v>
      </c>
      <c r="S347" s="83">
        <v>98198.744</v>
      </c>
      <c r="T347" s="81">
        <v>0</v>
      </c>
      <c r="U347" s="72">
        <f>ROUND(N347/(K347+L347),2)</f>
        <v>6974.13</v>
      </c>
      <c r="V347" s="83">
        <v>7113.25</v>
      </c>
      <c r="W347" s="84" t="s">
        <v>36</v>
      </c>
      <c r="X347" s="209"/>
      <c r="Y347" s="209"/>
      <c r="Z347" s="209"/>
      <c r="AA347" s="209"/>
      <c r="AB347" s="275"/>
      <c r="AC347" s="282"/>
    </row>
    <row r="348" spans="1:29" ht="18.75" outlineLevel="1">
      <c r="A348" s="256"/>
      <c r="B348" s="350" t="s">
        <v>97</v>
      </c>
      <c r="C348" s="350"/>
      <c r="D348" s="350"/>
      <c r="E348" s="242"/>
      <c r="F348" s="242"/>
      <c r="G348" s="242"/>
      <c r="H348" s="242"/>
      <c r="I348" s="166"/>
      <c r="J348" s="170">
        <f>SUM(J347)</f>
        <v>387.5</v>
      </c>
      <c r="K348" s="170">
        <f aca="true" t="shared" si="64" ref="K348:T348">SUM(K347)</f>
        <v>370.6</v>
      </c>
      <c r="L348" s="170">
        <f t="shared" si="64"/>
        <v>0</v>
      </c>
      <c r="M348" s="168">
        <f t="shared" si="64"/>
        <v>21</v>
      </c>
      <c r="N348" s="167">
        <f t="shared" si="64"/>
        <v>2584612.58</v>
      </c>
      <c r="O348" s="167">
        <f t="shared" si="64"/>
        <v>0</v>
      </c>
      <c r="P348" s="167">
        <f t="shared" si="64"/>
        <v>2475740.5560000003</v>
      </c>
      <c r="Q348" s="167">
        <f t="shared" si="64"/>
        <v>0</v>
      </c>
      <c r="R348" s="167">
        <f t="shared" si="64"/>
        <v>10673.28</v>
      </c>
      <c r="S348" s="167">
        <f t="shared" si="64"/>
        <v>98198.744</v>
      </c>
      <c r="T348" s="167">
        <f t="shared" si="64"/>
        <v>0</v>
      </c>
      <c r="U348" s="169"/>
      <c r="V348" s="169"/>
      <c r="W348" s="169"/>
      <c r="X348" s="210"/>
      <c r="Y348" s="210"/>
      <c r="Z348" s="210"/>
      <c r="AA348" s="210"/>
      <c r="AB348" s="275"/>
      <c r="AC348" s="282"/>
    </row>
    <row r="349" spans="1:40" ht="18.75" outlineLevel="1">
      <c r="A349" s="284"/>
      <c r="B349" s="349" t="s">
        <v>209</v>
      </c>
      <c r="C349" s="349"/>
      <c r="D349" s="349"/>
      <c r="E349" s="349"/>
      <c r="F349" s="349"/>
      <c r="G349" s="349"/>
      <c r="H349" s="349"/>
      <c r="I349" s="349"/>
      <c r="J349" s="349"/>
      <c r="K349" s="349"/>
      <c r="L349" s="349"/>
      <c r="M349" s="349"/>
      <c r="N349" s="349"/>
      <c r="O349" s="349"/>
      <c r="P349" s="349"/>
      <c r="Q349" s="349"/>
      <c r="R349" s="349"/>
      <c r="S349" s="349"/>
      <c r="T349" s="349"/>
      <c r="U349" s="349"/>
      <c r="V349" s="349"/>
      <c r="W349" s="349"/>
      <c r="X349" s="217"/>
      <c r="Y349" s="217"/>
      <c r="Z349" s="217"/>
      <c r="AA349" s="217"/>
      <c r="AB349" s="275"/>
      <c r="AC349" s="282"/>
      <c r="AN349" s="74">
        <v>711587.83</v>
      </c>
    </row>
    <row r="350" spans="1:40" ht="18.75" customHeight="1" outlineLevel="2">
      <c r="A350" s="55">
        <f>A347+1</f>
        <v>147</v>
      </c>
      <c r="B350" s="48">
        <v>1</v>
      </c>
      <c r="C350" s="258" t="s">
        <v>210</v>
      </c>
      <c r="D350" s="258" t="s">
        <v>211</v>
      </c>
      <c r="E350" s="48">
        <v>1971</v>
      </c>
      <c r="F350" s="48">
        <v>1971</v>
      </c>
      <c r="G350" s="80" t="s">
        <v>35</v>
      </c>
      <c r="H350" s="81">
        <v>2</v>
      </c>
      <c r="I350" s="81">
        <v>2</v>
      </c>
      <c r="J350" s="82">
        <v>535</v>
      </c>
      <c r="K350" s="82">
        <v>494.6</v>
      </c>
      <c r="L350" s="81">
        <v>0</v>
      </c>
      <c r="M350" s="137">
        <v>26</v>
      </c>
      <c r="N350" s="83">
        <v>1687431.76</v>
      </c>
      <c r="O350" s="81">
        <v>0</v>
      </c>
      <c r="P350" s="83">
        <f>N350-R350-S350</f>
        <v>1126336.9</v>
      </c>
      <c r="Q350" s="81">
        <v>0</v>
      </c>
      <c r="R350" s="83">
        <v>14244.48</v>
      </c>
      <c r="S350" s="83">
        <v>546850.38</v>
      </c>
      <c r="T350" s="81">
        <v>0</v>
      </c>
      <c r="U350" s="72">
        <f>ROUND(N350/(K350+L350),2)</f>
        <v>3411.71</v>
      </c>
      <c r="V350" s="83">
        <v>3411.71</v>
      </c>
      <c r="W350" s="84" t="s">
        <v>36</v>
      </c>
      <c r="X350" s="209"/>
      <c r="Y350" s="209"/>
      <c r="Z350" s="209"/>
      <c r="AA350" s="209"/>
      <c r="AB350" s="275"/>
      <c r="AC350" s="282"/>
      <c r="AL350" s="74">
        <v>794635.91</v>
      </c>
      <c r="AM350" s="74">
        <f>AL350/AL353</f>
        <v>0.7684931561165944</v>
      </c>
      <c r="AN350" s="74">
        <f>ROUND(AM350*AN349,2)</f>
        <v>546850.38</v>
      </c>
    </row>
    <row r="351" spans="1:40" ht="18.75" customHeight="1" outlineLevel="2">
      <c r="A351" s="48">
        <f>A350+1</f>
        <v>148</v>
      </c>
      <c r="B351" s="48">
        <v>2</v>
      </c>
      <c r="C351" s="258" t="s">
        <v>210</v>
      </c>
      <c r="D351" s="258" t="s">
        <v>212</v>
      </c>
      <c r="E351" s="48">
        <v>1971</v>
      </c>
      <c r="F351" s="48">
        <v>1971</v>
      </c>
      <c r="G351" s="80" t="s">
        <v>35</v>
      </c>
      <c r="H351" s="81">
        <v>2</v>
      </c>
      <c r="I351" s="81">
        <v>2</v>
      </c>
      <c r="J351" s="82">
        <v>535</v>
      </c>
      <c r="K351" s="82">
        <v>494.6</v>
      </c>
      <c r="L351" s="81">
        <v>0</v>
      </c>
      <c r="M351" s="137">
        <v>20</v>
      </c>
      <c r="N351" s="83">
        <v>508335.04</v>
      </c>
      <c r="O351" s="81">
        <v>0</v>
      </c>
      <c r="P351" s="83">
        <f>N351-R351-S351</f>
        <v>329353.11</v>
      </c>
      <c r="Q351" s="81">
        <v>0</v>
      </c>
      <c r="R351" s="83">
        <v>14244.48</v>
      </c>
      <c r="S351" s="83">
        <v>164737.45</v>
      </c>
      <c r="T351" s="81">
        <v>0</v>
      </c>
      <c r="U351" s="72">
        <f>ROUND(N351/(K351+L351),2)</f>
        <v>1027.77</v>
      </c>
      <c r="V351" s="83">
        <v>1027.77</v>
      </c>
      <c r="W351" s="84" t="s">
        <v>36</v>
      </c>
      <c r="X351" s="209"/>
      <c r="Y351" s="209"/>
      <c r="Z351" s="209"/>
      <c r="AA351" s="209"/>
      <c r="AB351" s="275"/>
      <c r="AC351" s="282"/>
      <c r="AL351" s="74">
        <v>239382.29</v>
      </c>
      <c r="AM351" s="74">
        <f>AL351/AL353</f>
        <v>0.23150684388340553</v>
      </c>
      <c r="AN351" s="74">
        <f>ROUND(AM351*AN349,2)</f>
        <v>164737.45</v>
      </c>
    </row>
    <row r="352" spans="1:38" ht="18.75" customHeight="1" outlineLevel="2">
      <c r="A352" s="48">
        <f>A351+1</f>
        <v>149</v>
      </c>
      <c r="B352" s="48">
        <v>3</v>
      </c>
      <c r="C352" s="258" t="s">
        <v>210</v>
      </c>
      <c r="D352" s="258" t="s">
        <v>213</v>
      </c>
      <c r="E352" s="48">
        <v>1974</v>
      </c>
      <c r="F352" s="48">
        <v>1986</v>
      </c>
      <c r="G352" s="80" t="s">
        <v>35</v>
      </c>
      <c r="H352" s="81">
        <v>2</v>
      </c>
      <c r="I352" s="81">
        <v>2</v>
      </c>
      <c r="J352" s="82">
        <v>535</v>
      </c>
      <c r="K352" s="82">
        <v>494.6</v>
      </c>
      <c r="L352" s="81">
        <v>0</v>
      </c>
      <c r="M352" s="137">
        <v>22</v>
      </c>
      <c r="N352" s="83">
        <v>3399924.91</v>
      </c>
      <c r="O352" s="81">
        <v>0</v>
      </c>
      <c r="P352" s="83">
        <f>N352-R352-S352</f>
        <v>3399924.91</v>
      </c>
      <c r="Q352" s="81">
        <v>0</v>
      </c>
      <c r="R352" s="81">
        <v>0</v>
      </c>
      <c r="S352" s="81">
        <v>0</v>
      </c>
      <c r="T352" s="81">
        <v>0</v>
      </c>
      <c r="U352" s="72">
        <f>ROUND(N352/(K352+L352),2)</f>
        <v>6874.09</v>
      </c>
      <c r="V352" s="83">
        <v>6874.09</v>
      </c>
      <c r="W352" s="84" t="s">
        <v>36</v>
      </c>
      <c r="X352" s="209"/>
      <c r="Y352" s="209"/>
      <c r="Z352" s="209"/>
      <c r="AA352" s="209"/>
      <c r="AB352" s="275"/>
      <c r="AC352" s="282"/>
      <c r="AL352" s="74">
        <v>0</v>
      </c>
    </row>
    <row r="353" spans="1:38" ht="18.75" outlineLevel="1">
      <c r="A353" s="256"/>
      <c r="B353" s="350" t="s">
        <v>97</v>
      </c>
      <c r="C353" s="350"/>
      <c r="D353" s="350"/>
      <c r="E353" s="242"/>
      <c r="F353" s="242"/>
      <c r="G353" s="242"/>
      <c r="H353" s="242"/>
      <c r="I353" s="166"/>
      <c r="J353" s="167">
        <f>SUM(J350:J352)</f>
        <v>1605</v>
      </c>
      <c r="K353" s="167">
        <f aca="true" t="shared" si="65" ref="K353:T353">SUM(K350:K352)</f>
        <v>1483.8000000000002</v>
      </c>
      <c r="L353" s="167">
        <f t="shared" si="65"/>
        <v>0</v>
      </c>
      <c r="M353" s="168">
        <f t="shared" si="65"/>
        <v>68</v>
      </c>
      <c r="N353" s="167">
        <f t="shared" si="65"/>
        <v>5595691.71</v>
      </c>
      <c r="O353" s="167">
        <f t="shared" si="65"/>
        <v>0</v>
      </c>
      <c r="P353" s="167">
        <f t="shared" si="65"/>
        <v>4855614.92</v>
      </c>
      <c r="Q353" s="167">
        <f t="shared" si="65"/>
        <v>0</v>
      </c>
      <c r="R353" s="167">
        <f t="shared" si="65"/>
        <v>28488.96</v>
      </c>
      <c r="S353" s="167">
        <f t="shared" si="65"/>
        <v>711587.8300000001</v>
      </c>
      <c r="T353" s="167">
        <f t="shared" si="65"/>
        <v>0</v>
      </c>
      <c r="U353" s="169"/>
      <c r="V353" s="169"/>
      <c r="W353" s="169"/>
      <c r="X353" s="210"/>
      <c r="Y353" s="210"/>
      <c r="Z353" s="210"/>
      <c r="AA353" s="210"/>
      <c r="AB353" s="275"/>
      <c r="AC353" s="282"/>
      <c r="AL353" s="74">
        <v>1034018.2000000001</v>
      </c>
    </row>
    <row r="354" spans="1:40" ht="18.75" outlineLevel="1">
      <c r="A354" s="284"/>
      <c r="B354" s="349" t="s">
        <v>214</v>
      </c>
      <c r="C354" s="349"/>
      <c r="D354" s="349"/>
      <c r="E354" s="349"/>
      <c r="F354" s="349"/>
      <c r="G354" s="349"/>
      <c r="H354" s="349"/>
      <c r="I354" s="349"/>
      <c r="J354" s="349"/>
      <c r="K354" s="349"/>
      <c r="L354" s="349"/>
      <c r="M354" s="349"/>
      <c r="N354" s="349"/>
      <c r="O354" s="349"/>
      <c r="P354" s="349"/>
      <c r="Q354" s="349"/>
      <c r="R354" s="349"/>
      <c r="S354" s="349"/>
      <c r="T354" s="349"/>
      <c r="U354" s="349"/>
      <c r="V354" s="349"/>
      <c r="W354" s="349"/>
      <c r="X354" s="217"/>
      <c r="Y354" s="217"/>
      <c r="Z354" s="217"/>
      <c r="AA354" s="217"/>
      <c r="AB354" s="275"/>
      <c r="AC354" s="282"/>
      <c r="AN354" s="275">
        <f>13326158.34-AN397</f>
        <v>8756845.600000001</v>
      </c>
    </row>
    <row r="355" spans="1:40" ht="18.75" outlineLevel="2">
      <c r="A355" s="55">
        <f>A352+1</f>
        <v>150</v>
      </c>
      <c r="B355" s="48">
        <v>1</v>
      </c>
      <c r="C355" s="258" t="s">
        <v>215</v>
      </c>
      <c r="D355" s="258" t="s">
        <v>216</v>
      </c>
      <c r="E355" s="48">
        <v>1960</v>
      </c>
      <c r="F355" s="48">
        <v>1960</v>
      </c>
      <c r="G355" s="80" t="s">
        <v>35</v>
      </c>
      <c r="H355" s="81">
        <v>2</v>
      </c>
      <c r="I355" s="81">
        <v>2</v>
      </c>
      <c r="J355" s="82">
        <v>717.26</v>
      </c>
      <c r="K355" s="82">
        <v>634.5</v>
      </c>
      <c r="L355" s="82">
        <v>0.16</v>
      </c>
      <c r="M355" s="137">
        <v>33</v>
      </c>
      <c r="N355" s="83">
        <f>'Приложение №2'!E355</f>
        <v>783786.06</v>
      </c>
      <c r="O355" s="81">
        <v>0</v>
      </c>
      <c r="P355" s="83">
        <f>N355-R355-S355</f>
        <v>441013.96</v>
      </c>
      <c r="Q355" s="81">
        <v>0</v>
      </c>
      <c r="R355" s="83">
        <v>18285.27</v>
      </c>
      <c r="S355" s="83">
        <v>324486.83</v>
      </c>
      <c r="T355" s="81">
        <v>0</v>
      </c>
      <c r="U355" s="72">
        <f aca="true" t="shared" si="66" ref="U355:U396">ROUND(N355/(K355+L355),2)</f>
        <v>1234.97</v>
      </c>
      <c r="V355" s="83">
        <v>1234.97</v>
      </c>
      <c r="W355" s="84" t="s">
        <v>36</v>
      </c>
      <c r="X355" s="209"/>
      <c r="Y355" s="209"/>
      <c r="Z355" s="209"/>
      <c r="AA355" s="209"/>
      <c r="AB355" s="275"/>
      <c r="AC355" s="282"/>
      <c r="AL355" s="74">
        <v>414679.9</v>
      </c>
      <c r="AM355" s="74">
        <f>AL355/$AL$397</f>
        <v>0.03705521929667505</v>
      </c>
      <c r="AN355" s="74">
        <f>ROUND(AM355*$AN$354,2)</f>
        <v>324486.83</v>
      </c>
    </row>
    <row r="356" spans="1:40" ht="18.75" outlineLevel="2">
      <c r="A356" s="48">
        <f>A355+1</f>
        <v>151</v>
      </c>
      <c r="B356" s="48">
        <v>2</v>
      </c>
      <c r="C356" s="258" t="s">
        <v>215</v>
      </c>
      <c r="D356" s="258" t="s">
        <v>217</v>
      </c>
      <c r="E356" s="48">
        <v>1968</v>
      </c>
      <c r="F356" s="48">
        <v>1968</v>
      </c>
      <c r="G356" s="80" t="s">
        <v>35</v>
      </c>
      <c r="H356" s="81">
        <v>1</v>
      </c>
      <c r="I356" s="81">
        <v>1</v>
      </c>
      <c r="J356" s="82">
        <v>350.47</v>
      </c>
      <c r="K356" s="82">
        <v>325.11</v>
      </c>
      <c r="L356" s="81">
        <v>0</v>
      </c>
      <c r="M356" s="137">
        <v>12</v>
      </c>
      <c r="N356" s="83">
        <f>'Приложение №2'!E356</f>
        <v>1299480.93</v>
      </c>
      <c r="O356" s="81">
        <v>0</v>
      </c>
      <c r="P356" s="83">
        <f aca="true" t="shared" si="67" ref="P356:P396">N356-R356-S356</f>
        <v>752133.65</v>
      </c>
      <c r="Q356" s="81">
        <v>0</v>
      </c>
      <c r="R356" s="83">
        <v>9363.17</v>
      </c>
      <c r="S356" s="83">
        <v>537984.11</v>
      </c>
      <c r="T356" s="81">
        <v>0</v>
      </c>
      <c r="U356" s="72">
        <f t="shared" si="66"/>
        <v>3997.05</v>
      </c>
      <c r="V356" s="83">
        <v>3997.05</v>
      </c>
      <c r="W356" s="84" t="s">
        <v>36</v>
      </c>
      <c r="X356" s="209"/>
      <c r="Y356" s="209"/>
      <c r="Z356" s="209"/>
      <c r="AA356" s="209"/>
      <c r="AB356" s="275"/>
      <c r="AC356" s="282"/>
      <c r="AL356" s="74">
        <v>687520.03</v>
      </c>
      <c r="AM356" s="74">
        <f aca="true" t="shared" si="68" ref="AM356:AM396">AL356/$AL$397</f>
        <v>0.0614358339589322</v>
      </c>
      <c r="AN356" s="74">
        <f>ROUND(AM356*$AN$354,2)</f>
        <v>537984.11</v>
      </c>
    </row>
    <row r="357" spans="1:40" ht="18.75" outlineLevel="2">
      <c r="A357" s="48">
        <f aca="true" t="shared" si="69" ref="A357:A389">A356+1</f>
        <v>152</v>
      </c>
      <c r="B357" s="48">
        <v>3</v>
      </c>
      <c r="C357" s="258" t="s">
        <v>215</v>
      </c>
      <c r="D357" s="258" t="s">
        <v>218</v>
      </c>
      <c r="E357" s="48">
        <v>1973</v>
      </c>
      <c r="F357" s="48">
        <v>1973</v>
      </c>
      <c r="G357" s="80" t="s">
        <v>35</v>
      </c>
      <c r="H357" s="81">
        <v>2</v>
      </c>
      <c r="I357" s="81">
        <v>2</v>
      </c>
      <c r="J357" s="82">
        <v>539.12</v>
      </c>
      <c r="K357" s="82">
        <v>497.76</v>
      </c>
      <c r="L357" s="81">
        <v>0</v>
      </c>
      <c r="M357" s="137">
        <v>28</v>
      </c>
      <c r="N357" s="83">
        <f>'Приложение №2'!E357</f>
        <v>265017.38</v>
      </c>
      <c r="O357" s="81">
        <v>0</v>
      </c>
      <c r="P357" s="83">
        <f t="shared" si="67"/>
        <v>140964.90000000002</v>
      </c>
      <c r="Q357" s="81">
        <v>0</v>
      </c>
      <c r="R357" s="83">
        <v>14335.49</v>
      </c>
      <c r="S357" s="83">
        <v>109716.99</v>
      </c>
      <c r="T357" s="81">
        <v>0</v>
      </c>
      <c r="U357" s="72">
        <f t="shared" si="66"/>
        <v>532.42</v>
      </c>
      <c r="V357" s="82">
        <v>532.42</v>
      </c>
      <c r="W357" s="84" t="s">
        <v>36</v>
      </c>
      <c r="X357" s="209"/>
      <c r="Y357" s="209"/>
      <c r="Z357" s="209"/>
      <c r="AA357" s="209"/>
      <c r="AB357" s="275"/>
      <c r="AC357" s="282"/>
      <c r="AL357" s="74">
        <v>140213.49</v>
      </c>
      <c r="AM357" s="74">
        <f t="shared" si="68"/>
        <v>0.01252928251478346</v>
      </c>
      <c r="AN357" s="74">
        <f aca="true" t="shared" si="70" ref="AN357:AN396">ROUND(AM357*$AN$354,2)</f>
        <v>109716.99</v>
      </c>
    </row>
    <row r="358" spans="1:40" ht="18.75" outlineLevel="2">
      <c r="A358" s="48">
        <f t="shared" si="69"/>
        <v>153</v>
      </c>
      <c r="B358" s="48">
        <v>4</v>
      </c>
      <c r="C358" s="258" t="s">
        <v>215</v>
      </c>
      <c r="D358" s="258" t="s">
        <v>219</v>
      </c>
      <c r="E358" s="48">
        <v>1962</v>
      </c>
      <c r="F358" s="48">
        <v>1962</v>
      </c>
      <c r="G358" s="80" t="s">
        <v>35</v>
      </c>
      <c r="H358" s="81">
        <v>2</v>
      </c>
      <c r="I358" s="81">
        <v>2</v>
      </c>
      <c r="J358" s="82">
        <v>554</v>
      </c>
      <c r="K358" s="82">
        <v>508.2</v>
      </c>
      <c r="L358" s="81">
        <v>0</v>
      </c>
      <c r="M358" s="137">
        <v>27</v>
      </c>
      <c r="N358" s="83">
        <f>'Приложение №2'!E358</f>
        <v>117932.89</v>
      </c>
      <c r="O358" s="81">
        <v>0</v>
      </c>
      <c r="P358" s="83">
        <f t="shared" si="67"/>
        <v>54472.6</v>
      </c>
      <c r="Q358" s="81">
        <v>0</v>
      </c>
      <c r="R358" s="83">
        <v>14636.16</v>
      </c>
      <c r="S358" s="83">
        <v>48824.13</v>
      </c>
      <c r="T358" s="81">
        <v>0</v>
      </c>
      <c r="U358" s="72">
        <f t="shared" si="66"/>
        <v>232.06</v>
      </c>
      <c r="V358" s="82">
        <v>232.06</v>
      </c>
      <c r="W358" s="84" t="s">
        <v>36</v>
      </c>
      <c r="X358" s="209"/>
      <c r="Y358" s="209"/>
      <c r="Z358" s="209"/>
      <c r="AA358" s="209"/>
      <c r="AB358" s="275"/>
      <c r="AC358" s="282"/>
      <c r="AL358" s="74">
        <v>62395.09</v>
      </c>
      <c r="AM358" s="74">
        <f t="shared" si="68"/>
        <v>0.005575538488809745</v>
      </c>
      <c r="AN358" s="74">
        <f t="shared" si="70"/>
        <v>48824.13</v>
      </c>
    </row>
    <row r="359" spans="1:40" ht="18.75" outlineLevel="2">
      <c r="A359" s="48">
        <f t="shared" si="69"/>
        <v>154</v>
      </c>
      <c r="B359" s="48">
        <v>5</v>
      </c>
      <c r="C359" s="258" t="s">
        <v>215</v>
      </c>
      <c r="D359" s="258" t="s">
        <v>220</v>
      </c>
      <c r="E359" s="48">
        <v>1965</v>
      </c>
      <c r="F359" s="48">
        <v>1965</v>
      </c>
      <c r="G359" s="80" t="s">
        <v>35</v>
      </c>
      <c r="H359" s="81">
        <v>2</v>
      </c>
      <c r="I359" s="81">
        <v>1</v>
      </c>
      <c r="J359" s="82">
        <v>353.54</v>
      </c>
      <c r="K359" s="82">
        <v>320.54</v>
      </c>
      <c r="L359" s="81">
        <v>0</v>
      </c>
      <c r="M359" s="137">
        <v>24</v>
      </c>
      <c r="N359" s="83">
        <f>'Приложение №2'!E359</f>
        <v>217479.98</v>
      </c>
      <c r="O359" s="81">
        <v>0</v>
      </c>
      <c r="P359" s="83">
        <f t="shared" si="67"/>
        <v>118211.88000000002</v>
      </c>
      <c r="Q359" s="81">
        <v>0</v>
      </c>
      <c r="R359" s="83">
        <v>9231.55</v>
      </c>
      <c r="S359" s="83">
        <v>90036.55</v>
      </c>
      <c r="T359" s="81">
        <v>0</v>
      </c>
      <c r="U359" s="72">
        <f t="shared" si="66"/>
        <v>678.48</v>
      </c>
      <c r="V359" s="82">
        <v>678.48</v>
      </c>
      <c r="W359" s="84" t="s">
        <v>36</v>
      </c>
      <c r="X359" s="209"/>
      <c r="Y359" s="209"/>
      <c r="Z359" s="209"/>
      <c r="AA359" s="209"/>
      <c r="AB359" s="275"/>
      <c r="AC359" s="282"/>
      <c r="AL359" s="74">
        <v>115062.75</v>
      </c>
      <c r="AM359" s="74">
        <f t="shared" si="68"/>
        <v>0.010281847357753528</v>
      </c>
      <c r="AN359" s="74">
        <f t="shared" si="70"/>
        <v>90036.55</v>
      </c>
    </row>
    <row r="360" spans="1:40" ht="18.75" outlineLevel="2">
      <c r="A360" s="48">
        <f t="shared" si="69"/>
        <v>155</v>
      </c>
      <c r="B360" s="48">
        <v>6</v>
      </c>
      <c r="C360" s="258" t="s">
        <v>215</v>
      </c>
      <c r="D360" s="258" t="s">
        <v>221</v>
      </c>
      <c r="E360" s="48">
        <v>1968</v>
      </c>
      <c r="F360" s="48">
        <v>1968</v>
      </c>
      <c r="G360" s="80" t="s">
        <v>35</v>
      </c>
      <c r="H360" s="81">
        <v>2</v>
      </c>
      <c r="I360" s="81">
        <v>2</v>
      </c>
      <c r="J360" s="82">
        <v>567.48</v>
      </c>
      <c r="K360" s="82">
        <v>518.3</v>
      </c>
      <c r="L360" s="81">
        <v>0</v>
      </c>
      <c r="M360" s="137">
        <v>24</v>
      </c>
      <c r="N360" s="83">
        <f>'Приложение №2'!E360</f>
        <v>351656.18999999994</v>
      </c>
      <c r="O360" s="81">
        <v>0</v>
      </c>
      <c r="P360" s="83">
        <f t="shared" si="67"/>
        <v>191143.74999999997</v>
      </c>
      <c r="Q360" s="81">
        <v>0</v>
      </c>
      <c r="R360" s="83">
        <v>14927.04</v>
      </c>
      <c r="S360" s="83">
        <v>145585.4</v>
      </c>
      <c r="T360" s="81">
        <v>0</v>
      </c>
      <c r="U360" s="72">
        <f t="shared" si="66"/>
        <v>678.48</v>
      </c>
      <c r="V360" s="82">
        <v>678.48</v>
      </c>
      <c r="W360" s="84" t="s">
        <v>36</v>
      </c>
      <c r="X360" s="209"/>
      <c r="Y360" s="209"/>
      <c r="Z360" s="209"/>
      <c r="AA360" s="209"/>
      <c r="AB360" s="275"/>
      <c r="AC360" s="282"/>
      <c r="AL360" s="74">
        <v>186051.74</v>
      </c>
      <c r="AM360" s="74">
        <f t="shared" si="68"/>
        <v>0.016625324801679487</v>
      </c>
      <c r="AN360" s="74">
        <f t="shared" si="70"/>
        <v>145585.4</v>
      </c>
    </row>
    <row r="361" spans="1:40" ht="18.75" outlineLevel="2">
      <c r="A361" s="48">
        <f t="shared" si="69"/>
        <v>156</v>
      </c>
      <c r="B361" s="48">
        <v>7</v>
      </c>
      <c r="C361" s="258" t="s">
        <v>215</v>
      </c>
      <c r="D361" s="258" t="s">
        <v>222</v>
      </c>
      <c r="E361" s="48">
        <v>1962</v>
      </c>
      <c r="F361" s="48">
        <v>1962</v>
      </c>
      <c r="G361" s="80" t="s">
        <v>35</v>
      </c>
      <c r="H361" s="81">
        <v>2</v>
      </c>
      <c r="I361" s="81">
        <v>2</v>
      </c>
      <c r="J361" s="82">
        <v>678.8</v>
      </c>
      <c r="K361" s="82">
        <v>620.4</v>
      </c>
      <c r="L361" s="81">
        <v>0</v>
      </c>
      <c r="M361" s="137">
        <v>32</v>
      </c>
      <c r="N361" s="83">
        <f>'Приложение №2'!E361</f>
        <v>1228857.3</v>
      </c>
      <c r="O361" s="81">
        <v>0</v>
      </c>
      <c r="P361" s="83">
        <f t="shared" si="67"/>
        <v>702243.79</v>
      </c>
      <c r="Q361" s="81">
        <v>0</v>
      </c>
      <c r="R361" s="83">
        <v>17867.52</v>
      </c>
      <c r="S361" s="83">
        <v>508745.99</v>
      </c>
      <c r="T361" s="81">
        <v>0</v>
      </c>
      <c r="U361" s="72">
        <f t="shared" si="66"/>
        <v>1980.75</v>
      </c>
      <c r="V361" s="83">
        <v>1980.75</v>
      </c>
      <c r="W361" s="84" t="s">
        <v>36</v>
      </c>
      <c r="X361" s="209"/>
      <c r="Y361" s="209"/>
      <c r="Z361" s="209"/>
      <c r="AA361" s="209"/>
      <c r="AB361" s="275"/>
      <c r="AC361" s="282"/>
      <c r="AL361" s="74">
        <v>650154.99</v>
      </c>
      <c r="AM361" s="74">
        <f t="shared" si="68"/>
        <v>0.058096945936558717</v>
      </c>
      <c r="AN361" s="74">
        <f t="shared" si="70"/>
        <v>508745.99</v>
      </c>
    </row>
    <row r="362" spans="1:40" ht="18.75" outlineLevel="2">
      <c r="A362" s="48">
        <f t="shared" si="69"/>
        <v>157</v>
      </c>
      <c r="B362" s="48">
        <v>8</v>
      </c>
      <c r="C362" s="258" t="s">
        <v>215</v>
      </c>
      <c r="D362" s="258" t="s">
        <v>223</v>
      </c>
      <c r="E362" s="48">
        <v>1964</v>
      </c>
      <c r="F362" s="48">
        <v>1964</v>
      </c>
      <c r="G362" s="80" t="s">
        <v>35</v>
      </c>
      <c r="H362" s="81">
        <v>2</v>
      </c>
      <c r="I362" s="81">
        <v>2</v>
      </c>
      <c r="J362" s="82">
        <v>532.78</v>
      </c>
      <c r="K362" s="82">
        <v>483.58</v>
      </c>
      <c r="L362" s="81">
        <v>0</v>
      </c>
      <c r="M362" s="137">
        <v>27</v>
      </c>
      <c r="N362" s="83">
        <f>'Приложение №2'!E362</f>
        <v>597206.79</v>
      </c>
      <c r="O362" s="81">
        <v>0</v>
      </c>
      <c r="P362" s="83">
        <f t="shared" si="67"/>
        <v>336036.53</v>
      </c>
      <c r="Q362" s="81">
        <v>0</v>
      </c>
      <c r="R362" s="83">
        <v>13927.1</v>
      </c>
      <c r="S362" s="83">
        <v>247243.16</v>
      </c>
      <c r="T362" s="81">
        <v>0</v>
      </c>
      <c r="U362" s="72">
        <f t="shared" si="66"/>
        <v>1234.97</v>
      </c>
      <c r="V362" s="83">
        <v>1234.97</v>
      </c>
      <c r="W362" s="84" t="s">
        <v>36</v>
      </c>
      <c r="X362" s="209"/>
      <c r="Y362" s="209"/>
      <c r="Z362" s="209"/>
      <c r="AA362" s="209"/>
      <c r="AB362" s="275"/>
      <c r="AC362" s="282"/>
      <c r="AL362" s="74">
        <v>315965.88</v>
      </c>
      <c r="AM362" s="74">
        <f t="shared" si="68"/>
        <v>0.028234271720589576</v>
      </c>
      <c r="AN362" s="74">
        <f t="shared" si="70"/>
        <v>247243.16</v>
      </c>
    </row>
    <row r="363" spans="1:40" ht="18.75" outlineLevel="2">
      <c r="A363" s="48">
        <f t="shared" si="69"/>
        <v>158</v>
      </c>
      <c r="B363" s="48">
        <v>9</v>
      </c>
      <c r="C363" s="258" t="s">
        <v>215</v>
      </c>
      <c r="D363" s="258" t="s">
        <v>224</v>
      </c>
      <c r="E363" s="48">
        <v>1966</v>
      </c>
      <c r="F363" s="48">
        <v>1966</v>
      </c>
      <c r="G363" s="80" t="s">
        <v>35</v>
      </c>
      <c r="H363" s="81">
        <v>2</v>
      </c>
      <c r="I363" s="81">
        <v>3</v>
      </c>
      <c r="J363" s="82">
        <v>593.01</v>
      </c>
      <c r="K363" s="82">
        <v>536.61</v>
      </c>
      <c r="L363" s="81">
        <v>0</v>
      </c>
      <c r="M363" s="137">
        <v>31</v>
      </c>
      <c r="N363" s="83">
        <f>'Приложение №2'!E363</f>
        <v>662697.25</v>
      </c>
      <c r="O363" s="81">
        <v>0</v>
      </c>
      <c r="P363" s="83">
        <f t="shared" si="67"/>
        <v>372886.72000000003</v>
      </c>
      <c r="Q363" s="81">
        <v>0</v>
      </c>
      <c r="R363" s="83">
        <v>15454.37</v>
      </c>
      <c r="S363" s="83">
        <v>274356.16</v>
      </c>
      <c r="T363" s="81">
        <v>0</v>
      </c>
      <c r="U363" s="72">
        <f t="shared" si="66"/>
        <v>1234.97</v>
      </c>
      <c r="V363" s="83">
        <v>1234.97</v>
      </c>
      <c r="W363" s="84" t="s">
        <v>36</v>
      </c>
      <c r="X363" s="209"/>
      <c r="Y363" s="209"/>
      <c r="Z363" s="209"/>
      <c r="AA363" s="209"/>
      <c r="AB363" s="275"/>
      <c r="AC363" s="282"/>
      <c r="AL363" s="74">
        <v>350615.1</v>
      </c>
      <c r="AM363" s="74">
        <f t="shared" si="68"/>
        <v>0.03133047784381556</v>
      </c>
      <c r="AN363" s="74">
        <f t="shared" si="70"/>
        <v>274356.16</v>
      </c>
    </row>
    <row r="364" spans="1:40" ht="18.75" outlineLevel="2">
      <c r="A364" s="48">
        <f t="shared" si="69"/>
        <v>159</v>
      </c>
      <c r="B364" s="48">
        <v>10</v>
      </c>
      <c r="C364" s="258" t="s">
        <v>215</v>
      </c>
      <c r="D364" s="258" t="s">
        <v>225</v>
      </c>
      <c r="E364" s="48">
        <v>1968</v>
      </c>
      <c r="F364" s="48">
        <v>1968</v>
      </c>
      <c r="G364" s="80" t="s">
        <v>35</v>
      </c>
      <c r="H364" s="81">
        <v>2</v>
      </c>
      <c r="I364" s="81">
        <v>3</v>
      </c>
      <c r="J364" s="82">
        <v>611.28</v>
      </c>
      <c r="K364" s="82">
        <v>539.28</v>
      </c>
      <c r="L364" s="81">
        <v>0</v>
      </c>
      <c r="M364" s="137">
        <v>24</v>
      </c>
      <c r="N364" s="83">
        <f>'Приложение №2'!E364</f>
        <v>365890.7</v>
      </c>
      <c r="O364" s="81">
        <v>0</v>
      </c>
      <c r="P364" s="83">
        <f t="shared" si="67"/>
        <v>198880.96</v>
      </c>
      <c r="Q364" s="81">
        <v>0</v>
      </c>
      <c r="R364" s="83">
        <v>15531.26</v>
      </c>
      <c r="S364" s="83">
        <v>151478.48</v>
      </c>
      <c r="T364" s="81">
        <v>0</v>
      </c>
      <c r="U364" s="72">
        <f t="shared" si="66"/>
        <v>678.48</v>
      </c>
      <c r="V364" s="82">
        <v>678.48</v>
      </c>
      <c r="W364" s="84" t="s">
        <v>36</v>
      </c>
      <c r="X364" s="209"/>
      <c r="Y364" s="209"/>
      <c r="Z364" s="209"/>
      <c r="AA364" s="209"/>
      <c r="AB364" s="275"/>
      <c r="AC364" s="282"/>
      <c r="AL364" s="74">
        <v>193582.83</v>
      </c>
      <c r="AM364" s="74">
        <f t="shared" si="68"/>
        <v>0.017298292532917474</v>
      </c>
      <c r="AN364" s="74">
        <f t="shared" si="70"/>
        <v>151478.48</v>
      </c>
    </row>
    <row r="365" spans="1:40" ht="18.75" outlineLevel="2">
      <c r="A365" s="48">
        <f t="shared" si="69"/>
        <v>160</v>
      </c>
      <c r="B365" s="48">
        <v>11</v>
      </c>
      <c r="C365" s="258" t="s">
        <v>215</v>
      </c>
      <c r="D365" s="258" t="s">
        <v>226</v>
      </c>
      <c r="E365" s="48">
        <v>1969</v>
      </c>
      <c r="F365" s="48">
        <v>1969</v>
      </c>
      <c r="G365" s="80" t="s">
        <v>35</v>
      </c>
      <c r="H365" s="81">
        <v>2</v>
      </c>
      <c r="I365" s="81">
        <v>3</v>
      </c>
      <c r="J365" s="82">
        <v>791.2</v>
      </c>
      <c r="K365" s="82">
        <v>743.74</v>
      </c>
      <c r="L365" s="81">
        <v>0</v>
      </c>
      <c r="M365" s="137">
        <v>26</v>
      </c>
      <c r="N365" s="83">
        <f>'Приложение №2'!E365</f>
        <v>395982.05</v>
      </c>
      <c r="O365" s="81">
        <v>0</v>
      </c>
      <c r="P365" s="83">
        <f t="shared" si="67"/>
        <v>210626.06999999998</v>
      </c>
      <c r="Q365" s="81">
        <v>0</v>
      </c>
      <c r="R365" s="83">
        <v>21419.71</v>
      </c>
      <c r="S365" s="83">
        <v>163936.27</v>
      </c>
      <c r="T365" s="81">
        <v>0</v>
      </c>
      <c r="U365" s="72">
        <f t="shared" si="66"/>
        <v>532.42</v>
      </c>
      <c r="V365" s="82">
        <v>532.42</v>
      </c>
      <c r="W365" s="84" t="s">
        <v>36</v>
      </c>
      <c r="X365" s="209"/>
      <c r="Y365" s="209"/>
      <c r="Z365" s="209"/>
      <c r="AA365" s="209"/>
      <c r="AB365" s="275"/>
      <c r="AC365" s="282"/>
      <c r="AL365" s="74">
        <v>209503.34</v>
      </c>
      <c r="AM365" s="74">
        <f t="shared" si="68"/>
        <v>0.018720927170778893</v>
      </c>
      <c r="AN365" s="74">
        <f t="shared" si="70"/>
        <v>163936.27</v>
      </c>
    </row>
    <row r="366" spans="1:40" ht="18.75" outlineLevel="2">
      <c r="A366" s="48">
        <f t="shared" si="69"/>
        <v>161</v>
      </c>
      <c r="B366" s="48">
        <v>12</v>
      </c>
      <c r="C366" s="258" t="s">
        <v>215</v>
      </c>
      <c r="D366" s="258" t="s">
        <v>227</v>
      </c>
      <c r="E366" s="48">
        <v>1968</v>
      </c>
      <c r="F366" s="48">
        <v>1968</v>
      </c>
      <c r="G366" s="80" t="s">
        <v>35</v>
      </c>
      <c r="H366" s="81">
        <v>2</v>
      </c>
      <c r="I366" s="81">
        <v>2</v>
      </c>
      <c r="J366" s="82">
        <v>568.68</v>
      </c>
      <c r="K366" s="82">
        <v>519.72</v>
      </c>
      <c r="L366" s="81">
        <v>0</v>
      </c>
      <c r="M366" s="137">
        <v>33</v>
      </c>
      <c r="N366" s="83">
        <f>'Приложение №2'!E366</f>
        <v>1029435.39</v>
      </c>
      <c r="O366" s="81">
        <v>0</v>
      </c>
      <c r="P366" s="83">
        <f t="shared" si="67"/>
        <v>588281.9800000001</v>
      </c>
      <c r="Q366" s="81">
        <v>0</v>
      </c>
      <c r="R366" s="83">
        <v>14967.94</v>
      </c>
      <c r="S366" s="83">
        <v>426185.47</v>
      </c>
      <c r="T366" s="81">
        <v>0</v>
      </c>
      <c r="U366" s="72">
        <f t="shared" si="66"/>
        <v>1980.75</v>
      </c>
      <c r="V366" s="83">
        <v>1980.75</v>
      </c>
      <c r="W366" s="84" t="s">
        <v>36</v>
      </c>
      <c r="X366" s="209"/>
      <c r="Y366" s="209"/>
      <c r="Z366" s="209"/>
      <c r="AA366" s="209"/>
      <c r="AB366" s="275"/>
      <c r="AC366" s="282"/>
      <c r="AL366" s="74">
        <v>544646.28</v>
      </c>
      <c r="AM366" s="74">
        <f t="shared" si="68"/>
        <v>0.0486688343093511</v>
      </c>
      <c r="AN366" s="74">
        <f t="shared" si="70"/>
        <v>426185.47</v>
      </c>
    </row>
    <row r="367" spans="1:40" ht="18.75" outlineLevel="2">
      <c r="A367" s="48">
        <f t="shared" si="69"/>
        <v>162</v>
      </c>
      <c r="B367" s="48">
        <v>13</v>
      </c>
      <c r="C367" s="258" t="s">
        <v>215</v>
      </c>
      <c r="D367" s="258" t="s">
        <v>228</v>
      </c>
      <c r="E367" s="48">
        <v>1961</v>
      </c>
      <c r="F367" s="48">
        <v>1961</v>
      </c>
      <c r="G367" s="80" t="s">
        <v>35</v>
      </c>
      <c r="H367" s="81">
        <v>1</v>
      </c>
      <c r="I367" s="81">
        <v>2</v>
      </c>
      <c r="J367" s="82">
        <v>220.94</v>
      </c>
      <c r="K367" s="82">
        <v>213.27</v>
      </c>
      <c r="L367" s="81">
        <v>0</v>
      </c>
      <c r="M367" s="137">
        <v>7</v>
      </c>
      <c r="N367" s="83">
        <f>'Приложение №2'!E367</f>
        <v>373147.86</v>
      </c>
      <c r="O367" s="81">
        <v>0</v>
      </c>
      <c r="P367" s="83">
        <f t="shared" si="67"/>
        <v>212522.75</v>
      </c>
      <c r="Q367" s="81">
        <v>0</v>
      </c>
      <c r="R367" s="83">
        <v>6142.18</v>
      </c>
      <c r="S367" s="83">
        <v>154482.93</v>
      </c>
      <c r="T367" s="81">
        <v>0</v>
      </c>
      <c r="U367" s="72">
        <f t="shared" si="66"/>
        <v>1749.65</v>
      </c>
      <c r="V367" s="83">
        <v>1749.65</v>
      </c>
      <c r="W367" s="84" t="s">
        <v>36</v>
      </c>
      <c r="X367" s="209"/>
      <c r="Y367" s="209"/>
      <c r="Z367" s="209"/>
      <c r="AA367" s="209"/>
      <c r="AB367" s="275"/>
      <c r="AC367" s="282"/>
      <c r="AL367" s="74">
        <v>197422.39</v>
      </c>
      <c r="AM367" s="74">
        <f t="shared" si="68"/>
        <v>0.01764139027602666</v>
      </c>
      <c r="AN367" s="74">
        <f t="shared" si="70"/>
        <v>154482.93</v>
      </c>
    </row>
    <row r="368" spans="1:40" ht="18.75" outlineLevel="2">
      <c r="A368" s="48">
        <f t="shared" si="69"/>
        <v>163</v>
      </c>
      <c r="B368" s="48">
        <v>14</v>
      </c>
      <c r="C368" s="258" t="s">
        <v>215</v>
      </c>
      <c r="D368" s="258" t="s">
        <v>229</v>
      </c>
      <c r="E368" s="48">
        <v>1963</v>
      </c>
      <c r="F368" s="48">
        <v>1963</v>
      </c>
      <c r="G368" s="80" t="s">
        <v>38</v>
      </c>
      <c r="H368" s="81">
        <v>2</v>
      </c>
      <c r="I368" s="81">
        <v>2</v>
      </c>
      <c r="J368" s="82">
        <v>694.82</v>
      </c>
      <c r="K368" s="82">
        <v>645.54</v>
      </c>
      <c r="L368" s="81">
        <v>0</v>
      </c>
      <c r="M368" s="137">
        <v>28</v>
      </c>
      <c r="N368" s="83">
        <f>'Приложение №2'!E368</f>
        <v>319329.27</v>
      </c>
      <c r="O368" s="81">
        <v>0</v>
      </c>
      <c r="P368" s="83">
        <f t="shared" si="67"/>
        <v>165437.05000000002</v>
      </c>
      <c r="Q368" s="81">
        <v>0</v>
      </c>
      <c r="R368" s="83">
        <v>21690.14</v>
      </c>
      <c r="S368" s="83">
        <v>132202.08</v>
      </c>
      <c r="T368" s="81">
        <v>0</v>
      </c>
      <c r="U368" s="72">
        <f t="shared" si="66"/>
        <v>494.67</v>
      </c>
      <c r="V368" s="82">
        <v>494.67</v>
      </c>
      <c r="W368" s="84" t="s">
        <v>36</v>
      </c>
      <c r="X368" s="209"/>
      <c r="Y368" s="209"/>
      <c r="Z368" s="209"/>
      <c r="AA368" s="209"/>
      <c r="AB368" s="275"/>
      <c r="AC368" s="282"/>
      <c r="AL368" s="74">
        <v>168948.44</v>
      </c>
      <c r="AM368" s="74">
        <f t="shared" si="68"/>
        <v>0.015096997693958995</v>
      </c>
      <c r="AN368" s="74">
        <f t="shared" si="70"/>
        <v>132202.08</v>
      </c>
    </row>
    <row r="369" spans="1:40" ht="18.75" outlineLevel="2">
      <c r="A369" s="48">
        <f t="shared" si="69"/>
        <v>164</v>
      </c>
      <c r="B369" s="48">
        <v>15</v>
      </c>
      <c r="C369" s="258" t="s">
        <v>215</v>
      </c>
      <c r="D369" s="258" t="s">
        <v>230</v>
      </c>
      <c r="E369" s="48">
        <v>1960</v>
      </c>
      <c r="F369" s="48">
        <v>1960</v>
      </c>
      <c r="G369" s="80" t="s">
        <v>35</v>
      </c>
      <c r="H369" s="81">
        <v>2</v>
      </c>
      <c r="I369" s="81">
        <v>2</v>
      </c>
      <c r="J369" s="82">
        <v>643.3</v>
      </c>
      <c r="K369" s="82">
        <v>585.34</v>
      </c>
      <c r="L369" s="81">
        <v>0</v>
      </c>
      <c r="M369" s="137">
        <v>41</v>
      </c>
      <c r="N369" s="83">
        <f>'Приложение №2'!E369</f>
        <v>3243819.66</v>
      </c>
      <c r="O369" s="81">
        <v>0</v>
      </c>
      <c r="P369" s="83">
        <f t="shared" si="67"/>
        <v>2746966.1</v>
      </c>
      <c r="Q369" s="81">
        <v>0</v>
      </c>
      <c r="R369" s="83">
        <v>16857.79</v>
      </c>
      <c r="S369" s="83">
        <v>479995.77</v>
      </c>
      <c r="T369" s="81">
        <v>0</v>
      </c>
      <c r="U369" s="72">
        <f t="shared" si="66"/>
        <v>5541.77</v>
      </c>
      <c r="V369" s="83">
        <v>5541.77</v>
      </c>
      <c r="W369" s="84" t="s">
        <v>36</v>
      </c>
      <c r="X369" s="209"/>
      <c r="Y369" s="209"/>
      <c r="Z369" s="209"/>
      <c r="AA369" s="209"/>
      <c r="AB369" s="275"/>
      <c r="AC369" s="282"/>
      <c r="AL369" s="74">
        <v>613413.48</v>
      </c>
      <c r="AM369" s="74">
        <f t="shared" si="68"/>
        <v>0.05481377568803454</v>
      </c>
      <c r="AN369" s="74">
        <f t="shared" si="70"/>
        <v>479995.77</v>
      </c>
    </row>
    <row r="370" spans="1:40" ht="18.75" outlineLevel="2">
      <c r="A370" s="48">
        <f t="shared" si="69"/>
        <v>165</v>
      </c>
      <c r="B370" s="48">
        <v>16</v>
      </c>
      <c r="C370" s="258" t="s">
        <v>215</v>
      </c>
      <c r="D370" s="258" t="s">
        <v>231</v>
      </c>
      <c r="E370" s="48">
        <v>1965</v>
      </c>
      <c r="F370" s="48">
        <v>1965</v>
      </c>
      <c r="G370" s="80" t="s">
        <v>35</v>
      </c>
      <c r="H370" s="81">
        <v>2</v>
      </c>
      <c r="I370" s="81">
        <v>3</v>
      </c>
      <c r="J370" s="82">
        <v>593.2</v>
      </c>
      <c r="K370" s="82">
        <v>528.4</v>
      </c>
      <c r="L370" s="81">
        <v>0</v>
      </c>
      <c r="M370" s="137">
        <v>19</v>
      </c>
      <c r="N370" s="83">
        <f>'Приложение №2'!E370</f>
        <v>122620.5</v>
      </c>
      <c r="O370" s="81">
        <v>0</v>
      </c>
      <c r="P370" s="83">
        <f t="shared" si="67"/>
        <v>56637.78</v>
      </c>
      <c r="Q370" s="81">
        <v>0</v>
      </c>
      <c r="R370" s="83">
        <v>15217.92</v>
      </c>
      <c r="S370" s="83">
        <v>50764.8</v>
      </c>
      <c r="T370" s="81">
        <v>0</v>
      </c>
      <c r="U370" s="72">
        <f t="shared" si="66"/>
        <v>232.06</v>
      </c>
      <c r="V370" s="82">
        <v>232.06</v>
      </c>
      <c r="W370" s="84" t="s">
        <v>36</v>
      </c>
      <c r="X370" s="209"/>
      <c r="Y370" s="209"/>
      <c r="Z370" s="209"/>
      <c r="AA370" s="209"/>
      <c r="AB370" s="275"/>
      <c r="AC370" s="282"/>
      <c r="AL370" s="74">
        <v>64875.18</v>
      </c>
      <c r="AM370" s="74">
        <f t="shared" si="68"/>
        <v>0.005797155882914188</v>
      </c>
      <c r="AN370" s="74">
        <f t="shared" si="70"/>
        <v>50764.8</v>
      </c>
    </row>
    <row r="371" spans="1:40" ht="18.75" outlineLevel="2">
      <c r="A371" s="48">
        <f t="shared" si="69"/>
        <v>166</v>
      </c>
      <c r="B371" s="48">
        <v>17</v>
      </c>
      <c r="C371" s="258" t="s">
        <v>215</v>
      </c>
      <c r="D371" s="258" t="s">
        <v>232</v>
      </c>
      <c r="E371" s="48">
        <v>1966</v>
      </c>
      <c r="F371" s="48">
        <v>1966</v>
      </c>
      <c r="G371" s="80" t="s">
        <v>35</v>
      </c>
      <c r="H371" s="81">
        <v>2</v>
      </c>
      <c r="I371" s="81">
        <v>2</v>
      </c>
      <c r="J371" s="82">
        <v>552.99</v>
      </c>
      <c r="K371" s="82">
        <v>504.05</v>
      </c>
      <c r="L371" s="81">
        <v>0</v>
      </c>
      <c r="M371" s="137">
        <v>30</v>
      </c>
      <c r="N371" s="83">
        <f>'Приложение №2'!E371</f>
        <v>998397.04</v>
      </c>
      <c r="O371" s="81">
        <v>0</v>
      </c>
      <c r="P371" s="83">
        <f t="shared" si="67"/>
        <v>570544.79</v>
      </c>
      <c r="Q371" s="81">
        <v>0</v>
      </c>
      <c r="R371" s="83">
        <v>14516.64</v>
      </c>
      <c r="S371" s="83">
        <v>413335.61</v>
      </c>
      <c r="T371" s="81">
        <v>0</v>
      </c>
      <c r="U371" s="72">
        <f t="shared" si="66"/>
        <v>1980.75</v>
      </c>
      <c r="V371" s="83">
        <v>1980.75</v>
      </c>
      <c r="W371" s="84" t="s">
        <v>36</v>
      </c>
      <c r="X371" s="209"/>
      <c r="Y371" s="209"/>
      <c r="Z371" s="209"/>
      <c r="AA371" s="209"/>
      <c r="AB371" s="275"/>
      <c r="AC371" s="282"/>
      <c r="AL371" s="74">
        <v>528224.73</v>
      </c>
      <c r="AM371" s="74">
        <f t="shared" si="68"/>
        <v>0.04720142743373134</v>
      </c>
      <c r="AN371" s="74">
        <f t="shared" si="70"/>
        <v>413335.61</v>
      </c>
    </row>
    <row r="372" spans="1:40" ht="18.75" outlineLevel="2">
      <c r="A372" s="48">
        <f t="shared" si="69"/>
        <v>167</v>
      </c>
      <c r="B372" s="48">
        <v>18</v>
      </c>
      <c r="C372" s="258" t="s">
        <v>215</v>
      </c>
      <c r="D372" s="258" t="s">
        <v>233</v>
      </c>
      <c r="E372" s="48">
        <v>1965</v>
      </c>
      <c r="F372" s="48">
        <v>1965</v>
      </c>
      <c r="G372" s="80" t="s">
        <v>35</v>
      </c>
      <c r="H372" s="81">
        <v>2</v>
      </c>
      <c r="I372" s="81">
        <v>2</v>
      </c>
      <c r="J372" s="82">
        <v>548.5</v>
      </c>
      <c r="K372" s="82">
        <v>505.3</v>
      </c>
      <c r="L372" s="81">
        <v>0</v>
      </c>
      <c r="M372" s="137">
        <v>35</v>
      </c>
      <c r="N372" s="83">
        <f>'Приложение №2'!E372</f>
        <v>1000872.98</v>
      </c>
      <c r="O372" s="81">
        <v>0</v>
      </c>
      <c r="P372" s="83">
        <f t="shared" si="67"/>
        <v>571959.69</v>
      </c>
      <c r="Q372" s="81">
        <v>0</v>
      </c>
      <c r="R372" s="83">
        <v>14552.64</v>
      </c>
      <c r="S372" s="83">
        <v>414360.65</v>
      </c>
      <c r="T372" s="81">
        <v>0</v>
      </c>
      <c r="U372" s="72">
        <f t="shared" si="66"/>
        <v>1980.75</v>
      </c>
      <c r="V372" s="83">
        <v>1980.75</v>
      </c>
      <c r="W372" s="84" t="s">
        <v>36</v>
      </c>
      <c r="X372" s="209"/>
      <c r="Y372" s="209"/>
      <c r="Z372" s="209"/>
      <c r="AA372" s="209"/>
      <c r="AB372" s="275"/>
      <c r="AC372" s="282"/>
      <c r="AL372" s="74">
        <v>529534.68</v>
      </c>
      <c r="AM372" s="74">
        <f t="shared" si="68"/>
        <v>0.04731848274438826</v>
      </c>
      <c r="AN372" s="74">
        <f t="shared" si="70"/>
        <v>414360.65</v>
      </c>
    </row>
    <row r="373" spans="1:40" ht="18.75" outlineLevel="2">
      <c r="A373" s="48">
        <f t="shared" si="69"/>
        <v>168</v>
      </c>
      <c r="B373" s="48">
        <v>19</v>
      </c>
      <c r="C373" s="258" t="s">
        <v>215</v>
      </c>
      <c r="D373" s="258" t="s">
        <v>234</v>
      </c>
      <c r="E373" s="48">
        <v>1964</v>
      </c>
      <c r="F373" s="48">
        <v>1964</v>
      </c>
      <c r="G373" s="80" t="s">
        <v>35</v>
      </c>
      <c r="H373" s="81">
        <v>2</v>
      </c>
      <c r="I373" s="81">
        <v>2</v>
      </c>
      <c r="J373" s="82">
        <v>557.48</v>
      </c>
      <c r="K373" s="82">
        <v>509.96</v>
      </c>
      <c r="L373" s="81">
        <v>0</v>
      </c>
      <c r="M373" s="137">
        <v>40</v>
      </c>
      <c r="N373" s="83">
        <f>'Приложение №2'!E373</f>
        <v>1010103.27</v>
      </c>
      <c r="O373" s="81">
        <v>0</v>
      </c>
      <c r="P373" s="83">
        <f t="shared" si="67"/>
        <v>577234.4400000001</v>
      </c>
      <c r="Q373" s="81">
        <v>0</v>
      </c>
      <c r="R373" s="83">
        <v>14686.85</v>
      </c>
      <c r="S373" s="83">
        <v>418181.98</v>
      </c>
      <c r="T373" s="81">
        <v>0</v>
      </c>
      <c r="U373" s="72">
        <f t="shared" si="66"/>
        <v>1980.75</v>
      </c>
      <c r="V373" s="83">
        <v>1980.75</v>
      </c>
      <c r="W373" s="84" t="s">
        <v>36</v>
      </c>
      <c r="X373" s="209"/>
      <c r="Y373" s="209"/>
      <c r="Z373" s="209"/>
      <c r="AA373" s="209"/>
      <c r="AB373" s="275"/>
      <c r="AC373" s="282"/>
      <c r="AL373" s="74">
        <v>534418.18</v>
      </c>
      <c r="AM373" s="74">
        <f t="shared" si="68"/>
        <v>0.047754865514412353</v>
      </c>
      <c r="AN373" s="74">
        <f t="shared" si="70"/>
        <v>418181.98</v>
      </c>
    </row>
    <row r="374" spans="1:40" ht="18.75" outlineLevel="2">
      <c r="A374" s="48">
        <f t="shared" si="69"/>
        <v>169</v>
      </c>
      <c r="B374" s="48">
        <v>20</v>
      </c>
      <c r="C374" s="258" t="s">
        <v>215</v>
      </c>
      <c r="D374" s="258" t="s">
        <v>235</v>
      </c>
      <c r="E374" s="48">
        <v>1965</v>
      </c>
      <c r="F374" s="48">
        <v>1965</v>
      </c>
      <c r="G374" s="80" t="s">
        <v>35</v>
      </c>
      <c r="H374" s="81">
        <v>2</v>
      </c>
      <c r="I374" s="81">
        <v>2</v>
      </c>
      <c r="J374" s="82">
        <v>541.22</v>
      </c>
      <c r="K374" s="82">
        <v>492.62</v>
      </c>
      <c r="L374" s="81">
        <v>0</v>
      </c>
      <c r="M374" s="137">
        <v>36</v>
      </c>
      <c r="N374" s="83">
        <f>'Приложение №2'!E374</f>
        <v>975757.07</v>
      </c>
      <c r="O374" s="81">
        <v>0</v>
      </c>
      <c r="P374" s="83">
        <f t="shared" si="67"/>
        <v>557606.9299999999</v>
      </c>
      <c r="Q374" s="81">
        <v>0</v>
      </c>
      <c r="R374" s="83">
        <v>14187.46</v>
      </c>
      <c r="S374" s="83">
        <v>403962.68</v>
      </c>
      <c r="T374" s="81">
        <v>0</v>
      </c>
      <c r="U374" s="72">
        <f t="shared" si="66"/>
        <v>1980.75</v>
      </c>
      <c r="V374" s="83">
        <v>1980.75</v>
      </c>
      <c r="W374" s="84" t="s">
        <v>36</v>
      </c>
      <c r="X374" s="209"/>
      <c r="Y374" s="209"/>
      <c r="Z374" s="209"/>
      <c r="AA374" s="209"/>
      <c r="AB374" s="275"/>
      <c r="AC374" s="282"/>
      <c r="AL374" s="74">
        <v>516246.54</v>
      </c>
      <c r="AM374" s="74">
        <f t="shared" si="68"/>
        <v>0.04613107302970249</v>
      </c>
      <c r="AN374" s="74">
        <f t="shared" si="70"/>
        <v>403962.68</v>
      </c>
    </row>
    <row r="375" spans="1:40" ht="18.75" outlineLevel="2">
      <c r="A375" s="48">
        <f t="shared" si="69"/>
        <v>170</v>
      </c>
      <c r="B375" s="48">
        <v>21</v>
      </c>
      <c r="C375" s="258" t="s">
        <v>215</v>
      </c>
      <c r="D375" s="258" t="s">
        <v>236</v>
      </c>
      <c r="E375" s="48">
        <v>1964</v>
      </c>
      <c r="F375" s="48">
        <v>1964</v>
      </c>
      <c r="G375" s="80" t="s">
        <v>35</v>
      </c>
      <c r="H375" s="81">
        <v>2</v>
      </c>
      <c r="I375" s="81">
        <v>2</v>
      </c>
      <c r="J375" s="82">
        <v>553.47</v>
      </c>
      <c r="K375" s="82">
        <v>505.95</v>
      </c>
      <c r="L375" s="81">
        <v>0</v>
      </c>
      <c r="M375" s="137">
        <v>39</v>
      </c>
      <c r="N375" s="83">
        <f>'Приложение №2'!E375</f>
        <v>1002160.46</v>
      </c>
      <c r="O375" s="81">
        <v>0</v>
      </c>
      <c r="P375" s="83">
        <f t="shared" si="67"/>
        <v>572695.4299999999</v>
      </c>
      <c r="Q375" s="81">
        <v>0</v>
      </c>
      <c r="R375" s="83">
        <v>14571.36</v>
      </c>
      <c r="S375" s="83">
        <v>414893.67</v>
      </c>
      <c r="T375" s="81">
        <v>0</v>
      </c>
      <c r="U375" s="72">
        <f t="shared" si="66"/>
        <v>1980.75</v>
      </c>
      <c r="V375" s="83">
        <v>1980.75</v>
      </c>
      <c r="W375" s="84" t="s">
        <v>36</v>
      </c>
      <c r="X375" s="209"/>
      <c r="Y375" s="209"/>
      <c r="Z375" s="209"/>
      <c r="AA375" s="209"/>
      <c r="AB375" s="275"/>
      <c r="AC375" s="282"/>
      <c r="AL375" s="74">
        <v>530215.86</v>
      </c>
      <c r="AM375" s="74">
        <f t="shared" si="68"/>
        <v>0.04737935204208151</v>
      </c>
      <c r="AN375" s="74">
        <f t="shared" si="70"/>
        <v>414893.67</v>
      </c>
    </row>
    <row r="376" spans="1:40" ht="18.75" outlineLevel="2">
      <c r="A376" s="48">
        <f t="shared" si="69"/>
        <v>171</v>
      </c>
      <c r="B376" s="48">
        <v>22</v>
      </c>
      <c r="C376" s="258" t="s">
        <v>215</v>
      </c>
      <c r="D376" s="258" t="s">
        <v>237</v>
      </c>
      <c r="E376" s="48">
        <v>1971</v>
      </c>
      <c r="F376" s="48">
        <v>1971</v>
      </c>
      <c r="G376" s="80" t="s">
        <v>35</v>
      </c>
      <c r="H376" s="81">
        <v>2</v>
      </c>
      <c r="I376" s="81">
        <v>2</v>
      </c>
      <c r="J376" s="82">
        <v>541.68</v>
      </c>
      <c r="K376" s="82">
        <v>500.32</v>
      </c>
      <c r="L376" s="81">
        <v>0</v>
      </c>
      <c r="M376" s="137">
        <v>19</v>
      </c>
      <c r="N376" s="83">
        <f>'Приложение №2'!E376</f>
        <v>1608889.0299999998</v>
      </c>
      <c r="O376" s="81">
        <v>0</v>
      </c>
      <c r="P376" s="83">
        <f t="shared" si="67"/>
        <v>928400.9799999999</v>
      </c>
      <c r="Q376" s="81">
        <v>0</v>
      </c>
      <c r="R376" s="83">
        <v>14409.22</v>
      </c>
      <c r="S376" s="83">
        <v>666078.83</v>
      </c>
      <c r="T376" s="81">
        <v>0</v>
      </c>
      <c r="U376" s="72">
        <f t="shared" si="66"/>
        <v>3215.72</v>
      </c>
      <c r="V376" s="83">
        <v>3215.72</v>
      </c>
      <c r="W376" s="84" t="s">
        <v>36</v>
      </c>
      <c r="X376" s="209"/>
      <c r="Y376" s="209"/>
      <c r="Z376" s="209"/>
      <c r="AA376" s="209"/>
      <c r="AB376" s="275"/>
      <c r="AC376" s="282"/>
      <c r="AL376" s="74">
        <v>851219.45</v>
      </c>
      <c r="AM376" s="74">
        <f t="shared" si="68"/>
        <v>0.07606378652388293</v>
      </c>
      <c r="AN376" s="74">
        <f t="shared" si="70"/>
        <v>666078.83</v>
      </c>
    </row>
    <row r="377" spans="1:40" ht="18.75" outlineLevel="2">
      <c r="A377" s="48">
        <f t="shared" si="69"/>
        <v>172</v>
      </c>
      <c r="B377" s="48">
        <v>23</v>
      </c>
      <c r="C377" s="258" t="s">
        <v>215</v>
      </c>
      <c r="D377" s="258" t="s">
        <v>238</v>
      </c>
      <c r="E377" s="48">
        <v>1960</v>
      </c>
      <c r="F377" s="48">
        <v>1960</v>
      </c>
      <c r="G377" s="80" t="s">
        <v>35</v>
      </c>
      <c r="H377" s="81">
        <v>2</v>
      </c>
      <c r="I377" s="81">
        <v>2</v>
      </c>
      <c r="J377" s="82">
        <v>645.48</v>
      </c>
      <c r="K377" s="82">
        <v>575.28</v>
      </c>
      <c r="L377" s="81">
        <v>0</v>
      </c>
      <c r="M377" s="137">
        <v>24</v>
      </c>
      <c r="N377" s="83">
        <f>'Приложение №2'!E377</f>
        <v>84025.4</v>
      </c>
      <c r="O377" s="81">
        <v>0</v>
      </c>
      <c r="P377" s="83">
        <f t="shared" si="67"/>
        <v>32670.89</v>
      </c>
      <c r="Q377" s="81">
        <v>0</v>
      </c>
      <c r="R377" s="83">
        <v>16568.06</v>
      </c>
      <c r="S377" s="83">
        <v>34786.45</v>
      </c>
      <c r="T377" s="81">
        <v>0</v>
      </c>
      <c r="U377" s="72">
        <f t="shared" si="66"/>
        <v>146.06</v>
      </c>
      <c r="V377" s="82">
        <v>146.06</v>
      </c>
      <c r="W377" s="84" t="s">
        <v>36</v>
      </c>
      <c r="X377" s="209"/>
      <c r="Y377" s="209"/>
      <c r="Z377" s="209"/>
      <c r="AA377" s="209"/>
      <c r="AB377" s="275"/>
      <c r="AC377" s="282"/>
      <c r="AL377" s="74">
        <v>44455.55</v>
      </c>
      <c r="AM377" s="74">
        <f t="shared" si="68"/>
        <v>0.003972486137390075</v>
      </c>
      <c r="AN377" s="74">
        <f t="shared" si="70"/>
        <v>34786.45</v>
      </c>
    </row>
    <row r="378" spans="1:40" ht="18.75" outlineLevel="2">
      <c r="A378" s="48">
        <f t="shared" si="69"/>
        <v>173</v>
      </c>
      <c r="B378" s="48">
        <v>24</v>
      </c>
      <c r="C378" s="258" t="s">
        <v>215</v>
      </c>
      <c r="D378" s="258" t="s">
        <v>239</v>
      </c>
      <c r="E378" s="48">
        <v>1966</v>
      </c>
      <c r="F378" s="48">
        <v>1966</v>
      </c>
      <c r="G378" s="80" t="s">
        <v>35</v>
      </c>
      <c r="H378" s="81">
        <v>2</v>
      </c>
      <c r="I378" s="81">
        <v>2</v>
      </c>
      <c r="J378" s="82">
        <v>559.4</v>
      </c>
      <c r="K378" s="82">
        <v>511.4</v>
      </c>
      <c r="L378" s="81">
        <v>0</v>
      </c>
      <c r="M378" s="137">
        <v>35</v>
      </c>
      <c r="N378" s="83">
        <f>'Приложение №2'!E378</f>
        <v>1087650.6300000001</v>
      </c>
      <c r="O378" s="81">
        <v>0</v>
      </c>
      <c r="P378" s="83">
        <f t="shared" si="67"/>
        <v>622635.78</v>
      </c>
      <c r="Q378" s="81">
        <v>0</v>
      </c>
      <c r="R378" s="83">
        <v>14728.32</v>
      </c>
      <c r="S378" s="83">
        <v>450286.53</v>
      </c>
      <c r="T378" s="81">
        <v>0</v>
      </c>
      <c r="U378" s="72">
        <f t="shared" si="66"/>
        <v>2126.81</v>
      </c>
      <c r="V378" s="83">
        <v>2126.81</v>
      </c>
      <c r="W378" s="84" t="s">
        <v>36</v>
      </c>
      <c r="X378" s="209"/>
      <c r="Y378" s="209"/>
      <c r="Z378" s="209"/>
      <c r="AA378" s="209"/>
      <c r="AB378" s="275"/>
      <c r="AC378" s="282"/>
      <c r="AL378" s="74">
        <v>575446.38</v>
      </c>
      <c r="AM378" s="74">
        <f t="shared" si="68"/>
        <v>0.05142108842116004</v>
      </c>
      <c r="AN378" s="74">
        <f t="shared" si="70"/>
        <v>450286.53</v>
      </c>
    </row>
    <row r="379" spans="1:40" ht="18.75" outlineLevel="2">
      <c r="A379" s="48">
        <f t="shared" si="69"/>
        <v>174</v>
      </c>
      <c r="B379" s="48">
        <v>25</v>
      </c>
      <c r="C379" s="258" t="s">
        <v>215</v>
      </c>
      <c r="D379" s="258" t="s">
        <v>240</v>
      </c>
      <c r="E379" s="48">
        <v>1966</v>
      </c>
      <c r="F379" s="48">
        <v>1966</v>
      </c>
      <c r="G379" s="80" t="s">
        <v>35</v>
      </c>
      <c r="H379" s="81">
        <v>2</v>
      </c>
      <c r="I379" s="81">
        <v>3</v>
      </c>
      <c r="J379" s="82">
        <v>572.3</v>
      </c>
      <c r="K379" s="82">
        <v>512.8</v>
      </c>
      <c r="L379" s="81">
        <v>0</v>
      </c>
      <c r="M379" s="137">
        <v>24</v>
      </c>
      <c r="N379" s="83">
        <f>'Приложение №2'!E379</f>
        <v>906317.6</v>
      </c>
      <c r="O379" s="81">
        <v>0</v>
      </c>
      <c r="P379" s="83">
        <f t="shared" si="67"/>
        <v>516334.16</v>
      </c>
      <c r="Q379" s="81">
        <v>0</v>
      </c>
      <c r="R379" s="83">
        <v>14768.64</v>
      </c>
      <c r="S379" s="83">
        <v>375214.8</v>
      </c>
      <c r="T379" s="81">
        <v>0</v>
      </c>
      <c r="U379" s="72">
        <f t="shared" si="66"/>
        <v>1767.39</v>
      </c>
      <c r="V379" s="83">
        <v>1767.39</v>
      </c>
      <c r="W379" s="84" t="s">
        <v>36</v>
      </c>
      <c r="X379" s="209"/>
      <c r="Y379" s="209"/>
      <c r="Z379" s="209"/>
      <c r="AA379" s="209"/>
      <c r="AB379" s="275"/>
      <c r="AC379" s="282"/>
      <c r="AL379" s="74">
        <v>479508.01</v>
      </c>
      <c r="AM379" s="74">
        <f t="shared" si="68"/>
        <v>0.042848169069834956</v>
      </c>
      <c r="AN379" s="74">
        <f t="shared" si="70"/>
        <v>375214.8</v>
      </c>
    </row>
    <row r="380" spans="1:40" ht="18.75" outlineLevel="2">
      <c r="A380" s="48">
        <f t="shared" si="69"/>
        <v>175</v>
      </c>
      <c r="B380" s="48">
        <v>26</v>
      </c>
      <c r="C380" s="258" t="s">
        <v>215</v>
      </c>
      <c r="D380" s="258" t="s">
        <v>241</v>
      </c>
      <c r="E380" s="48">
        <v>1962</v>
      </c>
      <c r="F380" s="48">
        <v>1962</v>
      </c>
      <c r="G380" s="80" t="s">
        <v>35</v>
      </c>
      <c r="H380" s="81">
        <v>2</v>
      </c>
      <c r="I380" s="81">
        <v>2</v>
      </c>
      <c r="J380" s="82">
        <v>553.4</v>
      </c>
      <c r="K380" s="82">
        <v>504.4</v>
      </c>
      <c r="L380" s="81">
        <v>0</v>
      </c>
      <c r="M380" s="137">
        <v>22</v>
      </c>
      <c r="N380" s="83">
        <f>'Приложение №2'!E380</f>
        <v>999090.3</v>
      </c>
      <c r="O380" s="81">
        <v>0</v>
      </c>
      <c r="P380" s="83">
        <f t="shared" si="67"/>
        <v>570940.9500000001</v>
      </c>
      <c r="Q380" s="81">
        <v>0</v>
      </c>
      <c r="R380" s="83">
        <v>14526.72</v>
      </c>
      <c r="S380" s="83">
        <v>413622.63</v>
      </c>
      <c r="T380" s="81">
        <v>0</v>
      </c>
      <c r="U380" s="72">
        <f t="shared" si="66"/>
        <v>1980.75</v>
      </c>
      <c r="V380" s="83">
        <v>1980.75</v>
      </c>
      <c r="W380" s="84" t="s">
        <v>36</v>
      </c>
      <c r="X380" s="209"/>
      <c r="Y380" s="209"/>
      <c r="Z380" s="209"/>
      <c r="AA380" s="209"/>
      <c r="AB380" s="275"/>
      <c r="AC380" s="282"/>
      <c r="AL380" s="74">
        <v>528591.52</v>
      </c>
      <c r="AM380" s="74">
        <f t="shared" si="68"/>
        <v>0.047234203278149714</v>
      </c>
      <c r="AN380" s="74">
        <f t="shared" si="70"/>
        <v>413622.63</v>
      </c>
    </row>
    <row r="381" spans="1:40" ht="18.75" outlineLevel="2">
      <c r="A381" s="48">
        <f t="shared" si="69"/>
        <v>176</v>
      </c>
      <c r="B381" s="48">
        <v>27</v>
      </c>
      <c r="C381" s="258" t="s">
        <v>215</v>
      </c>
      <c r="D381" s="258" t="s">
        <v>242</v>
      </c>
      <c r="E381" s="48">
        <v>1962</v>
      </c>
      <c r="F381" s="48">
        <v>1962</v>
      </c>
      <c r="G381" s="80" t="s">
        <v>35</v>
      </c>
      <c r="H381" s="81">
        <v>2</v>
      </c>
      <c r="I381" s="81">
        <v>2</v>
      </c>
      <c r="J381" s="82">
        <v>497.76</v>
      </c>
      <c r="K381" s="82">
        <v>445.92</v>
      </c>
      <c r="L381" s="81">
        <v>0</v>
      </c>
      <c r="M381" s="137">
        <v>27</v>
      </c>
      <c r="N381" s="83">
        <f>'Приложение №2'!E381</f>
        <v>788114.5499999999</v>
      </c>
      <c r="O381" s="81">
        <v>0</v>
      </c>
      <c r="P381" s="83">
        <f t="shared" si="67"/>
        <v>448993.2299999999</v>
      </c>
      <c r="Q381" s="81">
        <v>0</v>
      </c>
      <c r="R381" s="83">
        <v>12842.5</v>
      </c>
      <c r="S381" s="83">
        <v>326278.82</v>
      </c>
      <c r="T381" s="81">
        <v>0</v>
      </c>
      <c r="U381" s="72">
        <f t="shared" si="66"/>
        <v>1767.39</v>
      </c>
      <c r="V381" s="83">
        <v>1767.39</v>
      </c>
      <c r="W381" s="84" t="s">
        <v>36</v>
      </c>
      <c r="X381" s="209"/>
      <c r="Y381" s="209"/>
      <c r="Z381" s="209"/>
      <c r="AA381" s="209"/>
      <c r="AB381" s="275"/>
      <c r="AC381" s="282"/>
      <c r="AL381" s="74">
        <v>416969.98</v>
      </c>
      <c r="AM381" s="74">
        <f t="shared" si="68"/>
        <v>0.03725985766136774</v>
      </c>
      <c r="AN381" s="74">
        <f t="shared" si="70"/>
        <v>326278.82</v>
      </c>
    </row>
    <row r="382" spans="1:40" ht="18.75" outlineLevel="2">
      <c r="A382" s="48">
        <f t="shared" si="69"/>
        <v>177</v>
      </c>
      <c r="B382" s="48">
        <v>28</v>
      </c>
      <c r="C382" s="258" t="s">
        <v>215</v>
      </c>
      <c r="D382" s="258" t="s">
        <v>243</v>
      </c>
      <c r="E382" s="48">
        <v>1956</v>
      </c>
      <c r="F382" s="48">
        <v>1956</v>
      </c>
      <c r="G382" s="80" t="s">
        <v>35</v>
      </c>
      <c r="H382" s="81">
        <v>2</v>
      </c>
      <c r="I382" s="81">
        <v>1</v>
      </c>
      <c r="J382" s="82">
        <v>422.16</v>
      </c>
      <c r="K382" s="82">
        <v>391.76</v>
      </c>
      <c r="L382" s="81">
        <v>0</v>
      </c>
      <c r="M382" s="137">
        <v>21</v>
      </c>
      <c r="N382" s="83">
        <f>'Приложение №2'!E382</f>
        <v>208580.86</v>
      </c>
      <c r="O382" s="81">
        <v>0</v>
      </c>
      <c r="P382" s="83">
        <f t="shared" si="67"/>
        <v>110945.84999999998</v>
      </c>
      <c r="Q382" s="81">
        <v>0</v>
      </c>
      <c r="R382" s="83">
        <v>11282.69</v>
      </c>
      <c r="S382" s="83">
        <v>86352.32</v>
      </c>
      <c r="T382" s="81">
        <v>0</v>
      </c>
      <c r="U382" s="72">
        <f t="shared" si="66"/>
        <v>532.42</v>
      </c>
      <c r="V382" s="82">
        <v>532.42</v>
      </c>
      <c r="W382" s="84" t="s">
        <v>36</v>
      </c>
      <c r="X382" s="209"/>
      <c r="Y382" s="209"/>
      <c r="Z382" s="209"/>
      <c r="AA382" s="209"/>
      <c r="AB382" s="275"/>
      <c r="AC382" s="282"/>
      <c r="AL382" s="74">
        <v>110354.46</v>
      </c>
      <c r="AM382" s="74">
        <f t="shared" si="68"/>
        <v>0.00986112110971898</v>
      </c>
      <c r="AN382" s="74">
        <f t="shared" si="70"/>
        <v>86352.32</v>
      </c>
    </row>
    <row r="383" spans="1:40" ht="18.75" outlineLevel="2">
      <c r="A383" s="48">
        <f t="shared" si="69"/>
        <v>178</v>
      </c>
      <c r="B383" s="48">
        <v>29</v>
      </c>
      <c r="C383" s="258" t="s">
        <v>215</v>
      </c>
      <c r="D383" s="258" t="s">
        <v>244</v>
      </c>
      <c r="E383" s="48">
        <v>1954</v>
      </c>
      <c r="F383" s="48">
        <v>1954</v>
      </c>
      <c r="G383" s="80" t="s">
        <v>35</v>
      </c>
      <c r="H383" s="81">
        <v>2</v>
      </c>
      <c r="I383" s="81">
        <v>1</v>
      </c>
      <c r="J383" s="82">
        <v>319.6</v>
      </c>
      <c r="K383" s="82">
        <v>249.7</v>
      </c>
      <c r="L383" s="81">
        <v>0</v>
      </c>
      <c r="M383" s="137">
        <v>12</v>
      </c>
      <c r="N383" s="83">
        <f>'Приложение №2'!E383</f>
        <v>477788.46</v>
      </c>
      <c r="O383" s="81">
        <v>0</v>
      </c>
      <c r="P383" s="83">
        <f t="shared" si="67"/>
        <v>272793.04000000004</v>
      </c>
      <c r="Q383" s="81">
        <v>0</v>
      </c>
      <c r="R383" s="83">
        <v>7191.36</v>
      </c>
      <c r="S383" s="83">
        <v>197804.06</v>
      </c>
      <c r="T383" s="81">
        <v>0</v>
      </c>
      <c r="U383" s="72">
        <f t="shared" si="66"/>
        <v>1913.45</v>
      </c>
      <c r="V383" s="83">
        <v>1913.45</v>
      </c>
      <c r="W383" s="84" t="s">
        <v>36</v>
      </c>
      <c r="X383" s="209"/>
      <c r="Y383" s="209"/>
      <c r="Z383" s="209"/>
      <c r="AA383" s="209"/>
      <c r="AB383" s="275"/>
      <c r="AC383" s="282"/>
      <c r="AL383" s="74">
        <v>252784.89</v>
      </c>
      <c r="AM383" s="74">
        <f t="shared" si="68"/>
        <v>0.022588506300488354</v>
      </c>
      <c r="AN383" s="74">
        <f t="shared" si="70"/>
        <v>197804.06</v>
      </c>
    </row>
    <row r="384" spans="1:40" ht="18.75" outlineLevel="2">
      <c r="A384" s="48">
        <f t="shared" si="69"/>
        <v>179</v>
      </c>
      <c r="B384" s="48">
        <v>30</v>
      </c>
      <c r="C384" s="258" t="s">
        <v>215</v>
      </c>
      <c r="D384" s="258" t="s">
        <v>245</v>
      </c>
      <c r="E384" s="48">
        <v>1964</v>
      </c>
      <c r="F384" s="48">
        <v>1964</v>
      </c>
      <c r="G384" s="80" t="s">
        <v>35</v>
      </c>
      <c r="H384" s="81">
        <v>2</v>
      </c>
      <c r="I384" s="81">
        <v>1</v>
      </c>
      <c r="J384" s="82">
        <v>400.87</v>
      </c>
      <c r="K384" s="82">
        <v>360.55</v>
      </c>
      <c r="L384" s="81">
        <v>0</v>
      </c>
      <c r="M384" s="137">
        <v>17</v>
      </c>
      <c r="N384" s="83">
        <f>'Приложение №2'!E384</f>
        <v>714159.41</v>
      </c>
      <c r="O384" s="81">
        <v>0</v>
      </c>
      <c r="P384" s="83">
        <f t="shared" si="67"/>
        <v>408114.12000000005</v>
      </c>
      <c r="Q384" s="81">
        <v>0</v>
      </c>
      <c r="R384" s="83">
        <v>10383.84</v>
      </c>
      <c r="S384" s="83">
        <v>295661.45</v>
      </c>
      <c r="T384" s="81">
        <v>0</v>
      </c>
      <c r="U384" s="72">
        <f t="shared" si="66"/>
        <v>1980.75</v>
      </c>
      <c r="V384" s="83">
        <v>1980.75</v>
      </c>
      <c r="W384" s="84" t="s">
        <v>36</v>
      </c>
      <c r="X384" s="209"/>
      <c r="Y384" s="209"/>
      <c r="Z384" s="209"/>
      <c r="AA384" s="209"/>
      <c r="AB384" s="275"/>
      <c r="AC384" s="282"/>
      <c r="AL384" s="74">
        <v>377842.33</v>
      </c>
      <c r="AM384" s="74">
        <f t="shared" si="68"/>
        <v>0.03376346526011187</v>
      </c>
      <c r="AN384" s="74">
        <f t="shared" si="70"/>
        <v>295661.45</v>
      </c>
    </row>
    <row r="385" spans="1:40" ht="37.5" outlineLevel="2">
      <c r="A385" s="48">
        <f t="shared" si="69"/>
        <v>180</v>
      </c>
      <c r="B385" s="48">
        <v>31</v>
      </c>
      <c r="C385" s="258" t="s">
        <v>246</v>
      </c>
      <c r="D385" s="258" t="s">
        <v>247</v>
      </c>
      <c r="E385" s="48">
        <v>1962</v>
      </c>
      <c r="F385" s="48">
        <v>1962</v>
      </c>
      <c r="G385" s="80" t="s">
        <v>35</v>
      </c>
      <c r="H385" s="81">
        <v>2</v>
      </c>
      <c r="I385" s="81">
        <v>3</v>
      </c>
      <c r="J385" s="82">
        <v>672.54</v>
      </c>
      <c r="K385" s="82">
        <v>349.59</v>
      </c>
      <c r="L385" s="82">
        <v>238.75</v>
      </c>
      <c r="M385" s="137">
        <v>15</v>
      </c>
      <c r="N385" s="83">
        <f>'Приложение №2'!E385</f>
        <v>2465874.14</v>
      </c>
      <c r="O385" s="81">
        <v>0</v>
      </c>
      <c r="P385" s="81">
        <v>0</v>
      </c>
      <c r="Q385" s="81">
        <v>0</v>
      </c>
      <c r="R385" s="83">
        <v>27487.39</v>
      </c>
      <c r="S385" s="83">
        <v>1908036.53</v>
      </c>
      <c r="T385" s="81">
        <v>0</v>
      </c>
      <c r="U385" s="72">
        <f t="shared" si="66"/>
        <v>4191.24</v>
      </c>
      <c r="V385" s="83">
        <v>4277.52</v>
      </c>
      <c r="W385" s="84" t="s">
        <v>36</v>
      </c>
      <c r="X385" s="209"/>
      <c r="Y385" s="209"/>
      <c r="Z385" s="209"/>
      <c r="AA385" s="209"/>
      <c r="AB385" s="275"/>
      <c r="AC385" s="282"/>
      <c r="AL385" s="74">
        <v>0</v>
      </c>
      <c r="AM385" s="74">
        <f t="shared" si="68"/>
        <v>0</v>
      </c>
      <c r="AN385" s="74">
        <f t="shared" si="70"/>
        <v>0</v>
      </c>
    </row>
    <row r="386" spans="1:40" ht="37.5" outlineLevel="2">
      <c r="A386" s="48">
        <f t="shared" si="69"/>
        <v>181</v>
      </c>
      <c r="B386" s="48">
        <v>32</v>
      </c>
      <c r="C386" s="258" t="s">
        <v>246</v>
      </c>
      <c r="D386" s="258" t="s">
        <v>248</v>
      </c>
      <c r="E386" s="48">
        <v>1959</v>
      </c>
      <c r="F386" s="48">
        <v>1959</v>
      </c>
      <c r="G386" s="80" t="s">
        <v>35</v>
      </c>
      <c r="H386" s="81">
        <v>2</v>
      </c>
      <c r="I386" s="81">
        <v>2</v>
      </c>
      <c r="J386" s="82">
        <v>586.07</v>
      </c>
      <c r="K386" s="82">
        <v>322.34</v>
      </c>
      <c r="L386" s="82">
        <v>203.09</v>
      </c>
      <c r="M386" s="137">
        <v>27</v>
      </c>
      <c r="N386" s="83">
        <f>'Приложение №2'!E386</f>
        <v>1740366.03</v>
      </c>
      <c r="O386" s="81">
        <v>0</v>
      </c>
      <c r="P386" s="83">
        <f t="shared" si="67"/>
        <v>1740366.03</v>
      </c>
      <c r="Q386" s="81">
        <v>0</v>
      </c>
      <c r="R386" s="81">
        <v>0</v>
      </c>
      <c r="S386" s="81">
        <v>0</v>
      </c>
      <c r="T386" s="81">
        <v>0</v>
      </c>
      <c r="U386" s="72">
        <f t="shared" si="66"/>
        <v>3312.27</v>
      </c>
      <c r="V386" s="83">
        <v>3561.02</v>
      </c>
      <c r="W386" s="84" t="s">
        <v>36</v>
      </c>
      <c r="X386" s="209"/>
      <c r="Y386" s="209"/>
      <c r="Z386" s="209"/>
      <c r="AA386" s="209"/>
      <c r="AB386" s="275"/>
      <c r="AC386" s="282"/>
      <c r="AL386" s="74">
        <v>0</v>
      </c>
      <c r="AM386" s="74">
        <f t="shared" si="68"/>
        <v>0</v>
      </c>
      <c r="AN386" s="74">
        <f t="shared" si="70"/>
        <v>0</v>
      </c>
    </row>
    <row r="387" spans="1:40" ht="37.5" outlineLevel="2">
      <c r="A387" s="48">
        <f t="shared" si="69"/>
        <v>182</v>
      </c>
      <c r="B387" s="48">
        <v>33</v>
      </c>
      <c r="C387" s="258" t="s">
        <v>246</v>
      </c>
      <c r="D387" s="258" t="s">
        <v>249</v>
      </c>
      <c r="E387" s="48">
        <v>1965</v>
      </c>
      <c r="F387" s="48">
        <v>1965</v>
      </c>
      <c r="G387" s="80" t="s">
        <v>35</v>
      </c>
      <c r="H387" s="81">
        <v>2</v>
      </c>
      <c r="I387" s="81">
        <v>2</v>
      </c>
      <c r="J387" s="82">
        <v>555.7</v>
      </c>
      <c r="K387" s="82">
        <v>510.2</v>
      </c>
      <c r="L387" s="81">
        <v>0</v>
      </c>
      <c r="M387" s="137">
        <v>33</v>
      </c>
      <c r="N387" s="83">
        <f>'Приложение №2'!E387</f>
        <v>1689920.15</v>
      </c>
      <c r="O387" s="81">
        <v>0</v>
      </c>
      <c r="P387" s="83">
        <f t="shared" si="67"/>
        <v>1689920.15</v>
      </c>
      <c r="Q387" s="81">
        <v>0</v>
      </c>
      <c r="R387" s="81">
        <v>0</v>
      </c>
      <c r="S387" s="81">
        <v>0</v>
      </c>
      <c r="T387" s="81">
        <v>0</v>
      </c>
      <c r="U387" s="72">
        <f t="shared" si="66"/>
        <v>3312.27</v>
      </c>
      <c r="V387" s="83">
        <v>3561.02</v>
      </c>
      <c r="W387" s="84" t="s">
        <v>36</v>
      </c>
      <c r="X387" s="209"/>
      <c r="Y387" s="209"/>
      <c r="Z387" s="209"/>
      <c r="AA387" s="209"/>
      <c r="AB387" s="275"/>
      <c r="AC387" s="282"/>
      <c r="AL387" s="74">
        <v>0</v>
      </c>
      <c r="AM387" s="74">
        <f t="shared" si="68"/>
        <v>0</v>
      </c>
      <c r="AN387" s="74">
        <f t="shared" si="70"/>
        <v>0</v>
      </c>
    </row>
    <row r="388" spans="1:40" ht="37.5" outlineLevel="2">
      <c r="A388" s="48">
        <f t="shared" si="69"/>
        <v>183</v>
      </c>
      <c r="B388" s="48">
        <v>34</v>
      </c>
      <c r="C388" s="258" t="s">
        <v>246</v>
      </c>
      <c r="D388" s="258" t="s">
        <v>250</v>
      </c>
      <c r="E388" s="48">
        <v>1965</v>
      </c>
      <c r="F388" s="48">
        <v>1965</v>
      </c>
      <c r="G388" s="80" t="s">
        <v>35</v>
      </c>
      <c r="H388" s="81">
        <v>2</v>
      </c>
      <c r="I388" s="81">
        <v>2</v>
      </c>
      <c r="J388" s="82">
        <v>555.6</v>
      </c>
      <c r="K388" s="82">
        <v>503.4</v>
      </c>
      <c r="L388" s="81">
        <v>0</v>
      </c>
      <c r="M388" s="137">
        <v>26</v>
      </c>
      <c r="N388" s="83">
        <f>'Приложение №2'!E388</f>
        <v>1667396.72</v>
      </c>
      <c r="O388" s="81">
        <v>0</v>
      </c>
      <c r="P388" s="83">
        <f t="shared" si="67"/>
        <v>1667396.72</v>
      </c>
      <c r="Q388" s="81">
        <v>0</v>
      </c>
      <c r="R388" s="81">
        <v>0</v>
      </c>
      <c r="S388" s="81">
        <v>0</v>
      </c>
      <c r="T388" s="81">
        <v>0</v>
      </c>
      <c r="U388" s="72">
        <f t="shared" si="66"/>
        <v>3312.27</v>
      </c>
      <c r="V388" s="83">
        <v>3561.02</v>
      </c>
      <c r="W388" s="84" t="s">
        <v>36</v>
      </c>
      <c r="X388" s="209"/>
      <c r="Y388" s="209"/>
      <c r="Z388" s="209"/>
      <c r="AA388" s="209"/>
      <c r="AB388" s="275"/>
      <c r="AC388" s="282"/>
      <c r="AL388" s="74">
        <v>0</v>
      </c>
      <c r="AM388" s="74">
        <f t="shared" si="68"/>
        <v>0</v>
      </c>
      <c r="AN388" s="74">
        <f t="shared" si="70"/>
        <v>0</v>
      </c>
    </row>
    <row r="389" spans="1:40" ht="37.5" outlineLevel="2">
      <c r="A389" s="48">
        <f t="shared" si="69"/>
        <v>184</v>
      </c>
      <c r="B389" s="48">
        <v>35</v>
      </c>
      <c r="C389" s="258" t="s">
        <v>246</v>
      </c>
      <c r="D389" s="258" t="s">
        <v>251</v>
      </c>
      <c r="E389" s="48">
        <v>1965</v>
      </c>
      <c r="F389" s="48">
        <v>1965</v>
      </c>
      <c r="G389" s="80" t="s">
        <v>35</v>
      </c>
      <c r="H389" s="81">
        <v>2</v>
      </c>
      <c r="I389" s="81">
        <v>2</v>
      </c>
      <c r="J389" s="82">
        <v>548.9</v>
      </c>
      <c r="K389" s="82">
        <v>502.9</v>
      </c>
      <c r="L389" s="81">
        <v>0</v>
      </c>
      <c r="M389" s="137">
        <v>31</v>
      </c>
      <c r="N389" s="83">
        <f>'Приложение №2'!E389</f>
        <v>1665740.58</v>
      </c>
      <c r="O389" s="81">
        <v>0</v>
      </c>
      <c r="P389" s="83">
        <f t="shared" si="67"/>
        <v>1665740.58</v>
      </c>
      <c r="Q389" s="81">
        <v>0</v>
      </c>
      <c r="R389" s="81">
        <v>0</v>
      </c>
      <c r="S389" s="81">
        <v>0</v>
      </c>
      <c r="T389" s="81">
        <v>0</v>
      </c>
      <c r="U389" s="72">
        <f t="shared" si="66"/>
        <v>3312.27</v>
      </c>
      <c r="V389" s="83">
        <v>3561.02</v>
      </c>
      <c r="W389" s="84" t="s">
        <v>36</v>
      </c>
      <c r="X389" s="209"/>
      <c r="Y389" s="209"/>
      <c r="Z389" s="209"/>
      <c r="AA389" s="209"/>
      <c r="AB389" s="275"/>
      <c r="AC389" s="282"/>
      <c r="AL389" s="74">
        <v>0</v>
      </c>
      <c r="AM389" s="74">
        <f t="shared" si="68"/>
        <v>0</v>
      </c>
      <c r="AN389" s="74">
        <f t="shared" si="70"/>
        <v>0</v>
      </c>
    </row>
    <row r="390" spans="1:40" ht="37.5" outlineLevel="2">
      <c r="A390" s="48">
        <f>A389+1</f>
        <v>185</v>
      </c>
      <c r="B390" s="48">
        <f>B389+1</f>
        <v>36</v>
      </c>
      <c r="C390" s="258" t="s">
        <v>246</v>
      </c>
      <c r="D390" s="258" t="s">
        <v>252</v>
      </c>
      <c r="E390" s="48">
        <v>1965</v>
      </c>
      <c r="F390" s="48">
        <v>1965</v>
      </c>
      <c r="G390" s="80" t="s">
        <v>35</v>
      </c>
      <c r="H390" s="81">
        <v>2</v>
      </c>
      <c r="I390" s="81">
        <v>2</v>
      </c>
      <c r="J390" s="82">
        <v>552.8</v>
      </c>
      <c r="K390" s="82">
        <v>500.8</v>
      </c>
      <c r="L390" s="81">
        <v>0</v>
      </c>
      <c r="M390" s="137">
        <v>23</v>
      </c>
      <c r="N390" s="83">
        <f>'Приложение №2'!E390</f>
        <v>575263.95</v>
      </c>
      <c r="O390" s="81">
        <v>0</v>
      </c>
      <c r="P390" s="81">
        <v>0</v>
      </c>
      <c r="Q390" s="81">
        <v>0</v>
      </c>
      <c r="R390" s="83">
        <v>14423.04</v>
      </c>
      <c r="S390" s="83">
        <v>438857.76</v>
      </c>
      <c r="T390" s="81">
        <v>0</v>
      </c>
      <c r="U390" s="72">
        <f t="shared" si="66"/>
        <v>1148.69</v>
      </c>
      <c r="V390" s="83">
        <v>1234.97</v>
      </c>
      <c r="W390" s="84" t="s">
        <v>36</v>
      </c>
      <c r="X390" s="209"/>
      <c r="Y390" s="209"/>
      <c r="Z390" s="209"/>
      <c r="AA390" s="209"/>
      <c r="AB390" s="275"/>
      <c r="AC390" s="282"/>
      <c r="AL390" s="74">
        <v>0</v>
      </c>
      <c r="AM390" s="74">
        <f t="shared" si="68"/>
        <v>0</v>
      </c>
      <c r="AN390" s="74">
        <f t="shared" si="70"/>
        <v>0</v>
      </c>
    </row>
    <row r="391" spans="1:40" ht="37.5" outlineLevel="2">
      <c r="A391" s="48">
        <f aca="true" t="shared" si="71" ref="A391:A396">A390+1</f>
        <v>186</v>
      </c>
      <c r="B391" s="48">
        <f aca="true" t="shared" si="72" ref="B391:B396">B390+1</f>
        <v>37</v>
      </c>
      <c r="C391" s="258" t="s">
        <v>246</v>
      </c>
      <c r="D391" s="258" t="s">
        <v>253</v>
      </c>
      <c r="E391" s="48">
        <v>1965</v>
      </c>
      <c r="F391" s="48">
        <v>1965</v>
      </c>
      <c r="G391" s="80" t="s">
        <v>35</v>
      </c>
      <c r="H391" s="81">
        <v>2</v>
      </c>
      <c r="I391" s="81">
        <v>2</v>
      </c>
      <c r="J391" s="82">
        <v>547.8</v>
      </c>
      <c r="K391" s="82">
        <v>505.4</v>
      </c>
      <c r="L391" s="81">
        <v>0</v>
      </c>
      <c r="M391" s="137">
        <v>23</v>
      </c>
      <c r="N391" s="83">
        <f>'Приложение №2'!E391</f>
        <v>580547.93</v>
      </c>
      <c r="O391" s="81">
        <v>0</v>
      </c>
      <c r="P391" s="81">
        <v>0</v>
      </c>
      <c r="Q391" s="81">
        <v>0</v>
      </c>
      <c r="R391" s="83">
        <v>14555.52</v>
      </c>
      <c r="S391" s="83">
        <v>442888.8</v>
      </c>
      <c r="T391" s="81">
        <v>0</v>
      </c>
      <c r="U391" s="72">
        <f t="shared" si="66"/>
        <v>1148.69</v>
      </c>
      <c r="V391" s="83">
        <v>1234.97</v>
      </c>
      <c r="W391" s="84" t="s">
        <v>36</v>
      </c>
      <c r="X391" s="209"/>
      <c r="Y391" s="209"/>
      <c r="Z391" s="209"/>
      <c r="AA391" s="209"/>
      <c r="AB391" s="275"/>
      <c r="AC391" s="282"/>
      <c r="AL391" s="74">
        <v>0</v>
      </c>
      <c r="AM391" s="74">
        <f t="shared" si="68"/>
        <v>0</v>
      </c>
      <c r="AN391" s="74">
        <f t="shared" si="70"/>
        <v>0</v>
      </c>
    </row>
    <row r="392" spans="1:40" ht="37.5" outlineLevel="2">
      <c r="A392" s="48">
        <f t="shared" si="71"/>
        <v>187</v>
      </c>
      <c r="B392" s="48">
        <f t="shared" si="72"/>
        <v>38</v>
      </c>
      <c r="C392" s="258" t="s">
        <v>246</v>
      </c>
      <c r="D392" s="258" t="s">
        <v>254</v>
      </c>
      <c r="E392" s="48">
        <v>1965</v>
      </c>
      <c r="F392" s="48">
        <v>1965</v>
      </c>
      <c r="G392" s="80" t="s">
        <v>35</v>
      </c>
      <c r="H392" s="81">
        <v>2</v>
      </c>
      <c r="I392" s="81">
        <v>2</v>
      </c>
      <c r="J392" s="82">
        <v>548.8</v>
      </c>
      <c r="K392" s="82">
        <v>505.4</v>
      </c>
      <c r="L392" s="81">
        <v>0</v>
      </c>
      <c r="M392" s="137">
        <v>28</v>
      </c>
      <c r="N392" s="83">
        <f>'Приложение №2'!E392</f>
        <v>580547.93</v>
      </c>
      <c r="O392" s="81">
        <v>0</v>
      </c>
      <c r="P392" s="81">
        <v>0</v>
      </c>
      <c r="Q392" s="81">
        <v>0</v>
      </c>
      <c r="R392" s="83">
        <v>14555.52</v>
      </c>
      <c r="S392" s="83">
        <v>442888.8</v>
      </c>
      <c r="T392" s="81">
        <v>0</v>
      </c>
      <c r="U392" s="72">
        <f t="shared" si="66"/>
        <v>1148.69</v>
      </c>
      <c r="V392" s="83">
        <v>1234.97</v>
      </c>
      <c r="W392" s="84" t="s">
        <v>36</v>
      </c>
      <c r="X392" s="209"/>
      <c r="Y392" s="209"/>
      <c r="Z392" s="209"/>
      <c r="AA392" s="209"/>
      <c r="AB392" s="275"/>
      <c r="AC392" s="282"/>
      <c r="AL392" s="74">
        <v>0</v>
      </c>
      <c r="AM392" s="74">
        <f t="shared" si="68"/>
        <v>0</v>
      </c>
      <c r="AN392" s="74">
        <f t="shared" si="70"/>
        <v>0</v>
      </c>
    </row>
    <row r="393" spans="1:40" ht="37.5" outlineLevel="2">
      <c r="A393" s="48">
        <f t="shared" si="71"/>
        <v>188</v>
      </c>
      <c r="B393" s="48">
        <f t="shared" si="72"/>
        <v>39</v>
      </c>
      <c r="C393" s="258" t="s">
        <v>246</v>
      </c>
      <c r="D393" s="258" t="s">
        <v>255</v>
      </c>
      <c r="E393" s="48">
        <v>1965</v>
      </c>
      <c r="F393" s="48">
        <v>1965</v>
      </c>
      <c r="G393" s="80" t="s">
        <v>35</v>
      </c>
      <c r="H393" s="81">
        <v>2</v>
      </c>
      <c r="I393" s="81">
        <v>2</v>
      </c>
      <c r="J393" s="82">
        <v>550.8</v>
      </c>
      <c r="K393" s="82">
        <v>508.7</v>
      </c>
      <c r="L393" s="81">
        <v>0</v>
      </c>
      <c r="M393" s="137">
        <v>28</v>
      </c>
      <c r="N393" s="83">
        <f>'Приложение №2'!E393</f>
        <v>584338.6</v>
      </c>
      <c r="O393" s="81">
        <v>0</v>
      </c>
      <c r="P393" s="81">
        <v>0</v>
      </c>
      <c r="Q393" s="81">
        <v>0</v>
      </c>
      <c r="R393" s="83">
        <v>14650.56</v>
      </c>
      <c r="S393" s="83">
        <v>445780.63</v>
      </c>
      <c r="T393" s="81">
        <v>0</v>
      </c>
      <c r="U393" s="72">
        <f t="shared" si="66"/>
        <v>1148.69</v>
      </c>
      <c r="V393" s="83">
        <v>1234.97</v>
      </c>
      <c r="W393" s="84" t="s">
        <v>36</v>
      </c>
      <c r="X393" s="209"/>
      <c r="Y393" s="209"/>
      <c r="Z393" s="209"/>
      <c r="AA393" s="209"/>
      <c r="AB393" s="275"/>
      <c r="AC393" s="282"/>
      <c r="AL393" s="74">
        <v>0</v>
      </c>
      <c r="AM393" s="74">
        <f t="shared" si="68"/>
        <v>0</v>
      </c>
      <c r="AN393" s="74">
        <f t="shared" si="70"/>
        <v>0</v>
      </c>
    </row>
    <row r="394" spans="1:40" ht="37.5" outlineLevel="2">
      <c r="A394" s="48">
        <f t="shared" si="71"/>
        <v>189</v>
      </c>
      <c r="B394" s="48">
        <f t="shared" si="72"/>
        <v>40</v>
      </c>
      <c r="C394" s="258" t="s">
        <v>246</v>
      </c>
      <c r="D394" s="258" t="s">
        <v>256</v>
      </c>
      <c r="E394" s="48">
        <v>1965</v>
      </c>
      <c r="F394" s="48">
        <v>1965</v>
      </c>
      <c r="G394" s="80" t="s">
        <v>35</v>
      </c>
      <c r="H394" s="81">
        <v>2</v>
      </c>
      <c r="I394" s="81">
        <v>2</v>
      </c>
      <c r="J394" s="82">
        <v>555</v>
      </c>
      <c r="K394" s="82">
        <v>511.8</v>
      </c>
      <c r="L394" s="81">
        <v>0</v>
      </c>
      <c r="M394" s="137">
        <v>26</v>
      </c>
      <c r="N394" s="83">
        <f>'Приложение №2'!E394</f>
        <v>587899.54</v>
      </c>
      <c r="O394" s="81">
        <v>0</v>
      </c>
      <c r="P394" s="81">
        <v>0</v>
      </c>
      <c r="Q394" s="81">
        <v>0</v>
      </c>
      <c r="R394" s="83">
        <v>14739.84</v>
      </c>
      <c r="S394" s="83">
        <v>448497.21</v>
      </c>
      <c r="T394" s="81">
        <v>0</v>
      </c>
      <c r="U394" s="72">
        <f t="shared" si="66"/>
        <v>1148.69</v>
      </c>
      <c r="V394" s="83">
        <v>1234.97</v>
      </c>
      <c r="W394" s="84" t="s">
        <v>36</v>
      </c>
      <c r="X394" s="209"/>
      <c r="Y394" s="209"/>
      <c r="Z394" s="209"/>
      <c r="AA394" s="209"/>
      <c r="AB394" s="275"/>
      <c r="AC394" s="282"/>
      <c r="AL394" s="74">
        <v>0</v>
      </c>
      <c r="AM394" s="74">
        <f t="shared" si="68"/>
        <v>0</v>
      </c>
      <c r="AN394" s="74">
        <f t="shared" si="70"/>
        <v>0</v>
      </c>
    </row>
    <row r="395" spans="1:40" ht="37.5" outlineLevel="2">
      <c r="A395" s="48">
        <f t="shared" si="71"/>
        <v>190</v>
      </c>
      <c r="B395" s="48">
        <f t="shared" si="72"/>
        <v>41</v>
      </c>
      <c r="C395" s="258" t="s">
        <v>246</v>
      </c>
      <c r="D395" s="258" t="s">
        <v>257</v>
      </c>
      <c r="E395" s="48">
        <v>1965</v>
      </c>
      <c r="F395" s="48">
        <v>1965</v>
      </c>
      <c r="G395" s="80" t="s">
        <v>35</v>
      </c>
      <c r="H395" s="81">
        <v>2</v>
      </c>
      <c r="I395" s="81">
        <v>2</v>
      </c>
      <c r="J395" s="82">
        <v>548.8</v>
      </c>
      <c r="K395" s="82">
        <v>504.8</v>
      </c>
      <c r="L395" s="81">
        <v>0</v>
      </c>
      <c r="M395" s="137">
        <v>24</v>
      </c>
      <c r="N395" s="83">
        <f>'Приложение №2'!E395</f>
        <v>579858.71</v>
      </c>
      <c r="O395" s="81">
        <v>0</v>
      </c>
      <c r="P395" s="81">
        <v>0</v>
      </c>
      <c r="Q395" s="81">
        <v>0</v>
      </c>
      <c r="R395" s="83">
        <v>14538.24</v>
      </c>
      <c r="S395" s="83">
        <v>442363.01</v>
      </c>
      <c r="T395" s="81">
        <v>0</v>
      </c>
      <c r="U395" s="72">
        <f t="shared" si="66"/>
        <v>1148.69</v>
      </c>
      <c r="V395" s="83">
        <v>1234.97</v>
      </c>
      <c r="W395" s="84" t="s">
        <v>36</v>
      </c>
      <c r="X395" s="209"/>
      <c r="Y395" s="209"/>
      <c r="Z395" s="209"/>
      <c r="AA395" s="209"/>
      <c r="AB395" s="275"/>
      <c r="AC395" s="282"/>
      <c r="AL395" s="74">
        <v>0</v>
      </c>
      <c r="AM395" s="74">
        <f t="shared" si="68"/>
        <v>0</v>
      </c>
      <c r="AN395" s="74">
        <f t="shared" si="70"/>
        <v>0</v>
      </c>
    </row>
    <row r="396" spans="1:40" ht="37.5" outlineLevel="2">
      <c r="A396" s="48">
        <f t="shared" si="71"/>
        <v>191</v>
      </c>
      <c r="B396" s="48">
        <f t="shared" si="72"/>
        <v>42</v>
      </c>
      <c r="C396" s="258" t="s">
        <v>246</v>
      </c>
      <c r="D396" s="258" t="s">
        <v>258</v>
      </c>
      <c r="E396" s="48">
        <v>1971</v>
      </c>
      <c r="F396" s="48">
        <v>1971</v>
      </c>
      <c r="G396" s="80" t="s">
        <v>35</v>
      </c>
      <c r="H396" s="81">
        <v>2</v>
      </c>
      <c r="I396" s="81">
        <v>2</v>
      </c>
      <c r="J396" s="82">
        <v>599.2</v>
      </c>
      <c r="K396" s="82">
        <v>327.9</v>
      </c>
      <c r="L396" s="82">
        <v>201.9</v>
      </c>
      <c r="M396" s="137">
        <v>21</v>
      </c>
      <c r="N396" s="83">
        <f>'Приложение №2'!E396</f>
        <v>1754840.65</v>
      </c>
      <c r="O396" s="81">
        <v>0</v>
      </c>
      <c r="P396" s="83">
        <f t="shared" si="67"/>
        <v>1754840.65</v>
      </c>
      <c r="Q396" s="81">
        <v>0</v>
      </c>
      <c r="R396" s="81">
        <v>0</v>
      </c>
      <c r="S396" s="81">
        <v>0</v>
      </c>
      <c r="T396" s="81">
        <v>0</v>
      </c>
      <c r="U396" s="72">
        <f t="shared" si="66"/>
        <v>3312.27</v>
      </c>
      <c r="V396" s="83">
        <v>3561.02</v>
      </c>
      <c r="W396" s="84" t="s">
        <v>36</v>
      </c>
      <c r="X396" s="209"/>
      <c r="Y396" s="209"/>
      <c r="Z396" s="209"/>
      <c r="AA396" s="209"/>
      <c r="AB396" s="275"/>
      <c r="AC396" s="282"/>
      <c r="AL396" s="74">
        <v>0</v>
      </c>
      <c r="AM396" s="74">
        <f t="shared" si="68"/>
        <v>0</v>
      </c>
      <c r="AN396" s="74">
        <f t="shared" si="70"/>
        <v>0</v>
      </c>
    </row>
    <row r="397" spans="1:40" ht="18.75" outlineLevel="1">
      <c r="A397" s="256"/>
      <c r="B397" s="350" t="s">
        <v>97</v>
      </c>
      <c r="C397" s="350"/>
      <c r="D397" s="350"/>
      <c r="E397" s="242"/>
      <c r="F397" s="242"/>
      <c r="G397" s="242"/>
      <c r="H397" s="242"/>
      <c r="I397" s="166"/>
      <c r="J397" s="167">
        <f aca="true" t="shared" si="73" ref="J397:T397">SUM(J355:J396)</f>
        <v>23098.199999999993</v>
      </c>
      <c r="K397" s="167">
        <f t="shared" si="73"/>
        <v>20343.530000000006</v>
      </c>
      <c r="L397" s="167">
        <f t="shared" si="73"/>
        <v>643.9</v>
      </c>
      <c r="M397" s="168">
        <f t="shared" si="73"/>
        <v>1102</v>
      </c>
      <c r="N397" s="167">
        <f t="shared" si="73"/>
        <v>37708842.190000005</v>
      </c>
      <c r="O397" s="167">
        <f t="shared" si="73"/>
        <v>0</v>
      </c>
      <c r="P397" s="167">
        <f>SUM(P355:P396)</f>
        <v>22568594.879999995</v>
      </c>
      <c r="Q397" s="167">
        <f t="shared" si="73"/>
        <v>0</v>
      </c>
      <c r="R397" s="167">
        <f t="shared" si="73"/>
        <v>544021.02</v>
      </c>
      <c r="S397" s="167">
        <f t="shared" si="73"/>
        <v>13326158.340000004</v>
      </c>
      <c r="T397" s="167">
        <f t="shared" si="73"/>
        <v>0</v>
      </c>
      <c r="U397" s="169"/>
      <c r="V397" s="169"/>
      <c r="W397" s="169"/>
      <c r="X397" s="210"/>
      <c r="Y397" s="210"/>
      <c r="Z397" s="210"/>
      <c r="AA397" s="210"/>
      <c r="AB397" s="275"/>
      <c r="AC397" s="282"/>
      <c r="AL397" s="74">
        <f>SUM(AL355:AL396)</f>
        <v>11190863.470000003</v>
      </c>
      <c r="AN397" s="275">
        <f>S385+S390+S391+S392+S393+S394+S395</f>
        <v>4569312.739999999</v>
      </c>
    </row>
    <row r="398" spans="1:29" ht="18.75" outlineLevel="1">
      <c r="A398" s="284"/>
      <c r="B398" s="349" t="s">
        <v>259</v>
      </c>
      <c r="C398" s="349"/>
      <c r="D398" s="349"/>
      <c r="E398" s="349"/>
      <c r="F398" s="349"/>
      <c r="G398" s="349"/>
      <c r="H398" s="349"/>
      <c r="I398" s="349"/>
      <c r="J398" s="349"/>
      <c r="K398" s="349"/>
      <c r="L398" s="349"/>
      <c r="M398" s="349"/>
      <c r="N398" s="349"/>
      <c r="O398" s="349"/>
      <c r="P398" s="349"/>
      <c r="Q398" s="349"/>
      <c r="R398" s="349"/>
      <c r="S398" s="349"/>
      <c r="T398" s="349"/>
      <c r="U398" s="349"/>
      <c r="V398" s="349"/>
      <c r="W398" s="349"/>
      <c r="X398" s="217"/>
      <c r="Y398" s="217"/>
      <c r="Z398" s="217"/>
      <c r="AA398" s="217"/>
      <c r="AB398" s="275"/>
      <c r="AC398" s="282"/>
    </row>
    <row r="399" spans="1:29" ht="18.75" outlineLevel="2">
      <c r="A399" s="48">
        <f>A396+1</f>
        <v>192</v>
      </c>
      <c r="B399" s="48">
        <v>1</v>
      </c>
      <c r="C399" s="258" t="s">
        <v>260</v>
      </c>
      <c r="D399" s="258" t="s">
        <v>261</v>
      </c>
      <c r="E399" s="48">
        <v>1965</v>
      </c>
      <c r="F399" s="48">
        <v>1965</v>
      </c>
      <c r="G399" s="80" t="s">
        <v>35</v>
      </c>
      <c r="H399" s="81">
        <v>2</v>
      </c>
      <c r="I399" s="81">
        <v>3</v>
      </c>
      <c r="J399" s="82">
        <v>577.3</v>
      </c>
      <c r="K399" s="82">
        <v>516.6</v>
      </c>
      <c r="L399" s="81">
        <v>0</v>
      </c>
      <c r="M399" s="137">
        <v>13</v>
      </c>
      <c r="N399" s="83">
        <v>84805.06</v>
      </c>
      <c r="O399" s="81">
        <v>0</v>
      </c>
      <c r="P399" s="81">
        <v>0</v>
      </c>
      <c r="Q399" s="81">
        <v>0</v>
      </c>
      <c r="R399" s="83">
        <v>14878.08</v>
      </c>
      <c r="S399" s="83">
        <v>69926.98</v>
      </c>
      <c r="T399" s="81">
        <v>0</v>
      </c>
      <c r="U399" s="72">
        <f>ROUND(N399/(K399+L399),2)</f>
        <v>164.16</v>
      </c>
      <c r="V399" s="82">
        <v>164.16</v>
      </c>
      <c r="W399" s="84" t="s">
        <v>36</v>
      </c>
      <c r="X399" s="209"/>
      <c r="Y399" s="209"/>
      <c r="Z399" s="209"/>
      <c r="AA399" s="209"/>
      <c r="AB399" s="275"/>
      <c r="AC399" s="282"/>
    </row>
    <row r="400" spans="1:29" ht="18.75" outlineLevel="1">
      <c r="A400" s="256"/>
      <c r="B400" s="350" t="s">
        <v>97</v>
      </c>
      <c r="C400" s="350"/>
      <c r="D400" s="350"/>
      <c r="E400" s="242"/>
      <c r="F400" s="242"/>
      <c r="G400" s="242"/>
      <c r="H400" s="242"/>
      <c r="I400" s="166"/>
      <c r="J400" s="170">
        <f>SUM(J399)</f>
        <v>577.3</v>
      </c>
      <c r="K400" s="170">
        <f aca="true" t="shared" si="74" ref="K400:T400">SUM(K399)</f>
        <v>516.6</v>
      </c>
      <c r="L400" s="170">
        <f t="shared" si="74"/>
        <v>0</v>
      </c>
      <c r="M400" s="168">
        <f t="shared" si="74"/>
        <v>13</v>
      </c>
      <c r="N400" s="167">
        <f t="shared" si="74"/>
        <v>84805.06</v>
      </c>
      <c r="O400" s="167">
        <f t="shared" si="74"/>
        <v>0</v>
      </c>
      <c r="P400" s="167">
        <f t="shared" si="74"/>
        <v>0</v>
      </c>
      <c r="Q400" s="167">
        <f t="shared" si="74"/>
        <v>0</v>
      </c>
      <c r="R400" s="167">
        <f t="shared" si="74"/>
        <v>14878.08</v>
      </c>
      <c r="S400" s="167">
        <f t="shared" si="74"/>
        <v>69926.98</v>
      </c>
      <c r="T400" s="167">
        <f t="shared" si="74"/>
        <v>0</v>
      </c>
      <c r="U400" s="169"/>
      <c r="V400" s="169"/>
      <c r="W400" s="169"/>
      <c r="X400" s="210"/>
      <c r="Y400" s="210"/>
      <c r="Z400" s="210"/>
      <c r="AA400" s="210"/>
      <c r="AB400" s="275"/>
      <c r="AC400" s="282"/>
    </row>
    <row r="401" spans="1:29" ht="18.75" outlineLevel="1">
      <c r="A401" s="284"/>
      <c r="B401" s="349" t="s">
        <v>262</v>
      </c>
      <c r="C401" s="349"/>
      <c r="D401" s="349"/>
      <c r="E401" s="349"/>
      <c r="F401" s="349"/>
      <c r="G401" s="349"/>
      <c r="H401" s="349"/>
      <c r="I401" s="349"/>
      <c r="J401" s="349"/>
      <c r="K401" s="349"/>
      <c r="L401" s="349"/>
      <c r="M401" s="349"/>
      <c r="N401" s="349"/>
      <c r="O401" s="349"/>
      <c r="P401" s="349"/>
      <c r="Q401" s="349"/>
      <c r="R401" s="349"/>
      <c r="S401" s="349"/>
      <c r="T401" s="349"/>
      <c r="U401" s="349"/>
      <c r="V401" s="349"/>
      <c r="W401" s="349"/>
      <c r="X401" s="217"/>
      <c r="Y401" s="217"/>
      <c r="Z401" s="217"/>
      <c r="AA401" s="217"/>
      <c r="AB401" s="275"/>
      <c r="AC401" s="282"/>
    </row>
    <row r="402" spans="1:29" ht="56.25" outlineLevel="2">
      <c r="A402" s="48">
        <f>A399+1</f>
        <v>193</v>
      </c>
      <c r="B402" s="48">
        <v>1</v>
      </c>
      <c r="C402" s="258" t="s">
        <v>263</v>
      </c>
      <c r="D402" s="258" t="s">
        <v>264</v>
      </c>
      <c r="E402" s="48">
        <v>1965</v>
      </c>
      <c r="F402" s="48">
        <v>1965</v>
      </c>
      <c r="G402" s="80" t="s">
        <v>35</v>
      </c>
      <c r="H402" s="81">
        <v>2</v>
      </c>
      <c r="I402" s="81">
        <v>2</v>
      </c>
      <c r="J402" s="82">
        <v>580.4</v>
      </c>
      <c r="K402" s="82">
        <v>273.9</v>
      </c>
      <c r="L402" s="82">
        <v>260</v>
      </c>
      <c r="M402" s="137">
        <v>19</v>
      </c>
      <c r="N402" s="83">
        <f>'Приложение №2'!E402</f>
        <v>1119051.99</v>
      </c>
      <c r="O402" s="81">
        <v>0</v>
      </c>
      <c r="P402" s="83">
        <f>N402-R402-S402</f>
        <v>817598.998</v>
      </c>
      <c r="Q402" s="81">
        <v>0</v>
      </c>
      <c r="R402" s="83">
        <v>26857.92</v>
      </c>
      <c r="S402" s="83">
        <v>274595.07200000004</v>
      </c>
      <c r="T402" s="81">
        <v>0</v>
      </c>
      <c r="U402" s="72">
        <f>ROUND(N402/(K402+L402),2)</f>
        <v>2096</v>
      </c>
      <c r="V402" s="83">
        <v>3413.03</v>
      </c>
      <c r="W402" s="84" t="s">
        <v>36</v>
      </c>
      <c r="X402" s="209"/>
      <c r="Y402" s="209"/>
      <c r="Z402" s="209"/>
      <c r="AA402" s="209"/>
      <c r="AB402" s="275"/>
      <c r="AC402" s="282"/>
    </row>
    <row r="403" spans="1:29" ht="18.75" outlineLevel="1">
      <c r="A403" s="256"/>
      <c r="B403" s="350" t="s">
        <v>97</v>
      </c>
      <c r="C403" s="350"/>
      <c r="D403" s="350"/>
      <c r="E403" s="242"/>
      <c r="F403" s="242"/>
      <c r="G403" s="242"/>
      <c r="H403" s="242"/>
      <c r="I403" s="166"/>
      <c r="J403" s="170">
        <f>SUM(J402)</f>
        <v>580.4</v>
      </c>
      <c r="K403" s="170">
        <f aca="true" t="shared" si="75" ref="K403:T403">SUM(K402)</f>
        <v>273.9</v>
      </c>
      <c r="L403" s="170">
        <f t="shared" si="75"/>
        <v>260</v>
      </c>
      <c r="M403" s="168">
        <f t="shared" si="75"/>
        <v>19</v>
      </c>
      <c r="N403" s="167">
        <f t="shared" si="75"/>
        <v>1119051.99</v>
      </c>
      <c r="O403" s="167">
        <f t="shared" si="75"/>
        <v>0</v>
      </c>
      <c r="P403" s="167">
        <f t="shared" si="75"/>
        <v>817598.998</v>
      </c>
      <c r="Q403" s="167">
        <f t="shared" si="75"/>
        <v>0</v>
      </c>
      <c r="R403" s="167">
        <f t="shared" si="75"/>
        <v>26857.92</v>
      </c>
      <c r="S403" s="167">
        <f t="shared" si="75"/>
        <v>274595.07200000004</v>
      </c>
      <c r="T403" s="167">
        <f t="shared" si="75"/>
        <v>0</v>
      </c>
      <c r="U403" s="169"/>
      <c r="V403" s="169"/>
      <c r="W403" s="169"/>
      <c r="X403" s="210"/>
      <c r="Y403" s="210"/>
      <c r="Z403" s="210"/>
      <c r="AA403" s="210"/>
      <c r="AB403" s="275"/>
      <c r="AC403" s="282"/>
    </row>
    <row r="404" spans="1:27" ht="18.75" outlineLevel="1">
      <c r="A404" s="241"/>
      <c r="B404" s="349" t="s">
        <v>480</v>
      </c>
      <c r="C404" s="349"/>
      <c r="D404" s="349"/>
      <c r="E404" s="349"/>
      <c r="F404" s="349"/>
      <c r="G404" s="349"/>
      <c r="H404" s="349"/>
      <c r="I404" s="349"/>
      <c r="J404" s="349"/>
      <c r="K404" s="349"/>
      <c r="L404" s="349"/>
      <c r="M404" s="349"/>
      <c r="N404" s="349"/>
      <c r="O404" s="349"/>
      <c r="P404" s="349"/>
      <c r="Q404" s="349"/>
      <c r="R404" s="349"/>
      <c r="S404" s="349"/>
      <c r="T404" s="349"/>
      <c r="U404" s="349"/>
      <c r="V404" s="349"/>
      <c r="W404" s="349"/>
      <c r="X404" s="275"/>
      <c r="Y404" s="282"/>
      <c r="Z404" s="74"/>
      <c r="AA404" s="74"/>
    </row>
    <row r="405" spans="1:27" ht="18.75" outlineLevel="2">
      <c r="A405" s="48">
        <v>194</v>
      </c>
      <c r="B405" s="48">
        <v>1</v>
      </c>
      <c r="C405" s="258" t="s">
        <v>481</v>
      </c>
      <c r="D405" s="258" t="s">
        <v>265</v>
      </c>
      <c r="E405" s="48">
        <v>1975</v>
      </c>
      <c r="F405" s="48">
        <v>2009</v>
      </c>
      <c r="G405" s="80" t="s">
        <v>35</v>
      </c>
      <c r="H405" s="81">
        <v>2</v>
      </c>
      <c r="I405" s="81">
        <v>2</v>
      </c>
      <c r="J405" s="82">
        <v>514.68</v>
      </c>
      <c r="K405" s="82">
        <v>291.68</v>
      </c>
      <c r="L405" s="82">
        <v>182.87</v>
      </c>
      <c r="M405" s="137">
        <v>27</v>
      </c>
      <c r="N405" s="83">
        <v>1053610.15</v>
      </c>
      <c r="O405" s="81">
        <v>0</v>
      </c>
      <c r="P405" s="83">
        <f>N405-R405-S405</f>
        <v>458060.70999999996</v>
      </c>
      <c r="Q405" s="81">
        <v>0</v>
      </c>
      <c r="R405" s="83">
        <v>27342.84</v>
      </c>
      <c r="S405" s="83">
        <v>568206.6</v>
      </c>
      <c r="T405" s="81">
        <v>0</v>
      </c>
      <c r="U405" s="83">
        <v>2220.23</v>
      </c>
      <c r="V405" s="83">
        <v>2220.23</v>
      </c>
      <c r="W405" s="84" t="s">
        <v>36</v>
      </c>
      <c r="X405" s="275">
        <f>V405-U405</f>
        <v>0</v>
      </c>
      <c r="Y405" s="282">
        <f>J405-K405-L405</f>
        <v>40.12999999999994</v>
      </c>
      <c r="Z405" s="74">
        <f>ROUND(N405/(K405+L405),2)</f>
        <v>2220.23</v>
      </c>
      <c r="AA405" s="74">
        <f>IF(U405=Z405,0,1)</f>
        <v>0</v>
      </c>
    </row>
    <row r="406" spans="1:27" ht="18.75" outlineLevel="1">
      <c r="A406" s="283"/>
      <c r="B406" s="349" t="s">
        <v>97</v>
      </c>
      <c r="C406" s="349"/>
      <c r="D406" s="349"/>
      <c r="E406" s="242"/>
      <c r="F406" s="242"/>
      <c r="G406" s="242"/>
      <c r="H406" s="242"/>
      <c r="I406" s="166"/>
      <c r="J406" s="167">
        <f>SUM(J405)</f>
        <v>514.68</v>
      </c>
      <c r="K406" s="167">
        <f aca="true" t="shared" si="76" ref="K406:T406">SUM(K405)</f>
        <v>291.68</v>
      </c>
      <c r="L406" s="167">
        <f t="shared" si="76"/>
        <v>182.87</v>
      </c>
      <c r="M406" s="168">
        <f t="shared" si="76"/>
        <v>27</v>
      </c>
      <c r="N406" s="167">
        <f t="shared" si="76"/>
        <v>1053610.15</v>
      </c>
      <c r="O406" s="167">
        <f t="shared" si="76"/>
        <v>0</v>
      </c>
      <c r="P406" s="167">
        <f t="shared" si="76"/>
        <v>458060.70999999996</v>
      </c>
      <c r="Q406" s="167">
        <f t="shared" si="76"/>
        <v>0</v>
      </c>
      <c r="R406" s="167">
        <f t="shared" si="76"/>
        <v>27342.84</v>
      </c>
      <c r="S406" s="167">
        <f t="shared" si="76"/>
        <v>568206.6</v>
      </c>
      <c r="T406" s="167">
        <f t="shared" si="76"/>
        <v>0</v>
      </c>
      <c r="U406" s="169"/>
      <c r="V406" s="169"/>
      <c r="W406" s="169"/>
      <c r="X406" s="275">
        <f>V406-U406</f>
        <v>0</v>
      </c>
      <c r="Y406" s="282"/>
      <c r="Z406" s="74"/>
      <c r="AA406" s="74"/>
    </row>
    <row r="407" spans="1:29" ht="18.75" outlineLevel="1">
      <c r="A407" s="284"/>
      <c r="B407" s="349" t="s">
        <v>266</v>
      </c>
      <c r="C407" s="349"/>
      <c r="D407" s="349"/>
      <c r="E407" s="349"/>
      <c r="F407" s="349"/>
      <c r="G407" s="349"/>
      <c r="H407" s="349"/>
      <c r="I407" s="349"/>
      <c r="J407" s="349"/>
      <c r="K407" s="349"/>
      <c r="L407" s="349"/>
      <c r="M407" s="349"/>
      <c r="N407" s="349"/>
      <c r="O407" s="349"/>
      <c r="P407" s="349"/>
      <c r="Q407" s="349"/>
      <c r="R407" s="349"/>
      <c r="S407" s="349"/>
      <c r="T407" s="349"/>
      <c r="U407" s="349"/>
      <c r="V407" s="349"/>
      <c r="W407" s="349"/>
      <c r="X407" s="217"/>
      <c r="Y407" s="217"/>
      <c r="Z407" s="217"/>
      <c r="AA407" s="217"/>
      <c r="AB407" s="275"/>
      <c r="AC407" s="282"/>
    </row>
    <row r="408" spans="1:40" ht="18.75" outlineLevel="2">
      <c r="A408" s="48">
        <f>A405+1</f>
        <v>195</v>
      </c>
      <c r="B408" s="48">
        <v>1</v>
      </c>
      <c r="C408" s="258" t="s">
        <v>267</v>
      </c>
      <c r="D408" s="258" t="s">
        <v>268</v>
      </c>
      <c r="E408" s="48">
        <v>1978</v>
      </c>
      <c r="F408" s="48">
        <v>1978</v>
      </c>
      <c r="G408" s="80" t="s">
        <v>35</v>
      </c>
      <c r="H408" s="81">
        <v>2</v>
      </c>
      <c r="I408" s="81">
        <v>2</v>
      </c>
      <c r="J408" s="82">
        <v>604</v>
      </c>
      <c r="K408" s="82">
        <v>559.1</v>
      </c>
      <c r="L408" s="81">
        <v>0</v>
      </c>
      <c r="M408" s="137">
        <v>33</v>
      </c>
      <c r="N408" s="83">
        <v>7270787.99</v>
      </c>
      <c r="O408" s="81">
        <v>0</v>
      </c>
      <c r="P408" s="83">
        <f>N408-R408-S408</f>
        <v>5565113.07</v>
      </c>
      <c r="Q408" s="81">
        <v>0</v>
      </c>
      <c r="R408" s="83">
        <v>16102.08</v>
      </c>
      <c r="S408" s="83">
        <v>1689572.84</v>
      </c>
      <c r="T408" s="81">
        <v>0</v>
      </c>
      <c r="U408" s="72">
        <f>ROUND(N408/(K408+L408),2)</f>
        <v>13004.45</v>
      </c>
      <c r="V408" s="83">
        <v>13004.45</v>
      </c>
      <c r="W408" s="84" t="s">
        <v>36</v>
      </c>
      <c r="X408" s="209"/>
      <c r="Y408" s="209"/>
      <c r="Z408" s="209"/>
      <c r="AA408" s="209"/>
      <c r="AB408" s="275"/>
      <c r="AC408" s="282"/>
      <c r="AL408" s="74">
        <v>1714166.31</v>
      </c>
      <c r="AM408" s="74">
        <f>AL408/$AL$410</f>
        <v>0.7992613704356679</v>
      </c>
      <c r="AN408" s="74">
        <f>ROUND(AM408*$AN$410,2)</f>
        <v>1689572.84</v>
      </c>
    </row>
    <row r="409" spans="1:40" ht="18.75" outlineLevel="2">
      <c r="A409" s="48">
        <f>A408+1</f>
        <v>196</v>
      </c>
      <c r="B409" s="48">
        <v>2</v>
      </c>
      <c r="C409" s="258" t="s">
        <v>267</v>
      </c>
      <c r="D409" s="258" t="s">
        <v>269</v>
      </c>
      <c r="E409" s="48">
        <v>1979</v>
      </c>
      <c r="F409" s="48">
        <v>1979</v>
      </c>
      <c r="G409" s="80" t="s">
        <v>35</v>
      </c>
      <c r="H409" s="81">
        <v>2</v>
      </c>
      <c r="I409" s="81">
        <v>2</v>
      </c>
      <c r="J409" s="82">
        <v>674.5</v>
      </c>
      <c r="K409" s="82">
        <v>629.7</v>
      </c>
      <c r="L409" s="81">
        <v>0</v>
      </c>
      <c r="M409" s="137">
        <v>26</v>
      </c>
      <c r="N409" s="83">
        <v>841361.06</v>
      </c>
      <c r="O409" s="81">
        <v>0</v>
      </c>
      <c r="P409" s="83">
        <f>N409-R409-S409</f>
        <v>398880.74000000005</v>
      </c>
      <c r="Q409" s="81">
        <v>0</v>
      </c>
      <c r="R409" s="83">
        <v>18135.36</v>
      </c>
      <c r="S409" s="83">
        <v>424344.96</v>
      </c>
      <c r="T409" s="81">
        <v>0</v>
      </c>
      <c r="U409" s="72">
        <f>ROUND(N409/(K409+L409),2)</f>
        <v>1336.13</v>
      </c>
      <c r="V409" s="83">
        <v>1336.13</v>
      </c>
      <c r="W409" s="84" t="s">
        <v>36</v>
      </c>
      <c r="X409" s="209"/>
      <c r="Y409" s="209"/>
      <c r="Z409" s="209"/>
      <c r="AA409" s="209"/>
      <c r="AB409" s="275"/>
      <c r="AC409" s="282"/>
      <c r="AL409" s="74">
        <v>430521.74</v>
      </c>
      <c r="AM409" s="74">
        <f>AL409/$AL$410</f>
        <v>0.20073862956433222</v>
      </c>
      <c r="AN409" s="74">
        <f>ROUND(AM409*$AN$410,2)</f>
        <v>424344.96</v>
      </c>
    </row>
    <row r="410" spans="1:40" ht="18.75" outlineLevel="1">
      <c r="A410" s="256"/>
      <c r="B410" s="350" t="s">
        <v>97</v>
      </c>
      <c r="C410" s="350"/>
      <c r="D410" s="350"/>
      <c r="E410" s="242"/>
      <c r="F410" s="242"/>
      <c r="G410" s="242"/>
      <c r="H410" s="242"/>
      <c r="I410" s="166"/>
      <c r="J410" s="167">
        <f>SUM(J408:J409)</f>
        <v>1278.5</v>
      </c>
      <c r="K410" s="167">
        <f aca="true" t="shared" si="77" ref="K410:T410">SUM(K408:K409)</f>
        <v>1188.8000000000002</v>
      </c>
      <c r="L410" s="167">
        <f t="shared" si="77"/>
        <v>0</v>
      </c>
      <c r="M410" s="168">
        <f t="shared" si="77"/>
        <v>59</v>
      </c>
      <c r="N410" s="167">
        <f t="shared" si="77"/>
        <v>8112149.050000001</v>
      </c>
      <c r="O410" s="167">
        <f t="shared" si="77"/>
        <v>0</v>
      </c>
      <c r="P410" s="167">
        <f t="shared" si="77"/>
        <v>5963993.8100000005</v>
      </c>
      <c r="Q410" s="167">
        <f t="shared" si="77"/>
        <v>0</v>
      </c>
      <c r="R410" s="167">
        <f t="shared" si="77"/>
        <v>34237.44</v>
      </c>
      <c r="S410" s="167">
        <f t="shared" si="77"/>
        <v>2113917.8000000003</v>
      </c>
      <c r="T410" s="167">
        <f t="shared" si="77"/>
        <v>0</v>
      </c>
      <c r="U410" s="169"/>
      <c r="V410" s="169"/>
      <c r="W410" s="169"/>
      <c r="X410" s="210"/>
      <c r="Y410" s="210"/>
      <c r="Z410" s="210"/>
      <c r="AA410" s="210"/>
      <c r="AB410" s="275"/>
      <c r="AC410" s="282"/>
      <c r="AL410" s="74">
        <v>2144688.05</v>
      </c>
      <c r="AN410" s="74">
        <v>2113917.8</v>
      </c>
    </row>
    <row r="411" spans="1:29" ht="18.75" outlineLevel="1">
      <c r="A411" s="284"/>
      <c r="B411" s="349" t="s">
        <v>270</v>
      </c>
      <c r="C411" s="349"/>
      <c r="D411" s="349"/>
      <c r="E411" s="349"/>
      <c r="F411" s="349"/>
      <c r="G411" s="349"/>
      <c r="H411" s="349"/>
      <c r="I411" s="349"/>
      <c r="J411" s="349"/>
      <c r="K411" s="349"/>
      <c r="L411" s="349"/>
      <c r="M411" s="349"/>
      <c r="N411" s="349"/>
      <c r="O411" s="349"/>
      <c r="P411" s="349"/>
      <c r="Q411" s="349"/>
      <c r="R411" s="349"/>
      <c r="S411" s="349"/>
      <c r="T411" s="349"/>
      <c r="U411" s="349"/>
      <c r="V411" s="349"/>
      <c r="W411" s="349"/>
      <c r="X411" s="217"/>
      <c r="Y411" s="217"/>
      <c r="Z411" s="217"/>
      <c r="AA411" s="217"/>
      <c r="AB411" s="275"/>
      <c r="AC411" s="282"/>
    </row>
    <row r="412" spans="1:40" ht="18.75" outlineLevel="2">
      <c r="A412" s="48">
        <f>A409+1</f>
        <v>197</v>
      </c>
      <c r="B412" s="48">
        <v>1</v>
      </c>
      <c r="C412" s="258" t="s">
        <v>271</v>
      </c>
      <c r="D412" s="258" t="s">
        <v>272</v>
      </c>
      <c r="E412" s="48">
        <v>1965</v>
      </c>
      <c r="F412" s="48">
        <v>1965</v>
      </c>
      <c r="G412" s="80" t="s">
        <v>35</v>
      </c>
      <c r="H412" s="81">
        <v>1</v>
      </c>
      <c r="I412" s="81">
        <v>1</v>
      </c>
      <c r="J412" s="82">
        <v>389.93</v>
      </c>
      <c r="K412" s="82">
        <v>280.9</v>
      </c>
      <c r="L412" s="81">
        <v>0</v>
      </c>
      <c r="M412" s="137">
        <v>25</v>
      </c>
      <c r="N412" s="83">
        <f>'Приложение №2'!E412</f>
        <v>8354999.719999999</v>
      </c>
      <c r="O412" s="81">
        <v>0</v>
      </c>
      <c r="P412" s="83">
        <f>N412-R412-S412</f>
        <v>7709475.229999999</v>
      </c>
      <c r="Q412" s="81">
        <v>0</v>
      </c>
      <c r="R412" s="83">
        <v>8089.92</v>
      </c>
      <c r="S412" s="83">
        <v>637434.57</v>
      </c>
      <c r="T412" s="81">
        <v>0</v>
      </c>
      <c r="U412" s="72">
        <f>ROUND(N412/(K412+L412),2)</f>
        <v>29743.68</v>
      </c>
      <c r="V412" s="83">
        <v>31062.26</v>
      </c>
      <c r="W412" s="84" t="s">
        <v>36</v>
      </c>
      <c r="X412" s="209"/>
      <c r="Y412" s="209"/>
      <c r="Z412" s="209"/>
      <c r="AA412" s="209"/>
      <c r="AB412" s="275"/>
      <c r="AC412" s="282"/>
      <c r="AL412" s="74">
        <v>1140458.07</v>
      </c>
      <c r="AM412" s="74">
        <f>AL412/$AL$415</f>
        <v>0.6034799377135008</v>
      </c>
      <c r="AN412" s="74">
        <f>ROUND(AM412*$AN$415,2)</f>
        <v>637434.57</v>
      </c>
    </row>
    <row r="413" spans="1:40" ht="18.75" outlineLevel="2">
      <c r="A413" s="48">
        <f>A412+1</f>
        <v>198</v>
      </c>
      <c r="B413" s="48">
        <v>2</v>
      </c>
      <c r="C413" s="258" t="s">
        <v>271</v>
      </c>
      <c r="D413" s="258" t="s">
        <v>273</v>
      </c>
      <c r="E413" s="48">
        <v>1953</v>
      </c>
      <c r="F413" s="48">
        <v>1953</v>
      </c>
      <c r="G413" s="80" t="s">
        <v>35</v>
      </c>
      <c r="H413" s="81">
        <v>1</v>
      </c>
      <c r="I413" s="81">
        <v>1</v>
      </c>
      <c r="J413" s="82">
        <v>325.7</v>
      </c>
      <c r="K413" s="82">
        <v>241</v>
      </c>
      <c r="L413" s="81">
        <v>0</v>
      </c>
      <c r="M413" s="137">
        <v>11</v>
      </c>
      <c r="N413" s="83">
        <f>'Приложение №2'!E413</f>
        <v>4626325.17</v>
      </c>
      <c r="O413" s="81">
        <v>0</v>
      </c>
      <c r="P413" s="83">
        <f>N413-R413-S413</f>
        <v>4440447.18</v>
      </c>
      <c r="Q413" s="81">
        <v>0</v>
      </c>
      <c r="R413" s="83">
        <v>6940.8</v>
      </c>
      <c r="S413" s="83">
        <v>178937.19</v>
      </c>
      <c r="T413" s="81">
        <v>0</v>
      </c>
      <c r="U413" s="72">
        <f>ROUND(N413/(K413+L413),2)</f>
        <v>19196.37</v>
      </c>
      <c r="V413" s="83">
        <v>19196.37</v>
      </c>
      <c r="W413" s="84" t="s">
        <v>36</v>
      </c>
      <c r="X413" s="209"/>
      <c r="Y413" s="209"/>
      <c r="Z413" s="209"/>
      <c r="AA413" s="209"/>
      <c r="AB413" s="275"/>
      <c r="AC413" s="282"/>
      <c r="AL413" s="74">
        <v>320143.23</v>
      </c>
      <c r="AM413" s="74">
        <f>AL413/$AL$415</f>
        <v>0.16940562882754553</v>
      </c>
      <c r="AN413" s="74">
        <f>ROUND(AM413*$AN$415,2)</f>
        <v>178937.19</v>
      </c>
    </row>
    <row r="414" spans="1:40" ht="18.75" outlineLevel="2">
      <c r="A414" s="48">
        <f>A413+1</f>
        <v>199</v>
      </c>
      <c r="B414" s="48">
        <v>3</v>
      </c>
      <c r="C414" s="258" t="s">
        <v>271</v>
      </c>
      <c r="D414" s="258" t="s">
        <v>274</v>
      </c>
      <c r="E414" s="48">
        <v>1968</v>
      </c>
      <c r="F414" s="48">
        <v>1968</v>
      </c>
      <c r="G414" s="80" t="s">
        <v>35</v>
      </c>
      <c r="H414" s="81">
        <v>2</v>
      </c>
      <c r="I414" s="81">
        <v>1</v>
      </c>
      <c r="J414" s="82">
        <v>713.7</v>
      </c>
      <c r="K414" s="82">
        <v>645.9</v>
      </c>
      <c r="L414" s="81">
        <v>0</v>
      </c>
      <c r="M414" s="137">
        <v>31</v>
      </c>
      <c r="N414" s="83">
        <f>'Приложение №2'!E414</f>
        <v>1830545.19</v>
      </c>
      <c r="O414" s="81">
        <v>0</v>
      </c>
      <c r="P414" s="83">
        <f>N414-R414-S414</f>
        <v>1572050.3</v>
      </c>
      <c r="Q414" s="81">
        <v>0</v>
      </c>
      <c r="R414" s="83">
        <v>18601.92</v>
      </c>
      <c r="S414" s="83">
        <v>239892.97</v>
      </c>
      <c r="T414" s="81">
        <v>0</v>
      </c>
      <c r="U414" s="72">
        <f>ROUND(N414/(K414+L414),2)</f>
        <v>2834.1</v>
      </c>
      <c r="V414" s="83">
        <v>2886.53</v>
      </c>
      <c r="W414" s="84" t="s">
        <v>36</v>
      </c>
      <c r="X414" s="209"/>
      <c r="Y414" s="209"/>
      <c r="Z414" s="209"/>
      <c r="AA414" s="209"/>
      <c r="AB414" s="275"/>
      <c r="AC414" s="282"/>
      <c r="AL414" s="74">
        <v>429201.49</v>
      </c>
      <c r="AM414" s="74">
        <f>AL414/$AL$415</f>
        <v>0.22711443345895366</v>
      </c>
      <c r="AN414" s="74">
        <f>ROUND(AM414*$AN$415,2)</f>
        <v>239892.97</v>
      </c>
    </row>
    <row r="415" spans="1:40" ht="18.75" outlineLevel="1">
      <c r="A415" s="256"/>
      <c r="B415" s="350" t="s">
        <v>97</v>
      </c>
      <c r="C415" s="350"/>
      <c r="D415" s="350"/>
      <c r="E415" s="242"/>
      <c r="F415" s="242"/>
      <c r="G415" s="242"/>
      <c r="H415" s="242"/>
      <c r="I415" s="166"/>
      <c r="J415" s="167">
        <f>SUM(J412:J414)</f>
        <v>1429.33</v>
      </c>
      <c r="K415" s="167">
        <f aca="true" t="shared" si="78" ref="K415:T415">SUM(K412:K414)</f>
        <v>1167.8</v>
      </c>
      <c r="L415" s="167">
        <f t="shared" si="78"/>
        <v>0</v>
      </c>
      <c r="M415" s="168">
        <f t="shared" si="78"/>
        <v>67</v>
      </c>
      <c r="N415" s="167">
        <f t="shared" si="78"/>
        <v>14811870.079999998</v>
      </c>
      <c r="O415" s="167">
        <f t="shared" si="78"/>
        <v>0</v>
      </c>
      <c r="P415" s="167">
        <f t="shared" si="78"/>
        <v>13721972.709999999</v>
      </c>
      <c r="Q415" s="167">
        <f t="shared" si="78"/>
        <v>0</v>
      </c>
      <c r="R415" s="167">
        <f t="shared" si="78"/>
        <v>33632.64</v>
      </c>
      <c r="S415" s="167">
        <f t="shared" si="78"/>
        <v>1056264.73</v>
      </c>
      <c r="T415" s="167">
        <f t="shared" si="78"/>
        <v>0</v>
      </c>
      <c r="U415" s="169"/>
      <c r="V415" s="169"/>
      <c r="W415" s="169"/>
      <c r="X415" s="210"/>
      <c r="Y415" s="210"/>
      <c r="Z415" s="210"/>
      <c r="AA415" s="210"/>
      <c r="AB415" s="275"/>
      <c r="AC415" s="282"/>
      <c r="AL415" s="74">
        <v>1889802.79</v>
      </c>
      <c r="AN415" s="74">
        <v>1056264.73</v>
      </c>
    </row>
    <row r="416" spans="1:29" ht="18.75" outlineLevel="1">
      <c r="A416" s="284"/>
      <c r="B416" s="349" t="s">
        <v>275</v>
      </c>
      <c r="C416" s="349"/>
      <c r="D416" s="349"/>
      <c r="E416" s="349"/>
      <c r="F416" s="349"/>
      <c r="G416" s="349"/>
      <c r="H416" s="349"/>
      <c r="I416" s="349"/>
      <c r="J416" s="349"/>
      <c r="K416" s="349"/>
      <c r="L416" s="349"/>
      <c r="M416" s="349"/>
      <c r="N416" s="349"/>
      <c r="O416" s="349"/>
      <c r="P416" s="349"/>
      <c r="Q416" s="349"/>
      <c r="R416" s="349"/>
      <c r="S416" s="349"/>
      <c r="T416" s="349"/>
      <c r="U416" s="349"/>
      <c r="V416" s="349"/>
      <c r="W416" s="349"/>
      <c r="X416" s="217"/>
      <c r="Y416" s="217"/>
      <c r="Z416" s="217"/>
      <c r="AA416" s="217"/>
      <c r="AB416" s="275"/>
      <c r="AC416" s="282"/>
    </row>
    <row r="417" spans="1:29" ht="37.5" outlineLevel="2">
      <c r="A417" s="48">
        <f>A414+1</f>
        <v>200</v>
      </c>
      <c r="B417" s="48">
        <v>1</v>
      </c>
      <c r="C417" s="258" t="s">
        <v>276</v>
      </c>
      <c r="D417" s="258" t="s">
        <v>277</v>
      </c>
      <c r="E417" s="48">
        <v>1968</v>
      </c>
      <c r="F417" s="48">
        <v>1968</v>
      </c>
      <c r="G417" s="80" t="s">
        <v>35</v>
      </c>
      <c r="H417" s="81">
        <v>2</v>
      </c>
      <c r="I417" s="81">
        <v>2</v>
      </c>
      <c r="J417" s="82">
        <v>538.1</v>
      </c>
      <c r="K417" s="82">
        <v>497.2</v>
      </c>
      <c r="L417" s="81">
        <v>0</v>
      </c>
      <c r="M417" s="137">
        <v>32</v>
      </c>
      <c r="N417" s="83">
        <f>'Приложение №2'!E417</f>
        <v>1304787.0399999998</v>
      </c>
      <c r="O417" s="81">
        <v>0</v>
      </c>
      <c r="P417" s="83">
        <f>N417-R417-S417</f>
        <v>708422.4871999995</v>
      </c>
      <c r="Q417" s="81">
        <v>0</v>
      </c>
      <c r="R417" s="83">
        <v>14319.36</v>
      </c>
      <c r="S417" s="83">
        <v>582045.1928000002</v>
      </c>
      <c r="T417" s="81">
        <v>0</v>
      </c>
      <c r="U417" s="72">
        <f>ROUND(N417/(K417+L417),2)</f>
        <v>2624.27</v>
      </c>
      <c r="V417" s="83">
        <v>2636.74</v>
      </c>
      <c r="W417" s="84" t="s">
        <v>36</v>
      </c>
      <c r="X417" s="209"/>
      <c r="Y417" s="209"/>
      <c r="Z417" s="209"/>
      <c r="AA417" s="209"/>
      <c r="AB417" s="275"/>
      <c r="AC417" s="282"/>
    </row>
    <row r="418" spans="1:29" ht="18.75" outlineLevel="1">
      <c r="A418" s="256"/>
      <c r="B418" s="350" t="s">
        <v>97</v>
      </c>
      <c r="C418" s="350"/>
      <c r="D418" s="350"/>
      <c r="E418" s="242"/>
      <c r="F418" s="242"/>
      <c r="G418" s="242"/>
      <c r="H418" s="242"/>
      <c r="I418" s="166"/>
      <c r="J418" s="170">
        <f>SUM(J417)</f>
        <v>538.1</v>
      </c>
      <c r="K418" s="170">
        <f aca="true" t="shared" si="79" ref="K418:T418">SUM(K417)</f>
        <v>497.2</v>
      </c>
      <c r="L418" s="170">
        <f t="shared" si="79"/>
        <v>0</v>
      </c>
      <c r="M418" s="168">
        <f t="shared" si="79"/>
        <v>32</v>
      </c>
      <c r="N418" s="167">
        <f t="shared" si="79"/>
        <v>1304787.0399999998</v>
      </c>
      <c r="O418" s="167">
        <f t="shared" si="79"/>
        <v>0</v>
      </c>
      <c r="P418" s="167">
        <f t="shared" si="79"/>
        <v>708422.4871999995</v>
      </c>
      <c r="Q418" s="167">
        <f t="shared" si="79"/>
        <v>0</v>
      </c>
      <c r="R418" s="167">
        <f t="shared" si="79"/>
        <v>14319.36</v>
      </c>
      <c r="S418" s="167">
        <f t="shared" si="79"/>
        <v>582045.1928000002</v>
      </c>
      <c r="T418" s="167">
        <f t="shared" si="79"/>
        <v>0</v>
      </c>
      <c r="U418" s="169"/>
      <c r="V418" s="169"/>
      <c r="W418" s="169"/>
      <c r="X418" s="210"/>
      <c r="Y418" s="210"/>
      <c r="Z418" s="210"/>
      <c r="AA418" s="210"/>
      <c r="AB418" s="275"/>
      <c r="AC418" s="282"/>
    </row>
    <row r="419" spans="1:29" ht="18.75" outlineLevel="1">
      <c r="A419" s="284"/>
      <c r="B419" s="349" t="s">
        <v>278</v>
      </c>
      <c r="C419" s="349"/>
      <c r="D419" s="349"/>
      <c r="E419" s="349"/>
      <c r="F419" s="349"/>
      <c r="G419" s="349"/>
      <c r="H419" s="349"/>
      <c r="I419" s="349"/>
      <c r="J419" s="349"/>
      <c r="K419" s="349"/>
      <c r="L419" s="349"/>
      <c r="M419" s="349"/>
      <c r="N419" s="349"/>
      <c r="O419" s="349"/>
      <c r="P419" s="349"/>
      <c r="Q419" s="349"/>
      <c r="R419" s="349"/>
      <c r="S419" s="349"/>
      <c r="T419" s="349"/>
      <c r="U419" s="349"/>
      <c r="V419" s="349"/>
      <c r="W419" s="349"/>
      <c r="X419" s="217"/>
      <c r="Y419" s="217"/>
      <c r="Z419" s="217"/>
      <c r="AA419" s="217"/>
      <c r="AB419" s="275"/>
      <c r="AC419" s="282"/>
    </row>
    <row r="420" spans="1:29" ht="18.75" outlineLevel="2">
      <c r="A420" s="48">
        <f>A417+1</f>
        <v>201</v>
      </c>
      <c r="B420" s="48">
        <v>1</v>
      </c>
      <c r="C420" s="258" t="s">
        <v>279</v>
      </c>
      <c r="D420" s="258" t="s">
        <v>280</v>
      </c>
      <c r="E420" s="48">
        <v>1960</v>
      </c>
      <c r="F420" s="48">
        <v>1960</v>
      </c>
      <c r="G420" s="80" t="s">
        <v>35</v>
      </c>
      <c r="H420" s="81">
        <v>2</v>
      </c>
      <c r="I420" s="81">
        <v>2</v>
      </c>
      <c r="J420" s="82">
        <v>439.1</v>
      </c>
      <c r="K420" s="82">
        <v>407.6</v>
      </c>
      <c r="L420" s="81">
        <v>0</v>
      </c>
      <c r="M420" s="137">
        <v>17</v>
      </c>
      <c r="N420" s="83">
        <f>'Приложение №2'!E420</f>
        <v>3486345.46</v>
      </c>
      <c r="O420" s="81">
        <v>0</v>
      </c>
      <c r="P420" s="83">
        <f aca="true" t="shared" si="80" ref="P420:P431">N420-R420-S420</f>
        <v>2087196.72</v>
      </c>
      <c r="Q420" s="81">
        <v>0</v>
      </c>
      <c r="R420" s="83">
        <v>11738.88</v>
      </c>
      <c r="S420" s="83">
        <v>1387409.86</v>
      </c>
      <c r="T420" s="81">
        <v>0</v>
      </c>
      <c r="U420" s="72">
        <f aca="true" t="shared" si="81" ref="U420:U431">ROUND(N420/(K420+L420),2)</f>
        <v>8553.35</v>
      </c>
      <c r="V420" s="83">
        <v>8553.35</v>
      </c>
      <c r="W420" s="84" t="s">
        <v>36</v>
      </c>
      <c r="X420" s="209"/>
      <c r="Y420" s="209"/>
      <c r="Z420" s="209"/>
      <c r="AA420" s="209"/>
      <c r="AB420" s="275"/>
      <c r="AC420" s="282"/>
    </row>
    <row r="421" spans="1:29" ht="18.75" outlineLevel="2">
      <c r="A421" s="48">
        <f aca="true" t="shared" si="82" ref="A421:A431">A420+1</f>
        <v>202</v>
      </c>
      <c r="B421" s="48">
        <v>2</v>
      </c>
      <c r="C421" s="258" t="s">
        <v>279</v>
      </c>
      <c r="D421" s="258" t="s">
        <v>281</v>
      </c>
      <c r="E421" s="48">
        <v>1960</v>
      </c>
      <c r="F421" s="48">
        <v>1960</v>
      </c>
      <c r="G421" s="80" t="s">
        <v>35</v>
      </c>
      <c r="H421" s="81">
        <v>2</v>
      </c>
      <c r="I421" s="81">
        <v>2</v>
      </c>
      <c r="J421" s="82">
        <v>444.3</v>
      </c>
      <c r="K421" s="82">
        <v>410.6</v>
      </c>
      <c r="L421" s="81">
        <v>0</v>
      </c>
      <c r="M421" s="137">
        <v>16</v>
      </c>
      <c r="N421" s="83">
        <f>'Приложение №2'!E421</f>
        <v>3268232.29</v>
      </c>
      <c r="O421" s="81">
        <v>0</v>
      </c>
      <c r="P421" s="83">
        <f t="shared" si="80"/>
        <v>1858785.5900000003</v>
      </c>
      <c r="Q421" s="81">
        <v>0</v>
      </c>
      <c r="R421" s="83">
        <v>11825.28</v>
      </c>
      <c r="S421" s="83">
        <v>1397621.42</v>
      </c>
      <c r="T421" s="81">
        <v>0</v>
      </c>
      <c r="U421" s="72">
        <f t="shared" si="81"/>
        <v>7959.65</v>
      </c>
      <c r="V421" s="83">
        <v>8553.35</v>
      </c>
      <c r="W421" s="84" t="s">
        <v>36</v>
      </c>
      <c r="X421" s="209"/>
      <c r="Y421" s="209"/>
      <c r="Z421" s="209"/>
      <c r="AA421" s="209"/>
      <c r="AB421" s="275"/>
      <c r="AC421" s="282"/>
    </row>
    <row r="422" spans="1:29" ht="18.75" outlineLevel="2">
      <c r="A422" s="48">
        <f t="shared" si="82"/>
        <v>203</v>
      </c>
      <c r="B422" s="48">
        <v>3</v>
      </c>
      <c r="C422" s="258" t="s">
        <v>279</v>
      </c>
      <c r="D422" s="258" t="s">
        <v>282</v>
      </c>
      <c r="E422" s="48">
        <v>1960</v>
      </c>
      <c r="F422" s="48">
        <v>1960</v>
      </c>
      <c r="G422" s="80" t="s">
        <v>35</v>
      </c>
      <c r="H422" s="81">
        <v>2</v>
      </c>
      <c r="I422" s="81">
        <v>2</v>
      </c>
      <c r="J422" s="82">
        <v>446</v>
      </c>
      <c r="K422" s="82">
        <v>413</v>
      </c>
      <c r="L422" s="81">
        <v>0</v>
      </c>
      <c r="M422" s="137">
        <v>20</v>
      </c>
      <c r="N422" s="83">
        <f>'Приложение №2'!E422</f>
        <v>3041802.82</v>
      </c>
      <c r="O422" s="81">
        <v>0</v>
      </c>
      <c r="P422" s="83">
        <f t="shared" si="80"/>
        <v>1981984.35</v>
      </c>
      <c r="Q422" s="81">
        <v>0</v>
      </c>
      <c r="R422" s="83">
        <v>11894.4</v>
      </c>
      <c r="S422" s="83">
        <v>1047924.07</v>
      </c>
      <c r="T422" s="81">
        <v>0</v>
      </c>
      <c r="U422" s="72">
        <f t="shared" si="81"/>
        <v>7365.14</v>
      </c>
      <c r="V422" s="83">
        <v>7365.14</v>
      </c>
      <c r="W422" s="84" t="s">
        <v>36</v>
      </c>
      <c r="X422" s="209"/>
      <c r="Y422" s="209"/>
      <c r="Z422" s="209"/>
      <c r="AA422" s="209"/>
      <c r="AB422" s="275"/>
      <c r="AC422" s="282"/>
    </row>
    <row r="423" spans="1:29" ht="18.75" outlineLevel="2">
      <c r="A423" s="48">
        <f t="shared" si="82"/>
        <v>204</v>
      </c>
      <c r="B423" s="48">
        <v>4</v>
      </c>
      <c r="C423" s="258" t="s">
        <v>279</v>
      </c>
      <c r="D423" s="258" t="s">
        <v>283</v>
      </c>
      <c r="E423" s="48">
        <v>1963</v>
      </c>
      <c r="F423" s="48">
        <v>1963</v>
      </c>
      <c r="G423" s="80" t="s">
        <v>35</v>
      </c>
      <c r="H423" s="81">
        <v>2</v>
      </c>
      <c r="I423" s="81">
        <v>2</v>
      </c>
      <c r="J423" s="82">
        <v>668.3</v>
      </c>
      <c r="K423" s="82">
        <v>610</v>
      </c>
      <c r="L423" s="81">
        <v>0</v>
      </c>
      <c r="M423" s="137">
        <v>37</v>
      </c>
      <c r="N423" s="83">
        <f>'Приложение №2'!E423</f>
        <v>6502575.6</v>
      </c>
      <c r="O423" s="81">
        <v>0</v>
      </c>
      <c r="P423" s="83">
        <f t="shared" si="80"/>
        <v>3117841.0199999996</v>
      </c>
      <c r="Q423" s="81">
        <v>0</v>
      </c>
      <c r="R423" s="83">
        <v>17568</v>
      </c>
      <c r="S423" s="83">
        <v>3367166.58</v>
      </c>
      <c r="T423" s="81">
        <v>0</v>
      </c>
      <c r="U423" s="72">
        <f t="shared" si="81"/>
        <v>10659.96</v>
      </c>
      <c r="V423" s="83">
        <v>11455.08</v>
      </c>
      <c r="W423" s="84" t="s">
        <v>36</v>
      </c>
      <c r="X423" s="209"/>
      <c r="Y423" s="209"/>
      <c r="Z423" s="209"/>
      <c r="AA423" s="209"/>
      <c r="AB423" s="275"/>
      <c r="AC423" s="282"/>
    </row>
    <row r="424" spans="1:29" ht="18.75" outlineLevel="2">
      <c r="A424" s="48">
        <f t="shared" si="82"/>
        <v>205</v>
      </c>
      <c r="B424" s="48">
        <v>5</v>
      </c>
      <c r="C424" s="258" t="s">
        <v>279</v>
      </c>
      <c r="D424" s="258" t="s">
        <v>284</v>
      </c>
      <c r="E424" s="48">
        <v>1960</v>
      </c>
      <c r="F424" s="48">
        <v>1960</v>
      </c>
      <c r="G424" s="80" t="s">
        <v>35</v>
      </c>
      <c r="H424" s="81">
        <v>2</v>
      </c>
      <c r="I424" s="81">
        <v>2</v>
      </c>
      <c r="J424" s="82">
        <v>538</v>
      </c>
      <c r="K424" s="82">
        <v>498.1</v>
      </c>
      <c r="L424" s="81">
        <v>0</v>
      </c>
      <c r="M424" s="137">
        <v>22</v>
      </c>
      <c r="N424" s="83">
        <f>'Приложение №2'!E424</f>
        <v>4476265.32</v>
      </c>
      <c r="O424" s="81">
        <v>0</v>
      </c>
      <c r="P424" s="83">
        <f t="shared" si="80"/>
        <v>2470860.01</v>
      </c>
      <c r="Q424" s="81">
        <v>0</v>
      </c>
      <c r="R424" s="83">
        <v>14345.28</v>
      </c>
      <c r="S424" s="83">
        <v>1991060.03</v>
      </c>
      <c r="T424" s="81">
        <v>0</v>
      </c>
      <c r="U424" s="72">
        <f t="shared" si="81"/>
        <v>8986.68</v>
      </c>
      <c r="V424" s="83">
        <v>9367.14</v>
      </c>
      <c r="W424" s="84" t="s">
        <v>36</v>
      </c>
      <c r="X424" s="209"/>
      <c r="Y424" s="209"/>
      <c r="Z424" s="209"/>
      <c r="AA424" s="209"/>
      <c r="AB424" s="275"/>
      <c r="AC424" s="282"/>
    </row>
    <row r="425" spans="1:29" ht="18.75" outlineLevel="2">
      <c r="A425" s="48">
        <f t="shared" si="82"/>
        <v>206</v>
      </c>
      <c r="B425" s="48">
        <v>6</v>
      </c>
      <c r="C425" s="258" t="s">
        <v>279</v>
      </c>
      <c r="D425" s="258" t="s">
        <v>285</v>
      </c>
      <c r="E425" s="48">
        <v>1960</v>
      </c>
      <c r="F425" s="48">
        <v>1960</v>
      </c>
      <c r="G425" s="80" t="s">
        <v>35</v>
      </c>
      <c r="H425" s="81">
        <v>2</v>
      </c>
      <c r="I425" s="81">
        <v>2</v>
      </c>
      <c r="J425" s="82">
        <v>457.7</v>
      </c>
      <c r="K425" s="82">
        <v>423.9</v>
      </c>
      <c r="L425" s="81">
        <v>0</v>
      </c>
      <c r="M425" s="137">
        <v>20</v>
      </c>
      <c r="N425" s="83">
        <f>'Приложение №2'!E425</f>
        <v>3907137.16</v>
      </c>
      <c r="O425" s="81">
        <v>0</v>
      </c>
      <c r="P425" s="83">
        <f t="shared" si="80"/>
        <v>2200469.2</v>
      </c>
      <c r="Q425" s="81">
        <v>0</v>
      </c>
      <c r="R425" s="83">
        <v>12208.32</v>
      </c>
      <c r="S425" s="83">
        <v>1694459.64</v>
      </c>
      <c r="T425" s="81">
        <v>0</v>
      </c>
      <c r="U425" s="72">
        <f t="shared" si="81"/>
        <v>9217.12</v>
      </c>
      <c r="V425" s="83">
        <v>9367.14</v>
      </c>
      <c r="W425" s="84" t="s">
        <v>36</v>
      </c>
      <c r="X425" s="209"/>
      <c r="Y425" s="209"/>
      <c r="Z425" s="209"/>
      <c r="AA425" s="209"/>
      <c r="AB425" s="275"/>
      <c r="AC425" s="282"/>
    </row>
    <row r="426" spans="1:29" ht="18.75" outlineLevel="2">
      <c r="A426" s="48">
        <f t="shared" si="82"/>
        <v>207</v>
      </c>
      <c r="B426" s="48">
        <v>7</v>
      </c>
      <c r="C426" s="258" t="s">
        <v>279</v>
      </c>
      <c r="D426" s="258" t="s">
        <v>286</v>
      </c>
      <c r="E426" s="48">
        <v>1960</v>
      </c>
      <c r="F426" s="48">
        <v>1960</v>
      </c>
      <c r="G426" s="80" t="s">
        <v>35</v>
      </c>
      <c r="H426" s="81">
        <v>2</v>
      </c>
      <c r="I426" s="81">
        <v>2</v>
      </c>
      <c r="J426" s="82">
        <v>522.6</v>
      </c>
      <c r="K426" s="82">
        <v>511.8</v>
      </c>
      <c r="L426" s="81">
        <v>0</v>
      </c>
      <c r="M426" s="137">
        <v>32</v>
      </c>
      <c r="N426" s="83">
        <f>'Приложение №2'!E426</f>
        <v>4875672.93</v>
      </c>
      <c r="O426" s="81">
        <v>0</v>
      </c>
      <c r="P426" s="83">
        <f t="shared" si="80"/>
        <v>2755624.29</v>
      </c>
      <c r="Q426" s="81">
        <v>0</v>
      </c>
      <c r="R426" s="83">
        <v>14739.84</v>
      </c>
      <c r="S426" s="83">
        <v>2105308.8</v>
      </c>
      <c r="T426" s="81">
        <v>0</v>
      </c>
      <c r="U426" s="72">
        <f t="shared" si="81"/>
        <v>9526.52</v>
      </c>
      <c r="V426" s="83">
        <v>9526.52</v>
      </c>
      <c r="W426" s="84" t="s">
        <v>36</v>
      </c>
      <c r="X426" s="209"/>
      <c r="Y426" s="209"/>
      <c r="Z426" s="209"/>
      <c r="AA426" s="209"/>
      <c r="AB426" s="275"/>
      <c r="AC426" s="282"/>
    </row>
    <row r="427" spans="1:29" ht="18.75" outlineLevel="2">
      <c r="A427" s="48">
        <f t="shared" si="82"/>
        <v>208</v>
      </c>
      <c r="B427" s="48">
        <v>8</v>
      </c>
      <c r="C427" s="258" t="s">
        <v>279</v>
      </c>
      <c r="D427" s="258" t="s">
        <v>287</v>
      </c>
      <c r="E427" s="48">
        <v>1960</v>
      </c>
      <c r="F427" s="48">
        <v>1960</v>
      </c>
      <c r="G427" s="80" t="s">
        <v>35</v>
      </c>
      <c r="H427" s="81">
        <v>2</v>
      </c>
      <c r="I427" s="81">
        <v>2</v>
      </c>
      <c r="J427" s="82">
        <v>548.6</v>
      </c>
      <c r="K427" s="82">
        <v>507.9</v>
      </c>
      <c r="L427" s="81">
        <v>0</v>
      </c>
      <c r="M427" s="137">
        <v>28</v>
      </c>
      <c r="N427" s="83">
        <f>'Приложение №2'!E427</f>
        <v>684440.96</v>
      </c>
      <c r="O427" s="81">
        <v>0</v>
      </c>
      <c r="P427" s="83">
        <f t="shared" si="80"/>
        <v>170683.18999999994</v>
      </c>
      <c r="Q427" s="81">
        <v>0</v>
      </c>
      <c r="R427" s="83">
        <v>14627.52</v>
      </c>
      <c r="S427" s="83">
        <v>499130.25</v>
      </c>
      <c r="T427" s="81">
        <v>0</v>
      </c>
      <c r="U427" s="72">
        <f t="shared" si="81"/>
        <v>1347.59</v>
      </c>
      <c r="V427" s="83">
        <v>1347.59</v>
      </c>
      <c r="W427" s="84" t="s">
        <v>36</v>
      </c>
      <c r="X427" s="209"/>
      <c r="Y427" s="209"/>
      <c r="Z427" s="209"/>
      <c r="AA427" s="209"/>
      <c r="AB427" s="275"/>
      <c r="AC427" s="282"/>
    </row>
    <row r="428" spans="1:29" ht="18.75" outlineLevel="2">
      <c r="A428" s="48">
        <f t="shared" si="82"/>
        <v>209</v>
      </c>
      <c r="B428" s="48">
        <v>9</v>
      </c>
      <c r="C428" s="258" t="s">
        <v>279</v>
      </c>
      <c r="D428" s="258" t="s">
        <v>288</v>
      </c>
      <c r="E428" s="48">
        <v>1960</v>
      </c>
      <c r="F428" s="48">
        <v>1960</v>
      </c>
      <c r="G428" s="80" t="s">
        <v>35</v>
      </c>
      <c r="H428" s="81">
        <v>2</v>
      </c>
      <c r="I428" s="81">
        <v>2</v>
      </c>
      <c r="J428" s="82">
        <v>451.7</v>
      </c>
      <c r="K428" s="82">
        <v>417.1</v>
      </c>
      <c r="L428" s="81">
        <v>0</v>
      </c>
      <c r="M428" s="137">
        <v>15</v>
      </c>
      <c r="N428" s="83">
        <f>'Приложение №2'!E428</f>
        <v>3071999.9</v>
      </c>
      <c r="O428" s="81">
        <v>0</v>
      </c>
      <c r="P428" s="83">
        <f t="shared" si="80"/>
        <v>2001660.23</v>
      </c>
      <c r="Q428" s="81">
        <v>0</v>
      </c>
      <c r="R428" s="83">
        <v>12012.48</v>
      </c>
      <c r="S428" s="83">
        <v>1058327.19</v>
      </c>
      <c r="T428" s="81">
        <v>0</v>
      </c>
      <c r="U428" s="72">
        <f t="shared" si="81"/>
        <v>7365.14</v>
      </c>
      <c r="V428" s="83">
        <v>7365.14</v>
      </c>
      <c r="W428" s="84" t="s">
        <v>36</v>
      </c>
      <c r="X428" s="209"/>
      <c r="Y428" s="209"/>
      <c r="Z428" s="209"/>
      <c r="AA428" s="209"/>
      <c r="AB428" s="275"/>
      <c r="AC428" s="282"/>
    </row>
    <row r="429" spans="1:29" ht="18.75" outlineLevel="2">
      <c r="A429" s="48">
        <f t="shared" si="82"/>
        <v>210</v>
      </c>
      <c r="B429" s="48">
        <v>10</v>
      </c>
      <c r="C429" s="258" t="s">
        <v>279</v>
      </c>
      <c r="D429" s="258" t="s">
        <v>289</v>
      </c>
      <c r="E429" s="48">
        <v>1958</v>
      </c>
      <c r="F429" s="48">
        <v>1958</v>
      </c>
      <c r="G429" s="80" t="s">
        <v>35</v>
      </c>
      <c r="H429" s="81">
        <v>2</v>
      </c>
      <c r="I429" s="81">
        <v>2</v>
      </c>
      <c r="J429" s="82">
        <v>458.7</v>
      </c>
      <c r="K429" s="82">
        <v>423.4</v>
      </c>
      <c r="L429" s="81">
        <v>0</v>
      </c>
      <c r="M429" s="137">
        <v>11</v>
      </c>
      <c r="N429" s="83">
        <f>'Приложение №2'!E429</f>
        <v>3118400.27</v>
      </c>
      <c r="O429" s="81">
        <v>0</v>
      </c>
      <c r="P429" s="83">
        <f t="shared" si="80"/>
        <v>2031893.8800000001</v>
      </c>
      <c r="Q429" s="81">
        <v>0</v>
      </c>
      <c r="R429" s="83">
        <v>12193.92</v>
      </c>
      <c r="S429" s="83">
        <v>1074312.47</v>
      </c>
      <c r="T429" s="81">
        <v>0</v>
      </c>
      <c r="U429" s="72">
        <f t="shared" si="81"/>
        <v>7365.14</v>
      </c>
      <c r="V429" s="83">
        <v>7365.14</v>
      </c>
      <c r="W429" s="84" t="s">
        <v>36</v>
      </c>
      <c r="X429" s="209"/>
      <c r="Y429" s="209"/>
      <c r="Z429" s="209"/>
      <c r="AA429" s="209"/>
      <c r="AB429" s="275"/>
      <c r="AC429" s="282"/>
    </row>
    <row r="430" spans="1:29" ht="18.75" outlineLevel="2">
      <c r="A430" s="48">
        <f t="shared" si="82"/>
        <v>211</v>
      </c>
      <c r="B430" s="48">
        <v>11</v>
      </c>
      <c r="C430" s="258" t="s">
        <v>279</v>
      </c>
      <c r="D430" s="258" t="s">
        <v>290</v>
      </c>
      <c r="E430" s="48">
        <v>1958</v>
      </c>
      <c r="F430" s="48">
        <v>1958</v>
      </c>
      <c r="G430" s="80" t="s">
        <v>35</v>
      </c>
      <c r="H430" s="81">
        <v>2</v>
      </c>
      <c r="I430" s="81">
        <v>2</v>
      </c>
      <c r="J430" s="82">
        <v>452.4</v>
      </c>
      <c r="K430" s="82">
        <v>416.8</v>
      </c>
      <c r="L430" s="81">
        <v>0</v>
      </c>
      <c r="M430" s="137">
        <v>15</v>
      </c>
      <c r="N430" s="83">
        <f>'Приложение №2'!E430</f>
        <v>3587860.25</v>
      </c>
      <c r="O430" s="81">
        <v>0</v>
      </c>
      <c r="P430" s="83">
        <f t="shared" si="80"/>
        <v>2108687.2</v>
      </c>
      <c r="Q430" s="81">
        <v>0</v>
      </c>
      <c r="R430" s="83">
        <v>12003.84</v>
      </c>
      <c r="S430" s="83">
        <v>1467169.21</v>
      </c>
      <c r="T430" s="81">
        <v>0</v>
      </c>
      <c r="U430" s="72">
        <f t="shared" si="81"/>
        <v>8608.11</v>
      </c>
      <c r="V430" s="83">
        <v>8712.73</v>
      </c>
      <c r="W430" s="84" t="s">
        <v>36</v>
      </c>
      <c r="X430" s="209"/>
      <c r="Y430" s="209"/>
      <c r="Z430" s="209"/>
      <c r="AA430" s="209"/>
      <c r="AB430" s="275"/>
      <c r="AC430" s="282"/>
    </row>
    <row r="431" spans="1:29" ht="18.75" outlineLevel="2">
      <c r="A431" s="48">
        <f t="shared" si="82"/>
        <v>212</v>
      </c>
      <c r="B431" s="48">
        <v>12</v>
      </c>
      <c r="C431" s="258" t="s">
        <v>279</v>
      </c>
      <c r="D431" s="258" t="s">
        <v>291</v>
      </c>
      <c r="E431" s="48">
        <v>1969</v>
      </c>
      <c r="F431" s="48">
        <v>1969</v>
      </c>
      <c r="G431" s="80" t="s">
        <v>35</v>
      </c>
      <c r="H431" s="81">
        <v>2</v>
      </c>
      <c r="I431" s="81">
        <v>1</v>
      </c>
      <c r="J431" s="82">
        <v>573.6</v>
      </c>
      <c r="K431" s="82">
        <v>524.1</v>
      </c>
      <c r="L431" s="81">
        <v>0</v>
      </c>
      <c r="M431" s="137">
        <v>36</v>
      </c>
      <c r="N431" s="83">
        <f>'Приложение №2'!E431</f>
        <v>3557323.52</v>
      </c>
      <c r="O431" s="81">
        <v>0</v>
      </c>
      <c r="P431" s="83">
        <f t="shared" si="80"/>
        <v>2433184.71</v>
      </c>
      <c r="Q431" s="81">
        <v>0</v>
      </c>
      <c r="R431" s="83">
        <v>15094.08</v>
      </c>
      <c r="S431" s="83">
        <v>1109044.73</v>
      </c>
      <c r="T431" s="81">
        <v>0</v>
      </c>
      <c r="U431" s="72">
        <f t="shared" si="81"/>
        <v>6787.49</v>
      </c>
      <c r="V431" s="83">
        <v>6787.49</v>
      </c>
      <c r="W431" s="84" t="s">
        <v>36</v>
      </c>
      <c r="X431" s="209"/>
      <c r="Y431" s="209"/>
      <c r="Z431" s="209"/>
      <c r="AA431" s="209"/>
      <c r="AB431" s="275"/>
      <c r="AC431" s="282"/>
    </row>
    <row r="432" spans="1:29" ht="18.75" outlineLevel="1">
      <c r="A432" s="256"/>
      <c r="B432" s="350" t="s">
        <v>97</v>
      </c>
      <c r="C432" s="350"/>
      <c r="D432" s="350"/>
      <c r="E432" s="242"/>
      <c r="F432" s="242"/>
      <c r="G432" s="242"/>
      <c r="H432" s="242"/>
      <c r="I432" s="166"/>
      <c r="J432" s="167">
        <f>SUM(J420:J431)</f>
        <v>6000.999999999999</v>
      </c>
      <c r="K432" s="167">
        <f aca="true" t="shared" si="83" ref="K432:T432">SUM(K420:K431)</f>
        <v>5564.300000000001</v>
      </c>
      <c r="L432" s="167">
        <f t="shared" si="83"/>
        <v>0</v>
      </c>
      <c r="M432" s="168">
        <f t="shared" si="83"/>
        <v>269</v>
      </c>
      <c r="N432" s="167">
        <f t="shared" si="83"/>
        <v>43578056.480000004</v>
      </c>
      <c r="O432" s="167">
        <f t="shared" si="83"/>
        <v>0</v>
      </c>
      <c r="P432" s="167">
        <f t="shared" si="83"/>
        <v>25218870.389999997</v>
      </c>
      <c r="Q432" s="167">
        <f t="shared" si="83"/>
        <v>0</v>
      </c>
      <c r="R432" s="167">
        <f t="shared" si="83"/>
        <v>160251.84</v>
      </c>
      <c r="S432" s="167">
        <f t="shared" si="83"/>
        <v>18198934.25</v>
      </c>
      <c r="T432" s="167">
        <f t="shared" si="83"/>
        <v>0</v>
      </c>
      <c r="U432" s="169"/>
      <c r="V432" s="169"/>
      <c r="W432" s="169"/>
      <c r="X432" s="210"/>
      <c r="Y432" s="210"/>
      <c r="Z432" s="210"/>
      <c r="AA432" s="210"/>
      <c r="AB432" s="275"/>
      <c r="AC432" s="282"/>
    </row>
    <row r="433" spans="1:29" ht="18.75" outlineLevel="1">
      <c r="A433" s="284"/>
      <c r="B433" s="349" t="s">
        <v>292</v>
      </c>
      <c r="C433" s="349"/>
      <c r="D433" s="349"/>
      <c r="E433" s="349"/>
      <c r="F433" s="349"/>
      <c r="G433" s="349"/>
      <c r="H433" s="349"/>
      <c r="I433" s="349"/>
      <c r="J433" s="349"/>
      <c r="K433" s="349"/>
      <c r="L433" s="349"/>
      <c r="M433" s="349"/>
      <c r="N433" s="349"/>
      <c r="O433" s="349"/>
      <c r="P433" s="349"/>
      <c r="Q433" s="349"/>
      <c r="R433" s="349"/>
      <c r="S433" s="349"/>
      <c r="T433" s="349"/>
      <c r="U433" s="349"/>
      <c r="V433" s="349"/>
      <c r="W433" s="349"/>
      <c r="X433" s="217"/>
      <c r="Y433" s="217"/>
      <c r="Z433" s="217"/>
      <c r="AA433" s="217"/>
      <c r="AB433" s="275"/>
      <c r="AC433" s="282"/>
    </row>
    <row r="434" spans="1:29" ht="37.5" outlineLevel="2">
      <c r="A434" s="48">
        <f>A431+1</f>
        <v>213</v>
      </c>
      <c r="B434" s="48">
        <v>1</v>
      </c>
      <c r="C434" s="258" t="s">
        <v>293</v>
      </c>
      <c r="D434" s="258" t="s">
        <v>294</v>
      </c>
      <c r="E434" s="48">
        <v>1970</v>
      </c>
      <c r="F434" s="48">
        <v>1970</v>
      </c>
      <c r="G434" s="80" t="s">
        <v>35</v>
      </c>
      <c r="H434" s="81">
        <v>2</v>
      </c>
      <c r="I434" s="81">
        <v>2</v>
      </c>
      <c r="J434" s="82">
        <v>546.6</v>
      </c>
      <c r="K434" s="82">
        <v>507</v>
      </c>
      <c r="L434" s="81">
        <v>0</v>
      </c>
      <c r="M434" s="137">
        <v>30</v>
      </c>
      <c r="N434" s="83">
        <f>'Приложение №2'!E434</f>
        <v>2689543.74</v>
      </c>
      <c r="O434" s="81">
        <v>0</v>
      </c>
      <c r="P434" s="83">
        <f>N434-R434-S434</f>
        <v>2302687.74</v>
      </c>
      <c r="Q434" s="81">
        <v>0</v>
      </c>
      <c r="R434" s="83">
        <v>14601.6</v>
      </c>
      <c r="S434" s="83">
        <v>372254.4</v>
      </c>
      <c r="T434" s="81">
        <v>0</v>
      </c>
      <c r="U434" s="72">
        <f>ROUND(N434/(K434+L434),2)</f>
        <v>5304.82</v>
      </c>
      <c r="V434" s="83">
        <v>5446.39</v>
      </c>
      <c r="W434" s="84" t="s">
        <v>36</v>
      </c>
      <c r="X434" s="209"/>
      <c r="Y434" s="209"/>
      <c r="Z434" s="209"/>
      <c r="AA434" s="209"/>
      <c r="AB434" s="275"/>
      <c r="AC434" s="282"/>
    </row>
    <row r="435" spans="1:29" ht="18.75" outlineLevel="1">
      <c r="A435" s="256"/>
      <c r="B435" s="350" t="s">
        <v>97</v>
      </c>
      <c r="C435" s="350"/>
      <c r="D435" s="350"/>
      <c r="E435" s="242"/>
      <c r="F435" s="242"/>
      <c r="G435" s="242"/>
      <c r="H435" s="242"/>
      <c r="I435" s="166"/>
      <c r="J435" s="170">
        <f>SUM(J434)</f>
        <v>546.6</v>
      </c>
      <c r="K435" s="170">
        <f aca="true" t="shared" si="84" ref="K435:T435">SUM(K434)</f>
        <v>507</v>
      </c>
      <c r="L435" s="170">
        <f t="shared" si="84"/>
        <v>0</v>
      </c>
      <c r="M435" s="168">
        <f t="shared" si="84"/>
        <v>30</v>
      </c>
      <c r="N435" s="167">
        <f t="shared" si="84"/>
        <v>2689543.74</v>
      </c>
      <c r="O435" s="167">
        <f t="shared" si="84"/>
        <v>0</v>
      </c>
      <c r="P435" s="167">
        <f t="shared" si="84"/>
        <v>2302687.74</v>
      </c>
      <c r="Q435" s="167">
        <f t="shared" si="84"/>
        <v>0</v>
      </c>
      <c r="R435" s="167">
        <f t="shared" si="84"/>
        <v>14601.6</v>
      </c>
      <c r="S435" s="167">
        <f t="shared" si="84"/>
        <v>372254.4</v>
      </c>
      <c r="T435" s="167">
        <f t="shared" si="84"/>
        <v>0</v>
      </c>
      <c r="U435" s="169"/>
      <c r="V435" s="169"/>
      <c r="W435" s="169"/>
      <c r="X435" s="210"/>
      <c r="Y435" s="210"/>
      <c r="Z435" s="210"/>
      <c r="AA435" s="210"/>
      <c r="AB435" s="275"/>
      <c r="AC435" s="282"/>
    </row>
    <row r="436" spans="1:29" ht="18.75" outlineLevel="1">
      <c r="A436" s="284"/>
      <c r="B436" s="349" t="s">
        <v>295</v>
      </c>
      <c r="C436" s="349"/>
      <c r="D436" s="349"/>
      <c r="E436" s="349"/>
      <c r="F436" s="349"/>
      <c r="G436" s="349"/>
      <c r="H436" s="349"/>
      <c r="I436" s="349"/>
      <c r="J436" s="349"/>
      <c r="K436" s="349"/>
      <c r="L436" s="349"/>
      <c r="M436" s="349"/>
      <c r="N436" s="349"/>
      <c r="O436" s="349"/>
      <c r="P436" s="349"/>
      <c r="Q436" s="349"/>
      <c r="R436" s="349"/>
      <c r="S436" s="349"/>
      <c r="T436" s="349"/>
      <c r="U436" s="349"/>
      <c r="V436" s="349"/>
      <c r="W436" s="349"/>
      <c r="X436" s="217"/>
      <c r="Y436" s="217"/>
      <c r="Z436" s="217"/>
      <c r="AA436" s="217"/>
      <c r="AB436" s="275"/>
      <c r="AC436" s="282"/>
    </row>
    <row r="437" spans="1:40" ht="18.75" outlineLevel="2">
      <c r="A437" s="48">
        <f>A434+1</f>
        <v>214</v>
      </c>
      <c r="B437" s="48">
        <v>1</v>
      </c>
      <c r="C437" s="258" t="s">
        <v>296</v>
      </c>
      <c r="D437" s="258" t="s">
        <v>297</v>
      </c>
      <c r="E437" s="48">
        <v>1973</v>
      </c>
      <c r="F437" s="48">
        <v>1973</v>
      </c>
      <c r="G437" s="80" t="s">
        <v>35</v>
      </c>
      <c r="H437" s="81">
        <v>2</v>
      </c>
      <c r="I437" s="81">
        <v>2</v>
      </c>
      <c r="J437" s="82">
        <v>680.8</v>
      </c>
      <c r="K437" s="82">
        <v>619.7</v>
      </c>
      <c r="L437" s="81">
        <v>0</v>
      </c>
      <c r="M437" s="137">
        <v>48</v>
      </c>
      <c r="N437" s="83">
        <v>1444917.3</v>
      </c>
      <c r="O437" s="81">
        <v>0</v>
      </c>
      <c r="P437" s="83">
        <f>N437-R437-S437</f>
        <v>875322.84</v>
      </c>
      <c r="Q437" s="81">
        <v>0</v>
      </c>
      <c r="R437" s="83">
        <v>17847.36</v>
      </c>
      <c r="S437" s="83">
        <v>551747.1</v>
      </c>
      <c r="T437" s="81">
        <v>0</v>
      </c>
      <c r="U437" s="72">
        <f>ROUND(N437/(K437+L437),2)</f>
        <v>2331.64</v>
      </c>
      <c r="V437" s="83">
        <v>2331.64</v>
      </c>
      <c r="W437" s="84" t="s">
        <v>36</v>
      </c>
      <c r="X437" s="209"/>
      <c r="Y437" s="209"/>
      <c r="Z437" s="209"/>
      <c r="AA437" s="209"/>
      <c r="AB437" s="275"/>
      <c r="AC437" s="282"/>
      <c r="AL437" s="74">
        <v>561386.51</v>
      </c>
      <c r="AM437" s="74">
        <f>AL437/$AL$440</f>
        <v>0.49103492479296657</v>
      </c>
      <c r="AN437" s="74">
        <f>ROUND(AM437*$AN$440,2)</f>
        <v>551747.1</v>
      </c>
    </row>
    <row r="438" spans="1:40" ht="18.75" outlineLevel="2">
      <c r="A438" s="48">
        <f>A437+1</f>
        <v>215</v>
      </c>
      <c r="B438" s="48">
        <v>2</v>
      </c>
      <c r="C438" s="258" t="s">
        <v>296</v>
      </c>
      <c r="D438" s="258" t="s">
        <v>298</v>
      </c>
      <c r="E438" s="48">
        <v>1961</v>
      </c>
      <c r="F438" s="48">
        <v>1961</v>
      </c>
      <c r="G438" s="80" t="s">
        <v>35</v>
      </c>
      <c r="H438" s="81">
        <v>2</v>
      </c>
      <c r="I438" s="81">
        <v>2</v>
      </c>
      <c r="J438" s="82">
        <v>651.6</v>
      </c>
      <c r="K438" s="82">
        <v>600.2</v>
      </c>
      <c r="L438" s="81">
        <v>0</v>
      </c>
      <c r="M438" s="137">
        <v>32</v>
      </c>
      <c r="N438" s="83">
        <v>908720.8</v>
      </c>
      <c r="O438" s="81">
        <v>0</v>
      </c>
      <c r="P438" s="83">
        <f>N438-R438-S438</f>
        <v>544436.5900000001</v>
      </c>
      <c r="Q438" s="81">
        <v>0</v>
      </c>
      <c r="R438" s="83">
        <v>17285.76</v>
      </c>
      <c r="S438" s="83">
        <v>346998.45</v>
      </c>
      <c r="T438" s="81">
        <v>0</v>
      </c>
      <c r="U438" s="72">
        <f>ROUND(N438/(K438+L438),2)</f>
        <v>1514.03</v>
      </c>
      <c r="V438" s="83">
        <v>1514.03</v>
      </c>
      <c r="W438" s="84" t="s">
        <v>36</v>
      </c>
      <c r="X438" s="209"/>
      <c r="Y438" s="209"/>
      <c r="Z438" s="209"/>
      <c r="AA438" s="209"/>
      <c r="AB438" s="275"/>
      <c r="AC438" s="282"/>
      <c r="AL438" s="74">
        <v>353060.76</v>
      </c>
      <c r="AM438" s="74">
        <f>AL438/$AL$440</f>
        <v>0.3088160485615296</v>
      </c>
      <c r="AN438" s="74">
        <f>ROUND(AM438*$AN$440,2)</f>
        <v>346998.45</v>
      </c>
    </row>
    <row r="439" spans="1:40" ht="18.75" customHeight="1" outlineLevel="2">
      <c r="A439" s="48">
        <f>A438+1</f>
        <v>216</v>
      </c>
      <c r="B439" s="48">
        <v>3</v>
      </c>
      <c r="C439" s="258" t="s">
        <v>299</v>
      </c>
      <c r="D439" s="258" t="s">
        <v>300</v>
      </c>
      <c r="E439" s="48">
        <v>1967</v>
      </c>
      <c r="F439" s="48">
        <v>2010</v>
      </c>
      <c r="G439" s="80" t="s">
        <v>35</v>
      </c>
      <c r="H439" s="81">
        <v>2</v>
      </c>
      <c r="I439" s="81">
        <v>1</v>
      </c>
      <c r="J439" s="82">
        <v>401</v>
      </c>
      <c r="K439" s="82">
        <v>389</v>
      </c>
      <c r="L439" s="81">
        <v>0</v>
      </c>
      <c r="M439" s="137">
        <v>32</v>
      </c>
      <c r="N439" s="83">
        <v>588957.67</v>
      </c>
      <c r="O439" s="81">
        <v>0</v>
      </c>
      <c r="P439" s="83">
        <f>N439-R439-S439</f>
        <v>352858.7700000001</v>
      </c>
      <c r="Q439" s="81">
        <v>0</v>
      </c>
      <c r="R439" s="83">
        <v>11203.2</v>
      </c>
      <c r="S439" s="83">
        <v>224895.7</v>
      </c>
      <c r="T439" s="81">
        <v>0</v>
      </c>
      <c r="U439" s="72">
        <f>ROUND(N439/(K439+L439),2)</f>
        <v>1514.03</v>
      </c>
      <c r="V439" s="83">
        <v>1514.03</v>
      </c>
      <c r="W439" s="84" t="s">
        <v>36</v>
      </c>
      <c r="X439" s="209"/>
      <c r="Y439" s="209"/>
      <c r="Z439" s="209"/>
      <c r="AA439" s="209"/>
      <c r="AB439" s="275"/>
      <c r="AC439" s="282"/>
      <c r="AL439" s="74">
        <v>228824.79</v>
      </c>
      <c r="AM439" s="74">
        <f>AL439/$AL$440</f>
        <v>0.20014902664550377</v>
      </c>
      <c r="AN439" s="74">
        <f>ROUND(AM439*$AN$440,2)</f>
        <v>224895.7</v>
      </c>
    </row>
    <row r="440" spans="1:40" ht="18.75" outlineLevel="1">
      <c r="A440" s="256"/>
      <c r="B440" s="350" t="s">
        <v>97</v>
      </c>
      <c r="C440" s="350"/>
      <c r="D440" s="350"/>
      <c r="E440" s="242"/>
      <c r="F440" s="242"/>
      <c r="G440" s="242"/>
      <c r="H440" s="242"/>
      <c r="I440" s="166"/>
      <c r="J440" s="167">
        <f>SUM(J437:J439)</f>
        <v>1733.4</v>
      </c>
      <c r="K440" s="167">
        <f aca="true" t="shared" si="85" ref="K440:T440">SUM(K437:K439)</f>
        <v>1608.9</v>
      </c>
      <c r="L440" s="167">
        <f t="shared" si="85"/>
        <v>0</v>
      </c>
      <c r="M440" s="168">
        <f t="shared" si="85"/>
        <v>112</v>
      </c>
      <c r="N440" s="167">
        <f t="shared" si="85"/>
        <v>2942595.77</v>
      </c>
      <c r="O440" s="167">
        <f t="shared" si="85"/>
        <v>0</v>
      </c>
      <c r="P440" s="167">
        <f t="shared" si="85"/>
        <v>1772618.2000000002</v>
      </c>
      <c r="Q440" s="167">
        <f t="shared" si="85"/>
        <v>0</v>
      </c>
      <c r="R440" s="167">
        <f t="shared" si="85"/>
        <v>46336.31999999999</v>
      </c>
      <c r="S440" s="167">
        <f t="shared" si="85"/>
        <v>1123641.25</v>
      </c>
      <c r="T440" s="167">
        <f t="shared" si="85"/>
        <v>0</v>
      </c>
      <c r="U440" s="169"/>
      <c r="V440" s="169"/>
      <c r="W440" s="169"/>
      <c r="X440" s="210"/>
      <c r="Y440" s="210"/>
      <c r="Z440" s="210"/>
      <c r="AA440" s="210"/>
      <c r="AB440" s="275"/>
      <c r="AC440" s="282"/>
      <c r="AL440" s="74">
        <v>1143272.06</v>
      </c>
      <c r="AN440" s="74">
        <v>1123641.26</v>
      </c>
    </row>
    <row r="441" spans="1:29" ht="18.75" outlineLevel="1">
      <c r="A441" s="284"/>
      <c r="B441" s="349" t="s">
        <v>302</v>
      </c>
      <c r="C441" s="349"/>
      <c r="D441" s="349"/>
      <c r="E441" s="349"/>
      <c r="F441" s="349"/>
      <c r="G441" s="349"/>
      <c r="H441" s="349"/>
      <c r="I441" s="349"/>
      <c r="J441" s="349"/>
      <c r="K441" s="349"/>
      <c r="L441" s="349"/>
      <c r="M441" s="349"/>
      <c r="N441" s="349"/>
      <c r="O441" s="349"/>
      <c r="P441" s="349"/>
      <c r="Q441" s="349"/>
      <c r="R441" s="349"/>
      <c r="S441" s="349"/>
      <c r="T441" s="349"/>
      <c r="U441" s="349"/>
      <c r="V441" s="349"/>
      <c r="W441" s="349"/>
      <c r="X441" s="217"/>
      <c r="Y441" s="217"/>
      <c r="Z441" s="217"/>
      <c r="AA441" s="217"/>
      <c r="AB441" s="275"/>
      <c r="AC441" s="282"/>
    </row>
    <row r="442" spans="1:29" ht="18.75" outlineLevel="2">
      <c r="A442" s="48">
        <f>A439+1</f>
        <v>217</v>
      </c>
      <c r="B442" s="48">
        <v>1</v>
      </c>
      <c r="C442" s="258" t="s">
        <v>303</v>
      </c>
      <c r="D442" s="258" t="s">
        <v>304</v>
      </c>
      <c r="E442" s="48">
        <v>1974</v>
      </c>
      <c r="F442" s="48">
        <v>1974</v>
      </c>
      <c r="G442" s="80" t="s">
        <v>35</v>
      </c>
      <c r="H442" s="81">
        <v>2</v>
      </c>
      <c r="I442" s="81">
        <v>2</v>
      </c>
      <c r="J442" s="82">
        <v>594</v>
      </c>
      <c r="K442" s="82">
        <v>531.2</v>
      </c>
      <c r="L442" s="82">
        <v>62.8</v>
      </c>
      <c r="M442" s="137">
        <v>38</v>
      </c>
      <c r="N442" s="83">
        <v>2481530.04</v>
      </c>
      <c r="O442" s="81">
        <v>0</v>
      </c>
      <c r="P442" s="83">
        <v>2481530.04</v>
      </c>
      <c r="Q442" s="81">
        <v>0</v>
      </c>
      <c r="R442" s="81">
        <v>0</v>
      </c>
      <c r="S442" s="81">
        <v>0</v>
      </c>
      <c r="T442" s="81">
        <v>0</v>
      </c>
      <c r="U442" s="72">
        <f>ROUND(N442/(K442+L442),2)</f>
        <v>4177.66</v>
      </c>
      <c r="V442" s="83">
        <v>4177.66</v>
      </c>
      <c r="W442" s="84" t="s">
        <v>36</v>
      </c>
      <c r="X442" s="209"/>
      <c r="Y442" s="209"/>
      <c r="Z442" s="209"/>
      <c r="AA442" s="209"/>
      <c r="AB442" s="275"/>
      <c r="AC442" s="282"/>
    </row>
    <row r="443" spans="1:29" ht="18.75" outlineLevel="2">
      <c r="A443" s="48">
        <f>A442+1</f>
        <v>218</v>
      </c>
      <c r="B443" s="48">
        <v>2</v>
      </c>
      <c r="C443" s="258" t="s">
        <v>303</v>
      </c>
      <c r="D443" s="258" t="s">
        <v>305</v>
      </c>
      <c r="E443" s="48">
        <v>1974</v>
      </c>
      <c r="F443" s="48">
        <v>1974</v>
      </c>
      <c r="G443" s="80" t="s">
        <v>35</v>
      </c>
      <c r="H443" s="81">
        <v>2</v>
      </c>
      <c r="I443" s="81">
        <v>2</v>
      </c>
      <c r="J443" s="82">
        <v>558.14</v>
      </c>
      <c r="K443" s="82">
        <v>509.9</v>
      </c>
      <c r="L443" s="82">
        <v>48.24</v>
      </c>
      <c r="M443" s="137">
        <v>26</v>
      </c>
      <c r="N443" s="83">
        <v>2331719.15</v>
      </c>
      <c r="O443" s="81">
        <v>0</v>
      </c>
      <c r="P443" s="83">
        <v>2331719.15</v>
      </c>
      <c r="Q443" s="81">
        <v>0</v>
      </c>
      <c r="R443" s="81">
        <v>0</v>
      </c>
      <c r="S443" s="81">
        <v>0</v>
      </c>
      <c r="T443" s="81">
        <v>0</v>
      </c>
      <c r="U443" s="72">
        <f>ROUND(N443/(K443+L443),2)</f>
        <v>4177.66</v>
      </c>
      <c r="V443" s="83">
        <v>4177.66</v>
      </c>
      <c r="W443" s="84" t="s">
        <v>36</v>
      </c>
      <c r="X443" s="209"/>
      <c r="Y443" s="209"/>
      <c r="Z443" s="209"/>
      <c r="AA443" s="209"/>
      <c r="AB443" s="275"/>
      <c r="AC443" s="282"/>
    </row>
    <row r="444" spans="1:29" ht="18.75" outlineLevel="1">
      <c r="A444" s="256"/>
      <c r="B444" s="350" t="s">
        <v>97</v>
      </c>
      <c r="C444" s="350"/>
      <c r="D444" s="350"/>
      <c r="E444" s="242"/>
      <c r="F444" s="242"/>
      <c r="G444" s="242"/>
      <c r="H444" s="242"/>
      <c r="I444" s="166"/>
      <c r="J444" s="167">
        <f>SUM(J442:J443)</f>
        <v>1152.1399999999999</v>
      </c>
      <c r="K444" s="167">
        <f aca="true" t="shared" si="86" ref="K444:T444">SUM(K442:K443)</f>
        <v>1041.1</v>
      </c>
      <c r="L444" s="167">
        <f t="shared" si="86"/>
        <v>111.03999999999999</v>
      </c>
      <c r="M444" s="168">
        <f t="shared" si="86"/>
        <v>64</v>
      </c>
      <c r="N444" s="167">
        <f t="shared" si="86"/>
        <v>4813249.1899999995</v>
      </c>
      <c r="O444" s="167">
        <f t="shared" si="86"/>
        <v>0</v>
      </c>
      <c r="P444" s="167">
        <f t="shared" si="86"/>
        <v>4813249.1899999995</v>
      </c>
      <c r="Q444" s="167">
        <f t="shared" si="86"/>
        <v>0</v>
      </c>
      <c r="R444" s="167">
        <f t="shared" si="86"/>
        <v>0</v>
      </c>
      <c r="S444" s="167">
        <f t="shared" si="86"/>
        <v>0</v>
      </c>
      <c r="T444" s="167">
        <f t="shared" si="86"/>
        <v>0</v>
      </c>
      <c r="U444" s="169"/>
      <c r="V444" s="169"/>
      <c r="W444" s="169"/>
      <c r="X444" s="210"/>
      <c r="Y444" s="210"/>
      <c r="Z444" s="210"/>
      <c r="AA444" s="210"/>
      <c r="AB444" s="275"/>
      <c r="AC444" s="282"/>
    </row>
    <row r="445" spans="1:29" ht="18.75" outlineLevel="1">
      <c r="A445" s="284"/>
      <c r="B445" s="349" t="s">
        <v>306</v>
      </c>
      <c r="C445" s="349"/>
      <c r="D445" s="349"/>
      <c r="E445" s="349"/>
      <c r="F445" s="349"/>
      <c r="G445" s="349"/>
      <c r="H445" s="349"/>
      <c r="I445" s="349"/>
      <c r="J445" s="349"/>
      <c r="K445" s="349"/>
      <c r="L445" s="349"/>
      <c r="M445" s="349"/>
      <c r="N445" s="349"/>
      <c r="O445" s="349"/>
      <c r="P445" s="349"/>
      <c r="Q445" s="349"/>
      <c r="R445" s="349"/>
      <c r="S445" s="349"/>
      <c r="T445" s="349"/>
      <c r="U445" s="349"/>
      <c r="V445" s="349"/>
      <c r="W445" s="349"/>
      <c r="X445" s="217"/>
      <c r="Y445" s="217"/>
      <c r="Z445" s="217"/>
      <c r="AA445" s="217"/>
      <c r="AB445" s="275"/>
      <c r="AC445" s="282"/>
    </row>
    <row r="446" spans="1:40" ht="18.75" outlineLevel="2">
      <c r="A446" s="48">
        <f>A443+1</f>
        <v>219</v>
      </c>
      <c r="B446" s="48">
        <v>1</v>
      </c>
      <c r="C446" s="258" t="s">
        <v>307</v>
      </c>
      <c r="D446" s="258" t="s">
        <v>308</v>
      </c>
      <c r="E446" s="48">
        <v>1972</v>
      </c>
      <c r="F446" s="48">
        <v>1972</v>
      </c>
      <c r="G446" s="80" t="s">
        <v>38</v>
      </c>
      <c r="H446" s="81">
        <v>3</v>
      </c>
      <c r="I446" s="81">
        <v>3</v>
      </c>
      <c r="J446" s="83">
        <v>1609.1</v>
      </c>
      <c r="K446" s="83">
        <v>1502.9</v>
      </c>
      <c r="L446" s="81">
        <v>0</v>
      </c>
      <c r="M446" s="137">
        <v>67</v>
      </c>
      <c r="N446" s="83">
        <f>'Приложение №2'!E446</f>
        <v>7028537.29</v>
      </c>
      <c r="O446" s="81">
        <v>0</v>
      </c>
      <c r="P446" s="83">
        <f>N446-R446-S446</f>
        <v>6039602.2700000005</v>
      </c>
      <c r="Q446" s="81">
        <v>0</v>
      </c>
      <c r="R446" s="83">
        <v>50497.43</v>
      </c>
      <c r="S446" s="83">
        <v>938437.59</v>
      </c>
      <c r="T446" s="81">
        <v>0</v>
      </c>
      <c r="U446" s="72">
        <f>ROUND(N446/(K446+L446),2)</f>
        <v>4676.65</v>
      </c>
      <c r="V446" s="83">
        <v>4676.65</v>
      </c>
      <c r="W446" s="84" t="s">
        <v>36</v>
      </c>
      <c r="X446" s="209"/>
      <c r="Y446" s="209"/>
      <c r="Z446" s="209"/>
      <c r="AA446" s="209"/>
      <c r="AB446" s="275"/>
      <c r="AC446" s="282"/>
      <c r="AL446" s="74">
        <v>3481872.82</v>
      </c>
      <c r="AM446" s="74">
        <f>AL446/$AL$450</f>
        <v>0.7048680677355017</v>
      </c>
      <c r="AN446" s="74">
        <f>ROUND(AM446*$AN$450,2)</f>
        <v>938437.59</v>
      </c>
    </row>
    <row r="447" spans="1:40" ht="18.75" outlineLevel="2">
      <c r="A447" s="48">
        <f>A446+1</f>
        <v>220</v>
      </c>
      <c r="B447" s="48">
        <v>2</v>
      </c>
      <c r="C447" s="258" t="s">
        <v>307</v>
      </c>
      <c r="D447" s="258" t="s">
        <v>309</v>
      </c>
      <c r="E447" s="48">
        <v>1968</v>
      </c>
      <c r="F447" s="48">
        <v>1968</v>
      </c>
      <c r="G447" s="80" t="s">
        <v>38</v>
      </c>
      <c r="H447" s="81">
        <v>3</v>
      </c>
      <c r="I447" s="81">
        <v>3</v>
      </c>
      <c r="J447" s="83">
        <v>1629.7</v>
      </c>
      <c r="K447" s="83">
        <v>1521.7</v>
      </c>
      <c r="L447" s="81">
        <v>0</v>
      </c>
      <c r="M447" s="137">
        <v>55</v>
      </c>
      <c r="N447" s="83">
        <f>'Приложение №2'!E447</f>
        <v>381261.94</v>
      </c>
      <c r="O447" s="81">
        <v>0</v>
      </c>
      <c r="P447" s="83">
        <f>N447-R447-S447</f>
        <v>279227.42</v>
      </c>
      <c r="Q447" s="81">
        <v>0</v>
      </c>
      <c r="R447" s="83">
        <v>51129.12</v>
      </c>
      <c r="S447" s="83">
        <v>50905.4</v>
      </c>
      <c r="T447" s="81">
        <v>0</v>
      </c>
      <c r="U447" s="72">
        <f>ROUND(N447/(K447+L447),2)</f>
        <v>250.55</v>
      </c>
      <c r="V447" s="82">
        <v>250.55</v>
      </c>
      <c r="W447" s="84" t="s">
        <v>36</v>
      </c>
      <c r="X447" s="209"/>
      <c r="Y447" s="209"/>
      <c r="Z447" s="209"/>
      <c r="AA447" s="209"/>
      <c r="AB447" s="275"/>
      <c r="AC447" s="282"/>
      <c r="AL447" s="74">
        <v>188873.66</v>
      </c>
      <c r="AM447" s="74">
        <f>AL447/$AL$450</f>
        <v>0.03823546081454294</v>
      </c>
      <c r="AN447" s="74">
        <f>ROUND(AM447*$AN$450,2)</f>
        <v>50905.4</v>
      </c>
    </row>
    <row r="448" spans="1:40" ht="18.75" outlineLevel="2">
      <c r="A448" s="48">
        <f>A447+1</f>
        <v>221</v>
      </c>
      <c r="B448" s="48">
        <v>3</v>
      </c>
      <c r="C448" s="258" t="s">
        <v>307</v>
      </c>
      <c r="D448" s="258" t="s">
        <v>310</v>
      </c>
      <c r="E448" s="48">
        <v>1968</v>
      </c>
      <c r="F448" s="48">
        <v>1968</v>
      </c>
      <c r="G448" s="80" t="s">
        <v>35</v>
      </c>
      <c r="H448" s="81">
        <v>2</v>
      </c>
      <c r="I448" s="81">
        <v>2</v>
      </c>
      <c r="J448" s="82">
        <v>390.39</v>
      </c>
      <c r="K448" s="82">
        <v>349.95</v>
      </c>
      <c r="L448" s="81">
        <v>0</v>
      </c>
      <c r="M448" s="137">
        <v>12</v>
      </c>
      <c r="N448" s="83">
        <f>'Приложение №2'!E448</f>
        <v>2750057.58</v>
      </c>
      <c r="O448" s="81">
        <v>0</v>
      </c>
      <c r="P448" s="83">
        <f>N448-R448-S448</f>
        <v>2611640.78</v>
      </c>
      <c r="Q448" s="81">
        <v>0</v>
      </c>
      <c r="R448" s="83">
        <v>10078.56</v>
      </c>
      <c r="S448" s="83">
        <v>128338.24</v>
      </c>
      <c r="T448" s="81">
        <v>0</v>
      </c>
      <c r="U448" s="72">
        <f>ROUND(N448/(K448+L448),2)</f>
        <v>7858.43</v>
      </c>
      <c r="V448" s="83">
        <v>7858.43</v>
      </c>
      <c r="W448" s="84" t="s">
        <v>36</v>
      </c>
      <c r="X448" s="209"/>
      <c r="Y448" s="209"/>
      <c r="Z448" s="209"/>
      <c r="AA448" s="209"/>
      <c r="AB448" s="275"/>
      <c r="AC448" s="282"/>
      <c r="AL448" s="74">
        <v>476171.72</v>
      </c>
      <c r="AM448" s="74">
        <f>AL448/$AL$450</f>
        <v>0.09639589311211268</v>
      </c>
      <c r="AN448" s="74">
        <f>ROUND(AM448*$AN$450,2)</f>
        <v>128338.24</v>
      </c>
    </row>
    <row r="449" spans="1:40" ht="18.75" outlineLevel="2">
      <c r="A449" s="48">
        <f>A448+1</f>
        <v>222</v>
      </c>
      <c r="B449" s="48">
        <v>4</v>
      </c>
      <c r="C449" s="258" t="s">
        <v>311</v>
      </c>
      <c r="D449" s="258" t="s">
        <v>312</v>
      </c>
      <c r="E449" s="48">
        <v>1973</v>
      </c>
      <c r="F449" s="48">
        <v>1973</v>
      </c>
      <c r="G449" s="80" t="s">
        <v>35</v>
      </c>
      <c r="H449" s="81">
        <v>2</v>
      </c>
      <c r="I449" s="81">
        <v>2</v>
      </c>
      <c r="J449" s="82">
        <v>542.4</v>
      </c>
      <c r="K449" s="82">
        <v>497.7</v>
      </c>
      <c r="L449" s="81">
        <v>0</v>
      </c>
      <c r="M449" s="137">
        <v>34</v>
      </c>
      <c r="N449" s="83">
        <f>'Приложение №2'!E449</f>
        <v>4067831.5</v>
      </c>
      <c r="O449" s="81">
        <v>0</v>
      </c>
      <c r="P449" s="83">
        <f>N449-R449-S449</f>
        <v>3839812.68</v>
      </c>
      <c r="Q449" s="81">
        <v>0</v>
      </c>
      <c r="R449" s="83">
        <v>14333.76</v>
      </c>
      <c r="S449" s="83">
        <v>213685.06</v>
      </c>
      <c r="T449" s="81">
        <v>0</v>
      </c>
      <c r="U449" s="72">
        <f>ROUND(N449/(K449+L449),2)</f>
        <v>8173.26</v>
      </c>
      <c r="V449" s="83">
        <v>8771.9</v>
      </c>
      <c r="W449" s="84" t="s">
        <v>36</v>
      </c>
      <c r="X449" s="209"/>
      <c r="Y449" s="209"/>
      <c r="Z449" s="209"/>
      <c r="AA449" s="209"/>
      <c r="AB449" s="275"/>
      <c r="AC449" s="282"/>
      <c r="AL449" s="74">
        <v>792832.91</v>
      </c>
      <c r="AM449" s="74">
        <f>AL449/$AL$450</f>
        <v>0.16050057833784262</v>
      </c>
      <c r="AN449" s="74">
        <f>ROUND(AM449*$AN$450,2)</f>
        <v>213685.06</v>
      </c>
    </row>
    <row r="450" spans="1:40" ht="18.75" outlineLevel="1">
      <c r="A450" s="256"/>
      <c r="B450" s="350" t="s">
        <v>97</v>
      </c>
      <c r="C450" s="350"/>
      <c r="D450" s="350"/>
      <c r="E450" s="242"/>
      <c r="F450" s="242"/>
      <c r="G450" s="242"/>
      <c r="H450" s="242"/>
      <c r="I450" s="166"/>
      <c r="J450" s="167">
        <f>SUM(J446:J449)</f>
        <v>4171.59</v>
      </c>
      <c r="K450" s="167">
        <f aca="true" t="shared" si="87" ref="K450:T450">SUM(K446:K449)</f>
        <v>3872.25</v>
      </c>
      <c r="L450" s="167">
        <f t="shared" si="87"/>
        <v>0</v>
      </c>
      <c r="M450" s="168">
        <f t="shared" si="87"/>
        <v>168</v>
      </c>
      <c r="N450" s="167">
        <f t="shared" si="87"/>
        <v>14227688.31</v>
      </c>
      <c r="O450" s="167">
        <f t="shared" si="87"/>
        <v>0</v>
      </c>
      <c r="P450" s="167">
        <f t="shared" si="87"/>
        <v>12770283.15</v>
      </c>
      <c r="Q450" s="167">
        <f t="shared" si="87"/>
        <v>0</v>
      </c>
      <c r="R450" s="167">
        <f t="shared" si="87"/>
        <v>126038.87</v>
      </c>
      <c r="S450" s="167">
        <f t="shared" si="87"/>
        <v>1331366.29</v>
      </c>
      <c r="T450" s="167">
        <f t="shared" si="87"/>
        <v>0</v>
      </c>
      <c r="U450" s="169"/>
      <c r="V450" s="169"/>
      <c r="W450" s="169"/>
      <c r="X450" s="210"/>
      <c r="Y450" s="210"/>
      <c r="Z450" s="210"/>
      <c r="AA450" s="210"/>
      <c r="AB450" s="275"/>
      <c r="AC450" s="282"/>
      <c r="AL450" s="74">
        <v>4939751.11</v>
      </c>
      <c r="AN450" s="74">
        <v>1331366.3</v>
      </c>
    </row>
    <row r="451" spans="1:29" ht="18.75" outlineLevel="1">
      <c r="A451" s="284"/>
      <c r="B451" s="349" t="s">
        <v>313</v>
      </c>
      <c r="C451" s="349"/>
      <c r="D451" s="349"/>
      <c r="E451" s="349"/>
      <c r="F451" s="349"/>
      <c r="G451" s="349"/>
      <c r="H451" s="349"/>
      <c r="I451" s="349"/>
      <c r="J451" s="349"/>
      <c r="K451" s="349"/>
      <c r="L451" s="349"/>
      <c r="M451" s="349"/>
      <c r="N451" s="349"/>
      <c r="O451" s="349"/>
      <c r="P451" s="349"/>
      <c r="Q451" s="349"/>
      <c r="R451" s="349"/>
      <c r="S451" s="349"/>
      <c r="T451" s="349"/>
      <c r="U451" s="349"/>
      <c r="V451" s="349"/>
      <c r="W451" s="349"/>
      <c r="X451" s="217"/>
      <c r="Y451" s="217"/>
      <c r="Z451" s="217"/>
      <c r="AA451" s="217"/>
      <c r="AB451" s="275"/>
      <c r="AC451" s="282"/>
    </row>
    <row r="452" spans="1:29" ht="18.75" outlineLevel="2">
      <c r="A452" s="48">
        <f>A449+1</f>
        <v>223</v>
      </c>
      <c r="B452" s="48">
        <v>1</v>
      </c>
      <c r="C452" s="258" t="s">
        <v>314</v>
      </c>
      <c r="D452" s="258" t="s">
        <v>315</v>
      </c>
      <c r="E452" s="48">
        <v>1966</v>
      </c>
      <c r="F452" s="48">
        <v>1966</v>
      </c>
      <c r="G452" s="80" t="s">
        <v>35</v>
      </c>
      <c r="H452" s="81">
        <v>2</v>
      </c>
      <c r="I452" s="81">
        <v>2</v>
      </c>
      <c r="J452" s="82">
        <v>540.6</v>
      </c>
      <c r="K452" s="82">
        <v>517</v>
      </c>
      <c r="L452" s="81">
        <v>0</v>
      </c>
      <c r="M452" s="137">
        <v>29</v>
      </c>
      <c r="N452" s="83">
        <f>'Приложение №2'!E452</f>
        <v>1163565.37</v>
      </c>
      <c r="O452" s="81">
        <v>0</v>
      </c>
      <c r="P452" s="72">
        <v>19740.48</v>
      </c>
      <c r="Q452" s="81">
        <v>0</v>
      </c>
      <c r="R452" s="83">
        <v>14889.61</v>
      </c>
      <c r="S452" s="83">
        <f>N452-P452-R452</f>
        <v>1128935.28</v>
      </c>
      <c r="T452" s="81">
        <v>0</v>
      </c>
      <c r="U452" s="72">
        <f>ROUND(N452/(K452+L452),2)</f>
        <v>2250.61</v>
      </c>
      <c r="V452" s="83">
        <v>2418.1</v>
      </c>
      <c r="W452" s="84" t="s">
        <v>36</v>
      </c>
      <c r="X452" s="209"/>
      <c r="Y452" s="209"/>
      <c r="Z452" s="209"/>
      <c r="AA452" s="209"/>
      <c r="AB452" s="275"/>
      <c r="AC452" s="282"/>
    </row>
    <row r="453" spans="1:29" ht="18.75" outlineLevel="1">
      <c r="A453" s="256"/>
      <c r="B453" s="350" t="s">
        <v>97</v>
      </c>
      <c r="C453" s="350"/>
      <c r="D453" s="350"/>
      <c r="E453" s="242"/>
      <c r="F453" s="242"/>
      <c r="G453" s="242"/>
      <c r="H453" s="242"/>
      <c r="I453" s="166"/>
      <c r="J453" s="170">
        <f>SUM(J452)</f>
        <v>540.6</v>
      </c>
      <c r="K453" s="170">
        <f aca="true" t="shared" si="88" ref="K453:T453">SUM(K452)</f>
        <v>517</v>
      </c>
      <c r="L453" s="170">
        <f t="shared" si="88"/>
        <v>0</v>
      </c>
      <c r="M453" s="168">
        <f t="shared" si="88"/>
        <v>29</v>
      </c>
      <c r="N453" s="167">
        <f t="shared" si="88"/>
        <v>1163565.37</v>
      </c>
      <c r="O453" s="167">
        <f t="shared" si="88"/>
        <v>0</v>
      </c>
      <c r="P453" s="167">
        <f t="shared" si="88"/>
        <v>19740.48</v>
      </c>
      <c r="Q453" s="167">
        <f t="shared" si="88"/>
        <v>0</v>
      </c>
      <c r="R453" s="167">
        <f t="shared" si="88"/>
        <v>14889.61</v>
      </c>
      <c r="S453" s="167">
        <f t="shared" si="88"/>
        <v>1128935.28</v>
      </c>
      <c r="T453" s="167">
        <f t="shared" si="88"/>
        <v>0</v>
      </c>
      <c r="U453" s="169"/>
      <c r="V453" s="169"/>
      <c r="W453" s="169"/>
      <c r="X453" s="210"/>
      <c r="Y453" s="210"/>
      <c r="Z453" s="210"/>
      <c r="AA453" s="210"/>
      <c r="AB453" s="275"/>
      <c r="AC453" s="282"/>
    </row>
    <row r="454" spans="1:29" ht="18.75" outlineLevel="1">
      <c r="A454" s="284"/>
      <c r="B454" s="349" t="s">
        <v>316</v>
      </c>
      <c r="C454" s="349"/>
      <c r="D454" s="349"/>
      <c r="E454" s="349"/>
      <c r="F454" s="349"/>
      <c r="G454" s="349"/>
      <c r="H454" s="349"/>
      <c r="I454" s="349"/>
      <c r="J454" s="349"/>
      <c r="K454" s="349"/>
      <c r="L454" s="349"/>
      <c r="M454" s="349"/>
      <c r="N454" s="349"/>
      <c r="O454" s="349"/>
      <c r="P454" s="349"/>
      <c r="Q454" s="349"/>
      <c r="R454" s="349"/>
      <c r="S454" s="349"/>
      <c r="T454" s="349"/>
      <c r="U454" s="349"/>
      <c r="V454" s="349"/>
      <c r="W454" s="349"/>
      <c r="X454" s="217"/>
      <c r="Y454" s="217"/>
      <c r="Z454" s="217"/>
      <c r="AA454" s="217"/>
      <c r="AB454" s="275"/>
      <c r="AC454" s="282"/>
    </row>
    <row r="455" spans="1:29" ht="18.75" outlineLevel="2">
      <c r="A455" s="48">
        <f>A452+1</f>
        <v>224</v>
      </c>
      <c r="B455" s="48">
        <v>1</v>
      </c>
      <c r="C455" s="258" t="s">
        <v>317</v>
      </c>
      <c r="D455" s="258" t="s">
        <v>318</v>
      </c>
      <c r="E455" s="48">
        <v>1965</v>
      </c>
      <c r="F455" s="48">
        <v>1965</v>
      </c>
      <c r="G455" s="80" t="s">
        <v>35</v>
      </c>
      <c r="H455" s="81">
        <v>2</v>
      </c>
      <c r="I455" s="81">
        <v>1</v>
      </c>
      <c r="J455" s="82">
        <v>385.2</v>
      </c>
      <c r="K455" s="82">
        <v>358.4</v>
      </c>
      <c r="L455" s="81">
        <v>0</v>
      </c>
      <c r="M455" s="137">
        <v>15</v>
      </c>
      <c r="N455" s="83">
        <f>'Приложение №2'!E455</f>
        <v>749450.24</v>
      </c>
      <c r="O455" s="81">
        <v>0</v>
      </c>
      <c r="P455" s="83">
        <f aca="true" t="shared" si="89" ref="P455:P462">N455-R455-S455</f>
        <v>357535.1099999999</v>
      </c>
      <c r="Q455" s="81">
        <v>0</v>
      </c>
      <c r="R455" s="83">
        <v>10321.92</v>
      </c>
      <c r="S455" s="83">
        <v>381593.21</v>
      </c>
      <c r="T455" s="81">
        <v>0</v>
      </c>
      <c r="U455" s="72">
        <f aca="true" t="shared" si="90" ref="U455:U462">ROUND(N455/(K455+L455),2)</f>
        <v>2091.1</v>
      </c>
      <c r="V455" s="83">
        <v>2246.62</v>
      </c>
      <c r="W455" s="84" t="s">
        <v>36</v>
      </c>
      <c r="X455" s="209"/>
      <c r="Y455" s="209"/>
      <c r="Z455" s="209"/>
      <c r="AA455" s="209"/>
      <c r="AB455" s="275"/>
      <c r="AC455" s="282"/>
    </row>
    <row r="456" spans="1:29" ht="18.75" outlineLevel="2">
      <c r="A456" s="48">
        <f aca="true" t="shared" si="91" ref="A456:A462">A455+1</f>
        <v>225</v>
      </c>
      <c r="B456" s="48">
        <v>2</v>
      </c>
      <c r="C456" s="258" t="s">
        <v>317</v>
      </c>
      <c r="D456" s="258" t="s">
        <v>319</v>
      </c>
      <c r="E456" s="48">
        <v>1965</v>
      </c>
      <c r="F456" s="48">
        <v>1965</v>
      </c>
      <c r="G456" s="80" t="s">
        <v>35</v>
      </c>
      <c r="H456" s="81">
        <v>1</v>
      </c>
      <c r="I456" s="81">
        <v>2</v>
      </c>
      <c r="J456" s="82">
        <v>226.7</v>
      </c>
      <c r="K456" s="82">
        <v>217.7</v>
      </c>
      <c r="L456" s="81">
        <v>0</v>
      </c>
      <c r="M456" s="137">
        <v>10</v>
      </c>
      <c r="N456" s="83">
        <f>'Приложение №2'!E456</f>
        <v>1274361.38</v>
      </c>
      <c r="O456" s="81">
        <v>0</v>
      </c>
      <c r="P456" s="83">
        <f t="shared" si="89"/>
        <v>619231.1299999999</v>
      </c>
      <c r="Q456" s="81">
        <v>0</v>
      </c>
      <c r="R456" s="83">
        <v>6269.76</v>
      </c>
      <c r="S456" s="83">
        <v>648860.49</v>
      </c>
      <c r="T456" s="81">
        <v>0</v>
      </c>
      <c r="U456" s="72">
        <f t="shared" si="90"/>
        <v>5853.75</v>
      </c>
      <c r="V456" s="83">
        <v>6289.12</v>
      </c>
      <c r="W456" s="84" t="s">
        <v>36</v>
      </c>
      <c r="X456" s="209"/>
      <c r="Y456" s="209"/>
      <c r="Z456" s="209"/>
      <c r="AA456" s="209"/>
      <c r="AB456" s="275"/>
      <c r="AC456" s="282"/>
    </row>
    <row r="457" spans="1:29" ht="18.75" outlineLevel="2">
      <c r="A457" s="48">
        <f t="shared" si="91"/>
        <v>226</v>
      </c>
      <c r="B457" s="48">
        <v>3</v>
      </c>
      <c r="C457" s="258" t="s">
        <v>317</v>
      </c>
      <c r="D457" s="258" t="s">
        <v>320</v>
      </c>
      <c r="E457" s="48">
        <v>1966</v>
      </c>
      <c r="F457" s="48">
        <v>1966</v>
      </c>
      <c r="G457" s="80" t="s">
        <v>35</v>
      </c>
      <c r="H457" s="81">
        <v>2</v>
      </c>
      <c r="I457" s="81">
        <v>1</v>
      </c>
      <c r="J457" s="82">
        <v>390.9</v>
      </c>
      <c r="K457" s="82">
        <v>351.3</v>
      </c>
      <c r="L457" s="81">
        <v>0</v>
      </c>
      <c r="M457" s="137">
        <v>20</v>
      </c>
      <c r="N457" s="83">
        <f>'Приложение №2'!E457</f>
        <v>734603.43</v>
      </c>
      <c r="O457" s="81">
        <v>0</v>
      </c>
      <c r="P457" s="83">
        <f t="shared" si="89"/>
        <v>350452.2400000001</v>
      </c>
      <c r="Q457" s="81">
        <v>0</v>
      </c>
      <c r="R457" s="83">
        <v>10117.44</v>
      </c>
      <c r="S457" s="83">
        <v>374033.75</v>
      </c>
      <c r="T457" s="81">
        <v>0</v>
      </c>
      <c r="U457" s="72">
        <f t="shared" si="90"/>
        <v>2091.1</v>
      </c>
      <c r="V457" s="83">
        <v>2246.62</v>
      </c>
      <c r="W457" s="84" t="s">
        <v>36</v>
      </c>
      <c r="X457" s="209"/>
      <c r="Y457" s="209"/>
      <c r="Z457" s="209"/>
      <c r="AA457" s="209"/>
      <c r="AB457" s="275"/>
      <c r="AC457" s="282"/>
    </row>
    <row r="458" spans="1:29" ht="18.75" outlineLevel="2">
      <c r="A458" s="48">
        <f t="shared" si="91"/>
        <v>227</v>
      </c>
      <c r="B458" s="48">
        <v>4</v>
      </c>
      <c r="C458" s="258" t="s">
        <v>317</v>
      </c>
      <c r="D458" s="258" t="s">
        <v>321</v>
      </c>
      <c r="E458" s="48">
        <v>1966</v>
      </c>
      <c r="F458" s="48">
        <v>1966</v>
      </c>
      <c r="G458" s="80" t="s">
        <v>35</v>
      </c>
      <c r="H458" s="81">
        <v>2</v>
      </c>
      <c r="I458" s="81">
        <v>1</v>
      </c>
      <c r="J458" s="82">
        <v>421.4</v>
      </c>
      <c r="K458" s="82">
        <v>380.2</v>
      </c>
      <c r="L458" s="81">
        <v>0</v>
      </c>
      <c r="M458" s="137">
        <v>16</v>
      </c>
      <c r="N458" s="83">
        <f>'Приложение №2'!E458</f>
        <v>854164.92</v>
      </c>
      <c r="O458" s="81">
        <v>0</v>
      </c>
      <c r="P458" s="83">
        <f t="shared" si="89"/>
        <v>438411.2</v>
      </c>
      <c r="Q458" s="81">
        <v>0</v>
      </c>
      <c r="R458" s="83">
        <v>10949.76</v>
      </c>
      <c r="S458" s="83">
        <v>404803.96</v>
      </c>
      <c r="T458" s="81">
        <v>0</v>
      </c>
      <c r="U458" s="72">
        <f t="shared" si="90"/>
        <v>2246.62</v>
      </c>
      <c r="V458" s="83">
        <v>2246.62</v>
      </c>
      <c r="W458" s="84" t="s">
        <v>36</v>
      </c>
      <c r="X458" s="209"/>
      <c r="Y458" s="209"/>
      <c r="Z458" s="209"/>
      <c r="AA458" s="209"/>
      <c r="AB458" s="275"/>
      <c r="AC458" s="282"/>
    </row>
    <row r="459" spans="1:29" ht="18.75" outlineLevel="2">
      <c r="A459" s="48">
        <f t="shared" si="91"/>
        <v>228</v>
      </c>
      <c r="B459" s="48">
        <v>5</v>
      </c>
      <c r="C459" s="258" t="s">
        <v>317</v>
      </c>
      <c r="D459" s="258" t="s">
        <v>322</v>
      </c>
      <c r="E459" s="48">
        <v>1964</v>
      </c>
      <c r="F459" s="48">
        <v>1964</v>
      </c>
      <c r="G459" s="80" t="s">
        <v>35</v>
      </c>
      <c r="H459" s="81">
        <v>1</v>
      </c>
      <c r="I459" s="81">
        <v>1</v>
      </c>
      <c r="J459" s="82">
        <v>402.1</v>
      </c>
      <c r="K459" s="82">
        <v>372.7</v>
      </c>
      <c r="L459" s="81">
        <v>0</v>
      </c>
      <c r="M459" s="137">
        <v>15</v>
      </c>
      <c r="N459" s="83">
        <f>'Приложение №2'!E459</f>
        <v>2181692.63</v>
      </c>
      <c r="O459" s="81">
        <v>0</v>
      </c>
      <c r="P459" s="83">
        <f t="shared" si="89"/>
        <v>1060116.87</v>
      </c>
      <c r="Q459" s="81">
        <v>0</v>
      </c>
      <c r="R459" s="83">
        <v>10733.76</v>
      </c>
      <c r="S459" s="83">
        <v>1110842</v>
      </c>
      <c r="T459" s="81">
        <v>0</v>
      </c>
      <c r="U459" s="72">
        <f t="shared" si="90"/>
        <v>5853.75</v>
      </c>
      <c r="V459" s="83">
        <v>6289.12</v>
      </c>
      <c r="W459" s="84" t="s">
        <v>36</v>
      </c>
      <c r="X459" s="209"/>
      <c r="Y459" s="209"/>
      <c r="Z459" s="209"/>
      <c r="AA459" s="209"/>
      <c r="AB459" s="275"/>
      <c r="AC459" s="282"/>
    </row>
    <row r="460" spans="1:29" ht="18.75" outlineLevel="2">
      <c r="A460" s="48">
        <f t="shared" si="91"/>
        <v>229</v>
      </c>
      <c r="B460" s="48">
        <v>6</v>
      </c>
      <c r="C460" s="258" t="s">
        <v>317</v>
      </c>
      <c r="D460" s="258" t="s">
        <v>323</v>
      </c>
      <c r="E460" s="48">
        <v>1968</v>
      </c>
      <c r="F460" s="48">
        <v>1968</v>
      </c>
      <c r="G460" s="80" t="s">
        <v>35</v>
      </c>
      <c r="H460" s="81">
        <v>2</v>
      </c>
      <c r="I460" s="81">
        <v>2</v>
      </c>
      <c r="J460" s="82">
        <v>589.9</v>
      </c>
      <c r="K460" s="82">
        <v>526.1</v>
      </c>
      <c r="L460" s="81">
        <v>0</v>
      </c>
      <c r="M460" s="137">
        <v>20</v>
      </c>
      <c r="N460" s="83">
        <f>'Приложение №2'!E460</f>
        <v>1181946.78</v>
      </c>
      <c r="O460" s="81">
        <v>0</v>
      </c>
      <c r="P460" s="83">
        <f t="shared" si="89"/>
        <v>606649.4800000001</v>
      </c>
      <c r="Q460" s="81">
        <v>0</v>
      </c>
      <c r="R460" s="83">
        <v>15151.68</v>
      </c>
      <c r="S460" s="83">
        <v>560145.62</v>
      </c>
      <c r="T460" s="81">
        <v>0</v>
      </c>
      <c r="U460" s="72">
        <f t="shared" si="90"/>
        <v>2246.62</v>
      </c>
      <c r="V460" s="83">
        <v>2246.62</v>
      </c>
      <c r="W460" s="84" t="s">
        <v>36</v>
      </c>
      <c r="X460" s="209"/>
      <c r="Y460" s="209"/>
      <c r="Z460" s="209"/>
      <c r="AA460" s="209"/>
      <c r="AB460" s="275"/>
      <c r="AC460" s="282"/>
    </row>
    <row r="461" spans="1:29" ht="18.75" outlineLevel="2">
      <c r="A461" s="48">
        <f t="shared" si="91"/>
        <v>230</v>
      </c>
      <c r="B461" s="48">
        <v>7</v>
      </c>
      <c r="C461" s="258" t="s">
        <v>317</v>
      </c>
      <c r="D461" s="258" t="s">
        <v>324</v>
      </c>
      <c r="E461" s="48">
        <v>1968</v>
      </c>
      <c r="F461" s="48">
        <v>1968</v>
      </c>
      <c r="G461" s="80" t="s">
        <v>35</v>
      </c>
      <c r="H461" s="81">
        <v>2</v>
      </c>
      <c r="I461" s="81">
        <v>2</v>
      </c>
      <c r="J461" s="82">
        <v>573</v>
      </c>
      <c r="K461" s="82">
        <v>547</v>
      </c>
      <c r="L461" s="81">
        <v>0</v>
      </c>
      <c r="M461" s="137">
        <v>30</v>
      </c>
      <c r="N461" s="83">
        <f>'Приложение №2'!E461</f>
        <v>1228901.14</v>
      </c>
      <c r="O461" s="81">
        <v>0</v>
      </c>
      <c r="P461" s="83">
        <f t="shared" si="89"/>
        <v>630749.4199999998</v>
      </c>
      <c r="Q461" s="81">
        <v>0</v>
      </c>
      <c r="R461" s="83">
        <v>15753.6</v>
      </c>
      <c r="S461" s="83">
        <v>582398.12</v>
      </c>
      <c r="T461" s="81">
        <v>0</v>
      </c>
      <c r="U461" s="72">
        <f t="shared" si="90"/>
        <v>2246.62</v>
      </c>
      <c r="V461" s="83">
        <v>2246.62</v>
      </c>
      <c r="W461" s="84" t="s">
        <v>36</v>
      </c>
      <c r="X461" s="209"/>
      <c r="Y461" s="209"/>
      <c r="Z461" s="209"/>
      <c r="AA461" s="209"/>
      <c r="AB461" s="275"/>
      <c r="AC461" s="282"/>
    </row>
    <row r="462" spans="1:29" ht="18.75" outlineLevel="2">
      <c r="A462" s="48">
        <f t="shared" si="91"/>
        <v>231</v>
      </c>
      <c r="B462" s="48">
        <v>8</v>
      </c>
      <c r="C462" s="258" t="s">
        <v>317</v>
      </c>
      <c r="D462" s="258" t="s">
        <v>325</v>
      </c>
      <c r="E462" s="48">
        <v>1972</v>
      </c>
      <c r="F462" s="48">
        <v>1972</v>
      </c>
      <c r="G462" s="80" t="s">
        <v>35</v>
      </c>
      <c r="H462" s="81">
        <v>2</v>
      </c>
      <c r="I462" s="81">
        <v>2</v>
      </c>
      <c r="J462" s="82">
        <v>529.3</v>
      </c>
      <c r="K462" s="82">
        <v>488.3</v>
      </c>
      <c r="L462" s="81">
        <v>0</v>
      </c>
      <c r="M462" s="137">
        <v>15</v>
      </c>
      <c r="N462" s="83">
        <f>'Приложение №2'!E462</f>
        <v>1097024.55</v>
      </c>
      <c r="O462" s="81">
        <v>0</v>
      </c>
      <c r="P462" s="83">
        <f t="shared" si="89"/>
        <v>563062.05</v>
      </c>
      <c r="Q462" s="81">
        <v>0</v>
      </c>
      <c r="R462" s="83">
        <v>14063.04</v>
      </c>
      <c r="S462" s="83">
        <v>519899.46</v>
      </c>
      <c r="T462" s="81">
        <v>0</v>
      </c>
      <c r="U462" s="72">
        <f t="shared" si="90"/>
        <v>2246.62</v>
      </c>
      <c r="V462" s="83">
        <v>2246.62</v>
      </c>
      <c r="W462" s="84" t="s">
        <v>36</v>
      </c>
      <c r="X462" s="209"/>
      <c r="Y462" s="209"/>
      <c r="Z462" s="209"/>
      <c r="AA462" s="209"/>
      <c r="AB462" s="275"/>
      <c r="AC462" s="282"/>
    </row>
    <row r="463" spans="1:29" ht="18.75" outlineLevel="1">
      <c r="A463" s="256"/>
      <c r="B463" s="350" t="s">
        <v>97</v>
      </c>
      <c r="C463" s="350"/>
      <c r="D463" s="350"/>
      <c r="E463" s="242"/>
      <c r="F463" s="242"/>
      <c r="G463" s="242"/>
      <c r="H463" s="242"/>
      <c r="I463" s="166"/>
      <c r="J463" s="167">
        <f>SUM(J455:J462)</f>
        <v>3518.5</v>
      </c>
      <c r="K463" s="167">
        <f aca="true" t="shared" si="92" ref="K463:T463">SUM(K455:K462)</f>
        <v>3241.7000000000003</v>
      </c>
      <c r="L463" s="167">
        <f t="shared" si="92"/>
        <v>0</v>
      </c>
      <c r="M463" s="168">
        <f t="shared" si="92"/>
        <v>141</v>
      </c>
      <c r="N463" s="167">
        <f t="shared" si="92"/>
        <v>9302145.07</v>
      </c>
      <c r="O463" s="167">
        <f t="shared" si="92"/>
        <v>0</v>
      </c>
      <c r="P463" s="167">
        <f t="shared" si="92"/>
        <v>4626207.5</v>
      </c>
      <c r="Q463" s="167">
        <f t="shared" si="92"/>
        <v>0</v>
      </c>
      <c r="R463" s="167">
        <f t="shared" si="92"/>
        <v>93360.96000000002</v>
      </c>
      <c r="S463" s="167">
        <f t="shared" si="92"/>
        <v>4582576.61</v>
      </c>
      <c r="T463" s="167">
        <f t="shared" si="92"/>
        <v>0</v>
      </c>
      <c r="U463" s="169"/>
      <c r="V463" s="169"/>
      <c r="W463" s="169"/>
      <c r="X463" s="210"/>
      <c r="Y463" s="210"/>
      <c r="Z463" s="210"/>
      <c r="AA463" s="210"/>
      <c r="AB463" s="275"/>
      <c r="AC463" s="282"/>
    </row>
    <row r="464" spans="1:29" ht="18.75" outlineLevel="1">
      <c r="A464" s="284"/>
      <c r="B464" s="349" t="s">
        <v>326</v>
      </c>
      <c r="C464" s="349"/>
      <c r="D464" s="349"/>
      <c r="E464" s="349"/>
      <c r="F464" s="349"/>
      <c r="G464" s="349"/>
      <c r="H464" s="349"/>
      <c r="I464" s="349"/>
      <c r="J464" s="349"/>
      <c r="K464" s="349"/>
      <c r="L464" s="349"/>
      <c r="M464" s="349"/>
      <c r="N464" s="349"/>
      <c r="O464" s="349"/>
      <c r="P464" s="349"/>
      <c r="Q464" s="349"/>
      <c r="R464" s="349"/>
      <c r="S464" s="349"/>
      <c r="T464" s="349"/>
      <c r="U464" s="349"/>
      <c r="V464" s="349"/>
      <c r="W464" s="349"/>
      <c r="X464" s="217"/>
      <c r="Y464" s="217"/>
      <c r="Z464" s="217"/>
      <c r="AA464" s="217"/>
      <c r="AB464" s="275"/>
      <c r="AC464" s="282"/>
    </row>
    <row r="465" spans="1:29" ht="18.75" outlineLevel="2">
      <c r="A465" s="48">
        <f>A462+1</f>
        <v>232</v>
      </c>
      <c r="B465" s="48">
        <v>1</v>
      </c>
      <c r="C465" s="258" t="s">
        <v>327</v>
      </c>
      <c r="D465" s="258" t="s">
        <v>328</v>
      </c>
      <c r="E465" s="48">
        <v>1973</v>
      </c>
      <c r="F465" s="48">
        <v>1973</v>
      </c>
      <c r="G465" s="80" t="s">
        <v>35</v>
      </c>
      <c r="H465" s="81">
        <v>2</v>
      </c>
      <c r="I465" s="81">
        <v>2</v>
      </c>
      <c r="J465" s="82">
        <v>524.9</v>
      </c>
      <c r="K465" s="82">
        <v>486.1</v>
      </c>
      <c r="L465" s="81">
        <v>0</v>
      </c>
      <c r="M465" s="137">
        <v>24</v>
      </c>
      <c r="N465" s="83">
        <f>'Приложение №2'!E465</f>
        <v>5730851.65</v>
      </c>
      <c r="O465" s="81">
        <v>0</v>
      </c>
      <c r="P465" s="83">
        <f>N465-R465-S465</f>
        <v>4963631.51</v>
      </c>
      <c r="Q465" s="81">
        <v>0</v>
      </c>
      <c r="R465" s="83">
        <v>13999.69</v>
      </c>
      <c r="S465" s="83">
        <v>753220.45</v>
      </c>
      <c r="T465" s="81">
        <v>0</v>
      </c>
      <c r="U465" s="72">
        <f>ROUND(N465/(K465+L465),2)</f>
        <v>11789.45</v>
      </c>
      <c r="V465" s="83">
        <v>12407.04</v>
      </c>
      <c r="W465" s="84" t="s">
        <v>36</v>
      </c>
      <c r="X465" s="209"/>
      <c r="Y465" s="209"/>
      <c r="Z465" s="209"/>
      <c r="AA465" s="209"/>
      <c r="AB465" s="275"/>
      <c r="AC465" s="282"/>
    </row>
    <row r="466" spans="1:29" ht="18.75" outlineLevel="2">
      <c r="A466" s="48">
        <f>A465+1</f>
        <v>233</v>
      </c>
      <c r="B466" s="48">
        <v>2</v>
      </c>
      <c r="C466" s="258" t="s">
        <v>329</v>
      </c>
      <c r="D466" s="258" t="s">
        <v>330</v>
      </c>
      <c r="E466" s="48">
        <v>1975</v>
      </c>
      <c r="F466" s="48">
        <v>1975</v>
      </c>
      <c r="G466" s="80" t="s">
        <v>35</v>
      </c>
      <c r="H466" s="81">
        <v>2</v>
      </c>
      <c r="I466" s="81">
        <v>2</v>
      </c>
      <c r="J466" s="82">
        <v>404.7</v>
      </c>
      <c r="K466" s="82">
        <v>363.7</v>
      </c>
      <c r="L466" s="81">
        <v>0</v>
      </c>
      <c r="M466" s="137">
        <v>19</v>
      </c>
      <c r="N466" s="83">
        <f>'Приложение №2'!E466</f>
        <v>812665.83</v>
      </c>
      <c r="O466" s="81">
        <v>0</v>
      </c>
      <c r="P466" s="83">
        <f>N466-R466-S466</f>
        <v>648885.6699999999</v>
      </c>
      <c r="Q466" s="81">
        <v>0</v>
      </c>
      <c r="R466" s="83">
        <v>10474.56</v>
      </c>
      <c r="S466" s="83">
        <v>153305.6</v>
      </c>
      <c r="T466" s="81">
        <v>0</v>
      </c>
      <c r="U466" s="72">
        <f>ROUND(N466/(K466+L466),2)</f>
        <v>2234.44</v>
      </c>
      <c r="V466" s="83">
        <v>2234.44</v>
      </c>
      <c r="W466" s="84" t="s">
        <v>36</v>
      </c>
      <c r="X466" s="209"/>
      <c r="Y466" s="209"/>
      <c r="Z466" s="209"/>
      <c r="AA466" s="209"/>
      <c r="AB466" s="275"/>
      <c r="AC466" s="282"/>
    </row>
    <row r="467" spans="1:29" ht="18.75" outlineLevel="2">
      <c r="A467" s="48">
        <f>A466+1</f>
        <v>234</v>
      </c>
      <c r="B467" s="48">
        <v>3</v>
      </c>
      <c r="C467" s="258" t="s">
        <v>329</v>
      </c>
      <c r="D467" s="258" t="s">
        <v>331</v>
      </c>
      <c r="E467" s="48">
        <v>1968</v>
      </c>
      <c r="F467" s="48">
        <v>1968</v>
      </c>
      <c r="G467" s="80" t="s">
        <v>35</v>
      </c>
      <c r="H467" s="81">
        <v>2</v>
      </c>
      <c r="I467" s="81">
        <v>2</v>
      </c>
      <c r="J467" s="82">
        <v>671.8</v>
      </c>
      <c r="K467" s="82">
        <v>618.3</v>
      </c>
      <c r="L467" s="81">
        <v>0</v>
      </c>
      <c r="M467" s="137">
        <v>40</v>
      </c>
      <c r="N467" s="83">
        <f>'Приложение №2'!E467</f>
        <v>861378.46</v>
      </c>
      <c r="O467" s="81">
        <v>0</v>
      </c>
      <c r="P467" s="83">
        <f>N467-R467-S467</f>
        <v>681076.4099999999</v>
      </c>
      <c r="Q467" s="81">
        <v>0</v>
      </c>
      <c r="R467" s="83">
        <v>17807.04</v>
      </c>
      <c r="S467" s="83">
        <v>162495.01</v>
      </c>
      <c r="T467" s="81">
        <v>0</v>
      </c>
      <c r="U467" s="72">
        <f>ROUND(N467/(K467+L467),2)</f>
        <v>1393.14</v>
      </c>
      <c r="V467" s="83">
        <v>1393.14</v>
      </c>
      <c r="W467" s="84" t="s">
        <v>36</v>
      </c>
      <c r="X467" s="209"/>
      <c r="Y467" s="209"/>
      <c r="Z467" s="209"/>
      <c r="AA467" s="209"/>
      <c r="AB467" s="275"/>
      <c r="AC467" s="282"/>
    </row>
    <row r="468" spans="1:29" ht="18.75" outlineLevel="2">
      <c r="A468" s="48">
        <f>A467+1</f>
        <v>235</v>
      </c>
      <c r="B468" s="48">
        <v>4</v>
      </c>
      <c r="C468" s="258" t="s">
        <v>329</v>
      </c>
      <c r="D468" s="258" t="s">
        <v>332</v>
      </c>
      <c r="E468" s="48">
        <v>1968</v>
      </c>
      <c r="F468" s="48">
        <v>1968</v>
      </c>
      <c r="G468" s="80" t="s">
        <v>35</v>
      </c>
      <c r="H468" s="81">
        <v>2</v>
      </c>
      <c r="I468" s="81">
        <v>2</v>
      </c>
      <c r="J468" s="82">
        <v>673.7</v>
      </c>
      <c r="K468" s="82">
        <v>620.7</v>
      </c>
      <c r="L468" s="81">
        <v>0</v>
      </c>
      <c r="M468" s="137">
        <v>27</v>
      </c>
      <c r="N468" s="83">
        <f>'Приложение №2'!E468</f>
        <v>864722</v>
      </c>
      <c r="O468" s="81">
        <v>0</v>
      </c>
      <c r="P468" s="83">
        <f>N468-R468-S468</f>
        <v>683720.09</v>
      </c>
      <c r="Q468" s="81">
        <v>0</v>
      </c>
      <c r="R468" s="83">
        <v>17876.16</v>
      </c>
      <c r="S468" s="83">
        <v>163125.75</v>
      </c>
      <c r="T468" s="81">
        <v>0</v>
      </c>
      <c r="U468" s="72">
        <f>ROUND(N468/(K468+L468),2)</f>
        <v>1393.14</v>
      </c>
      <c r="V468" s="83">
        <v>1393.14</v>
      </c>
      <c r="W468" s="84" t="s">
        <v>36</v>
      </c>
      <c r="X468" s="209"/>
      <c r="Y468" s="209"/>
      <c r="Z468" s="209"/>
      <c r="AA468" s="209"/>
      <c r="AB468" s="275"/>
      <c r="AC468" s="282"/>
    </row>
    <row r="469" spans="1:29" ht="18.75" outlineLevel="1">
      <c r="A469" s="256"/>
      <c r="B469" s="350" t="s">
        <v>97</v>
      </c>
      <c r="C469" s="350"/>
      <c r="D469" s="350"/>
      <c r="E469" s="242"/>
      <c r="F469" s="242"/>
      <c r="G469" s="242"/>
      <c r="H469" s="242"/>
      <c r="I469" s="166"/>
      <c r="J469" s="167">
        <f>SUM(J465:J468)</f>
        <v>2275.1</v>
      </c>
      <c r="K469" s="167">
        <f aca="true" t="shared" si="93" ref="K469:T469">SUM(K465:K468)</f>
        <v>2088.8</v>
      </c>
      <c r="L469" s="167">
        <f t="shared" si="93"/>
        <v>0</v>
      </c>
      <c r="M469" s="168">
        <f t="shared" si="93"/>
        <v>110</v>
      </c>
      <c r="N469" s="167">
        <f t="shared" si="93"/>
        <v>8269617.94</v>
      </c>
      <c r="O469" s="167">
        <f t="shared" si="93"/>
        <v>0</v>
      </c>
      <c r="P469" s="167">
        <f t="shared" si="93"/>
        <v>6977313.68</v>
      </c>
      <c r="Q469" s="167">
        <f t="shared" si="93"/>
        <v>0</v>
      </c>
      <c r="R469" s="167">
        <f t="shared" si="93"/>
        <v>60157.45</v>
      </c>
      <c r="S469" s="167">
        <f t="shared" si="93"/>
        <v>1232146.81</v>
      </c>
      <c r="T469" s="167">
        <f t="shared" si="93"/>
        <v>0</v>
      </c>
      <c r="U469" s="169"/>
      <c r="V469" s="169"/>
      <c r="W469" s="169"/>
      <c r="X469" s="210"/>
      <c r="Y469" s="210"/>
      <c r="Z469" s="210"/>
      <c r="AA469" s="210"/>
      <c r="AB469" s="275"/>
      <c r="AC469" s="282"/>
    </row>
    <row r="470" spans="1:29" ht="18.75" outlineLevel="1">
      <c r="A470" s="284"/>
      <c r="B470" s="349" t="s">
        <v>333</v>
      </c>
      <c r="C470" s="349"/>
      <c r="D470" s="349"/>
      <c r="E470" s="349"/>
      <c r="F470" s="349"/>
      <c r="G470" s="349"/>
      <c r="H470" s="349"/>
      <c r="I470" s="349"/>
      <c r="J470" s="349"/>
      <c r="K470" s="349"/>
      <c r="L470" s="349"/>
      <c r="M470" s="349"/>
      <c r="N470" s="349"/>
      <c r="O470" s="349"/>
      <c r="P470" s="349"/>
      <c r="Q470" s="349"/>
      <c r="R470" s="349"/>
      <c r="S470" s="349"/>
      <c r="T470" s="349"/>
      <c r="U470" s="349"/>
      <c r="V470" s="349"/>
      <c r="W470" s="349"/>
      <c r="X470" s="217"/>
      <c r="Y470" s="217"/>
      <c r="Z470" s="217"/>
      <c r="AA470" s="217"/>
      <c r="AB470" s="275"/>
      <c r="AC470" s="282"/>
    </row>
    <row r="471" spans="1:29" ht="37.5" outlineLevel="2">
      <c r="A471" s="48">
        <f>A468+1</f>
        <v>236</v>
      </c>
      <c r="B471" s="48">
        <v>1</v>
      </c>
      <c r="C471" s="258" t="s">
        <v>334</v>
      </c>
      <c r="D471" s="258" t="s">
        <v>335</v>
      </c>
      <c r="E471" s="48">
        <v>1975</v>
      </c>
      <c r="F471" s="48">
        <v>1975</v>
      </c>
      <c r="G471" s="80" t="s">
        <v>35</v>
      </c>
      <c r="H471" s="81">
        <v>1</v>
      </c>
      <c r="I471" s="81">
        <v>2</v>
      </c>
      <c r="J471" s="82">
        <v>369.8</v>
      </c>
      <c r="K471" s="82">
        <v>307.7</v>
      </c>
      <c r="L471" s="82">
        <v>23.4</v>
      </c>
      <c r="M471" s="137">
        <v>18</v>
      </c>
      <c r="N471" s="83">
        <f>'Приложение №2'!E471</f>
        <v>3195929.51</v>
      </c>
      <c r="O471" s="81">
        <v>0</v>
      </c>
      <c r="P471" s="83">
        <f aca="true" t="shared" si="94" ref="P471:P477">N471-R471-S471</f>
        <v>3195929.51</v>
      </c>
      <c r="Q471" s="81">
        <v>0</v>
      </c>
      <c r="R471" s="81">
        <v>0</v>
      </c>
      <c r="S471" s="81">
        <v>0</v>
      </c>
      <c r="T471" s="81">
        <v>0</v>
      </c>
      <c r="U471" s="72">
        <f aca="true" t="shared" si="95" ref="U471:U477">ROUND(N471/(K471+L471),2)</f>
        <v>9652.46</v>
      </c>
      <c r="V471" s="83">
        <v>9652.46</v>
      </c>
      <c r="W471" s="84" t="s">
        <v>36</v>
      </c>
      <c r="X471" s="209"/>
      <c r="Y471" s="209"/>
      <c r="Z471" s="209"/>
      <c r="AA471" s="209"/>
      <c r="AB471" s="275"/>
      <c r="AC471" s="282"/>
    </row>
    <row r="472" spans="1:29" ht="18.75" outlineLevel="2">
      <c r="A472" s="48">
        <f aca="true" t="shared" si="96" ref="A472:A477">A471+1</f>
        <v>237</v>
      </c>
      <c r="B472" s="48">
        <v>2</v>
      </c>
      <c r="C472" s="258" t="s">
        <v>334</v>
      </c>
      <c r="D472" s="258" t="s">
        <v>336</v>
      </c>
      <c r="E472" s="48">
        <v>1967</v>
      </c>
      <c r="F472" s="48">
        <v>1967</v>
      </c>
      <c r="G472" s="80" t="s">
        <v>35</v>
      </c>
      <c r="H472" s="81">
        <v>2</v>
      </c>
      <c r="I472" s="81">
        <v>2</v>
      </c>
      <c r="J472" s="82">
        <v>490.5</v>
      </c>
      <c r="K472" s="82">
        <v>436.3</v>
      </c>
      <c r="L472" s="81">
        <v>0</v>
      </c>
      <c r="M472" s="137">
        <v>33</v>
      </c>
      <c r="N472" s="83">
        <f>'Приложение №2'!E472</f>
        <v>2132861.28</v>
      </c>
      <c r="O472" s="81">
        <v>0</v>
      </c>
      <c r="P472" s="83">
        <f t="shared" si="94"/>
        <v>1594357.3199999998</v>
      </c>
      <c r="Q472" s="81">
        <v>0</v>
      </c>
      <c r="R472" s="83">
        <v>12565.44</v>
      </c>
      <c r="S472" s="83">
        <v>525938.52</v>
      </c>
      <c r="T472" s="81">
        <v>0</v>
      </c>
      <c r="U472" s="72">
        <f t="shared" si="95"/>
        <v>4888.52</v>
      </c>
      <c r="V472" s="83">
        <v>4977.82</v>
      </c>
      <c r="W472" s="84" t="s">
        <v>36</v>
      </c>
      <c r="X472" s="209"/>
      <c r="Y472" s="209"/>
      <c r="Z472" s="209"/>
      <c r="AA472" s="209"/>
      <c r="AB472" s="275"/>
      <c r="AC472" s="282"/>
    </row>
    <row r="473" spans="1:29" ht="18.75" outlineLevel="2">
      <c r="A473" s="48">
        <f t="shared" si="96"/>
        <v>238</v>
      </c>
      <c r="B473" s="48">
        <v>4</v>
      </c>
      <c r="C473" s="258" t="s">
        <v>334</v>
      </c>
      <c r="D473" s="258" t="s">
        <v>338</v>
      </c>
      <c r="E473" s="48">
        <v>1968</v>
      </c>
      <c r="F473" s="48">
        <v>1979</v>
      </c>
      <c r="G473" s="80" t="s">
        <v>35</v>
      </c>
      <c r="H473" s="81">
        <v>2</v>
      </c>
      <c r="I473" s="81">
        <v>2</v>
      </c>
      <c r="J473" s="82">
        <v>519</v>
      </c>
      <c r="K473" s="82">
        <v>444.8</v>
      </c>
      <c r="L473" s="81">
        <v>0</v>
      </c>
      <c r="M473" s="137">
        <v>35</v>
      </c>
      <c r="N473" s="83">
        <f>'Приложение №2'!E473</f>
        <v>1643994.14</v>
      </c>
      <c r="O473" s="81">
        <v>0</v>
      </c>
      <c r="P473" s="83">
        <f t="shared" si="94"/>
        <v>1643994.14</v>
      </c>
      <c r="Q473" s="81">
        <v>0</v>
      </c>
      <c r="R473" s="81">
        <v>0</v>
      </c>
      <c r="S473" s="81">
        <v>0</v>
      </c>
      <c r="T473" s="81">
        <v>0</v>
      </c>
      <c r="U473" s="72">
        <f t="shared" si="95"/>
        <v>3696.03</v>
      </c>
      <c r="V473" s="83">
        <v>3696.03</v>
      </c>
      <c r="W473" s="84" t="s">
        <v>36</v>
      </c>
      <c r="X473" s="209"/>
      <c r="Y473" s="209"/>
      <c r="Z473" s="209"/>
      <c r="AA473" s="209"/>
      <c r="AB473" s="275"/>
      <c r="AC473" s="282"/>
    </row>
    <row r="474" spans="1:29" ht="18.75" outlineLevel="2">
      <c r="A474" s="48">
        <f t="shared" si="96"/>
        <v>239</v>
      </c>
      <c r="B474" s="48">
        <v>5</v>
      </c>
      <c r="C474" s="258" t="s">
        <v>334</v>
      </c>
      <c r="D474" s="258" t="s">
        <v>339</v>
      </c>
      <c r="E474" s="48">
        <v>1966</v>
      </c>
      <c r="F474" s="48">
        <v>1986</v>
      </c>
      <c r="G474" s="80" t="s">
        <v>38</v>
      </c>
      <c r="H474" s="81">
        <v>2</v>
      </c>
      <c r="I474" s="81">
        <v>2</v>
      </c>
      <c r="J474" s="82">
        <v>539.8</v>
      </c>
      <c r="K474" s="82">
        <v>465.6</v>
      </c>
      <c r="L474" s="81">
        <v>0</v>
      </c>
      <c r="M474" s="137">
        <v>33</v>
      </c>
      <c r="N474" s="83">
        <f>'Приложение №2'!E474</f>
        <v>1634814.72</v>
      </c>
      <c r="O474" s="81">
        <v>0</v>
      </c>
      <c r="P474" s="83">
        <f t="shared" si="94"/>
        <v>81719.06000000006</v>
      </c>
      <c r="Q474" s="81">
        <v>0</v>
      </c>
      <c r="R474" s="83">
        <v>15644.16</v>
      </c>
      <c r="S474" s="83">
        <v>1537451.5</v>
      </c>
      <c r="T474" s="81">
        <v>0</v>
      </c>
      <c r="U474" s="72">
        <f t="shared" si="95"/>
        <v>3511.2</v>
      </c>
      <c r="V474" s="83">
        <v>3511.2</v>
      </c>
      <c r="W474" s="84" t="s">
        <v>36</v>
      </c>
      <c r="X474" s="209"/>
      <c r="Y474" s="209"/>
      <c r="Z474" s="209"/>
      <c r="AA474" s="209"/>
      <c r="AB474" s="275"/>
      <c r="AC474" s="282"/>
    </row>
    <row r="475" spans="1:29" ht="18.75" outlineLevel="2">
      <c r="A475" s="48">
        <f t="shared" si="96"/>
        <v>240</v>
      </c>
      <c r="B475" s="48">
        <v>6</v>
      </c>
      <c r="C475" s="258" t="s">
        <v>334</v>
      </c>
      <c r="D475" s="258" t="s">
        <v>340</v>
      </c>
      <c r="E475" s="48">
        <v>1965</v>
      </c>
      <c r="F475" s="48">
        <v>1986</v>
      </c>
      <c r="G475" s="80" t="s">
        <v>38</v>
      </c>
      <c r="H475" s="81">
        <v>2</v>
      </c>
      <c r="I475" s="81">
        <v>2</v>
      </c>
      <c r="J475" s="82">
        <v>502.1</v>
      </c>
      <c r="K475" s="82">
        <v>433.3</v>
      </c>
      <c r="L475" s="81">
        <v>0</v>
      </c>
      <c r="M475" s="137">
        <v>13</v>
      </c>
      <c r="N475" s="83">
        <f>'Приложение №2'!E475</f>
        <v>1521402.96</v>
      </c>
      <c r="O475" s="81">
        <v>0</v>
      </c>
      <c r="P475" s="83">
        <f t="shared" si="94"/>
        <v>76049.97999999998</v>
      </c>
      <c r="Q475" s="81">
        <v>0</v>
      </c>
      <c r="R475" s="83">
        <v>14558.88</v>
      </c>
      <c r="S475" s="83">
        <v>1430794.1</v>
      </c>
      <c r="T475" s="81">
        <v>0</v>
      </c>
      <c r="U475" s="72">
        <f t="shared" si="95"/>
        <v>3511.2</v>
      </c>
      <c r="V475" s="83">
        <v>3511.2</v>
      </c>
      <c r="W475" s="84" t="s">
        <v>36</v>
      </c>
      <c r="X475" s="209"/>
      <c r="Y475" s="209"/>
      <c r="Z475" s="209"/>
      <c r="AA475" s="209"/>
      <c r="AB475" s="275"/>
      <c r="AC475" s="282"/>
    </row>
    <row r="476" spans="1:29" ht="18.75" outlineLevel="2">
      <c r="A476" s="48">
        <f t="shared" si="96"/>
        <v>241</v>
      </c>
      <c r="B476" s="48">
        <v>7</v>
      </c>
      <c r="C476" s="258" t="s">
        <v>341</v>
      </c>
      <c r="D476" s="258" t="s">
        <v>342</v>
      </c>
      <c r="E476" s="48">
        <v>1979</v>
      </c>
      <c r="F476" s="48">
        <v>1979</v>
      </c>
      <c r="G476" s="80" t="s">
        <v>38</v>
      </c>
      <c r="H476" s="81">
        <v>5</v>
      </c>
      <c r="I476" s="81">
        <v>2</v>
      </c>
      <c r="J476" s="83">
        <v>1745.5</v>
      </c>
      <c r="K476" s="83">
        <v>1575.9</v>
      </c>
      <c r="L476" s="81">
        <v>0</v>
      </c>
      <c r="M476" s="137">
        <v>61</v>
      </c>
      <c r="N476" s="83">
        <f>'Приложение №2'!E476</f>
        <v>1260720</v>
      </c>
      <c r="O476" s="81">
        <v>0</v>
      </c>
      <c r="P476" s="83">
        <f t="shared" si="94"/>
        <v>22133.350000000093</v>
      </c>
      <c r="Q476" s="81">
        <v>0</v>
      </c>
      <c r="R476" s="83">
        <v>52950.24</v>
      </c>
      <c r="S476" s="83">
        <v>1185636.41</v>
      </c>
      <c r="T476" s="81">
        <v>0</v>
      </c>
      <c r="U476" s="72">
        <f t="shared" si="95"/>
        <v>800</v>
      </c>
      <c r="V476" s="82">
        <v>800</v>
      </c>
      <c r="W476" s="84" t="s">
        <v>36</v>
      </c>
      <c r="X476" s="209"/>
      <c r="Y476" s="209"/>
      <c r="Z476" s="209"/>
      <c r="AA476" s="209"/>
      <c r="AB476" s="275"/>
      <c r="AC476" s="282"/>
    </row>
    <row r="477" spans="1:29" ht="18.75" outlineLevel="2">
      <c r="A477" s="48">
        <f t="shared" si="96"/>
        <v>242</v>
      </c>
      <c r="B477" s="48">
        <v>8</v>
      </c>
      <c r="C477" s="258" t="s">
        <v>341</v>
      </c>
      <c r="D477" s="258" t="s">
        <v>343</v>
      </c>
      <c r="E477" s="48">
        <v>1979</v>
      </c>
      <c r="F477" s="48">
        <v>1979</v>
      </c>
      <c r="G477" s="80" t="s">
        <v>38</v>
      </c>
      <c r="H477" s="81">
        <v>5</v>
      </c>
      <c r="I477" s="81">
        <v>3</v>
      </c>
      <c r="J477" s="83">
        <v>3608.2</v>
      </c>
      <c r="K477" s="83">
        <v>1851.1</v>
      </c>
      <c r="L477" s="82">
        <v>996.9</v>
      </c>
      <c r="M477" s="137">
        <v>123</v>
      </c>
      <c r="N477" s="83">
        <f>'Приложение №2'!E477</f>
        <v>3444000.96</v>
      </c>
      <c r="O477" s="81">
        <v>0</v>
      </c>
      <c r="P477" s="83">
        <f t="shared" si="94"/>
        <v>64438.40999999968</v>
      </c>
      <c r="Q477" s="81">
        <v>0</v>
      </c>
      <c r="R477" s="83">
        <v>140672.93</v>
      </c>
      <c r="S477" s="83">
        <v>3238889.62</v>
      </c>
      <c r="T477" s="81">
        <v>0</v>
      </c>
      <c r="U477" s="72">
        <f t="shared" si="95"/>
        <v>1209.27</v>
      </c>
      <c r="V477" s="83">
        <v>1209.27</v>
      </c>
      <c r="W477" s="84" t="s">
        <v>36</v>
      </c>
      <c r="X477" s="209"/>
      <c r="Y477" s="209"/>
      <c r="Z477" s="209"/>
      <c r="AA477" s="209"/>
      <c r="AB477" s="275"/>
      <c r="AC477" s="282"/>
    </row>
    <row r="478" spans="1:29" ht="18.75" outlineLevel="1">
      <c r="A478" s="242"/>
      <c r="B478" s="350" t="s">
        <v>97</v>
      </c>
      <c r="C478" s="350"/>
      <c r="D478" s="350"/>
      <c r="E478" s="242"/>
      <c r="F478" s="242"/>
      <c r="G478" s="242"/>
      <c r="H478" s="242"/>
      <c r="I478" s="166"/>
      <c r="J478" s="167">
        <f aca="true" t="shared" si="97" ref="J478:T478">SUM(J471:J477)</f>
        <v>7774.9</v>
      </c>
      <c r="K478" s="167">
        <f t="shared" si="97"/>
        <v>5514.700000000001</v>
      </c>
      <c r="L478" s="167">
        <f t="shared" si="97"/>
        <v>1020.3</v>
      </c>
      <c r="M478" s="168">
        <f t="shared" si="97"/>
        <v>316</v>
      </c>
      <c r="N478" s="167">
        <f t="shared" si="97"/>
        <v>14833723.57</v>
      </c>
      <c r="O478" s="167">
        <f t="shared" si="97"/>
        <v>0</v>
      </c>
      <c r="P478" s="167">
        <f t="shared" si="97"/>
        <v>6678621.77</v>
      </c>
      <c r="Q478" s="167">
        <f t="shared" si="97"/>
        <v>0</v>
      </c>
      <c r="R478" s="167">
        <f t="shared" si="97"/>
        <v>236391.65</v>
      </c>
      <c r="S478" s="167">
        <f t="shared" si="97"/>
        <v>7918710.15</v>
      </c>
      <c r="T478" s="167">
        <f t="shared" si="97"/>
        <v>0</v>
      </c>
      <c r="U478" s="169"/>
      <c r="V478" s="169"/>
      <c r="W478" s="169"/>
      <c r="X478" s="210"/>
      <c r="Y478" s="210"/>
      <c r="Z478" s="210"/>
      <c r="AA478" s="210"/>
      <c r="AB478" s="275"/>
      <c r="AC478" s="282"/>
    </row>
    <row r="479" spans="1:27" s="287" customFormat="1" ht="18.75" outlineLevel="1">
      <c r="A479" s="185"/>
      <c r="B479" s="85" t="s">
        <v>435</v>
      </c>
      <c r="C479" s="86"/>
      <c r="D479" s="86"/>
      <c r="E479" s="86"/>
      <c r="F479" s="86"/>
      <c r="G479" s="86"/>
      <c r="H479" s="86"/>
      <c r="I479" s="86"/>
      <c r="J479" s="186"/>
      <c r="K479" s="186"/>
      <c r="L479" s="186"/>
      <c r="M479" s="86"/>
      <c r="N479" s="66"/>
      <c r="O479" s="66"/>
      <c r="P479" s="66"/>
      <c r="Q479" s="66"/>
      <c r="R479" s="66"/>
      <c r="S479" s="66"/>
      <c r="T479" s="66"/>
      <c r="U479" s="86"/>
      <c r="V479" s="86"/>
      <c r="W479" s="87"/>
      <c r="X479" s="212"/>
      <c r="Y479" s="212"/>
      <c r="Z479" s="212"/>
      <c r="AA479" s="212"/>
    </row>
    <row r="480" spans="1:27" s="288" customFormat="1" ht="18.75" outlineLevel="1">
      <c r="A480" s="187"/>
      <c r="B480" s="188" t="s">
        <v>469</v>
      </c>
      <c r="C480" s="189"/>
      <c r="D480" s="189"/>
      <c r="E480" s="189"/>
      <c r="F480" s="189"/>
      <c r="G480" s="189"/>
      <c r="H480" s="189"/>
      <c r="I480" s="189"/>
      <c r="J480" s="190"/>
      <c r="K480" s="190"/>
      <c r="L480" s="190"/>
      <c r="M480" s="189"/>
      <c r="N480" s="191"/>
      <c r="O480" s="191"/>
      <c r="P480" s="191"/>
      <c r="Q480" s="191"/>
      <c r="R480" s="191"/>
      <c r="S480" s="191"/>
      <c r="T480" s="191"/>
      <c r="U480" s="189"/>
      <c r="V480" s="189"/>
      <c r="W480" s="189"/>
      <c r="X480" s="208"/>
      <c r="Y480" s="208"/>
      <c r="Z480" s="208"/>
      <c r="AA480" s="208"/>
    </row>
    <row r="481" spans="1:27" s="288" customFormat="1" ht="18.75" outlineLevel="1">
      <c r="A481" s="179">
        <v>243</v>
      </c>
      <c r="B481" s="180">
        <v>1</v>
      </c>
      <c r="C481" s="289" t="s">
        <v>163</v>
      </c>
      <c r="D481" s="181" t="s">
        <v>470</v>
      </c>
      <c r="E481" s="192">
        <v>1985</v>
      </c>
      <c r="F481" s="48" t="s">
        <v>461</v>
      </c>
      <c r="G481" s="193" t="s">
        <v>473</v>
      </c>
      <c r="H481" s="181">
        <v>9</v>
      </c>
      <c r="I481" s="181">
        <v>3</v>
      </c>
      <c r="J481" s="290">
        <v>8854.1</v>
      </c>
      <c r="K481" s="290">
        <v>6791.4</v>
      </c>
      <c r="L481" s="290">
        <v>332.2</v>
      </c>
      <c r="M481" s="194">
        <v>261</v>
      </c>
      <c r="N481" s="291">
        <v>8400000</v>
      </c>
      <c r="O481" s="195">
        <v>2368079.75</v>
      </c>
      <c r="P481" s="195">
        <v>3784191.44</v>
      </c>
      <c r="Q481" s="195">
        <v>1741327.97</v>
      </c>
      <c r="R481" s="195">
        <v>506400.84</v>
      </c>
      <c r="S481" s="195">
        <v>0</v>
      </c>
      <c r="T481" s="195">
        <v>0</v>
      </c>
      <c r="U481" s="72">
        <f>ROUND(N481/(K481+L481),2)</f>
        <v>1179.18</v>
      </c>
      <c r="V481" s="195">
        <v>1393.36</v>
      </c>
      <c r="W481" s="84" t="s">
        <v>36</v>
      </c>
      <c r="X481" s="209"/>
      <c r="Y481" s="209"/>
      <c r="Z481" s="209"/>
      <c r="AA481" s="209"/>
    </row>
    <row r="482" spans="1:27" s="288" customFormat="1" ht="18.75" outlineLevel="1">
      <c r="A482" s="242"/>
      <c r="B482" s="196" t="s">
        <v>97</v>
      </c>
      <c r="C482" s="196"/>
      <c r="D482" s="196"/>
      <c r="E482" s="242"/>
      <c r="F482" s="242"/>
      <c r="G482" s="242"/>
      <c r="H482" s="196"/>
      <c r="I482" s="197"/>
      <c r="J482" s="198">
        <f aca="true" t="shared" si="98" ref="J482:S482">J481</f>
        <v>8854.1</v>
      </c>
      <c r="K482" s="198">
        <f t="shared" si="98"/>
        <v>6791.4</v>
      </c>
      <c r="L482" s="198">
        <f t="shared" si="98"/>
        <v>332.2</v>
      </c>
      <c r="M482" s="168">
        <f t="shared" si="98"/>
        <v>261</v>
      </c>
      <c r="N482" s="167">
        <f t="shared" si="98"/>
        <v>8400000</v>
      </c>
      <c r="O482" s="167">
        <f t="shared" si="98"/>
        <v>2368079.75</v>
      </c>
      <c r="P482" s="167">
        <f t="shared" si="98"/>
        <v>3784191.44</v>
      </c>
      <c r="Q482" s="167">
        <f t="shared" si="98"/>
        <v>1741327.97</v>
      </c>
      <c r="R482" s="167">
        <f t="shared" si="98"/>
        <v>506400.84</v>
      </c>
      <c r="S482" s="167">
        <f t="shared" si="98"/>
        <v>0</v>
      </c>
      <c r="T482" s="167">
        <v>0</v>
      </c>
      <c r="U482" s="169"/>
      <c r="V482" s="169"/>
      <c r="W482" s="169"/>
      <c r="X482" s="210"/>
      <c r="Y482" s="210"/>
      <c r="Z482" s="210"/>
      <c r="AA482" s="210"/>
    </row>
    <row r="483" spans="1:27" s="288" customFormat="1" ht="18.75" outlineLevel="1">
      <c r="A483" s="187"/>
      <c r="B483" s="188" t="s">
        <v>416</v>
      </c>
      <c r="C483" s="188"/>
      <c r="D483" s="188"/>
      <c r="E483" s="188"/>
      <c r="F483" s="188"/>
      <c r="G483" s="188"/>
      <c r="H483" s="188"/>
      <c r="I483" s="188"/>
      <c r="J483" s="310"/>
      <c r="K483" s="310"/>
      <c r="L483" s="310"/>
      <c r="M483" s="188"/>
      <c r="N483" s="311"/>
      <c r="O483" s="311"/>
      <c r="P483" s="311"/>
      <c r="Q483" s="311"/>
      <c r="R483" s="311"/>
      <c r="S483" s="311"/>
      <c r="T483" s="311"/>
      <c r="U483" s="188"/>
      <c r="V483" s="188"/>
      <c r="W483" s="188"/>
      <c r="X483" s="208"/>
      <c r="Y483" s="208"/>
      <c r="Z483" s="208"/>
      <c r="AA483" s="208"/>
    </row>
    <row r="484" spans="1:27" s="288" customFormat="1" ht="18.75" outlineLevel="1">
      <c r="A484" s="179">
        <v>244</v>
      </c>
      <c r="B484" s="328">
        <v>1</v>
      </c>
      <c r="C484" s="183" t="s">
        <v>296</v>
      </c>
      <c r="D484" s="292" t="s">
        <v>471</v>
      </c>
      <c r="E484" s="293">
        <v>1980</v>
      </c>
      <c r="F484" s="103" t="s">
        <v>461</v>
      </c>
      <c r="G484" s="293" t="s">
        <v>474</v>
      </c>
      <c r="H484" s="199">
        <v>2</v>
      </c>
      <c r="I484" s="199">
        <v>1</v>
      </c>
      <c r="J484" s="290">
        <v>574.1</v>
      </c>
      <c r="K484" s="290">
        <v>496.9</v>
      </c>
      <c r="L484" s="290">
        <v>0</v>
      </c>
      <c r="M484" s="294">
        <v>25</v>
      </c>
      <c r="N484" s="291">
        <f>SUM(O484:R484)</f>
        <v>3989227.7900000005</v>
      </c>
      <c r="O484" s="195">
        <v>1194014.86</v>
      </c>
      <c r="P484" s="195">
        <v>1907940.17</v>
      </c>
      <c r="Q484" s="195">
        <v>878094.49</v>
      </c>
      <c r="R484" s="195">
        <v>9178.27</v>
      </c>
      <c r="S484" s="195">
        <v>0</v>
      </c>
      <c r="T484" s="195">
        <v>0</v>
      </c>
      <c r="U484" s="72">
        <f>ROUND(N484/(K484+L484),2)</f>
        <v>8028.23</v>
      </c>
      <c r="V484" s="195">
        <v>13272.01</v>
      </c>
      <c r="W484" s="237" t="s">
        <v>36</v>
      </c>
      <c r="X484" s="209"/>
      <c r="Y484" s="209"/>
      <c r="Z484" s="209"/>
      <c r="AA484" s="209"/>
    </row>
    <row r="485" spans="1:27" s="288" customFormat="1" ht="18.75" outlineLevel="1">
      <c r="A485" s="179">
        <v>245</v>
      </c>
      <c r="B485" s="328">
        <v>2</v>
      </c>
      <c r="C485" s="183" t="s">
        <v>296</v>
      </c>
      <c r="D485" s="292" t="s">
        <v>472</v>
      </c>
      <c r="E485" s="293">
        <v>1990</v>
      </c>
      <c r="F485" s="103" t="s">
        <v>461</v>
      </c>
      <c r="G485" s="293" t="s">
        <v>474</v>
      </c>
      <c r="H485" s="199">
        <v>2</v>
      </c>
      <c r="I485" s="199">
        <v>1</v>
      </c>
      <c r="J485" s="290">
        <v>601.6</v>
      </c>
      <c r="K485" s="290">
        <v>533</v>
      </c>
      <c r="L485" s="290">
        <v>0</v>
      </c>
      <c r="M485" s="294">
        <v>20</v>
      </c>
      <c r="N485" s="291">
        <f>SUM(O485:R485)</f>
        <v>4334511.74</v>
      </c>
      <c r="O485" s="195">
        <v>1297361.72</v>
      </c>
      <c r="P485" s="195">
        <v>2073080.18</v>
      </c>
      <c r="Q485" s="195">
        <v>954097.14</v>
      </c>
      <c r="R485" s="195">
        <v>9972.7</v>
      </c>
      <c r="S485" s="195">
        <v>0</v>
      </c>
      <c r="T485" s="195">
        <v>0</v>
      </c>
      <c r="U485" s="72">
        <f>ROUND(N485/(K485+L485),2)</f>
        <v>8132.29</v>
      </c>
      <c r="V485" s="195">
        <v>13272.01</v>
      </c>
      <c r="W485" s="237" t="s">
        <v>36</v>
      </c>
      <c r="X485" s="209"/>
      <c r="Y485" s="209"/>
      <c r="Z485" s="209"/>
      <c r="AA485" s="209"/>
    </row>
    <row r="486" spans="1:27" s="288" customFormat="1" ht="18.75" outlineLevel="1">
      <c r="A486" s="179">
        <v>246</v>
      </c>
      <c r="B486" s="328">
        <v>3</v>
      </c>
      <c r="C486" s="183" t="s">
        <v>296</v>
      </c>
      <c r="D486" s="292" t="s">
        <v>484</v>
      </c>
      <c r="E486" s="293">
        <v>1975</v>
      </c>
      <c r="F486" s="103" t="s">
        <v>461</v>
      </c>
      <c r="G486" s="293" t="s">
        <v>474</v>
      </c>
      <c r="H486" s="199">
        <v>2</v>
      </c>
      <c r="I486" s="199">
        <v>2</v>
      </c>
      <c r="J486" s="290">
        <v>553</v>
      </c>
      <c r="K486" s="290">
        <v>511.6</v>
      </c>
      <c r="L486" s="290">
        <v>0</v>
      </c>
      <c r="M486" s="294">
        <v>30</v>
      </c>
      <c r="N486" s="291">
        <f>SUM(O486:R486)</f>
        <v>1899999.9999999998</v>
      </c>
      <c r="O486" s="195">
        <v>559890.1</v>
      </c>
      <c r="P486" s="195">
        <v>894670.99</v>
      </c>
      <c r="Q486" s="195">
        <v>411739.25</v>
      </c>
      <c r="R486" s="195">
        <v>33699.66</v>
      </c>
      <c r="S486" s="195">
        <v>0</v>
      </c>
      <c r="T486" s="195">
        <v>0</v>
      </c>
      <c r="U486" s="72">
        <f>ROUND(N486/(K486+L486),2)</f>
        <v>3713.84</v>
      </c>
      <c r="V486" s="195">
        <v>6309.869999999999</v>
      </c>
      <c r="W486" s="237" t="s">
        <v>36</v>
      </c>
      <c r="X486" s="209"/>
      <c r="Y486" s="209"/>
      <c r="Z486" s="209"/>
      <c r="AA486" s="209"/>
    </row>
    <row r="487" spans="1:27" s="288" customFormat="1" ht="18.75" outlineLevel="1">
      <c r="A487" s="179">
        <v>247</v>
      </c>
      <c r="B487" s="328">
        <v>4</v>
      </c>
      <c r="C487" s="183" t="s">
        <v>296</v>
      </c>
      <c r="D487" s="292" t="s">
        <v>485</v>
      </c>
      <c r="E487" s="293">
        <v>1987</v>
      </c>
      <c r="F487" s="103" t="s">
        <v>461</v>
      </c>
      <c r="G487" s="293" t="s">
        <v>474</v>
      </c>
      <c r="H487" s="199">
        <v>2</v>
      </c>
      <c r="I487" s="199">
        <v>2</v>
      </c>
      <c r="J487" s="290">
        <v>558.2</v>
      </c>
      <c r="K487" s="290">
        <v>512.6</v>
      </c>
      <c r="L487" s="290">
        <v>0</v>
      </c>
      <c r="M487" s="294">
        <v>34</v>
      </c>
      <c r="N487" s="291">
        <f>SUM(O487:R487)</f>
        <v>1899999.9999999998</v>
      </c>
      <c r="O487" s="195">
        <v>559890.1</v>
      </c>
      <c r="P487" s="195">
        <v>894670.99</v>
      </c>
      <c r="Q487" s="195">
        <v>411739.25</v>
      </c>
      <c r="R487" s="195">
        <v>33699.66</v>
      </c>
      <c r="S487" s="195">
        <v>0</v>
      </c>
      <c r="T487" s="195">
        <v>0</v>
      </c>
      <c r="U487" s="72">
        <f>ROUND(N487/(K487+L487),2)</f>
        <v>3706.59</v>
      </c>
      <c r="V487" s="195">
        <v>6309.87</v>
      </c>
      <c r="W487" s="237" t="s">
        <v>36</v>
      </c>
      <c r="X487" s="209"/>
      <c r="Y487" s="209"/>
      <c r="Z487" s="209"/>
      <c r="AA487" s="209"/>
    </row>
    <row r="488" spans="1:27" s="288" customFormat="1" ht="18.75" outlineLevel="1">
      <c r="A488" s="331"/>
      <c r="B488" s="329" t="s">
        <v>97</v>
      </c>
      <c r="C488" s="312"/>
      <c r="D488" s="312"/>
      <c r="E488" s="301"/>
      <c r="F488" s="301"/>
      <c r="G488" s="301"/>
      <c r="H488" s="301"/>
      <c r="I488" s="302"/>
      <c r="J488" s="303">
        <f aca="true" t="shared" si="99" ref="J488:T488">SUM(J484:J487)</f>
        <v>2286.9</v>
      </c>
      <c r="K488" s="303">
        <f t="shared" si="99"/>
        <v>2054.1</v>
      </c>
      <c r="L488" s="303">
        <f t="shared" si="99"/>
        <v>0</v>
      </c>
      <c r="M488" s="304">
        <f t="shared" si="99"/>
        <v>109</v>
      </c>
      <c r="N488" s="305">
        <f>SUM(N484:N487)</f>
        <v>12123739.530000001</v>
      </c>
      <c r="O488" s="305">
        <f>SUM(O484:O487)</f>
        <v>3611156.7800000003</v>
      </c>
      <c r="P488" s="305">
        <f>SUM(P484:P487)</f>
        <v>5770362.33</v>
      </c>
      <c r="Q488" s="305">
        <f t="shared" si="99"/>
        <v>2655670.13</v>
      </c>
      <c r="R488" s="305">
        <f t="shared" si="99"/>
        <v>86550.29000000001</v>
      </c>
      <c r="S488" s="305">
        <f t="shared" si="99"/>
        <v>0</v>
      </c>
      <c r="T488" s="305">
        <f t="shared" si="99"/>
        <v>0</v>
      </c>
      <c r="U488" s="306"/>
      <c r="V488" s="306"/>
      <c r="W488" s="306"/>
      <c r="X488" s="210"/>
      <c r="Y488" s="210"/>
      <c r="Z488" s="210"/>
      <c r="AA488" s="210"/>
    </row>
    <row r="489" spans="1:29" ht="18.75">
      <c r="A489" s="330"/>
      <c r="B489" s="351" t="s">
        <v>482</v>
      </c>
      <c r="C489" s="351"/>
      <c r="D489" s="351"/>
      <c r="E489" s="243"/>
      <c r="F489" s="243"/>
      <c r="G489" s="243"/>
      <c r="H489" s="243"/>
      <c r="I489" s="171"/>
      <c r="J489" s="172">
        <f>J242+J249+J253+J263+J266+J270+J293+J337+J340+J345+J348+J353+J397+J400+J403+J410+J415+J418+J432+J435+J440+J444+J450+J453+J463+J469+J478+J482+J488+J406</f>
        <v>377383.36999999994</v>
      </c>
      <c r="K489" s="172">
        <f>K242+K249+K253+K263+K266+K270+K293+K337+K340+K345+K348+K353+K397+K400+K403+K410+K415+K418+K432+K435+K440+K444+K450+K453+K463+K469+K478+K482+K488+K406</f>
        <v>316667.02</v>
      </c>
      <c r="L489" s="172">
        <f aca="true" t="shared" si="100" ref="L489:T489">L242+L249+L253+L263+L266+L270+L293+L337+L340+L345+L348+L353+L397+L400+L403+L410+L415+L418+L432+L435+L440+L444+L450+L453+L463+L469+L478+L482+L488+L406</f>
        <v>9184.710000000001</v>
      </c>
      <c r="M489" s="173">
        <f t="shared" si="100"/>
        <v>14758</v>
      </c>
      <c r="N489" s="172">
        <f>N242+N249+N253+N263+N266+N270+N293+N337+N340+N345+N348+N353+N397+N400+N403+N410+N415+N418+N432+N435+N440+N444+N450+N453+N463+N469+N478+N482+N488+N406</f>
        <v>808240570.1700001</v>
      </c>
      <c r="O489" s="172">
        <f>O242+O249+O253+O263+O266+O270+O293+O337+O340+O345+O348+O353+O397+O400+O403+O410+O415+O418+O432+O435+O440+O444+O450+O453+O463+O469+O478+O482+O488+O406</f>
        <v>5979236.53</v>
      </c>
      <c r="P489" s="172">
        <f>P242+P249+P253+P263+P266+P270+P293+P337+P340+P345+P348+P353+P397+P400+P403+P410+P415+P418+P432+P435+P440+P444+P450+P453+P463+P469+P478+P482+P488+P406</f>
        <v>500380310.0101999</v>
      </c>
      <c r="Q489" s="172">
        <f t="shared" si="100"/>
        <v>4396998.1</v>
      </c>
      <c r="R489" s="172">
        <f t="shared" si="100"/>
        <v>10709457.709999995</v>
      </c>
      <c r="S489" s="172">
        <f t="shared" si="100"/>
        <v>285504499.8698</v>
      </c>
      <c r="T489" s="172">
        <f t="shared" si="100"/>
        <v>0</v>
      </c>
      <c r="U489" s="174"/>
      <c r="V489" s="174"/>
      <c r="W489" s="174"/>
      <c r="X489" s="216"/>
      <c r="Y489" s="216"/>
      <c r="Z489" s="216"/>
      <c r="AA489" s="216"/>
      <c r="AB489" s="275"/>
      <c r="AC489" s="282"/>
    </row>
    <row r="499" spans="12:16" ht="18.75">
      <c r="L499" s="336"/>
      <c r="M499" s="332"/>
      <c r="N499" s="333"/>
      <c r="O499" s="333"/>
      <c r="P499" s="335"/>
    </row>
  </sheetData>
  <sheetProtection/>
  <autoFilter ref="A10:AF489"/>
  <mergeCells count="84">
    <mergeCell ref="B470:W470"/>
    <mergeCell ref="B478:D478"/>
    <mergeCell ref="B489:D489"/>
    <mergeCell ref="B454:W454"/>
    <mergeCell ref="B463:D463"/>
    <mergeCell ref="B464:W464"/>
    <mergeCell ref="B469:D469"/>
    <mergeCell ref="B453:D453"/>
    <mergeCell ref="B433:W433"/>
    <mergeCell ref="B435:D435"/>
    <mergeCell ref="B436:W436"/>
    <mergeCell ref="B440:D440"/>
    <mergeCell ref="B441:W441"/>
    <mergeCell ref="B444:D444"/>
    <mergeCell ref="B445:W445"/>
    <mergeCell ref="B450:D450"/>
    <mergeCell ref="B451:W451"/>
    <mergeCell ref="B432:D432"/>
    <mergeCell ref="B401:W401"/>
    <mergeCell ref="B403:D403"/>
    <mergeCell ref="B407:W407"/>
    <mergeCell ref="B410:D410"/>
    <mergeCell ref="B411:W411"/>
    <mergeCell ref="B415:D415"/>
    <mergeCell ref="B416:W416"/>
    <mergeCell ref="B418:D418"/>
    <mergeCell ref="B419:W419"/>
    <mergeCell ref="B404:W404"/>
    <mergeCell ref="B406:D406"/>
    <mergeCell ref="B400:D400"/>
    <mergeCell ref="B338:W338"/>
    <mergeCell ref="B340:D340"/>
    <mergeCell ref="B341:W341"/>
    <mergeCell ref="B345:D345"/>
    <mergeCell ref="B346:W346"/>
    <mergeCell ref="B348:D348"/>
    <mergeCell ref="B349:W349"/>
    <mergeCell ref="B353:D353"/>
    <mergeCell ref="B354:W354"/>
    <mergeCell ref="B397:D397"/>
    <mergeCell ref="B398:W398"/>
    <mergeCell ref="B337:D337"/>
    <mergeCell ref="B250:W250"/>
    <mergeCell ref="B253:D253"/>
    <mergeCell ref="B254:W254"/>
    <mergeCell ref="B263:D263"/>
    <mergeCell ref="B264:W264"/>
    <mergeCell ref="B266:D266"/>
    <mergeCell ref="B267:W267"/>
    <mergeCell ref="B270:D270"/>
    <mergeCell ref="B271:W271"/>
    <mergeCell ref="B293:D293"/>
    <mergeCell ref="B294:W294"/>
    <mergeCell ref="A11:W11"/>
    <mergeCell ref="A180:W180"/>
    <mergeCell ref="B181:W181"/>
    <mergeCell ref="B242:D242"/>
    <mergeCell ref="B243:W243"/>
    <mergeCell ref="B249:D249"/>
    <mergeCell ref="O8:T8"/>
    <mergeCell ref="H7:H10"/>
    <mergeCell ref="I7:I10"/>
    <mergeCell ref="J7:J9"/>
    <mergeCell ref="K7:L7"/>
    <mergeCell ref="M7:M9"/>
    <mergeCell ref="N7:T7"/>
    <mergeCell ref="O1:W1"/>
    <mergeCell ref="O2:W2"/>
    <mergeCell ref="B3:W3"/>
    <mergeCell ref="B4:W4"/>
    <mergeCell ref="U7:U9"/>
    <mergeCell ref="V7:V9"/>
    <mergeCell ref="W7:W10"/>
    <mergeCell ref="K8:K9"/>
    <mergeCell ref="L8:L9"/>
    <mergeCell ref="N8:N9"/>
    <mergeCell ref="A7:A10"/>
    <mergeCell ref="B7:B10"/>
    <mergeCell ref="C7:C10"/>
    <mergeCell ref="D7:D10"/>
    <mergeCell ref="E7:F7"/>
    <mergeCell ref="G7:G10"/>
    <mergeCell ref="E8:E10"/>
    <mergeCell ref="F8:F10"/>
  </mergeCells>
  <printOptions horizontalCentered="1"/>
  <pageMargins left="0.31496062992125984" right="0.31496062992125984" top="0.65" bottom="0.54" header="0.5118110236220472" footer="0.5118110236220472"/>
  <pageSetup fitToHeight="0"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502"/>
  <sheetViews>
    <sheetView view="pageBreakPreview" zoomScale="55" zoomScaleNormal="55" zoomScaleSheetLayoutView="55" zoomScalePageLayoutView="0" workbookViewId="0" topLeftCell="A1">
      <pane xSplit="4" ySplit="12" topLeftCell="E457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K502" sqref="I502:K502"/>
    </sheetView>
  </sheetViews>
  <sheetFormatPr defaultColWidth="10.5" defaultRowHeight="11.25" outlineLevelRow="2"/>
  <cols>
    <col min="1" max="1" width="7.66015625" style="44" customWidth="1"/>
    <col min="2" max="2" width="9.83203125" style="44" customWidth="1"/>
    <col min="3" max="3" width="41.66015625" style="44" customWidth="1"/>
    <col min="4" max="4" width="114.33203125" style="44" customWidth="1"/>
    <col min="5" max="5" width="29.33203125" style="44" customWidth="1"/>
    <col min="6" max="6" width="26.83203125" style="44" customWidth="1"/>
    <col min="7" max="10" width="21.83203125" style="44" customWidth="1"/>
    <col min="11" max="11" width="23.66015625" style="44" customWidth="1"/>
    <col min="12" max="12" width="25.66015625" style="44" customWidth="1"/>
    <col min="13" max="13" width="21.83203125" style="44" customWidth="1"/>
    <col min="14" max="14" width="25.66015625" style="44" customWidth="1"/>
    <col min="15" max="15" width="28.16015625" style="44" customWidth="1"/>
    <col min="16" max="16" width="32.16015625" style="44" customWidth="1"/>
    <col min="17" max="17" width="30" style="44" customWidth="1"/>
    <col min="18" max="18" width="21.83203125" style="44" customWidth="1"/>
    <col min="19" max="16384" width="10.5" style="47" customWidth="1"/>
  </cols>
  <sheetData>
    <row r="1" spans="1:18" ht="27.75" customHeight="1">
      <c r="A1" s="47"/>
      <c r="B1" s="47"/>
      <c r="C1" s="201"/>
      <c r="D1" s="47"/>
      <c r="E1" s="47"/>
      <c r="F1" s="47"/>
      <c r="G1" s="47"/>
      <c r="H1" s="47"/>
      <c r="I1" s="47"/>
      <c r="J1" s="47"/>
      <c r="K1" s="47"/>
      <c r="L1" s="47"/>
      <c r="M1" s="356" t="s">
        <v>475</v>
      </c>
      <c r="N1" s="356"/>
      <c r="O1" s="356"/>
      <c r="P1" s="356"/>
      <c r="Q1" s="356"/>
      <c r="R1" s="356"/>
    </row>
    <row r="2" spans="2:18" s="62" customFormat="1" ht="24.75" customHeight="1">
      <c r="B2" s="202"/>
      <c r="C2" s="202"/>
      <c r="D2" s="203"/>
      <c r="E2" s="203"/>
      <c r="F2" s="203"/>
      <c r="G2" s="203"/>
      <c r="H2" s="203"/>
      <c r="I2" s="203"/>
      <c r="J2" s="203"/>
      <c r="K2" s="203"/>
      <c r="L2" s="203"/>
      <c r="M2" s="356" t="s">
        <v>488</v>
      </c>
      <c r="N2" s="356"/>
      <c r="O2" s="356"/>
      <c r="P2" s="356"/>
      <c r="Q2" s="356"/>
      <c r="R2" s="356"/>
    </row>
    <row r="3" spans="2:18" s="62" customFormat="1" ht="15.75" customHeight="1">
      <c r="B3" s="202"/>
      <c r="C3" s="202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4"/>
      <c r="P3" s="204"/>
      <c r="Q3" s="204"/>
      <c r="R3" s="204"/>
    </row>
    <row r="4" spans="2:18" s="62" customFormat="1" ht="25.5" customHeight="1">
      <c r="B4" s="357" t="s">
        <v>489</v>
      </c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</row>
    <row r="5" spans="2:18" s="62" customFormat="1" ht="21" customHeight="1">
      <c r="B5" s="358" t="s">
        <v>476</v>
      </c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</row>
    <row r="6" spans="2:18" s="62" customFormat="1" ht="21" customHeight="1"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</row>
    <row r="7" spans="2:18" s="62" customFormat="1" ht="21" customHeight="1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</row>
    <row r="9" spans="1:18" s="44" customFormat="1" ht="18.75">
      <c r="A9" s="359" t="s">
        <v>381</v>
      </c>
      <c r="B9" s="359" t="s">
        <v>381</v>
      </c>
      <c r="C9" s="359" t="s">
        <v>3</v>
      </c>
      <c r="D9" s="359" t="s">
        <v>4</v>
      </c>
      <c r="E9" s="355" t="s">
        <v>382</v>
      </c>
      <c r="F9" s="352" t="s">
        <v>383</v>
      </c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4"/>
    </row>
    <row r="10" spans="1:18" s="44" customFormat="1" ht="18.75">
      <c r="A10" s="359"/>
      <c r="B10" s="359"/>
      <c r="C10" s="359"/>
      <c r="D10" s="359"/>
      <c r="E10" s="355"/>
      <c r="F10" s="352" t="s">
        <v>384</v>
      </c>
      <c r="G10" s="353"/>
      <c r="H10" s="353"/>
      <c r="I10" s="353"/>
      <c r="J10" s="354"/>
      <c r="K10" s="355" t="s">
        <v>385</v>
      </c>
      <c r="L10" s="355" t="s">
        <v>386</v>
      </c>
      <c r="M10" s="355" t="s">
        <v>387</v>
      </c>
      <c r="N10" s="355" t="s">
        <v>388</v>
      </c>
      <c r="O10" s="355" t="s">
        <v>389</v>
      </c>
      <c r="P10" s="355" t="s">
        <v>390</v>
      </c>
      <c r="Q10" s="355" t="s">
        <v>391</v>
      </c>
      <c r="R10" s="355" t="s">
        <v>392</v>
      </c>
    </row>
    <row r="11" spans="1:18" s="44" customFormat="1" ht="117.75" customHeight="1">
      <c r="A11" s="359"/>
      <c r="B11" s="359"/>
      <c r="C11" s="359"/>
      <c r="D11" s="359"/>
      <c r="E11" s="355"/>
      <c r="F11" s="45" t="s">
        <v>393</v>
      </c>
      <c r="G11" s="45" t="s">
        <v>394</v>
      </c>
      <c r="H11" s="45" t="s">
        <v>395</v>
      </c>
      <c r="I11" s="45" t="s">
        <v>396</v>
      </c>
      <c r="J11" s="45" t="s">
        <v>397</v>
      </c>
      <c r="K11" s="355"/>
      <c r="L11" s="355"/>
      <c r="M11" s="355"/>
      <c r="N11" s="355"/>
      <c r="O11" s="355"/>
      <c r="P11" s="355"/>
      <c r="Q11" s="355"/>
      <c r="R11" s="355"/>
    </row>
    <row r="12" spans="1:18" ht="18.75">
      <c r="A12" s="359"/>
      <c r="B12" s="359"/>
      <c r="C12" s="359"/>
      <c r="D12" s="359"/>
      <c r="E12" s="46" t="s">
        <v>398</v>
      </c>
      <c r="F12" s="46" t="s">
        <v>398</v>
      </c>
      <c r="G12" s="46" t="s">
        <v>398</v>
      </c>
      <c r="H12" s="46" t="s">
        <v>398</v>
      </c>
      <c r="I12" s="46" t="s">
        <v>398</v>
      </c>
      <c r="J12" s="46" t="s">
        <v>398</v>
      </c>
      <c r="K12" s="46" t="s">
        <v>398</v>
      </c>
      <c r="L12" s="46" t="s">
        <v>398</v>
      </c>
      <c r="M12" s="46" t="s">
        <v>398</v>
      </c>
      <c r="N12" s="46" t="s">
        <v>398</v>
      </c>
      <c r="O12" s="46" t="s">
        <v>398</v>
      </c>
      <c r="P12" s="46" t="s">
        <v>398</v>
      </c>
      <c r="Q12" s="46" t="s">
        <v>398</v>
      </c>
      <c r="R12" s="46" t="s">
        <v>398</v>
      </c>
    </row>
    <row r="13" spans="1:18" s="4" customFormat="1" ht="18.75" outlineLevel="1">
      <c r="A13" s="1"/>
      <c r="B13" s="361" t="s">
        <v>399</v>
      </c>
      <c r="C13" s="361"/>
      <c r="D13" s="361"/>
      <c r="E13" s="1"/>
      <c r="F13" s="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4" customFormat="1" ht="18.75" customHeight="1" outlineLevel="2">
      <c r="A14" s="5">
        <v>1</v>
      </c>
      <c r="B14" s="5">
        <v>1</v>
      </c>
      <c r="C14" s="6" t="s">
        <v>210</v>
      </c>
      <c r="D14" s="6" t="s">
        <v>213</v>
      </c>
      <c r="E14" s="7">
        <f>SUM(F14:R14)</f>
        <v>1763877.14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1763877.14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1:18" s="4" customFormat="1" ht="18.75" outlineLevel="1">
      <c r="A15" s="8"/>
      <c r="B15" s="360" t="s">
        <v>97</v>
      </c>
      <c r="C15" s="360"/>
      <c r="D15" s="360"/>
      <c r="E15" s="9">
        <v>1763877.14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1763877.14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</row>
    <row r="16" spans="1:18" s="4" customFormat="1" ht="18.75" outlineLevel="1">
      <c r="A16" s="1"/>
      <c r="B16" s="361" t="s">
        <v>400</v>
      </c>
      <c r="C16" s="361"/>
      <c r="D16" s="361"/>
      <c r="E16" s="322"/>
      <c r="F16" s="323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</row>
    <row r="17" spans="1:18" s="17" customFormat="1" ht="18.75" outlineLevel="2">
      <c r="A17" s="160">
        <f>A14+1</f>
        <v>2</v>
      </c>
      <c r="B17" s="160">
        <v>1</v>
      </c>
      <c r="C17" s="299" t="s">
        <v>215</v>
      </c>
      <c r="D17" s="299" t="s">
        <v>368</v>
      </c>
      <c r="E17" s="300">
        <f>SUM(F17:R17)</f>
        <v>923129.51</v>
      </c>
      <c r="F17" s="300">
        <v>0</v>
      </c>
      <c r="G17" s="300">
        <v>0</v>
      </c>
      <c r="H17" s="300">
        <v>0</v>
      </c>
      <c r="I17" s="300">
        <v>0</v>
      </c>
      <c r="J17" s="300">
        <v>0</v>
      </c>
      <c r="K17" s="300">
        <v>0</v>
      </c>
      <c r="L17" s="300">
        <v>923129.51</v>
      </c>
      <c r="M17" s="300">
        <v>0</v>
      </c>
      <c r="N17" s="300">
        <v>0</v>
      </c>
      <c r="O17" s="300">
        <v>0</v>
      </c>
      <c r="P17" s="300">
        <v>0</v>
      </c>
      <c r="Q17" s="300">
        <v>0</v>
      </c>
      <c r="R17" s="300">
        <v>0</v>
      </c>
    </row>
    <row r="18" spans="1:18" s="17" customFormat="1" ht="18.75" customHeight="1" outlineLevel="2">
      <c r="A18" s="149">
        <f>A17+1</f>
        <v>3</v>
      </c>
      <c r="B18" s="149">
        <v>2</v>
      </c>
      <c r="C18" s="15" t="s">
        <v>401</v>
      </c>
      <c r="D18" s="15" t="s">
        <v>247</v>
      </c>
      <c r="E18" s="300">
        <f aca="true" t="shared" si="0" ref="E18:E34">SUM(F18:R18)</f>
        <v>1083951.73</v>
      </c>
      <c r="F18" s="300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1083951.73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</row>
    <row r="19" spans="1:18" s="17" customFormat="1" ht="18.75" customHeight="1" outlineLevel="2">
      <c r="A19" s="149">
        <f aca="true" t="shared" si="1" ref="A19:A34">A18+1</f>
        <v>4</v>
      </c>
      <c r="B19" s="149">
        <v>3</v>
      </c>
      <c r="C19" s="15" t="s">
        <v>401</v>
      </c>
      <c r="D19" s="15" t="s">
        <v>369</v>
      </c>
      <c r="E19" s="300">
        <f t="shared" si="0"/>
        <v>964601.71</v>
      </c>
      <c r="F19" s="300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964601.71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</row>
    <row r="20" spans="1:18" s="17" customFormat="1" ht="18.75" customHeight="1" outlineLevel="2">
      <c r="A20" s="149">
        <f t="shared" si="1"/>
        <v>5</v>
      </c>
      <c r="B20" s="160">
        <v>4</v>
      </c>
      <c r="C20" s="15" t="s">
        <v>401</v>
      </c>
      <c r="D20" s="15" t="s">
        <v>370</v>
      </c>
      <c r="E20" s="300">
        <f t="shared" si="0"/>
        <v>948001.77</v>
      </c>
      <c r="F20" s="300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948001.77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</row>
    <row r="21" spans="1:18" s="17" customFormat="1" ht="18.75" customHeight="1" outlineLevel="2">
      <c r="A21" s="149">
        <f t="shared" si="1"/>
        <v>6</v>
      </c>
      <c r="B21" s="149">
        <v>5</v>
      </c>
      <c r="C21" s="15" t="s">
        <v>401</v>
      </c>
      <c r="D21" s="15" t="s">
        <v>248</v>
      </c>
      <c r="E21" s="300">
        <f t="shared" si="0"/>
        <v>968046.98</v>
      </c>
      <c r="F21" s="300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968046.98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</row>
    <row r="22" spans="1:18" s="17" customFormat="1" ht="18.75" customHeight="1" outlineLevel="2">
      <c r="A22" s="149">
        <f t="shared" si="1"/>
        <v>7</v>
      </c>
      <c r="B22" s="149">
        <v>6</v>
      </c>
      <c r="C22" s="15" t="s">
        <v>401</v>
      </c>
      <c r="D22" s="15" t="s">
        <v>371</v>
      </c>
      <c r="E22" s="300">
        <f t="shared" si="0"/>
        <v>984646.91</v>
      </c>
      <c r="F22" s="300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984646.91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17" customFormat="1" ht="18.75" customHeight="1" outlineLevel="2">
      <c r="A23" s="149">
        <f t="shared" si="1"/>
        <v>8</v>
      </c>
      <c r="B23" s="160">
        <v>7</v>
      </c>
      <c r="C23" s="15" t="s">
        <v>401</v>
      </c>
      <c r="D23" s="15" t="s">
        <v>249</v>
      </c>
      <c r="E23" s="300">
        <f t="shared" si="0"/>
        <v>939987.38</v>
      </c>
      <c r="F23" s="300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939987.38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</row>
    <row r="24" spans="1:18" s="17" customFormat="1" ht="18.75" customHeight="1" outlineLevel="2">
      <c r="A24" s="149">
        <f t="shared" si="1"/>
        <v>9</v>
      </c>
      <c r="B24" s="149">
        <v>8</v>
      </c>
      <c r="C24" s="15" t="s">
        <v>401</v>
      </c>
      <c r="D24" s="15" t="s">
        <v>250</v>
      </c>
      <c r="E24" s="300">
        <f t="shared" si="0"/>
        <v>927459.13</v>
      </c>
      <c r="F24" s="300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927459.13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</row>
    <row r="25" spans="1:18" s="17" customFormat="1" ht="18.75" customHeight="1" outlineLevel="2">
      <c r="A25" s="149">
        <f t="shared" si="1"/>
        <v>10</v>
      </c>
      <c r="B25" s="149">
        <v>9</v>
      </c>
      <c r="C25" s="15" t="s">
        <v>401</v>
      </c>
      <c r="D25" s="15" t="s">
        <v>251</v>
      </c>
      <c r="E25" s="300">
        <f t="shared" si="0"/>
        <v>926537.93</v>
      </c>
      <c r="F25" s="300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926537.93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</row>
    <row r="26" spans="1:18" s="17" customFormat="1" ht="18.75" customHeight="1" outlineLevel="2">
      <c r="A26" s="149">
        <f t="shared" si="1"/>
        <v>11</v>
      </c>
      <c r="B26" s="160">
        <v>10</v>
      </c>
      <c r="C26" s="15" t="s">
        <v>401</v>
      </c>
      <c r="D26" s="15" t="s">
        <v>363</v>
      </c>
      <c r="E26" s="300">
        <f t="shared" si="0"/>
        <v>931143.91</v>
      </c>
      <c r="F26" s="300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931143.91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</row>
    <row r="27" spans="1:18" s="17" customFormat="1" ht="18.75" customHeight="1" outlineLevel="2">
      <c r="A27" s="149">
        <f t="shared" si="1"/>
        <v>12</v>
      </c>
      <c r="B27" s="149">
        <v>11</v>
      </c>
      <c r="C27" s="15" t="s">
        <v>401</v>
      </c>
      <c r="D27" s="15" t="s">
        <v>364</v>
      </c>
      <c r="E27" s="300">
        <f t="shared" si="0"/>
        <v>2803697.66</v>
      </c>
      <c r="F27" s="300">
        <v>0</v>
      </c>
      <c r="G27" s="16">
        <v>268687.04</v>
      </c>
      <c r="H27" s="16">
        <v>0</v>
      </c>
      <c r="I27" s="16">
        <v>0</v>
      </c>
      <c r="J27" s="16">
        <v>0</v>
      </c>
      <c r="K27" s="16">
        <v>0</v>
      </c>
      <c r="L27" s="16">
        <v>999588.69</v>
      </c>
      <c r="M27" s="16">
        <v>0</v>
      </c>
      <c r="N27" s="16">
        <v>1535421.93</v>
      </c>
      <c r="O27" s="16">
        <v>0</v>
      </c>
      <c r="P27" s="16">
        <v>0</v>
      </c>
      <c r="Q27" s="16">
        <v>0</v>
      </c>
      <c r="R27" s="16">
        <v>0</v>
      </c>
    </row>
    <row r="28" spans="1:18" s="17" customFormat="1" ht="18.75" customHeight="1" outlineLevel="2">
      <c r="A28" s="149">
        <f t="shared" si="1"/>
        <v>13</v>
      </c>
      <c r="B28" s="149">
        <v>12</v>
      </c>
      <c r="C28" s="15" t="s">
        <v>401</v>
      </c>
      <c r="D28" s="15" t="s">
        <v>252</v>
      </c>
      <c r="E28" s="300">
        <f t="shared" si="0"/>
        <v>922668.91</v>
      </c>
      <c r="F28" s="300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922668.91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</row>
    <row r="29" spans="1:18" s="17" customFormat="1" ht="18.75" customHeight="1" outlineLevel="2">
      <c r="A29" s="149">
        <f t="shared" si="1"/>
        <v>14</v>
      </c>
      <c r="B29" s="160">
        <v>13</v>
      </c>
      <c r="C29" s="15" t="s">
        <v>401</v>
      </c>
      <c r="D29" s="15" t="s">
        <v>253</v>
      </c>
      <c r="E29" s="300">
        <f t="shared" si="0"/>
        <v>931143.91</v>
      </c>
      <c r="F29" s="300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931143.91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</row>
    <row r="30" spans="1:18" s="17" customFormat="1" ht="18.75" customHeight="1" outlineLevel="2">
      <c r="A30" s="149">
        <f t="shared" si="1"/>
        <v>15</v>
      </c>
      <c r="B30" s="149">
        <v>14</v>
      </c>
      <c r="C30" s="15" t="s">
        <v>401</v>
      </c>
      <c r="D30" s="15" t="s">
        <v>254</v>
      </c>
      <c r="E30" s="300">
        <f t="shared" si="0"/>
        <v>931143.91</v>
      </c>
      <c r="F30" s="300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931143.91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18" s="4" customFormat="1" ht="18.75" customHeight="1" outlineLevel="2">
      <c r="A31" s="10">
        <f t="shared" si="1"/>
        <v>16</v>
      </c>
      <c r="B31" s="10">
        <v>15</v>
      </c>
      <c r="C31" s="11" t="s">
        <v>401</v>
      </c>
      <c r="D31" s="11" t="s">
        <v>255</v>
      </c>
      <c r="E31" s="7">
        <f t="shared" si="0"/>
        <v>937223.79</v>
      </c>
      <c r="F31" s="7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937223.79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</row>
    <row r="32" spans="1:18" s="4" customFormat="1" ht="18.75" customHeight="1" outlineLevel="2">
      <c r="A32" s="10">
        <f t="shared" si="1"/>
        <v>17</v>
      </c>
      <c r="B32" s="5">
        <v>16</v>
      </c>
      <c r="C32" s="11" t="s">
        <v>401</v>
      </c>
      <c r="D32" s="11" t="s">
        <v>256</v>
      </c>
      <c r="E32" s="7">
        <f t="shared" si="0"/>
        <v>942935.2</v>
      </c>
      <c r="F32" s="7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942935.2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</row>
    <row r="33" spans="1:18" s="4" customFormat="1" ht="18.75" customHeight="1" outlineLevel="2">
      <c r="A33" s="10">
        <f t="shared" si="1"/>
        <v>18</v>
      </c>
      <c r="B33" s="10">
        <v>17</v>
      </c>
      <c r="C33" s="11" t="s">
        <v>401</v>
      </c>
      <c r="D33" s="11" t="s">
        <v>257</v>
      </c>
      <c r="E33" s="7">
        <f t="shared" si="0"/>
        <v>930038.47</v>
      </c>
      <c r="F33" s="7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930038.47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</row>
    <row r="34" spans="1:18" s="4" customFormat="1" ht="18.75" customHeight="1" outlineLevel="2">
      <c r="A34" s="10">
        <f t="shared" si="1"/>
        <v>19</v>
      </c>
      <c r="B34" s="10">
        <v>18</v>
      </c>
      <c r="C34" s="11" t="s">
        <v>401</v>
      </c>
      <c r="D34" s="11" t="s">
        <v>258</v>
      </c>
      <c r="E34" s="7">
        <f t="shared" si="0"/>
        <v>976098.22</v>
      </c>
      <c r="F34" s="7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976098.22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</row>
    <row r="35" spans="1:18" s="4" customFormat="1" ht="18.75" outlineLevel="1">
      <c r="A35" s="8"/>
      <c r="B35" s="360" t="s">
        <v>97</v>
      </c>
      <c r="C35" s="360"/>
      <c r="D35" s="360"/>
      <c r="E35" s="9">
        <f>SUM(E17:E34)</f>
        <v>18972457.029999997</v>
      </c>
      <c r="F35" s="9">
        <f aca="true" t="shared" si="2" ref="F35:R35">SUM(F17:F34)</f>
        <v>0</v>
      </c>
      <c r="G35" s="9">
        <f t="shared" si="2"/>
        <v>268687.04</v>
      </c>
      <c r="H35" s="9">
        <f t="shared" si="2"/>
        <v>0</v>
      </c>
      <c r="I35" s="9">
        <f t="shared" si="2"/>
        <v>0</v>
      </c>
      <c r="J35" s="9">
        <f t="shared" si="2"/>
        <v>0</v>
      </c>
      <c r="K35" s="9">
        <f t="shared" si="2"/>
        <v>0</v>
      </c>
      <c r="L35" s="9">
        <f t="shared" si="2"/>
        <v>17168348.060000002</v>
      </c>
      <c r="M35" s="9">
        <f t="shared" si="2"/>
        <v>0</v>
      </c>
      <c r="N35" s="9">
        <f t="shared" si="2"/>
        <v>1535421.93</v>
      </c>
      <c r="O35" s="9">
        <f t="shared" si="2"/>
        <v>0</v>
      </c>
      <c r="P35" s="9">
        <f t="shared" si="2"/>
        <v>0</v>
      </c>
      <c r="Q35" s="9">
        <f t="shared" si="2"/>
        <v>0</v>
      </c>
      <c r="R35" s="9">
        <f t="shared" si="2"/>
        <v>0</v>
      </c>
    </row>
    <row r="36" spans="1:18" s="4" customFormat="1" ht="18.75" outlineLevel="1">
      <c r="A36" s="1"/>
      <c r="B36" s="361" t="s">
        <v>402</v>
      </c>
      <c r="C36" s="361"/>
      <c r="D36" s="361"/>
      <c r="E36" s="322"/>
      <c r="F36" s="323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</row>
    <row r="37" spans="1:18" s="17" customFormat="1" ht="18.75" outlineLevel="2">
      <c r="A37" s="160">
        <f>A34+1</f>
        <v>20</v>
      </c>
      <c r="B37" s="160">
        <v>1</v>
      </c>
      <c r="C37" s="299" t="s">
        <v>403</v>
      </c>
      <c r="D37" s="299" t="s">
        <v>404</v>
      </c>
      <c r="E37" s="300">
        <f>SUM(F37:R37)</f>
        <v>6014679.42</v>
      </c>
      <c r="F37" s="300">
        <v>0</v>
      </c>
      <c r="G37" s="300">
        <v>0</v>
      </c>
      <c r="H37" s="300">
        <v>0</v>
      </c>
      <c r="I37" s="300">
        <v>359325.47</v>
      </c>
      <c r="J37" s="300">
        <v>0</v>
      </c>
      <c r="K37" s="300">
        <v>0</v>
      </c>
      <c r="L37" s="300">
        <v>0</v>
      </c>
      <c r="M37" s="300">
        <v>0</v>
      </c>
      <c r="N37" s="300">
        <v>5419531.57</v>
      </c>
      <c r="O37" s="300">
        <v>0</v>
      </c>
      <c r="P37" s="300">
        <v>0</v>
      </c>
      <c r="Q37" s="300">
        <v>235822.38</v>
      </c>
      <c r="R37" s="300">
        <v>0</v>
      </c>
    </row>
    <row r="38" spans="1:18" s="17" customFormat="1" ht="18.75" outlineLevel="2">
      <c r="A38" s="160">
        <f>A37+1</f>
        <v>21</v>
      </c>
      <c r="B38" s="149">
        <v>2</v>
      </c>
      <c r="C38" s="15" t="s">
        <v>403</v>
      </c>
      <c r="D38" s="15" t="s">
        <v>114</v>
      </c>
      <c r="E38" s="300">
        <f>SUM(F38:R38)</f>
        <v>615239.32</v>
      </c>
      <c r="F38" s="16">
        <v>0</v>
      </c>
      <c r="G38" s="16">
        <v>0</v>
      </c>
      <c r="H38" s="16">
        <v>263573.02999999997</v>
      </c>
      <c r="I38" s="16">
        <v>351666.29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</row>
    <row r="39" spans="1:18" s="17" customFormat="1" ht="18.75" outlineLevel="2">
      <c r="A39" s="160">
        <f>A38+1</f>
        <v>22</v>
      </c>
      <c r="B39" s="149">
        <v>3</v>
      </c>
      <c r="C39" s="15" t="s">
        <v>403</v>
      </c>
      <c r="D39" s="15" t="s">
        <v>405</v>
      </c>
      <c r="E39" s="300">
        <f>SUM(F39:R39)</f>
        <v>455702.65</v>
      </c>
      <c r="F39" s="16">
        <v>0</v>
      </c>
      <c r="G39" s="16">
        <v>0</v>
      </c>
      <c r="H39" s="16">
        <v>195226.35</v>
      </c>
      <c r="I39" s="16">
        <v>260476.3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</row>
    <row r="40" spans="1:18" s="17" customFormat="1" ht="18.75" outlineLevel="2">
      <c r="A40" s="160">
        <f>A39+1</f>
        <v>23</v>
      </c>
      <c r="B40" s="149">
        <v>4</v>
      </c>
      <c r="C40" s="15" t="s">
        <v>403</v>
      </c>
      <c r="D40" s="15" t="s">
        <v>406</v>
      </c>
      <c r="E40" s="300">
        <f>SUM(F40:R40)</f>
        <v>826341.78</v>
      </c>
      <c r="F40" s="16">
        <v>0</v>
      </c>
      <c r="G40" s="16">
        <v>0</v>
      </c>
      <c r="H40" s="16">
        <v>257437.8</v>
      </c>
      <c r="I40" s="16">
        <v>343480.51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225423.47</v>
      </c>
      <c r="R40" s="16">
        <v>0</v>
      </c>
    </row>
    <row r="41" spans="1:18" s="4" customFormat="1" ht="18.75" outlineLevel="2">
      <c r="A41" s="5">
        <f>A40+1</f>
        <v>24</v>
      </c>
      <c r="B41" s="10">
        <v>5</v>
      </c>
      <c r="C41" s="11" t="s">
        <v>403</v>
      </c>
      <c r="D41" s="11" t="s">
        <v>115</v>
      </c>
      <c r="E41" s="7">
        <f>SUM(F41:R41)</f>
        <v>743374.34</v>
      </c>
      <c r="F41" s="12">
        <v>0</v>
      </c>
      <c r="G41" s="12">
        <v>0</v>
      </c>
      <c r="H41" s="12">
        <v>0</v>
      </c>
      <c r="I41" s="12">
        <v>743374.34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</row>
    <row r="42" spans="1:18" s="4" customFormat="1" ht="18.75" outlineLevel="1">
      <c r="A42" s="8"/>
      <c r="B42" s="360" t="s">
        <v>97</v>
      </c>
      <c r="C42" s="360"/>
      <c r="D42" s="360"/>
      <c r="E42" s="9">
        <f>SUM(E37:E41)</f>
        <v>8655337.510000002</v>
      </c>
      <c r="F42" s="9">
        <v>0</v>
      </c>
      <c r="G42" s="9">
        <v>0</v>
      </c>
      <c r="H42" s="9">
        <v>716237.1799999999</v>
      </c>
      <c r="I42" s="9">
        <v>2058322.9100000001</v>
      </c>
      <c r="J42" s="9">
        <v>0</v>
      </c>
      <c r="K42" s="9">
        <v>0</v>
      </c>
      <c r="L42" s="9">
        <v>0</v>
      </c>
      <c r="M42" s="9">
        <v>0</v>
      </c>
      <c r="N42" s="9">
        <v>5419531.57</v>
      </c>
      <c r="O42" s="9">
        <v>0</v>
      </c>
      <c r="P42" s="9">
        <v>0</v>
      </c>
      <c r="Q42" s="9">
        <v>461245.85</v>
      </c>
      <c r="R42" s="9">
        <v>0</v>
      </c>
    </row>
    <row r="43" spans="1:18" s="4" customFormat="1" ht="18.75" outlineLevel="1">
      <c r="A43" s="1"/>
      <c r="B43" s="361" t="s">
        <v>407</v>
      </c>
      <c r="C43" s="361"/>
      <c r="D43" s="361"/>
      <c r="E43" s="322"/>
      <c r="F43" s="323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</row>
    <row r="44" spans="1:18" s="4" customFormat="1" ht="18.75" customHeight="1" outlineLevel="2">
      <c r="A44" s="5">
        <f>A41+1</f>
        <v>25</v>
      </c>
      <c r="B44" s="5">
        <v>1</v>
      </c>
      <c r="C44" s="6" t="s">
        <v>408</v>
      </c>
      <c r="D44" s="6" t="s">
        <v>265</v>
      </c>
      <c r="E44" s="7">
        <v>676595.7</v>
      </c>
      <c r="F44" s="7">
        <v>650801.6</v>
      </c>
      <c r="G44" s="7">
        <v>0</v>
      </c>
      <c r="H44" s="7">
        <f>E44-F44</f>
        <v>25794.099999999977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</row>
    <row r="45" spans="1:18" s="4" customFormat="1" ht="18.75" outlineLevel="1">
      <c r="A45" s="8"/>
      <c r="B45" s="360" t="s">
        <v>97</v>
      </c>
      <c r="C45" s="360"/>
      <c r="D45" s="360"/>
      <c r="E45" s="9">
        <f>SUM(E44)</f>
        <v>676595.7</v>
      </c>
      <c r="F45" s="9">
        <f>SUM(F44)</f>
        <v>650801.6</v>
      </c>
      <c r="G45" s="9">
        <f>SUM(G44)</f>
        <v>0</v>
      </c>
      <c r="H45" s="9">
        <f>SUM(H44)</f>
        <v>25794.099999999977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</row>
    <row r="46" spans="1:18" s="4" customFormat="1" ht="18.75" outlineLevel="1">
      <c r="A46" s="1"/>
      <c r="B46" s="361" t="s">
        <v>409</v>
      </c>
      <c r="C46" s="361"/>
      <c r="D46" s="361"/>
      <c r="E46" s="322"/>
      <c r="F46" s="323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</row>
    <row r="47" spans="1:18" s="4" customFormat="1" ht="18.75" customHeight="1" outlineLevel="2">
      <c r="A47" s="5">
        <f>A44+1</f>
        <v>26</v>
      </c>
      <c r="B47" s="5">
        <v>1</v>
      </c>
      <c r="C47" s="6" t="s">
        <v>267</v>
      </c>
      <c r="D47" s="6" t="s">
        <v>268</v>
      </c>
      <c r="E47" s="7">
        <f>SUM(F47:R47)</f>
        <v>1732941.6400000001</v>
      </c>
      <c r="F47" s="7">
        <v>1268312.76</v>
      </c>
      <c r="G47" s="7">
        <v>314633.52999999997</v>
      </c>
      <c r="H47" s="7">
        <v>149995.35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</row>
    <row r="48" spans="1:18" s="4" customFormat="1" ht="18.75" outlineLevel="1">
      <c r="A48" s="8"/>
      <c r="B48" s="360" t="s">
        <v>97</v>
      </c>
      <c r="C48" s="360"/>
      <c r="D48" s="360"/>
      <c r="E48" s="9">
        <f>SUM(E47)</f>
        <v>1732941.6400000001</v>
      </c>
      <c r="F48" s="9">
        <f aca="true" t="shared" si="3" ref="F48:R48">SUM(F47)</f>
        <v>1268312.76</v>
      </c>
      <c r="G48" s="9">
        <f t="shared" si="3"/>
        <v>314633.52999999997</v>
      </c>
      <c r="H48" s="9">
        <f t="shared" si="3"/>
        <v>149995.35</v>
      </c>
      <c r="I48" s="9">
        <f t="shared" si="3"/>
        <v>0</v>
      </c>
      <c r="J48" s="9">
        <f t="shared" si="3"/>
        <v>0</v>
      </c>
      <c r="K48" s="9">
        <f t="shared" si="3"/>
        <v>0</v>
      </c>
      <c r="L48" s="9">
        <f t="shared" si="3"/>
        <v>0</v>
      </c>
      <c r="M48" s="9">
        <f t="shared" si="3"/>
        <v>0</v>
      </c>
      <c r="N48" s="9">
        <f t="shared" si="3"/>
        <v>0</v>
      </c>
      <c r="O48" s="9">
        <f t="shared" si="3"/>
        <v>0</v>
      </c>
      <c r="P48" s="9">
        <f t="shared" si="3"/>
        <v>0</v>
      </c>
      <c r="Q48" s="9">
        <f t="shared" si="3"/>
        <v>0</v>
      </c>
      <c r="R48" s="9">
        <f t="shared" si="3"/>
        <v>0</v>
      </c>
    </row>
    <row r="49" spans="1:18" s="4" customFormat="1" ht="18.75" outlineLevel="1">
      <c r="A49" s="1"/>
      <c r="B49" s="361" t="s">
        <v>410</v>
      </c>
      <c r="C49" s="361"/>
      <c r="D49" s="361"/>
      <c r="E49" s="322"/>
      <c r="F49" s="323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</row>
    <row r="50" spans="1:18" s="4" customFormat="1" ht="18.75" outlineLevel="2">
      <c r="A50" s="10">
        <f>A47+1</f>
        <v>27</v>
      </c>
      <c r="B50" s="10">
        <v>1</v>
      </c>
      <c r="C50" s="11" t="s">
        <v>271</v>
      </c>
      <c r="D50" s="11" t="s">
        <v>273</v>
      </c>
      <c r="E50" s="7">
        <f>SUM(F50:R50)</f>
        <v>2452162.95</v>
      </c>
      <c r="F50" s="12">
        <v>567215.19</v>
      </c>
      <c r="G50" s="7">
        <v>0</v>
      </c>
      <c r="H50" s="12">
        <v>87376.96</v>
      </c>
      <c r="I50" s="12">
        <v>0</v>
      </c>
      <c r="J50" s="12">
        <v>0</v>
      </c>
      <c r="K50" s="12">
        <v>0</v>
      </c>
      <c r="L50" s="12">
        <v>1797570.8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</row>
    <row r="51" spans="1:18" s="4" customFormat="1" ht="18.75" outlineLevel="1">
      <c r="A51" s="8"/>
      <c r="B51" s="360" t="s">
        <v>97</v>
      </c>
      <c r="C51" s="360"/>
      <c r="D51" s="360"/>
      <c r="E51" s="9">
        <f>SUM(E50)</f>
        <v>2452162.95</v>
      </c>
      <c r="F51" s="9">
        <f aca="true" t="shared" si="4" ref="F51:R51">SUM(F50)</f>
        <v>567215.19</v>
      </c>
      <c r="G51" s="9">
        <f t="shared" si="4"/>
        <v>0</v>
      </c>
      <c r="H51" s="9">
        <f t="shared" si="4"/>
        <v>87376.96</v>
      </c>
      <c r="I51" s="9">
        <f t="shared" si="4"/>
        <v>0</v>
      </c>
      <c r="J51" s="9">
        <f t="shared" si="4"/>
        <v>0</v>
      </c>
      <c r="K51" s="9">
        <f t="shared" si="4"/>
        <v>0</v>
      </c>
      <c r="L51" s="9">
        <f t="shared" si="4"/>
        <v>1797570.8</v>
      </c>
      <c r="M51" s="9">
        <f t="shared" si="4"/>
        <v>0</v>
      </c>
      <c r="N51" s="9">
        <f t="shared" si="4"/>
        <v>0</v>
      </c>
      <c r="O51" s="9">
        <f t="shared" si="4"/>
        <v>0</v>
      </c>
      <c r="P51" s="9">
        <f t="shared" si="4"/>
        <v>0</v>
      </c>
      <c r="Q51" s="9">
        <f t="shared" si="4"/>
        <v>0</v>
      </c>
      <c r="R51" s="9">
        <f t="shared" si="4"/>
        <v>0</v>
      </c>
    </row>
    <row r="52" spans="1:18" s="4" customFormat="1" ht="18.75" outlineLevel="1">
      <c r="A52" s="1"/>
      <c r="B52" s="361" t="s">
        <v>411</v>
      </c>
      <c r="C52" s="361"/>
      <c r="D52" s="361"/>
      <c r="E52" s="322"/>
      <c r="F52" s="323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</row>
    <row r="53" spans="1:18" s="4" customFormat="1" ht="18.75" customHeight="1" outlineLevel="2">
      <c r="A53" s="5">
        <f>A50+1</f>
        <v>28</v>
      </c>
      <c r="B53" s="5">
        <v>1</v>
      </c>
      <c r="C53" s="6" t="s">
        <v>120</v>
      </c>
      <c r="D53" s="6" t="s">
        <v>121</v>
      </c>
      <c r="E53" s="7">
        <v>657277.9</v>
      </c>
      <c r="F53" s="7">
        <v>657277.9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</row>
    <row r="54" spans="1:18" s="4" customFormat="1" ht="18.75" outlineLevel="1">
      <c r="A54" s="8"/>
      <c r="B54" s="360" t="s">
        <v>97</v>
      </c>
      <c r="C54" s="360"/>
      <c r="D54" s="360"/>
      <c r="E54" s="9">
        <v>657277.9</v>
      </c>
      <c r="F54" s="9">
        <v>657277.9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</row>
    <row r="55" spans="1:18" s="4" customFormat="1" ht="18.75" outlineLevel="1">
      <c r="A55" s="1"/>
      <c r="B55" s="361" t="s">
        <v>32</v>
      </c>
      <c r="C55" s="361"/>
      <c r="D55" s="361"/>
      <c r="E55" s="322"/>
      <c r="F55" s="323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</row>
    <row r="56" spans="1:18" s="4" customFormat="1" ht="18.75" customHeight="1" outlineLevel="2">
      <c r="A56" s="5">
        <f>A53+1</f>
        <v>29</v>
      </c>
      <c r="B56" s="5">
        <v>1</v>
      </c>
      <c r="C56" s="6" t="s">
        <v>412</v>
      </c>
      <c r="D56" s="6" t="s">
        <v>39</v>
      </c>
      <c r="E56" s="7">
        <f>SUM(F56:R56)</f>
        <v>1052839.2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1052839.2</v>
      </c>
      <c r="O56" s="7">
        <v>0</v>
      </c>
      <c r="P56" s="7">
        <v>0</v>
      </c>
      <c r="Q56" s="7">
        <v>0</v>
      </c>
      <c r="R56" s="7">
        <v>0</v>
      </c>
    </row>
    <row r="57" spans="1:18" s="4" customFormat="1" ht="18.75" customHeight="1" outlineLevel="2">
      <c r="A57" s="10">
        <f>A56+1</f>
        <v>30</v>
      </c>
      <c r="B57" s="10">
        <v>2</v>
      </c>
      <c r="C57" s="11" t="s">
        <v>412</v>
      </c>
      <c r="D57" s="11" t="s">
        <v>41</v>
      </c>
      <c r="E57" s="7">
        <f aca="true" t="shared" si="5" ref="E57:E81">SUM(F57:R57)</f>
        <v>1746646.75</v>
      </c>
      <c r="F57" s="7">
        <v>0</v>
      </c>
      <c r="G57" s="7">
        <v>0</v>
      </c>
      <c r="H57" s="12">
        <v>49349.15</v>
      </c>
      <c r="I57" s="12">
        <v>0</v>
      </c>
      <c r="J57" s="12">
        <v>0</v>
      </c>
      <c r="K57" s="12">
        <v>0</v>
      </c>
      <c r="L57" s="12">
        <v>669266.68</v>
      </c>
      <c r="M57" s="12">
        <v>0</v>
      </c>
      <c r="N57" s="12">
        <v>1028030.92</v>
      </c>
      <c r="O57" s="7">
        <v>0</v>
      </c>
      <c r="P57" s="12">
        <v>0</v>
      </c>
      <c r="Q57" s="12">
        <v>0</v>
      </c>
      <c r="R57" s="7">
        <v>0</v>
      </c>
    </row>
    <row r="58" spans="1:18" s="4" customFormat="1" ht="18.75" customHeight="1" outlineLevel="2">
      <c r="A58" s="10">
        <f aca="true" t="shared" si="6" ref="A58:A81">A57+1</f>
        <v>31</v>
      </c>
      <c r="B58" s="10">
        <v>3</v>
      </c>
      <c r="C58" s="11" t="s">
        <v>412</v>
      </c>
      <c r="D58" s="11" t="s">
        <v>48</v>
      </c>
      <c r="E58" s="7">
        <f t="shared" si="5"/>
        <v>1316263.97</v>
      </c>
      <c r="F58" s="7">
        <v>0</v>
      </c>
      <c r="G58" s="7">
        <v>0</v>
      </c>
      <c r="H58" s="12">
        <v>90391.15</v>
      </c>
      <c r="I58" s="12">
        <v>0</v>
      </c>
      <c r="J58" s="12">
        <v>0</v>
      </c>
      <c r="K58" s="12">
        <v>0</v>
      </c>
      <c r="L58" s="12">
        <v>1225872.82</v>
      </c>
      <c r="M58" s="12">
        <v>0</v>
      </c>
      <c r="N58" s="12">
        <v>0</v>
      </c>
      <c r="O58" s="7">
        <v>0</v>
      </c>
      <c r="P58" s="12">
        <v>0</v>
      </c>
      <c r="Q58" s="12">
        <v>0</v>
      </c>
      <c r="R58" s="7">
        <v>0</v>
      </c>
    </row>
    <row r="59" spans="1:18" s="4" customFormat="1" ht="18.75" customHeight="1" outlineLevel="2">
      <c r="A59" s="10">
        <f t="shared" si="6"/>
        <v>32</v>
      </c>
      <c r="B59" s="5">
        <v>4</v>
      </c>
      <c r="C59" s="11" t="s">
        <v>412</v>
      </c>
      <c r="D59" s="11" t="s">
        <v>49</v>
      </c>
      <c r="E59" s="7">
        <f t="shared" si="5"/>
        <v>1174909.4</v>
      </c>
      <c r="F59" s="7">
        <v>0</v>
      </c>
      <c r="G59" s="7">
        <v>0</v>
      </c>
      <c r="H59" s="12">
        <v>80683.98</v>
      </c>
      <c r="I59" s="12">
        <v>0</v>
      </c>
      <c r="J59" s="12">
        <v>0</v>
      </c>
      <c r="K59" s="12">
        <v>0</v>
      </c>
      <c r="L59" s="12">
        <v>1094225.42</v>
      </c>
      <c r="M59" s="12">
        <v>0</v>
      </c>
      <c r="N59" s="12">
        <v>0</v>
      </c>
      <c r="O59" s="7">
        <v>0</v>
      </c>
      <c r="P59" s="12">
        <v>0</v>
      </c>
      <c r="Q59" s="12">
        <v>0</v>
      </c>
      <c r="R59" s="12">
        <v>0</v>
      </c>
    </row>
    <row r="60" spans="1:18" s="4" customFormat="1" ht="18.75" customHeight="1" outlineLevel="2">
      <c r="A60" s="10">
        <f t="shared" si="6"/>
        <v>33</v>
      </c>
      <c r="B60" s="10">
        <v>5</v>
      </c>
      <c r="C60" s="11" t="s">
        <v>412</v>
      </c>
      <c r="D60" s="11" t="s">
        <v>344</v>
      </c>
      <c r="E60" s="7">
        <f t="shared" si="5"/>
        <v>1007248.33</v>
      </c>
      <c r="F60" s="7">
        <v>0</v>
      </c>
      <c r="G60" s="7">
        <v>0</v>
      </c>
      <c r="H60" s="12">
        <v>0</v>
      </c>
      <c r="I60" s="12">
        <v>0</v>
      </c>
      <c r="J60" s="12">
        <v>0</v>
      </c>
      <c r="K60" s="12">
        <v>0</v>
      </c>
      <c r="L60" s="12">
        <v>1007248.33</v>
      </c>
      <c r="M60" s="12">
        <v>0</v>
      </c>
      <c r="N60" s="12">
        <v>0</v>
      </c>
      <c r="O60" s="7">
        <v>0</v>
      </c>
      <c r="P60" s="12">
        <v>0</v>
      </c>
      <c r="Q60" s="12">
        <v>0</v>
      </c>
      <c r="R60" s="12">
        <v>0</v>
      </c>
    </row>
    <row r="61" spans="1:18" s="4" customFormat="1" ht="18.75" customHeight="1" outlineLevel="2">
      <c r="A61" s="10">
        <f t="shared" si="6"/>
        <v>34</v>
      </c>
      <c r="B61" s="10">
        <v>6</v>
      </c>
      <c r="C61" s="11" t="s">
        <v>412</v>
      </c>
      <c r="D61" s="11" t="s">
        <v>345</v>
      </c>
      <c r="E61" s="7">
        <f t="shared" si="5"/>
        <v>1001733.47</v>
      </c>
      <c r="F61" s="300">
        <v>0</v>
      </c>
      <c r="G61" s="300">
        <v>0</v>
      </c>
      <c r="H61" s="16">
        <v>0</v>
      </c>
      <c r="I61" s="12">
        <v>0</v>
      </c>
      <c r="J61" s="12">
        <v>0</v>
      </c>
      <c r="K61" s="12">
        <v>0</v>
      </c>
      <c r="L61" s="12">
        <v>1001733.47</v>
      </c>
      <c r="M61" s="12">
        <v>0</v>
      </c>
      <c r="N61" s="12">
        <v>0</v>
      </c>
      <c r="O61" s="7">
        <v>0</v>
      </c>
      <c r="P61" s="12">
        <v>0</v>
      </c>
      <c r="Q61" s="12">
        <v>0</v>
      </c>
      <c r="R61" s="12">
        <v>0</v>
      </c>
    </row>
    <row r="62" spans="1:18" s="4" customFormat="1" ht="18.75" customHeight="1" outlineLevel="2">
      <c r="A62" s="10">
        <f t="shared" si="6"/>
        <v>35</v>
      </c>
      <c r="B62" s="5">
        <v>7</v>
      </c>
      <c r="C62" s="11" t="s">
        <v>412</v>
      </c>
      <c r="D62" s="11" t="s">
        <v>346</v>
      </c>
      <c r="E62" s="7">
        <f t="shared" si="5"/>
        <v>1517238.1</v>
      </c>
      <c r="F62" s="300">
        <v>0</v>
      </c>
      <c r="G62" s="300">
        <v>0</v>
      </c>
      <c r="H62" s="16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1517238.1</v>
      </c>
      <c r="O62" s="7">
        <v>0</v>
      </c>
      <c r="P62" s="12">
        <v>0</v>
      </c>
      <c r="Q62" s="12">
        <v>0</v>
      </c>
      <c r="R62" s="12">
        <v>0</v>
      </c>
    </row>
    <row r="63" spans="1:18" s="4" customFormat="1" ht="18.75" customHeight="1" outlineLevel="2">
      <c r="A63" s="10">
        <f t="shared" si="6"/>
        <v>36</v>
      </c>
      <c r="B63" s="10">
        <v>8</v>
      </c>
      <c r="C63" s="11" t="s">
        <v>412</v>
      </c>
      <c r="D63" s="11" t="s">
        <v>347</v>
      </c>
      <c r="E63" s="7">
        <f t="shared" si="5"/>
        <v>2428646.19</v>
      </c>
      <c r="F63" s="300">
        <v>0</v>
      </c>
      <c r="G63" s="16">
        <v>361692.91</v>
      </c>
      <c r="H63" s="16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2066953.28</v>
      </c>
      <c r="O63" s="7">
        <v>0</v>
      </c>
      <c r="P63" s="12">
        <v>0</v>
      </c>
      <c r="Q63" s="12">
        <v>0</v>
      </c>
      <c r="R63" s="12">
        <v>0</v>
      </c>
    </row>
    <row r="64" spans="1:18" s="4" customFormat="1" ht="18.75" customHeight="1" outlineLevel="2">
      <c r="A64" s="10">
        <f t="shared" si="6"/>
        <v>37</v>
      </c>
      <c r="B64" s="10">
        <v>9</v>
      </c>
      <c r="C64" s="11" t="s">
        <v>412</v>
      </c>
      <c r="D64" s="11" t="s">
        <v>348</v>
      </c>
      <c r="E64" s="7">
        <f t="shared" si="5"/>
        <v>1775272.1099999999</v>
      </c>
      <c r="F64" s="300">
        <v>0</v>
      </c>
      <c r="G64" s="16">
        <v>264387.35</v>
      </c>
      <c r="H64" s="16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1510884.76</v>
      </c>
      <c r="O64" s="7">
        <v>0</v>
      </c>
      <c r="P64" s="12">
        <v>0</v>
      </c>
      <c r="Q64" s="12">
        <v>0</v>
      </c>
      <c r="R64" s="12">
        <v>0</v>
      </c>
    </row>
    <row r="65" spans="1:18" s="4" customFormat="1" ht="18.75" customHeight="1" outlineLevel="2">
      <c r="A65" s="10">
        <f t="shared" si="6"/>
        <v>38</v>
      </c>
      <c r="B65" s="5">
        <v>10</v>
      </c>
      <c r="C65" s="11" t="s">
        <v>412</v>
      </c>
      <c r="D65" s="11" t="s">
        <v>349</v>
      </c>
      <c r="E65" s="7">
        <f t="shared" si="5"/>
        <v>2135374.37</v>
      </c>
      <c r="F65" s="300">
        <v>0</v>
      </c>
      <c r="G65" s="16">
        <v>318016.59</v>
      </c>
      <c r="H65" s="16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1817357.78</v>
      </c>
      <c r="O65" s="7">
        <v>0</v>
      </c>
      <c r="P65" s="12">
        <v>0</v>
      </c>
      <c r="Q65" s="12">
        <v>0</v>
      </c>
      <c r="R65" s="12">
        <v>0</v>
      </c>
    </row>
    <row r="66" spans="1:18" s="4" customFormat="1" ht="18.75" customHeight="1" outlineLevel="2">
      <c r="A66" s="10">
        <f t="shared" si="6"/>
        <v>39</v>
      </c>
      <c r="B66" s="10">
        <v>11</v>
      </c>
      <c r="C66" s="11" t="s">
        <v>412</v>
      </c>
      <c r="D66" s="11" t="s">
        <v>350</v>
      </c>
      <c r="E66" s="7">
        <f t="shared" si="5"/>
        <v>1844946.3900000001</v>
      </c>
      <c r="F66" s="300">
        <v>0</v>
      </c>
      <c r="G66" s="16">
        <v>274763.79</v>
      </c>
      <c r="H66" s="16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1570182.6</v>
      </c>
      <c r="O66" s="7">
        <v>0</v>
      </c>
      <c r="P66" s="12">
        <v>0</v>
      </c>
      <c r="Q66" s="12">
        <v>0</v>
      </c>
      <c r="R66" s="12">
        <v>0</v>
      </c>
    </row>
    <row r="67" spans="1:18" s="4" customFormat="1" ht="18.75" customHeight="1" outlineLevel="2">
      <c r="A67" s="10">
        <f t="shared" si="6"/>
        <v>40</v>
      </c>
      <c r="B67" s="10">
        <v>12</v>
      </c>
      <c r="C67" s="11" t="s">
        <v>412</v>
      </c>
      <c r="D67" s="11" t="s">
        <v>52</v>
      </c>
      <c r="E67" s="7">
        <f t="shared" si="5"/>
        <v>1533575.26</v>
      </c>
      <c r="F67" s="300">
        <v>0</v>
      </c>
      <c r="G67" s="16">
        <v>0</v>
      </c>
      <c r="H67" s="16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1533575.26</v>
      </c>
      <c r="O67" s="7">
        <v>0</v>
      </c>
      <c r="P67" s="12">
        <v>0</v>
      </c>
      <c r="Q67" s="12">
        <v>0</v>
      </c>
      <c r="R67" s="12">
        <v>0</v>
      </c>
    </row>
    <row r="68" spans="1:18" s="4" customFormat="1" ht="18.75" customHeight="1" outlineLevel="2">
      <c r="A68" s="10">
        <f t="shared" si="6"/>
        <v>41</v>
      </c>
      <c r="B68" s="5">
        <v>13</v>
      </c>
      <c r="C68" s="11" t="s">
        <v>412</v>
      </c>
      <c r="D68" s="11" t="s">
        <v>54</v>
      </c>
      <c r="E68" s="7">
        <f t="shared" si="5"/>
        <v>1518145.72</v>
      </c>
      <c r="F68" s="300">
        <v>0</v>
      </c>
      <c r="G68" s="16">
        <v>0</v>
      </c>
      <c r="H68" s="16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1518145.72</v>
      </c>
      <c r="O68" s="7">
        <v>0</v>
      </c>
      <c r="P68" s="12">
        <v>0</v>
      </c>
      <c r="Q68" s="12">
        <v>0</v>
      </c>
      <c r="R68" s="12">
        <v>0</v>
      </c>
    </row>
    <row r="69" spans="1:18" s="4" customFormat="1" ht="18.75" customHeight="1" outlineLevel="2">
      <c r="A69" s="10">
        <f t="shared" si="6"/>
        <v>42</v>
      </c>
      <c r="B69" s="10">
        <v>14</v>
      </c>
      <c r="C69" s="11" t="s">
        <v>412</v>
      </c>
      <c r="D69" s="11" t="s">
        <v>63</v>
      </c>
      <c r="E69" s="7">
        <f t="shared" si="5"/>
        <v>2520971.4499999997</v>
      </c>
      <c r="F69" s="300">
        <v>0</v>
      </c>
      <c r="G69" s="16">
        <v>0</v>
      </c>
      <c r="H69" s="16">
        <v>0</v>
      </c>
      <c r="I69" s="12">
        <v>0</v>
      </c>
      <c r="J69" s="12">
        <v>0</v>
      </c>
      <c r="K69" s="12">
        <v>0</v>
      </c>
      <c r="L69" s="12">
        <v>994052.07</v>
      </c>
      <c r="M69" s="12">
        <v>0</v>
      </c>
      <c r="N69" s="12">
        <v>1526919.38</v>
      </c>
      <c r="O69" s="7">
        <v>0</v>
      </c>
      <c r="P69" s="12">
        <v>0</v>
      </c>
      <c r="Q69" s="12">
        <v>0</v>
      </c>
      <c r="R69" s="12">
        <v>0</v>
      </c>
    </row>
    <row r="70" spans="1:18" s="4" customFormat="1" ht="18.75" customHeight="1" outlineLevel="2">
      <c r="A70" s="10">
        <f t="shared" si="6"/>
        <v>43</v>
      </c>
      <c r="B70" s="10">
        <v>15</v>
      </c>
      <c r="C70" s="11" t="s">
        <v>412</v>
      </c>
      <c r="D70" s="11" t="s">
        <v>67</v>
      </c>
      <c r="E70" s="7">
        <f t="shared" si="5"/>
        <v>2914504.74</v>
      </c>
      <c r="F70" s="300">
        <v>0</v>
      </c>
      <c r="G70" s="16">
        <v>0</v>
      </c>
      <c r="H70" s="16">
        <v>82345.41</v>
      </c>
      <c r="I70" s="12">
        <v>0</v>
      </c>
      <c r="J70" s="12">
        <v>0</v>
      </c>
      <c r="K70" s="12">
        <v>0</v>
      </c>
      <c r="L70" s="12">
        <v>1116757.53</v>
      </c>
      <c r="M70" s="12">
        <v>0</v>
      </c>
      <c r="N70" s="12">
        <v>1715401.8</v>
      </c>
      <c r="O70" s="7">
        <v>0</v>
      </c>
      <c r="P70" s="12">
        <v>0</v>
      </c>
      <c r="Q70" s="12">
        <v>0</v>
      </c>
      <c r="R70" s="12">
        <v>0</v>
      </c>
    </row>
    <row r="71" spans="1:18" s="4" customFormat="1" ht="18.75" customHeight="1" outlineLevel="2">
      <c r="A71" s="10">
        <f t="shared" si="6"/>
        <v>44</v>
      </c>
      <c r="B71" s="5">
        <v>16</v>
      </c>
      <c r="C71" s="11" t="s">
        <v>412</v>
      </c>
      <c r="D71" s="11" t="s">
        <v>71</v>
      </c>
      <c r="E71" s="7">
        <f t="shared" si="5"/>
        <v>1007445.29</v>
      </c>
      <c r="F71" s="300">
        <v>0</v>
      </c>
      <c r="G71" s="16">
        <v>0</v>
      </c>
      <c r="H71" s="16">
        <v>0</v>
      </c>
      <c r="I71" s="12">
        <v>0</v>
      </c>
      <c r="J71" s="12">
        <v>0</v>
      </c>
      <c r="K71" s="12">
        <v>0</v>
      </c>
      <c r="L71" s="12">
        <v>1007445.29</v>
      </c>
      <c r="M71" s="12">
        <v>0</v>
      </c>
      <c r="N71" s="12">
        <v>0</v>
      </c>
      <c r="O71" s="7">
        <v>0</v>
      </c>
      <c r="P71" s="12">
        <v>0</v>
      </c>
      <c r="Q71" s="12">
        <v>0</v>
      </c>
      <c r="R71" s="12">
        <v>0</v>
      </c>
    </row>
    <row r="72" spans="1:18" s="4" customFormat="1" ht="18.75" customHeight="1" outlineLevel="2">
      <c r="A72" s="10">
        <f t="shared" si="6"/>
        <v>45</v>
      </c>
      <c r="B72" s="10">
        <v>17</v>
      </c>
      <c r="C72" s="11" t="s">
        <v>412</v>
      </c>
      <c r="D72" s="11" t="s">
        <v>72</v>
      </c>
      <c r="E72" s="7">
        <f t="shared" si="5"/>
        <v>971992.67</v>
      </c>
      <c r="F72" s="300">
        <v>0</v>
      </c>
      <c r="G72" s="16">
        <v>0</v>
      </c>
      <c r="H72" s="16">
        <v>0</v>
      </c>
      <c r="I72" s="12">
        <v>0</v>
      </c>
      <c r="J72" s="12">
        <v>0</v>
      </c>
      <c r="K72" s="12">
        <v>0</v>
      </c>
      <c r="L72" s="12">
        <v>971992.67</v>
      </c>
      <c r="M72" s="12">
        <v>0</v>
      </c>
      <c r="N72" s="12">
        <v>0</v>
      </c>
      <c r="O72" s="7">
        <v>0</v>
      </c>
      <c r="P72" s="12">
        <v>0</v>
      </c>
      <c r="Q72" s="12">
        <v>0</v>
      </c>
      <c r="R72" s="12">
        <v>0</v>
      </c>
    </row>
    <row r="73" spans="1:18" s="4" customFormat="1" ht="18.75" customHeight="1" outlineLevel="2">
      <c r="A73" s="10">
        <f t="shared" si="6"/>
        <v>46</v>
      </c>
      <c r="B73" s="10">
        <v>18</v>
      </c>
      <c r="C73" s="11" t="s">
        <v>412</v>
      </c>
      <c r="D73" s="11" t="s">
        <v>73</v>
      </c>
      <c r="E73" s="7">
        <f t="shared" si="5"/>
        <v>987552.43</v>
      </c>
      <c r="F73" s="300">
        <v>0</v>
      </c>
      <c r="G73" s="16">
        <v>0</v>
      </c>
      <c r="H73" s="16">
        <v>0</v>
      </c>
      <c r="I73" s="12">
        <v>0</v>
      </c>
      <c r="J73" s="12">
        <v>0</v>
      </c>
      <c r="K73" s="12">
        <v>0</v>
      </c>
      <c r="L73" s="12">
        <v>987552.43</v>
      </c>
      <c r="M73" s="12">
        <v>0</v>
      </c>
      <c r="N73" s="12">
        <v>0</v>
      </c>
      <c r="O73" s="7">
        <v>0</v>
      </c>
      <c r="P73" s="12">
        <v>0</v>
      </c>
      <c r="Q73" s="12">
        <v>0</v>
      </c>
      <c r="R73" s="12">
        <v>0</v>
      </c>
    </row>
    <row r="74" spans="1:18" s="4" customFormat="1" ht="18.75" customHeight="1" outlineLevel="2">
      <c r="A74" s="10">
        <f t="shared" si="6"/>
        <v>47</v>
      </c>
      <c r="B74" s="5">
        <v>19</v>
      </c>
      <c r="C74" s="11" t="s">
        <v>412</v>
      </c>
      <c r="D74" s="11" t="s">
        <v>74</v>
      </c>
      <c r="E74" s="7">
        <f t="shared" si="5"/>
        <v>1392894.05</v>
      </c>
      <c r="F74" s="7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1392894.05</v>
      </c>
      <c r="M74" s="12">
        <v>0</v>
      </c>
      <c r="N74" s="12">
        <v>0</v>
      </c>
      <c r="O74" s="7">
        <v>0</v>
      </c>
      <c r="P74" s="12">
        <v>0</v>
      </c>
      <c r="Q74" s="12">
        <v>0</v>
      </c>
      <c r="R74" s="12">
        <v>0</v>
      </c>
    </row>
    <row r="75" spans="1:18" s="4" customFormat="1" ht="18.75" customHeight="1" outlineLevel="2">
      <c r="A75" s="10">
        <f t="shared" si="6"/>
        <v>48</v>
      </c>
      <c r="B75" s="10">
        <v>20</v>
      </c>
      <c r="C75" s="11" t="s">
        <v>412</v>
      </c>
      <c r="D75" s="11" t="s">
        <v>78</v>
      </c>
      <c r="E75" s="7">
        <f t="shared" si="5"/>
        <v>990112.89</v>
      </c>
      <c r="F75" s="7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990112.89</v>
      </c>
      <c r="M75" s="12">
        <v>0</v>
      </c>
      <c r="N75" s="12">
        <v>0</v>
      </c>
      <c r="O75" s="7">
        <v>0</v>
      </c>
      <c r="P75" s="12">
        <v>0</v>
      </c>
      <c r="Q75" s="12">
        <v>0</v>
      </c>
      <c r="R75" s="12">
        <v>0</v>
      </c>
    </row>
    <row r="76" spans="1:18" s="4" customFormat="1" ht="18.75" customHeight="1" outlineLevel="2">
      <c r="A76" s="10">
        <f t="shared" si="6"/>
        <v>49</v>
      </c>
      <c r="B76" s="10">
        <v>21</v>
      </c>
      <c r="C76" s="11" t="s">
        <v>412</v>
      </c>
      <c r="D76" s="11" t="s">
        <v>82</v>
      </c>
      <c r="E76" s="7">
        <f t="shared" si="5"/>
        <v>1014902.12</v>
      </c>
      <c r="F76" s="7">
        <v>0</v>
      </c>
      <c r="G76" s="12">
        <v>0</v>
      </c>
      <c r="H76" s="12">
        <v>69695.88</v>
      </c>
      <c r="I76" s="12">
        <v>0</v>
      </c>
      <c r="J76" s="12">
        <v>0</v>
      </c>
      <c r="K76" s="12">
        <v>0</v>
      </c>
      <c r="L76" s="12">
        <v>945206.24</v>
      </c>
      <c r="M76" s="12">
        <v>0</v>
      </c>
      <c r="N76" s="12">
        <v>0</v>
      </c>
      <c r="O76" s="7">
        <v>0</v>
      </c>
      <c r="P76" s="12">
        <v>0</v>
      </c>
      <c r="Q76" s="12">
        <v>0</v>
      </c>
      <c r="R76" s="12">
        <v>0</v>
      </c>
    </row>
    <row r="77" spans="1:18" s="4" customFormat="1" ht="18.75" customHeight="1" outlineLevel="2">
      <c r="A77" s="10">
        <f t="shared" si="6"/>
        <v>50</v>
      </c>
      <c r="B77" s="5">
        <v>22</v>
      </c>
      <c r="C77" s="11" t="s">
        <v>412</v>
      </c>
      <c r="D77" s="11" t="s">
        <v>91</v>
      </c>
      <c r="E77" s="7">
        <f t="shared" si="5"/>
        <v>1187259.9500000002</v>
      </c>
      <c r="F77" s="7">
        <v>0</v>
      </c>
      <c r="G77" s="12">
        <v>0</v>
      </c>
      <c r="H77" s="12">
        <v>81532.12</v>
      </c>
      <c r="I77" s="12">
        <v>0</v>
      </c>
      <c r="J77" s="12">
        <v>0</v>
      </c>
      <c r="K77" s="12">
        <v>0</v>
      </c>
      <c r="L77" s="12">
        <v>1105727.83</v>
      </c>
      <c r="M77" s="12">
        <v>0</v>
      </c>
      <c r="N77" s="12">
        <v>0</v>
      </c>
      <c r="O77" s="7">
        <v>0</v>
      </c>
      <c r="P77" s="12">
        <v>0</v>
      </c>
      <c r="Q77" s="12">
        <v>0</v>
      </c>
      <c r="R77" s="12">
        <v>0</v>
      </c>
    </row>
    <row r="78" spans="1:18" s="4" customFormat="1" ht="18.75" customHeight="1" outlineLevel="2">
      <c r="A78" s="10">
        <f t="shared" si="6"/>
        <v>51</v>
      </c>
      <c r="B78" s="10">
        <v>23</v>
      </c>
      <c r="C78" s="11" t="s">
        <v>412</v>
      </c>
      <c r="D78" s="11" t="s">
        <v>92</v>
      </c>
      <c r="E78" s="7">
        <f t="shared" si="5"/>
        <v>1176051.4</v>
      </c>
      <c r="F78" s="7">
        <v>0</v>
      </c>
      <c r="G78" s="12">
        <v>0</v>
      </c>
      <c r="H78" s="12">
        <v>80762.4</v>
      </c>
      <c r="I78" s="12">
        <v>0</v>
      </c>
      <c r="J78" s="12">
        <v>0</v>
      </c>
      <c r="K78" s="12">
        <v>0</v>
      </c>
      <c r="L78" s="12">
        <v>1095289</v>
      </c>
      <c r="M78" s="12">
        <v>0</v>
      </c>
      <c r="N78" s="12">
        <v>0</v>
      </c>
      <c r="O78" s="7">
        <v>0</v>
      </c>
      <c r="P78" s="12">
        <v>0</v>
      </c>
      <c r="Q78" s="12">
        <v>0</v>
      </c>
      <c r="R78" s="12">
        <v>0</v>
      </c>
    </row>
    <row r="79" spans="1:18" s="4" customFormat="1" ht="18.75" customHeight="1" outlineLevel="2">
      <c r="A79" s="10">
        <f t="shared" si="6"/>
        <v>52</v>
      </c>
      <c r="B79" s="10">
        <v>24</v>
      </c>
      <c r="C79" s="11" t="s">
        <v>412</v>
      </c>
      <c r="D79" s="11" t="s">
        <v>93</v>
      </c>
      <c r="E79" s="7">
        <f t="shared" si="5"/>
        <v>1092304.54</v>
      </c>
      <c r="F79" s="7">
        <v>0</v>
      </c>
      <c r="G79" s="12">
        <v>0</v>
      </c>
      <c r="H79" s="12">
        <v>75011.3</v>
      </c>
      <c r="I79" s="12">
        <v>0</v>
      </c>
      <c r="J79" s="12">
        <v>0</v>
      </c>
      <c r="K79" s="12">
        <v>0</v>
      </c>
      <c r="L79" s="12">
        <v>1017293.24</v>
      </c>
      <c r="M79" s="12">
        <v>0</v>
      </c>
      <c r="N79" s="12">
        <v>0</v>
      </c>
      <c r="O79" s="7">
        <v>0</v>
      </c>
      <c r="P79" s="12">
        <v>0</v>
      </c>
      <c r="Q79" s="12">
        <v>0</v>
      </c>
      <c r="R79" s="12">
        <v>0</v>
      </c>
    </row>
    <row r="80" spans="1:18" s="4" customFormat="1" ht="18.75" customHeight="1" outlineLevel="2">
      <c r="A80" s="10">
        <f t="shared" si="6"/>
        <v>53</v>
      </c>
      <c r="B80" s="5">
        <v>25</v>
      </c>
      <c r="C80" s="11" t="s">
        <v>412</v>
      </c>
      <c r="D80" s="11" t="s">
        <v>94</v>
      </c>
      <c r="E80" s="7">
        <f t="shared" si="5"/>
        <v>1231036.7200000002</v>
      </c>
      <c r="F80" s="7">
        <v>0</v>
      </c>
      <c r="G80" s="12">
        <v>0</v>
      </c>
      <c r="H80" s="12">
        <v>84538.38</v>
      </c>
      <c r="I80" s="12">
        <v>0</v>
      </c>
      <c r="J80" s="12">
        <v>0</v>
      </c>
      <c r="K80" s="12">
        <v>0</v>
      </c>
      <c r="L80" s="12">
        <v>1146498.34</v>
      </c>
      <c r="M80" s="12">
        <v>0</v>
      </c>
      <c r="N80" s="12">
        <v>0</v>
      </c>
      <c r="O80" s="7">
        <v>0</v>
      </c>
      <c r="P80" s="12">
        <v>0</v>
      </c>
      <c r="Q80" s="12">
        <v>0</v>
      </c>
      <c r="R80" s="12">
        <v>0</v>
      </c>
    </row>
    <row r="81" spans="1:18" s="4" customFormat="1" ht="18.75" customHeight="1" outlineLevel="2">
      <c r="A81" s="10">
        <f t="shared" si="6"/>
        <v>54</v>
      </c>
      <c r="B81" s="10">
        <v>26</v>
      </c>
      <c r="C81" s="11" t="s">
        <v>412</v>
      </c>
      <c r="D81" s="11" t="s">
        <v>96</v>
      </c>
      <c r="E81" s="7">
        <f t="shared" si="5"/>
        <v>1541743.84</v>
      </c>
      <c r="F81" s="7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1541743.84</v>
      </c>
      <c r="O81" s="7">
        <v>0</v>
      </c>
      <c r="P81" s="12">
        <v>0</v>
      </c>
      <c r="Q81" s="12">
        <v>0</v>
      </c>
      <c r="R81" s="12">
        <v>0</v>
      </c>
    </row>
    <row r="82" spans="1:18" s="4" customFormat="1" ht="18.75" outlineLevel="1">
      <c r="A82" s="8"/>
      <c r="B82" s="360" t="s">
        <v>97</v>
      </c>
      <c r="C82" s="360"/>
      <c r="D82" s="360"/>
      <c r="E82" s="9">
        <f aca="true" t="shared" si="7" ref="E82:R82">SUM(E56:E81)</f>
        <v>38081611.35000001</v>
      </c>
      <c r="F82" s="9">
        <f t="shared" si="7"/>
        <v>0</v>
      </c>
      <c r="G82" s="9">
        <f t="shared" si="7"/>
        <v>1218860.6400000001</v>
      </c>
      <c r="H82" s="9">
        <f t="shared" si="7"/>
        <v>694309.77</v>
      </c>
      <c r="I82" s="9">
        <f t="shared" si="7"/>
        <v>0</v>
      </c>
      <c r="J82" s="9">
        <f t="shared" si="7"/>
        <v>0</v>
      </c>
      <c r="K82" s="9">
        <f t="shared" si="7"/>
        <v>0</v>
      </c>
      <c r="L82" s="9">
        <f t="shared" si="7"/>
        <v>17769168.300000004</v>
      </c>
      <c r="M82" s="9">
        <f t="shared" si="7"/>
        <v>0</v>
      </c>
      <c r="N82" s="9">
        <f t="shared" si="7"/>
        <v>18399272.64</v>
      </c>
      <c r="O82" s="9">
        <f t="shared" si="7"/>
        <v>0</v>
      </c>
      <c r="P82" s="9">
        <f t="shared" si="7"/>
        <v>0</v>
      </c>
      <c r="Q82" s="9">
        <f t="shared" si="7"/>
        <v>0</v>
      </c>
      <c r="R82" s="9">
        <f t="shared" si="7"/>
        <v>0</v>
      </c>
    </row>
    <row r="83" spans="1:18" s="4" customFormat="1" ht="18.75" outlineLevel="1">
      <c r="A83" s="1"/>
      <c r="B83" s="361" t="s">
        <v>98</v>
      </c>
      <c r="C83" s="361"/>
      <c r="D83" s="361"/>
      <c r="E83" s="322"/>
      <c r="F83" s="323"/>
      <c r="G83" s="324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</row>
    <row r="84" spans="1:18" s="4" customFormat="1" ht="18.75" outlineLevel="2">
      <c r="A84" s="5">
        <f>A81+1</f>
        <v>55</v>
      </c>
      <c r="B84" s="5">
        <v>1</v>
      </c>
      <c r="C84" s="6" t="s">
        <v>99</v>
      </c>
      <c r="D84" s="6" t="s">
        <v>102</v>
      </c>
      <c r="E84" s="7">
        <f>SUM(F84:R84)</f>
        <v>4686359.999999999</v>
      </c>
      <c r="F84" s="7">
        <v>410239.56</v>
      </c>
      <c r="G84" s="7">
        <v>286533.8</v>
      </c>
      <c r="H84" s="7">
        <v>96510.52</v>
      </c>
      <c r="I84" s="7">
        <v>128740.85</v>
      </c>
      <c r="J84" s="7">
        <v>0</v>
      </c>
      <c r="K84" s="7">
        <v>0</v>
      </c>
      <c r="L84" s="7">
        <v>1423629.14</v>
      </c>
      <c r="M84" s="7">
        <v>0</v>
      </c>
      <c r="N84" s="7">
        <v>1942713.73</v>
      </c>
      <c r="O84" s="7">
        <v>313455.47</v>
      </c>
      <c r="P84" s="7">
        <v>0</v>
      </c>
      <c r="Q84" s="7">
        <v>84536.93</v>
      </c>
      <c r="R84" s="12">
        <v>0</v>
      </c>
    </row>
    <row r="85" spans="1:18" s="4" customFormat="1" ht="18.75" outlineLevel="2">
      <c r="A85" s="10">
        <f>A84+1</f>
        <v>56</v>
      </c>
      <c r="B85" s="10">
        <v>2</v>
      </c>
      <c r="C85" s="11" t="s">
        <v>99</v>
      </c>
      <c r="D85" s="11" t="s">
        <v>103</v>
      </c>
      <c r="E85" s="7">
        <f>SUM(F85:R85)</f>
        <v>2940954.6</v>
      </c>
      <c r="F85" s="12">
        <v>544223.4</v>
      </c>
      <c r="G85" s="16">
        <v>380115.45</v>
      </c>
      <c r="H85" s="16">
        <v>128030.76</v>
      </c>
      <c r="I85" s="12">
        <v>0</v>
      </c>
      <c r="J85" s="7">
        <v>0</v>
      </c>
      <c r="K85" s="7">
        <v>0</v>
      </c>
      <c r="L85" s="12">
        <v>1888584.99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</row>
    <row r="86" spans="1:18" s="4" customFormat="1" ht="18.75" outlineLevel="2">
      <c r="A86" s="10">
        <f>A85+1</f>
        <v>57</v>
      </c>
      <c r="B86" s="10">
        <v>3</v>
      </c>
      <c r="C86" s="11" t="s">
        <v>99</v>
      </c>
      <c r="D86" s="11" t="s">
        <v>104</v>
      </c>
      <c r="E86" s="7">
        <f>SUM(F86:R86)</f>
        <v>1222922.21</v>
      </c>
      <c r="F86" s="12">
        <v>226301.66</v>
      </c>
      <c r="G86" s="16">
        <v>158061.48</v>
      </c>
      <c r="H86" s="16">
        <v>53238.38</v>
      </c>
      <c r="I86" s="12">
        <v>0</v>
      </c>
      <c r="J86" s="12">
        <v>0</v>
      </c>
      <c r="K86" s="12">
        <v>0</v>
      </c>
      <c r="L86" s="12">
        <v>785320.69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</row>
    <row r="87" spans="1:18" s="4" customFormat="1" ht="18.75" outlineLevel="1">
      <c r="A87" s="8"/>
      <c r="B87" s="360" t="s">
        <v>97</v>
      </c>
      <c r="C87" s="360"/>
      <c r="D87" s="360"/>
      <c r="E87" s="9">
        <f>SUM(E84:E86)</f>
        <v>8850236.809999999</v>
      </c>
      <c r="F87" s="9">
        <f aca="true" t="shared" si="8" ref="F87:R87">SUM(F84:F86)</f>
        <v>1180764.6199999999</v>
      </c>
      <c r="G87" s="9">
        <f t="shared" si="8"/>
        <v>824710.73</v>
      </c>
      <c r="H87" s="9">
        <f t="shared" si="8"/>
        <v>277779.66</v>
      </c>
      <c r="I87" s="9">
        <f t="shared" si="8"/>
        <v>128740.85</v>
      </c>
      <c r="J87" s="9">
        <f t="shared" si="8"/>
        <v>0</v>
      </c>
      <c r="K87" s="9">
        <f t="shared" si="8"/>
        <v>0</v>
      </c>
      <c r="L87" s="9">
        <f t="shared" si="8"/>
        <v>4097534.82</v>
      </c>
      <c r="M87" s="9">
        <f t="shared" si="8"/>
        <v>0</v>
      </c>
      <c r="N87" s="9">
        <f t="shared" si="8"/>
        <v>1942713.73</v>
      </c>
      <c r="O87" s="9">
        <f t="shared" si="8"/>
        <v>313455.47</v>
      </c>
      <c r="P87" s="9">
        <f t="shared" si="8"/>
        <v>0</v>
      </c>
      <c r="Q87" s="9">
        <f t="shared" si="8"/>
        <v>84536.93</v>
      </c>
      <c r="R87" s="9">
        <f t="shared" si="8"/>
        <v>0</v>
      </c>
    </row>
    <row r="88" spans="1:18" s="4" customFormat="1" ht="18.75" outlineLevel="1">
      <c r="A88" s="1"/>
      <c r="B88" s="361" t="s">
        <v>413</v>
      </c>
      <c r="C88" s="361"/>
      <c r="D88" s="361"/>
      <c r="E88" s="322"/>
      <c r="F88" s="323"/>
      <c r="G88" s="324"/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 s="324"/>
    </row>
    <row r="89" spans="1:18" s="14" customFormat="1" ht="39.75" customHeight="1" outlineLevel="2">
      <c r="A89" s="5">
        <f>A86+1</f>
        <v>58</v>
      </c>
      <c r="B89" s="5">
        <v>1</v>
      </c>
      <c r="C89" s="13" t="s">
        <v>276</v>
      </c>
      <c r="D89" s="13" t="s">
        <v>277</v>
      </c>
      <c r="E89" s="7">
        <f>SUM(F89:R89)</f>
        <v>838602.38</v>
      </c>
      <c r="F89" s="7">
        <v>708848.1</v>
      </c>
      <c r="G89" s="300">
        <v>129754.28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</row>
    <row r="90" spans="1:18" s="4" customFormat="1" ht="18.75" outlineLevel="1">
      <c r="A90" s="8"/>
      <c r="B90" s="360" t="s">
        <v>97</v>
      </c>
      <c r="C90" s="360"/>
      <c r="D90" s="360"/>
      <c r="E90" s="9">
        <f>SUM(E89)</f>
        <v>838602.38</v>
      </c>
      <c r="F90" s="9">
        <f aca="true" t="shared" si="9" ref="F90:R90">SUM(F89)</f>
        <v>708848.1</v>
      </c>
      <c r="G90" s="9">
        <f t="shared" si="9"/>
        <v>129754.28</v>
      </c>
      <c r="H90" s="9">
        <f t="shared" si="9"/>
        <v>0</v>
      </c>
      <c r="I90" s="9">
        <f t="shared" si="9"/>
        <v>0</v>
      </c>
      <c r="J90" s="9">
        <f t="shared" si="9"/>
        <v>0</v>
      </c>
      <c r="K90" s="9">
        <f t="shared" si="9"/>
        <v>0</v>
      </c>
      <c r="L90" s="9">
        <f t="shared" si="9"/>
        <v>0</v>
      </c>
      <c r="M90" s="9">
        <f t="shared" si="9"/>
        <v>0</v>
      </c>
      <c r="N90" s="9">
        <f t="shared" si="9"/>
        <v>0</v>
      </c>
      <c r="O90" s="9">
        <f t="shared" si="9"/>
        <v>0</v>
      </c>
      <c r="P90" s="9">
        <f t="shared" si="9"/>
        <v>0</v>
      </c>
      <c r="Q90" s="9">
        <f t="shared" si="9"/>
        <v>0</v>
      </c>
      <c r="R90" s="9">
        <f t="shared" si="9"/>
        <v>0</v>
      </c>
    </row>
    <row r="91" spans="1:18" s="4" customFormat="1" ht="18.75" outlineLevel="1">
      <c r="A91" s="1"/>
      <c r="B91" s="361" t="s">
        <v>414</v>
      </c>
      <c r="C91" s="361"/>
      <c r="D91" s="361"/>
      <c r="E91" s="322"/>
      <c r="F91" s="323"/>
      <c r="G91" s="324"/>
      <c r="H91" s="324"/>
      <c r="I91" s="324"/>
      <c r="J91" s="324"/>
      <c r="K91" s="324"/>
      <c r="L91" s="324"/>
      <c r="M91" s="324"/>
      <c r="N91" s="324"/>
      <c r="O91" s="324"/>
      <c r="P91" s="324"/>
      <c r="Q91" s="324"/>
      <c r="R91" s="324"/>
    </row>
    <row r="92" spans="1:18" s="17" customFormat="1" ht="18.75" outlineLevel="2">
      <c r="A92" s="160">
        <f>A89+1</f>
        <v>59</v>
      </c>
      <c r="B92" s="160">
        <v>1</v>
      </c>
      <c r="C92" s="299" t="s">
        <v>123</v>
      </c>
      <c r="D92" s="299" t="s">
        <v>124</v>
      </c>
      <c r="E92" s="300">
        <f>SUM(F92:R92)</f>
        <v>1275262.8399999999</v>
      </c>
      <c r="F92" s="300">
        <v>0</v>
      </c>
      <c r="G92" s="300">
        <v>0</v>
      </c>
      <c r="H92" s="300">
        <v>78960.13</v>
      </c>
      <c r="I92" s="300">
        <v>125459.27</v>
      </c>
      <c r="J92" s="300">
        <v>0</v>
      </c>
      <c r="K92" s="300">
        <v>0</v>
      </c>
      <c r="L92" s="300">
        <v>1070843.44</v>
      </c>
      <c r="M92" s="300">
        <v>0</v>
      </c>
      <c r="N92" s="300">
        <v>0</v>
      </c>
      <c r="O92" s="300">
        <v>0</v>
      </c>
      <c r="P92" s="300">
        <v>0</v>
      </c>
      <c r="Q92" s="300">
        <v>0</v>
      </c>
      <c r="R92" s="300">
        <v>0</v>
      </c>
    </row>
    <row r="93" spans="1:18" s="4" customFormat="1" ht="18.75" outlineLevel="1">
      <c r="A93" s="8"/>
      <c r="B93" s="360" t="s">
        <v>97</v>
      </c>
      <c r="C93" s="360"/>
      <c r="D93" s="360"/>
      <c r="E93" s="9">
        <f>SUM(E92)</f>
        <v>1275262.8399999999</v>
      </c>
      <c r="F93" s="9">
        <f aca="true" t="shared" si="10" ref="F93:R93">SUM(F92)</f>
        <v>0</v>
      </c>
      <c r="G93" s="9">
        <f t="shared" si="10"/>
        <v>0</v>
      </c>
      <c r="H93" s="9">
        <f t="shared" si="10"/>
        <v>78960.13</v>
      </c>
      <c r="I93" s="9">
        <f t="shared" si="10"/>
        <v>125459.27</v>
      </c>
      <c r="J93" s="9">
        <f t="shared" si="10"/>
        <v>0</v>
      </c>
      <c r="K93" s="9">
        <f t="shared" si="10"/>
        <v>0</v>
      </c>
      <c r="L93" s="9">
        <f t="shared" si="10"/>
        <v>1070843.44</v>
      </c>
      <c r="M93" s="9">
        <f t="shared" si="10"/>
        <v>0</v>
      </c>
      <c r="N93" s="9">
        <f t="shared" si="10"/>
        <v>0</v>
      </c>
      <c r="O93" s="9">
        <f t="shared" si="10"/>
        <v>0</v>
      </c>
      <c r="P93" s="9">
        <f t="shared" si="10"/>
        <v>0</v>
      </c>
      <c r="Q93" s="9">
        <f t="shared" si="10"/>
        <v>0</v>
      </c>
      <c r="R93" s="9">
        <f t="shared" si="10"/>
        <v>0</v>
      </c>
    </row>
    <row r="94" spans="1:18" s="4" customFormat="1" ht="18.75" outlineLevel="1">
      <c r="A94" s="1"/>
      <c r="B94" s="361" t="s">
        <v>415</v>
      </c>
      <c r="C94" s="361"/>
      <c r="D94" s="361"/>
      <c r="E94" s="322"/>
      <c r="F94" s="323"/>
      <c r="G94" s="324"/>
      <c r="H94" s="324"/>
      <c r="I94" s="324"/>
      <c r="J94" s="324"/>
      <c r="K94" s="324"/>
      <c r="L94" s="324"/>
      <c r="M94" s="324"/>
      <c r="N94" s="324"/>
      <c r="O94" s="324"/>
      <c r="P94" s="324"/>
      <c r="Q94" s="324"/>
      <c r="R94" s="324"/>
    </row>
    <row r="95" spans="1:18" s="17" customFormat="1" ht="18.75" customHeight="1" outlineLevel="2">
      <c r="A95" s="160">
        <f>A92+1</f>
        <v>60</v>
      </c>
      <c r="B95" s="160">
        <v>1</v>
      </c>
      <c r="C95" s="299" t="s">
        <v>127</v>
      </c>
      <c r="D95" s="299" t="s">
        <v>128</v>
      </c>
      <c r="E95" s="300">
        <f aca="true" t="shared" si="11" ref="E95:E101">SUM(F95:R95)</f>
        <v>3277610.6100000003</v>
      </c>
      <c r="F95" s="300">
        <v>0</v>
      </c>
      <c r="G95" s="300">
        <v>468974.35</v>
      </c>
      <c r="H95" s="300">
        <v>128650.52</v>
      </c>
      <c r="I95" s="300">
        <v>0</v>
      </c>
      <c r="J95" s="300">
        <v>0</v>
      </c>
      <c r="K95" s="300">
        <v>0</v>
      </c>
      <c r="L95" s="300">
        <v>0</v>
      </c>
      <c r="M95" s="300">
        <v>0</v>
      </c>
      <c r="N95" s="300">
        <v>2679985.74</v>
      </c>
      <c r="O95" s="300">
        <v>0</v>
      </c>
      <c r="P95" s="300">
        <v>0</v>
      </c>
      <c r="Q95" s="300">
        <v>0</v>
      </c>
      <c r="R95" s="300">
        <v>0</v>
      </c>
    </row>
    <row r="96" spans="1:18" s="17" customFormat="1" ht="18.75" customHeight="1" outlineLevel="2">
      <c r="A96" s="149">
        <f aca="true" t="shared" si="12" ref="A96:A101">A95+1</f>
        <v>61</v>
      </c>
      <c r="B96" s="149">
        <v>2</v>
      </c>
      <c r="C96" s="15" t="s">
        <v>127</v>
      </c>
      <c r="D96" s="15" t="s">
        <v>129</v>
      </c>
      <c r="E96" s="300">
        <f t="shared" si="11"/>
        <v>2766233.4</v>
      </c>
      <c r="F96" s="300">
        <v>0</v>
      </c>
      <c r="G96" s="16">
        <v>1992657.92</v>
      </c>
      <c r="H96" s="16">
        <v>773575.48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300">
        <v>0</v>
      </c>
      <c r="P96" s="16">
        <v>0</v>
      </c>
      <c r="Q96" s="16">
        <v>0</v>
      </c>
      <c r="R96" s="16">
        <v>0</v>
      </c>
    </row>
    <row r="97" spans="1:18" s="17" customFormat="1" ht="18.75" customHeight="1" outlineLevel="2">
      <c r="A97" s="149">
        <f t="shared" si="12"/>
        <v>62</v>
      </c>
      <c r="B97" s="149">
        <v>3</v>
      </c>
      <c r="C97" s="15" t="s">
        <v>127</v>
      </c>
      <c r="D97" s="15" t="s">
        <v>134</v>
      </c>
      <c r="E97" s="300">
        <f t="shared" si="11"/>
        <v>3501569.34</v>
      </c>
      <c r="F97" s="300">
        <v>0</v>
      </c>
      <c r="G97" s="16">
        <v>326969.05</v>
      </c>
      <c r="H97" s="16">
        <v>89695.18</v>
      </c>
      <c r="I97" s="16">
        <v>0</v>
      </c>
      <c r="J97" s="16">
        <v>0</v>
      </c>
      <c r="K97" s="16">
        <v>0</v>
      </c>
      <c r="L97" s="16">
        <v>1216418.29</v>
      </c>
      <c r="M97" s="16">
        <v>0</v>
      </c>
      <c r="N97" s="16">
        <v>1868486.82</v>
      </c>
      <c r="O97" s="300">
        <v>0</v>
      </c>
      <c r="P97" s="16">
        <v>0</v>
      </c>
      <c r="Q97" s="16">
        <v>0</v>
      </c>
      <c r="R97" s="16">
        <v>0</v>
      </c>
    </row>
    <row r="98" spans="1:18" s="17" customFormat="1" ht="18.75" customHeight="1" outlineLevel="2">
      <c r="A98" s="149">
        <f t="shared" si="12"/>
        <v>63</v>
      </c>
      <c r="B98" s="160">
        <v>4</v>
      </c>
      <c r="C98" s="15" t="s">
        <v>127</v>
      </c>
      <c r="D98" s="15" t="s">
        <v>137</v>
      </c>
      <c r="E98" s="300">
        <f t="shared" si="11"/>
        <v>1649864</v>
      </c>
      <c r="F98" s="300">
        <v>0</v>
      </c>
      <c r="G98" s="16">
        <v>236069.5</v>
      </c>
      <c r="H98" s="16">
        <v>64759.33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1349035.17</v>
      </c>
      <c r="O98" s="300">
        <v>0</v>
      </c>
      <c r="P98" s="16">
        <v>0</v>
      </c>
      <c r="Q98" s="16">
        <v>0</v>
      </c>
      <c r="R98" s="16">
        <v>0</v>
      </c>
    </row>
    <row r="99" spans="1:18" s="17" customFormat="1" ht="18.75" customHeight="1" outlineLevel="2">
      <c r="A99" s="149">
        <f t="shared" si="12"/>
        <v>64</v>
      </c>
      <c r="B99" s="149">
        <v>5</v>
      </c>
      <c r="C99" s="15" t="s">
        <v>127</v>
      </c>
      <c r="D99" s="15" t="s">
        <v>138</v>
      </c>
      <c r="E99" s="300">
        <f t="shared" si="11"/>
        <v>3137225.36</v>
      </c>
      <c r="F99" s="300">
        <v>0</v>
      </c>
      <c r="G99" s="16">
        <v>665711.24</v>
      </c>
      <c r="H99" s="16">
        <v>258437.68</v>
      </c>
      <c r="I99" s="16">
        <v>0</v>
      </c>
      <c r="J99" s="16">
        <v>0</v>
      </c>
      <c r="K99" s="16">
        <v>0</v>
      </c>
      <c r="L99" s="16">
        <v>2213076.44</v>
      </c>
      <c r="M99" s="16">
        <v>0</v>
      </c>
      <c r="N99" s="16">
        <v>0</v>
      </c>
      <c r="O99" s="300">
        <v>0</v>
      </c>
      <c r="P99" s="16">
        <v>0</v>
      </c>
      <c r="Q99" s="16">
        <v>0</v>
      </c>
      <c r="R99" s="16">
        <v>0</v>
      </c>
    </row>
    <row r="100" spans="1:18" s="17" customFormat="1" ht="18.75" customHeight="1" outlineLevel="2">
      <c r="A100" s="149">
        <f t="shared" si="12"/>
        <v>65</v>
      </c>
      <c r="B100" s="149">
        <v>6</v>
      </c>
      <c r="C100" s="15" t="s">
        <v>127</v>
      </c>
      <c r="D100" s="15" t="s">
        <v>139</v>
      </c>
      <c r="E100" s="300">
        <f t="shared" si="11"/>
        <v>1288470.24</v>
      </c>
      <c r="F100" s="300">
        <v>0</v>
      </c>
      <c r="G100" s="16">
        <v>963853.76</v>
      </c>
      <c r="H100" s="16">
        <v>324616.48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300">
        <v>0</v>
      </c>
      <c r="P100" s="16">
        <v>0</v>
      </c>
      <c r="Q100" s="16">
        <v>0</v>
      </c>
      <c r="R100" s="16">
        <v>0</v>
      </c>
    </row>
    <row r="101" spans="1:18" s="17" customFormat="1" ht="18.75" customHeight="1" outlineLevel="2">
      <c r="A101" s="149">
        <f t="shared" si="12"/>
        <v>66</v>
      </c>
      <c r="B101" s="160">
        <v>7</v>
      </c>
      <c r="C101" s="15" t="s">
        <v>127</v>
      </c>
      <c r="D101" s="15" t="s">
        <v>142</v>
      </c>
      <c r="E101" s="300">
        <f t="shared" si="11"/>
        <v>3551030.04</v>
      </c>
      <c r="F101" s="300">
        <v>0</v>
      </c>
      <c r="G101" s="16">
        <v>318619.76</v>
      </c>
      <c r="H101" s="16">
        <v>87404.77</v>
      </c>
      <c r="I101" s="16">
        <v>138874.74</v>
      </c>
      <c r="J101" s="16">
        <v>0</v>
      </c>
      <c r="K101" s="16">
        <v>0</v>
      </c>
      <c r="L101" s="16">
        <v>1185356.54</v>
      </c>
      <c r="M101" s="16">
        <v>0</v>
      </c>
      <c r="N101" s="16">
        <v>1820774.23</v>
      </c>
      <c r="O101" s="300">
        <v>0</v>
      </c>
      <c r="P101" s="16">
        <v>0</v>
      </c>
      <c r="Q101" s="16">
        <v>0</v>
      </c>
      <c r="R101" s="16">
        <v>0</v>
      </c>
    </row>
    <row r="102" spans="1:18" s="4" customFormat="1" ht="18.75" outlineLevel="1">
      <c r="A102" s="8"/>
      <c r="B102" s="360" t="s">
        <v>97</v>
      </c>
      <c r="C102" s="360"/>
      <c r="D102" s="360"/>
      <c r="E102" s="9">
        <f aca="true" t="shared" si="13" ref="E102:R102">SUM(E95:E101)</f>
        <v>19172002.99</v>
      </c>
      <c r="F102" s="9">
        <f t="shared" si="13"/>
        <v>0</v>
      </c>
      <c r="G102" s="9">
        <f t="shared" si="13"/>
        <v>4972855.579999999</v>
      </c>
      <c r="H102" s="9">
        <f t="shared" si="13"/>
        <v>1727139.44</v>
      </c>
      <c r="I102" s="9">
        <f t="shared" si="13"/>
        <v>138874.74</v>
      </c>
      <c r="J102" s="9">
        <f t="shared" si="13"/>
        <v>0</v>
      </c>
      <c r="K102" s="9">
        <f t="shared" si="13"/>
        <v>0</v>
      </c>
      <c r="L102" s="9">
        <f t="shared" si="13"/>
        <v>4614851.27</v>
      </c>
      <c r="M102" s="9">
        <f t="shared" si="13"/>
        <v>0</v>
      </c>
      <c r="N102" s="9">
        <f t="shared" si="13"/>
        <v>7718281.960000001</v>
      </c>
      <c r="O102" s="9">
        <f t="shared" si="13"/>
        <v>0</v>
      </c>
      <c r="P102" s="9">
        <f t="shared" si="13"/>
        <v>0</v>
      </c>
      <c r="Q102" s="9">
        <f t="shared" si="13"/>
        <v>0</v>
      </c>
      <c r="R102" s="9">
        <f t="shared" si="13"/>
        <v>0</v>
      </c>
    </row>
    <row r="103" spans="1:18" s="4" customFormat="1" ht="18.75" outlineLevel="1">
      <c r="A103" s="1"/>
      <c r="B103" s="361" t="s">
        <v>416</v>
      </c>
      <c r="C103" s="361"/>
      <c r="D103" s="361"/>
      <c r="E103" s="322"/>
      <c r="F103" s="323"/>
      <c r="G103" s="324"/>
      <c r="H103" s="324"/>
      <c r="I103" s="324"/>
      <c r="J103" s="324"/>
      <c r="K103" s="324"/>
      <c r="L103" s="324"/>
      <c r="M103" s="324"/>
      <c r="N103" s="324"/>
      <c r="O103" s="324"/>
      <c r="P103" s="324"/>
      <c r="Q103" s="324"/>
      <c r="R103" s="324"/>
    </row>
    <row r="104" spans="1:18" s="4" customFormat="1" ht="18.75" outlineLevel="2">
      <c r="A104" s="5">
        <f>A101+1</f>
        <v>67</v>
      </c>
      <c r="B104" s="5">
        <v>1</v>
      </c>
      <c r="C104" s="6" t="s">
        <v>417</v>
      </c>
      <c r="D104" s="6" t="s">
        <v>372</v>
      </c>
      <c r="E104" s="7">
        <v>74564.6</v>
      </c>
      <c r="F104" s="7">
        <v>0</v>
      </c>
      <c r="G104" s="7">
        <v>0</v>
      </c>
      <c r="H104" s="7">
        <v>74564.6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</row>
    <row r="105" spans="1:18" s="4" customFormat="1" ht="18.75" outlineLevel="2">
      <c r="A105" s="10">
        <f>A104+1</f>
        <v>68</v>
      </c>
      <c r="B105" s="10">
        <v>2</v>
      </c>
      <c r="C105" s="11" t="s">
        <v>417</v>
      </c>
      <c r="D105" s="11" t="s">
        <v>373</v>
      </c>
      <c r="E105" s="7">
        <v>1232314.33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1232314.33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</row>
    <row r="106" spans="1:18" s="4" customFormat="1" ht="18.75" outlineLevel="1">
      <c r="A106" s="8"/>
      <c r="B106" s="360" t="s">
        <v>97</v>
      </c>
      <c r="C106" s="360"/>
      <c r="D106" s="360"/>
      <c r="E106" s="9">
        <v>1306878.9300000002</v>
      </c>
      <c r="F106" s="9">
        <v>0</v>
      </c>
      <c r="G106" s="9">
        <v>0</v>
      </c>
      <c r="H106" s="9">
        <v>74564.6</v>
      </c>
      <c r="I106" s="9">
        <v>0</v>
      </c>
      <c r="J106" s="9">
        <v>0</v>
      </c>
      <c r="K106" s="9">
        <v>0</v>
      </c>
      <c r="L106" s="9">
        <v>1232314.33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</row>
    <row r="107" spans="1:18" s="4" customFormat="1" ht="18.75" outlineLevel="1">
      <c r="A107" s="1"/>
      <c r="B107" s="361" t="s">
        <v>418</v>
      </c>
      <c r="C107" s="361"/>
      <c r="D107" s="361"/>
      <c r="E107" s="322"/>
      <c r="F107" s="323"/>
      <c r="G107" s="324"/>
      <c r="H107" s="324"/>
      <c r="I107" s="324"/>
      <c r="J107" s="324"/>
      <c r="K107" s="324"/>
      <c r="L107" s="324"/>
      <c r="M107" s="324"/>
      <c r="N107" s="324"/>
      <c r="O107" s="324"/>
      <c r="P107" s="324"/>
      <c r="Q107" s="324"/>
      <c r="R107" s="324"/>
    </row>
    <row r="108" spans="1:18" s="4" customFormat="1" ht="18.75" outlineLevel="2">
      <c r="A108" s="5">
        <f>A105+1</f>
        <v>69</v>
      </c>
      <c r="B108" s="5">
        <v>1</v>
      </c>
      <c r="C108" s="6" t="s">
        <v>151</v>
      </c>
      <c r="D108" s="6" t="s">
        <v>419</v>
      </c>
      <c r="E108" s="7">
        <f>SUM(F108:R108)</f>
        <v>10001621.36</v>
      </c>
      <c r="F108" s="7">
        <v>521414.29</v>
      </c>
      <c r="G108" s="7">
        <v>364331.9</v>
      </c>
      <c r="H108" s="7">
        <v>122701.82</v>
      </c>
      <c r="I108" s="7">
        <v>163716.56</v>
      </c>
      <c r="J108" s="7">
        <v>0</v>
      </c>
      <c r="K108" s="7">
        <v>0</v>
      </c>
      <c r="L108" s="7">
        <v>2048811.58</v>
      </c>
      <c r="M108" s="7">
        <v>2362101.41</v>
      </c>
      <c r="N108" s="7">
        <v>2469244.87</v>
      </c>
      <c r="O108" s="7">
        <v>1841851.15</v>
      </c>
      <c r="P108" s="7">
        <v>0</v>
      </c>
      <c r="Q108" s="7">
        <v>107447.78</v>
      </c>
      <c r="R108" s="12">
        <v>0</v>
      </c>
    </row>
    <row r="109" spans="1:18" s="4" customFormat="1" ht="18.75" customHeight="1" outlineLevel="2">
      <c r="A109" s="10">
        <f>A108+1</f>
        <v>70</v>
      </c>
      <c r="B109" s="10">
        <v>2</v>
      </c>
      <c r="C109" s="11" t="s">
        <v>420</v>
      </c>
      <c r="D109" s="11" t="s">
        <v>351</v>
      </c>
      <c r="E109" s="7">
        <f aca="true" t="shared" si="14" ref="E109:E132">SUM(F109:R109)</f>
        <v>920031.01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920031.01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</row>
    <row r="110" spans="1:18" s="4" customFormat="1" ht="18.75" outlineLevel="2">
      <c r="A110" s="10">
        <f aca="true" t="shared" si="15" ref="A110:A132">A109+1</f>
        <v>71</v>
      </c>
      <c r="B110" s="10">
        <v>3</v>
      </c>
      <c r="C110" s="11" t="s">
        <v>154</v>
      </c>
      <c r="D110" s="11" t="s">
        <v>156</v>
      </c>
      <c r="E110" s="7">
        <f t="shared" si="14"/>
        <v>4307039.3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4307039.3</v>
      </c>
      <c r="O110" s="12">
        <v>0</v>
      </c>
      <c r="P110" s="12">
        <v>0</v>
      </c>
      <c r="Q110" s="12">
        <v>0</v>
      </c>
      <c r="R110" s="12">
        <v>0</v>
      </c>
    </row>
    <row r="111" spans="1:18" s="4" customFormat="1" ht="18.75" outlineLevel="2">
      <c r="A111" s="10">
        <f t="shared" si="15"/>
        <v>72</v>
      </c>
      <c r="B111" s="5">
        <v>4</v>
      </c>
      <c r="C111" s="11" t="s">
        <v>154</v>
      </c>
      <c r="D111" s="11" t="s">
        <v>157</v>
      </c>
      <c r="E111" s="7">
        <f t="shared" si="14"/>
        <v>13310895.120000001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3826144.91</v>
      </c>
      <c r="N111" s="12">
        <v>9484750.21</v>
      </c>
      <c r="O111" s="12">
        <v>0</v>
      </c>
      <c r="P111" s="12">
        <v>0</v>
      </c>
      <c r="Q111" s="12">
        <v>0</v>
      </c>
      <c r="R111" s="12">
        <v>0</v>
      </c>
    </row>
    <row r="112" spans="1:18" s="4" customFormat="1" ht="18.75" outlineLevel="2">
      <c r="A112" s="10">
        <f t="shared" si="15"/>
        <v>73</v>
      </c>
      <c r="B112" s="10">
        <v>5</v>
      </c>
      <c r="C112" s="11" t="s">
        <v>154</v>
      </c>
      <c r="D112" s="11" t="s">
        <v>158</v>
      </c>
      <c r="E112" s="7">
        <f t="shared" si="14"/>
        <v>4045531.7399999998</v>
      </c>
      <c r="F112" s="12">
        <v>370705.83</v>
      </c>
      <c r="G112" s="12">
        <v>259026.19</v>
      </c>
      <c r="H112" s="12">
        <v>87236.35</v>
      </c>
      <c r="I112" s="12">
        <v>116396.27</v>
      </c>
      <c r="J112" s="12">
        <v>0</v>
      </c>
      <c r="K112" s="12">
        <v>0</v>
      </c>
      <c r="L112" s="12">
        <v>1456627.47</v>
      </c>
      <c r="M112" s="12">
        <v>0</v>
      </c>
      <c r="N112" s="12">
        <v>1755539.63</v>
      </c>
      <c r="O112" s="12">
        <v>0</v>
      </c>
      <c r="P112" s="12">
        <v>0</v>
      </c>
      <c r="Q112" s="12">
        <v>0</v>
      </c>
      <c r="R112" s="12">
        <v>0</v>
      </c>
    </row>
    <row r="113" spans="1:18" s="4" customFormat="1" ht="18.75" outlineLevel="2">
      <c r="A113" s="10">
        <f t="shared" si="15"/>
        <v>74</v>
      </c>
      <c r="B113" s="10">
        <v>6</v>
      </c>
      <c r="C113" s="11" t="s">
        <v>154</v>
      </c>
      <c r="D113" s="15" t="s">
        <v>159</v>
      </c>
      <c r="E113" s="300">
        <f t="shared" si="14"/>
        <v>2082973.92</v>
      </c>
      <c r="F113" s="16">
        <v>190869.97</v>
      </c>
      <c r="G113" s="16">
        <v>133368.08</v>
      </c>
      <c r="H113" s="16">
        <v>44916.48</v>
      </c>
      <c r="I113" s="16">
        <v>59930.42</v>
      </c>
      <c r="J113" s="16">
        <v>0</v>
      </c>
      <c r="K113" s="16">
        <v>0</v>
      </c>
      <c r="L113" s="16">
        <v>749992.15</v>
      </c>
      <c r="M113" s="16">
        <v>0</v>
      </c>
      <c r="N113" s="16">
        <v>903896.82</v>
      </c>
      <c r="O113" s="12">
        <v>0</v>
      </c>
      <c r="P113" s="12">
        <v>0</v>
      </c>
      <c r="Q113" s="12">
        <v>0</v>
      </c>
      <c r="R113" s="12">
        <v>0</v>
      </c>
    </row>
    <row r="114" spans="1:18" s="4" customFormat="1" ht="18.75" outlineLevel="2">
      <c r="A114" s="10">
        <f t="shared" si="15"/>
        <v>75</v>
      </c>
      <c r="B114" s="5">
        <v>7</v>
      </c>
      <c r="C114" s="11" t="s">
        <v>154</v>
      </c>
      <c r="D114" s="15" t="s">
        <v>160</v>
      </c>
      <c r="E114" s="300">
        <f t="shared" si="14"/>
        <v>2069511.24</v>
      </c>
      <c r="F114" s="16">
        <v>189636.34</v>
      </c>
      <c r="G114" s="16">
        <v>132506.1</v>
      </c>
      <c r="H114" s="16">
        <v>44626.18</v>
      </c>
      <c r="I114" s="16">
        <v>59543.07</v>
      </c>
      <c r="J114" s="16">
        <v>0</v>
      </c>
      <c r="K114" s="16">
        <v>0</v>
      </c>
      <c r="L114" s="16">
        <v>745144.8</v>
      </c>
      <c r="M114" s="16">
        <v>0</v>
      </c>
      <c r="N114" s="16">
        <v>898054.75</v>
      </c>
      <c r="O114" s="12">
        <v>0</v>
      </c>
      <c r="P114" s="12">
        <v>0</v>
      </c>
      <c r="Q114" s="12">
        <v>0</v>
      </c>
      <c r="R114" s="12">
        <v>0</v>
      </c>
    </row>
    <row r="115" spans="1:18" s="4" customFormat="1" ht="18.75" outlineLevel="2">
      <c r="A115" s="10">
        <f t="shared" si="15"/>
        <v>76</v>
      </c>
      <c r="B115" s="10">
        <v>8</v>
      </c>
      <c r="C115" s="11" t="s">
        <v>154</v>
      </c>
      <c r="D115" s="15" t="s">
        <v>161</v>
      </c>
      <c r="E115" s="300">
        <f t="shared" si="14"/>
        <v>2249193.87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2249193.87</v>
      </c>
      <c r="O115" s="16">
        <v>0</v>
      </c>
      <c r="P115" s="12">
        <v>0</v>
      </c>
      <c r="Q115" s="12">
        <v>0</v>
      </c>
      <c r="R115" s="12">
        <v>0</v>
      </c>
    </row>
    <row r="116" spans="1:18" s="4" customFormat="1" ht="18.75" outlineLevel="2">
      <c r="A116" s="10">
        <f t="shared" si="15"/>
        <v>77</v>
      </c>
      <c r="B116" s="10">
        <v>9</v>
      </c>
      <c r="C116" s="11" t="s">
        <v>163</v>
      </c>
      <c r="D116" s="15" t="s">
        <v>352</v>
      </c>
      <c r="E116" s="300">
        <f t="shared" si="14"/>
        <v>736171.01</v>
      </c>
      <c r="F116" s="16">
        <v>0</v>
      </c>
      <c r="G116" s="16">
        <v>0</v>
      </c>
      <c r="H116" s="16">
        <v>0</v>
      </c>
      <c r="I116" s="16">
        <v>736171.01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2">
        <v>0</v>
      </c>
    </row>
    <row r="117" spans="1:18" s="4" customFormat="1" ht="18.75" outlineLevel="2">
      <c r="A117" s="10">
        <f t="shared" si="15"/>
        <v>78</v>
      </c>
      <c r="B117" s="5">
        <v>10</v>
      </c>
      <c r="C117" s="11" t="s">
        <v>163</v>
      </c>
      <c r="D117" s="15" t="s">
        <v>353</v>
      </c>
      <c r="E117" s="300">
        <f t="shared" si="14"/>
        <v>4446046.34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4446046.34</v>
      </c>
      <c r="N117" s="16">
        <v>0</v>
      </c>
      <c r="O117" s="16">
        <v>0</v>
      </c>
      <c r="P117" s="16">
        <v>0</v>
      </c>
      <c r="Q117" s="16">
        <v>0</v>
      </c>
      <c r="R117" s="12">
        <v>0</v>
      </c>
    </row>
    <row r="118" spans="1:18" s="4" customFormat="1" ht="18.75" outlineLevel="2">
      <c r="A118" s="10">
        <f t="shared" si="15"/>
        <v>79</v>
      </c>
      <c r="B118" s="10">
        <v>11</v>
      </c>
      <c r="C118" s="11" t="s">
        <v>163</v>
      </c>
      <c r="D118" s="15" t="s">
        <v>354</v>
      </c>
      <c r="E118" s="300">
        <f t="shared" si="14"/>
        <v>4621782.78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4621782.78</v>
      </c>
      <c r="N118" s="16">
        <v>0</v>
      </c>
      <c r="O118" s="16">
        <v>0</v>
      </c>
      <c r="P118" s="16">
        <v>0</v>
      </c>
      <c r="Q118" s="16">
        <v>0</v>
      </c>
      <c r="R118" s="12">
        <v>0</v>
      </c>
    </row>
    <row r="119" spans="1:18" s="4" customFormat="1" ht="18.75" outlineLevel="2">
      <c r="A119" s="10">
        <f t="shared" si="15"/>
        <v>80</v>
      </c>
      <c r="B119" s="10">
        <v>12</v>
      </c>
      <c r="C119" s="11" t="s">
        <v>163</v>
      </c>
      <c r="D119" s="15" t="s">
        <v>421</v>
      </c>
      <c r="E119" s="300">
        <f t="shared" si="14"/>
        <v>14074324.5</v>
      </c>
      <c r="F119" s="16">
        <v>0</v>
      </c>
      <c r="G119" s="16">
        <v>0</v>
      </c>
      <c r="H119" s="16">
        <v>457272.5</v>
      </c>
      <c r="I119" s="16">
        <v>0</v>
      </c>
      <c r="J119" s="16">
        <v>0</v>
      </c>
      <c r="K119" s="16">
        <v>0</v>
      </c>
      <c r="L119" s="16">
        <v>4020289.1</v>
      </c>
      <c r="M119" s="16">
        <v>0</v>
      </c>
      <c r="N119" s="16">
        <v>9596762.9</v>
      </c>
      <c r="O119" s="16">
        <v>0</v>
      </c>
      <c r="P119" s="16">
        <v>0</v>
      </c>
      <c r="Q119" s="16">
        <v>0</v>
      </c>
      <c r="R119" s="12">
        <v>0</v>
      </c>
    </row>
    <row r="120" spans="1:18" s="4" customFormat="1" ht="18.75" outlineLevel="2">
      <c r="A120" s="10">
        <f t="shared" si="15"/>
        <v>81</v>
      </c>
      <c r="B120" s="5">
        <v>13</v>
      </c>
      <c r="C120" s="11" t="s">
        <v>163</v>
      </c>
      <c r="D120" s="15" t="s">
        <v>355</v>
      </c>
      <c r="E120" s="300">
        <f t="shared" si="14"/>
        <v>815619.7</v>
      </c>
      <c r="F120" s="16">
        <v>0</v>
      </c>
      <c r="G120" s="16">
        <v>0</v>
      </c>
      <c r="H120" s="16">
        <v>0</v>
      </c>
      <c r="I120" s="16">
        <v>815619.7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2">
        <v>0</v>
      </c>
    </row>
    <row r="121" spans="1:18" s="4" customFormat="1" ht="18.75" outlineLevel="2">
      <c r="A121" s="10">
        <f t="shared" si="15"/>
        <v>82</v>
      </c>
      <c r="B121" s="10">
        <v>14</v>
      </c>
      <c r="C121" s="11" t="s">
        <v>163</v>
      </c>
      <c r="D121" s="15" t="s">
        <v>356</v>
      </c>
      <c r="E121" s="300">
        <f t="shared" si="14"/>
        <v>4507596.84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4507596.84</v>
      </c>
      <c r="N121" s="16">
        <v>0</v>
      </c>
      <c r="O121" s="16">
        <v>0</v>
      </c>
      <c r="P121" s="16">
        <v>0</v>
      </c>
      <c r="Q121" s="16">
        <v>0</v>
      </c>
      <c r="R121" s="12">
        <v>0</v>
      </c>
    </row>
    <row r="122" spans="1:18" s="4" customFormat="1" ht="18.75" outlineLevel="2">
      <c r="A122" s="10">
        <f t="shared" si="15"/>
        <v>83</v>
      </c>
      <c r="B122" s="10">
        <v>15</v>
      </c>
      <c r="C122" s="11" t="s">
        <v>163</v>
      </c>
      <c r="D122" s="15" t="s">
        <v>357</v>
      </c>
      <c r="E122" s="300">
        <f t="shared" si="14"/>
        <v>4446656.96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4446656.96</v>
      </c>
      <c r="N122" s="16">
        <v>0</v>
      </c>
      <c r="O122" s="16">
        <v>0</v>
      </c>
      <c r="P122" s="16">
        <v>0</v>
      </c>
      <c r="Q122" s="16">
        <v>0</v>
      </c>
      <c r="R122" s="12">
        <v>0</v>
      </c>
    </row>
    <row r="123" spans="1:18" s="4" customFormat="1" ht="18.75" outlineLevel="2">
      <c r="A123" s="10">
        <f t="shared" si="15"/>
        <v>84</v>
      </c>
      <c r="B123" s="5">
        <v>16</v>
      </c>
      <c r="C123" s="11" t="s">
        <v>163</v>
      </c>
      <c r="D123" s="15" t="s">
        <v>358</v>
      </c>
      <c r="E123" s="300">
        <f t="shared" si="14"/>
        <v>4446046.34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4446046.34</v>
      </c>
      <c r="N123" s="16">
        <v>0</v>
      </c>
      <c r="O123" s="16">
        <v>0</v>
      </c>
      <c r="P123" s="16">
        <v>0</v>
      </c>
      <c r="Q123" s="16">
        <v>0</v>
      </c>
      <c r="R123" s="12">
        <v>0</v>
      </c>
    </row>
    <row r="124" spans="1:18" s="4" customFormat="1" ht="18.75" outlineLevel="2">
      <c r="A124" s="10">
        <f t="shared" si="15"/>
        <v>85</v>
      </c>
      <c r="B124" s="10">
        <v>17</v>
      </c>
      <c r="C124" s="11" t="s">
        <v>163</v>
      </c>
      <c r="D124" s="15" t="s">
        <v>184</v>
      </c>
      <c r="E124" s="300">
        <f t="shared" si="14"/>
        <v>551785.1</v>
      </c>
      <c r="F124" s="16">
        <v>0</v>
      </c>
      <c r="G124" s="16">
        <v>0</v>
      </c>
      <c r="H124" s="16">
        <v>551785.1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2">
        <v>0</v>
      </c>
    </row>
    <row r="125" spans="1:18" s="4" customFormat="1" ht="18.75" outlineLevel="2">
      <c r="A125" s="10">
        <f t="shared" si="15"/>
        <v>86</v>
      </c>
      <c r="B125" s="10">
        <v>18</v>
      </c>
      <c r="C125" s="11" t="s">
        <v>163</v>
      </c>
      <c r="D125" s="15" t="s">
        <v>365</v>
      </c>
      <c r="E125" s="300">
        <f t="shared" si="14"/>
        <v>1300226.23</v>
      </c>
      <c r="F125" s="16">
        <v>0</v>
      </c>
      <c r="G125" s="16">
        <v>0</v>
      </c>
      <c r="H125" s="16">
        <v>1300226.23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2">
        <v>0</v>
      </c>
    </row>
    <row r="126" spans="1:18" s="4" customFormat="1" ht="18.75" outlineLevel="2">
      <c r="A126" s="10">
        <f t="shared" si="15"/>
        <v>87</v>
      </c>
      <c r="B126" s="5">
        <v>19</v>
      </c>
      <c r="C126" s="11" t="s">
        <v>163</v>
      </c>
      <c r="D126" s="15" t="s">
        <v>366</v>
      </c>
      <c r="E126" s="300">
        <f t="shared" si="14"/>
        <v>567061.18</v>
      </c>
      <c r="F126" s="16">
        <v>0</v>
      </c>
      <c r="G126" s="16">
        <v>0</v>
      </c>
      <c r="H126" s="16">
        <v>567061.18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2">
        <v>0</v>
      </c>
    </row>
    <row r="127" spans="1:18" s="4" customFormat="1" ht="18.75" outlineLevel="2">
      <c r="A127" s="10">
        <f t="shared" si="15"/>
        <v>88</v>
      </c>
      <c r="B127" s="10">
        <v>20</v>
      </c>
      <c r="C127" s="11" t="s">
        <v>163</v>
      </c>
      <c r="D127" s="15" t="s">
        <v>422</v>
      </c>
      <c r="E127" s="300">
        <f t="shared" si="14"/>
        <v>13683637.33</v>
      </c>
      <c r="F127" s="16">
        <v>0</v>
      </c>
      <c r="G127" s="16">
        <v>0</v>
      </c>
      <c r="H127" s="16">
        <v>622352.2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13061285.13</v>
      </c>
      <c r="O127" s="12">
        <v>0</v>
      </c>
      <c r="P127" s="16">
        <v>0</v>
      </c>
      <c r="Q127" s="16">
        <v>0</v>
      </c>
      <c r="R127" s="12">
        <v>0</v>
      </c>
    </row>
    <row r="128" spans="1:18" s="4" customFormat="1" ht="18.75" outlineLevel="2">
      <c r="A128" s="10">
        <f t="shared" si="15"/>
        <v>89</v>
      </c>
      <c r="B128" s="10">
        <v>21</v>
      </c>
      <c r="C128" s="11" t="s">
        <v>163</v>
      </c>
      <c r="D128" s="15" t="s">
        <v>423</v>
      </c>
      <c r="E128" s="300">
        <f t="shared" si="14"/>
        <v>624213.03</v>
      </c>
      <c r="F128" s="16">
        <v>0</v>
      </c>
      <c r="G128" s="16">
        <v>0</v>
      </c>
      <c r="H128" s="16">
        <v>624213.03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2">
        <v>0</v>
      </c>
      <c r="P128" s="16">
        <v>0</v>
      </c>
      <c r="Q128" s="16">
        <v>0</v>
      </c>
      <c r="R128" s="12">
        <v>0</v>
      </c>
    </row>
    <row r="129" spans="1:18" s="4" customFormat="1" ht="18.75" outlineLevel="2">
      <c r="A129" s="10">
        <f t="shared" si="15"/>
        <v>90</v>
      </c>
      <c r="B129" s="5">
        <v>22</v>
      </c>
      <c r="C129" s="11" t="s">
        <v>163</v>
      </c>
      <c r="D129" s="15" t="s">
        <v>367</v>
      </c>
      <c r="E129" s="7">
        <f t="shared" si="14"/>
        <v>564464.68</v>
      </c>
      <c r="F129" s="16">
        <v>0</v>
      </c>
      <c r="G129" s="16">
        <v>0</v>
      </c>
      <c r="H129" s="16">
        <v>564464.68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2">
        <v>0</v>
      </c>
      <c r="P129" s="16">
        <v>0</v>
      </c>
      <c r="Q129" s="16">
        <v>0</v>
      </c>
      <c r="R129" s="12">
        <v>0</v>
      </c>
    </row>
    <row r="130" spans="1:18" s="4" customFormat="1" ht="18.75" outlineLevel="2">
      <c r="A130" s="10">
        <f t="shared" si="15"/>
        <v>91</v>
      </c>
      <c r="B130" s="10">
        <v>23</v>
      </c>
      <c r="C130" s="11" t="s">
        <v>163</v>
      </c>
      <c r="D130" s="15" t="s">
        <v>359</v>
      </c>
      <c r="E130" s="7">
        <f t="shared" si="14"/>
        <v>722093.61</v>
      </c>
      <c r="F130" s="16">
        <v>0</v>
      </c>
      <c r="G130" s="16">
        <v>0</v>
      </c>
      <c r="H130" s="16">
        <v>0</v>
      </c>
      <c r="I130" s="16">
        <v>722093.61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2">
        <v>0</v>
      </c>
      <c r="P130" s="16">
        <v>0</v>
      </c>
      <c r="Q130" s="16">
        <v>0</v>
      </c>
      <c r="R130" s="12">
        <v>0</v>
      </c>
    </row>
    <row r="131" spans="1:18" s="17" customFormat="1" ht="18.75" outlineLevel="2">
      <c r="A131" s="10">
        <f t="shared" si="15"/>
        <v>92</v>
      </c>
      <c r="B131" s="10">
        <v>24</v>
      </c>
      <c r="C131" s="15" t="s">
        <v>163</v>
      </c>
      <c r="D131" s="15" t="s">
        <v>360</v>
      </c>
      <c r="E131" s="7">
        <f t="shared" si="14"/>
        <v>3232084.16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3232084.16</v>
      </c>
      <c r="M131" s="16">
        <v>0</v>
      </c>
      <c r="N131" s="16">
        <v>0</v>
      </c>
      <c r="O131" s="12">
        <v>0</v>
      </c>
      <c r="P131" s="16">
        <v>0</v>
      </c>
      <c r="Q131" s="16">
        <v>0</v>
      </c>
      <c r="R131" s="12">
        <v>0</v>
      </c>
    </row>
    <row r="132" spans="1:18" s="17" customFormat="1" ht="18.75" outlineLevel="2">
      <c r="A132" s="10">
        <f t="shared" si="15"/>
        <v>93</v>
      </c>
      <c r="B132" s="5">
        <v>25</v>
      </c>
      <c r="C132" s="15" t="s">
        <v>163</v>
      </c>
      <c r="D132" s="15" t="s">
        <v>361</v>
      </c>
      <c r="E132" s="7">
        <f t="shared" si="14"/>
        <v>3419528.55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3419528.55</v>
      </c>
      <c r="M132" s="16">
        <v>0</v>
      </c>
      <c r="N132" s="16">
        <v>0</v>
      </c>
      <c r="O132" s="12">
        <v>0</v>
      </c>
      <c r="P132" s="16">
        <v>0</v>
      </c>
      <c r="Q132" s="16">
        <v>0</v>
      </c>
      <c r="R132" s="12">
        <v>0</v>
      </c>
    </row>
    <row r="133" spans="1:18" s="4" customFormat="1" ht="18.75" outlineLevel="1">
      <c r="A133" s="18"/>
      <c r="B133" s="362" t="s">
        <v>97</v>
      </c>
      <c r="C133" s="362"/>
      <c r="D133" s="362"/>
      <c r="E133" s="19">
        <f aca="true" t="shared" si="16" ref="E133:R133">SUM(E108:E132)</f>
        <v>101746135.9</v>
      </c>
      <c r="F133" s="19">
        <f t="shared" si="16"/>
        <v>1272626.4300000002</v>
      </c>
      <c r="G133" s="19">
        <f t="shared" si="16"/>
        <v>889232.27</v>
      </c>
      <c r="H133" s="19">
        <f t="shared" si="16"/>
        <v>4986855.75</v>
      </c>
      <c r="I133" s="19">
        <f t="shared" si="16"/>
        <v>2673470.64</v>
      </c>
      <c r="J133" s="19">
        <f t="shared" si="16"/>
        <v>0</v>
      </c>
      <c r="K133" s="19">
        <f t="shared" si="16"/>
        <v>0</v>
      </c>
      <c r="L133" s="19">
        <f t="shared" si="16"/>
        <v>16592508.82</v>
      </c>
      <c r="M133" s="19">
        <f t="shared" si="16"/>
        <v>28656375.580000002</v>
      </c>
      <c r="N133" s="19">
        <f t="shared" si="16"/>
        <v>44725767.480000004</v>
      </c>
      <c r="O133" s="19">
        <f t="shared" si="16"/>
        <v>1841851.15</v>
      </c>
      <c r="P133" s="19">
        <f t="shared" si="16"/>
        <v>0</v>
      </c>
      <c r="Q133" s="19">
        <f t="shared" si="16"/>
        <v>107447.78</v>
      </c>
      <c r="R133" s="19">
        <f t="shared" si="16"/>
        <v>0</v>
      </c>
    </row>
    <row r="134" spans="1:18" s="4" customFormat="1" ht="18.75" outlineLevel="1">
      <c r="A134" s="20"/>
      <c r="B134" s="363" t="s">
        <v>424</v>
      </c>
      <c r="C134" s="363"/>
      <c r="D134" s="363"/>
      <c r="E134" s="325"/>
      <c r="F134" s="326"/>
      <c r="G134" s="327"/>
      <c r="H134" s="327"/>
      <c r="I134" s="327"/>
      <c r="J134" s="327"/>
      <c r="K134" s="327"/>
      <c r="L134" s="327"/>
      <c r="M134" s="327"/>
      <c r="N134" s="327"/>
      <c r="O134" s="327"/>
      <c r="P134" s="327"/>
      <c r="Q134" s="327"/>
      <c r="R134" s="327"/>
    </row>
    <row r="135" spans="1:18" s="4" customFormat="1" ht="18.75" customHeight="1" outlineLevel="2">
      <c r="A135" s="5">
        <f>A132+1</f>
        <v>94</v>
      </c>
      <c r="B135" s="5">
        <v>1</v>
      </c>
      <c r="C135" s="6" t="s">
        <v>425</v>
      </c>
      <c r="D135" s="6" t="s">
        <v>301</v>
      </c>
      <c r="E135" s="7">
        <v>3751484.78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3751484.78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</row>
    <row r="136" spans="1:18" s="4" customFormat="1" ht="18.75" outlineLevel="1">
      <c r="A136" s="8"/>
      <c r="B136" s="360" t="s">
        <v>97</v>
      </c>
      <c r="C136" s="360"/>
      <c r="D136" s="360"/>
      <c r="E136" s="9">
        <v>3751484.78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3751484.78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</row>
    <row r="137" spans="1:18" s="4" customFormat="1" ht="18.75" outlineLevel="1">
      <c r="A137" s="1"/>
      <c r="B137" s="361" t="s">
        <v>426</v>
      </c>
      <c r="C137" s="361"/>
      <c r="D137" s="361"/>
      <c r="E137" s="322"/>
      <c r="F137" s="323"/>
      <c r="G137" s="324"/>
      <c r="H137" s="324"/>
      <c r="I137" s="324"/>
      <c r="J137" s="324"/>
      <c r="K137" s="324"/>
      <c r="L137" s="324"/>
      <c r="M137" s="324"/>
      <c r="N137" s="324"/>
      <c r="O137" s="324"/>
      <c r="P137" s="324"/>
      <c r="Q137" s="324"/>
      <c r="R137" s="324"/>
    </row>
    <row r="138" spans="1:18" s="17" customFormat="1" ht="18.75" customHeight="1" outlineLevel="2">
      <c r="A138" s="160">
        <f>A135+1</f>
        <v>95</v>
      </c>
      <c r="B138" s="160">
        <v>1</v>
      </c>
      <c r="C138" s="299" t="s">
        <v>427</v>
      </c>
      <c r="D138" s="299" t="s">
        <v>305</v>
      </c>
      <c r="E138" s="300">
        <v>1694326.31</v>
      </c>
      <c r="F138" s="300">
        <v>0</v>
      </c>
      <c r="G138" s="300">
        <v>0</v>
      </c>
      <c r="H138" s="300">
        <v>0</v>
      </c>
      <c r="I138" s="300">
        <v>0</v>
      </c>
      <c r="J138" s="300">
        <v>0</v>
      </c>
      <c r="K138" s="300">
        <v>0</v>
      </c>
      <c r="L138" s="300">
        <v>0</v>
      </c>
      <c r="M138" s="300">
        <v>0</v>
      </c>
      <c r="N138" s="300">
        <v>1694326.31</v>
      </c>
      <c r="O138" s="300">
        <v>0</v>
      </c>
      <c r="P138" s="300">
        <v>0</v>
      </c>
      <c r="Q138" s="300">
        <v>0</v>
      </c>
      <c r="R138" s="300">
        <v>0</v>
      </c>
    </row>
    <row r="139" spans="1:18" s="4" customFormat="1" ht="18.75" outlineLevel="1">
      <c r="A139" s="8"/>
      <c r="B139" s="360" t="s">
        <v>97</v>
      </c>
      <c r="C139" s="360"/>
      <c r="D139" s="360"/>
      <c r="E139" s="9">
        <v>1694326.31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1694326.31</v>
      </c>
      <c r="O139" s="9">
        <v>0</v>
      </c>
      <c r="P139" s="9">
        <v>0</v>
      </c>
      <c r="Q139" s="9">
        <v>0</v>
      </c>
      <c r="R139" s="9">
        <v>0</v>
      </c>
    </row>
    <row r="140" spans="1:18" s="4" customFormat="1" ht="18.75" outlineLevel="1">
      <c r="A140" s="1"/>
      <c r="B140" s="361" t="s">
        <v>428</v>
      </c>
      <c r="C140" s="361"/>
      <c r="D140" s="361"/>
      <c r="E140" s="322"/>
      <c r="F140" s="323"/>
      <c r="G140" s="324"/>
      <c r="H140" s="324"/>
      <c r="I140" s="324"/>
      <c r="J140" s="324"/>
      <c r="K140" s="324"/>
      <c r="L140" s="324"/>
      <c r="M140" s="324"/>
      <c r="N140" s="324"/>
      <c r="O140" s="324"/>
      <c r="P140" s="324"/>
      <c r="Q140" s="324"/>
      <c r="R140" s="324"/>
    </row>
    <row r="141" spans="1:18" s="4" customFormat="1" ht="18.75" outlineLevel="2">
      <c r="A141" s="5">
        <f>A138+1</f>
        <v>96</v>
      </c>
      <c r="B141" s="5">
        <v>1</v>
      </c>
      <c r="C141" s="6" t="s">
        <v>307</v>
      </c>
      <c r="D141" s="6" t="s">
        <v>374</v>
      </c>
      <c r="E141" s="7">
        <f>SUM(F141:R141)</f>
        <v>86207</v>
      </c>
      <c r="F141" s="7">
        <v>0</v>
      </c>
      <c r="G141" s="7">
        <v>0</v>
      </c>
      <c r="H141" s="7">
        <v>86207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</row>
    <row r="142" spans="1:18" s="17" customFormat="1" ht="18.75" customHeight="1" outlineLevel="2">
      <c r="A142" s="149">
        <f>A141+1</f>
        <v>97</v>
      </c>
      <c r="B142" s="149">
        <v>2</v>
      </c>
      <c r="C142" s="15" t="s">
        <v>307</v>
      </c>
      <c r="D142" s="15" t="s">
        <v>375</v>
      </c>
      <c r="E142" s="300">
        <f>SUM(F142:R142)</f>
        <v>1380021.52</v>
      </c>
      <c r="F142" s="16">
        <v>0</v>
      </c>
      <c r="G142" s="16">
        <v>1032344.1</v>
      </c>
      <c r="H142" s="16">
        <v>347677.42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</row>
    <row r="143" spans="1:18" s="17" customFormat="1" ht="18.75" customHeight="1" outlineLevel="2">
      <c r="A143" s="149">
        <f>A142+1</f>
        <v>98</v>
      </c>
      <c r="B143" s="149">
        <v>3</v>
      </c>
      <c r="C143" s="15" t="s">
        <v>307</v>
      </c>
      <c r="D143" s="15" t="s">
        <v>376</v>
      </c>
      <c r="E143" s="300">
        <f>SUM(F143:R143)</f>
        <v>1425354.75</v>
      </c>
      <c r="F143" s="16">
        <v>0</v>
      </c>
      <c r="G143" s="16">
        <v>1066256.25</v>
      </c>
      <c r="H143" s="16">
        <v>359098.5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</row>
    <row r="144" spans="1:18" s="4" customFormat="1" ht="18.75" outlineLevel="1">
      <c r="A144" s="8"/>
      <c r="B144" s="360" t="s">
        <v>97</v>
      </c>
      <c r="C144" s="360"/>
      <c r="D144" s="360"/>
      <c r="E144" s="9">
        <f>SUM(E141:E143)</f>
        <v>2891583.27</v>
      </c>
      <c r="F144" s="9">
        <f aca="true" t="shared" si="17" ref="F144:R144">SUM(F141:F143)</f>
        <v>0</v>
      </c>
      <c r="G144" s="9">
        <f t="shared" si="17"/>
        <v>2098600.35</v>
      </c>
      <c r="H144" s="9">
        <f t="shared" si="17"/>
        <v>792982.9199999999</v>
      </c>
      <c r="I144" s="9">
        <f t="shared" si="17"/>
        <v>0</v>
      </c>
      <c r="J144" s="9">
        <f t="shared" si="17"/>
        <v>0</v>
      </c>
      <c r="K144" s="9">
        <f t="shared" si="17"/>
        <v>0</v>
      </c>
      <c r="L144" s="9">
        <f t="shared" si="17"/>
        <v>0</v>
      </c>
      <c r="M144" s="9">
        <f t="shared" si="17"/>
        <v>0</v>
      </c>
      <c r="N144" s="9">
        <f t="shared" si="17"/>
        <v>0</v>
      </c>
      <c r="O144" s="9">
        <f t="shared" si="17"/>
        <v>0</v>
      </c>
      <c r="P144" s="9">
        <f t="shared" si="17"/>
        <v>0</v>
      </c>
      <c r="Q144" s="9">
        <f t="shared" si="17"/>
        <v>0</v>
      </c>
      <c r="R144" s="9">
        <f t="shared" si="17"/>
        <v>0</v>
      </c>
    </row>
    <row r="145" spans="1:18" s="4" customFormat="1" ht="18.75" outlineLevel="1">
      <c r="A145" s="1"/>
      <c r="B145" s="361" t="s">
        <v>429</v>
      </c>
      <c r="C145" s="361"/>
      <c r="D145" s="361"/>
      <c r="E145" s="322"/>
      <c r="F145" s="323"/>
      <c r="G145" s="324"/>
      <c r="H145" s="324"/>
      <c r="I145" s="324"/>
      <c r="J145" s="324"/>
      <c r="K145" s="324"/>
      <c r="L145" s="324"/>
      <c r="M145" s="324"/>
      <c r="N145" s="324"/>
      <c r="O145" s="324"/>
      <c r="P145" s="324"/>
      <c r="Q145" s="324"/>
      <c r="R145" s="324"/>
    </row>
    <row r="146" spans="1:18" s="17" customFormat="1" ht="18.75" customHeight="1" outlineLevel="2">
      <c r="A146" s="149">
        <f>A143+1</f>
        <v>99</v>
      </c>
      <c r="B146" s="149">
        <v>1</v>
      </c>
      <c r="C146" s="15" t="s">
        <v>430</v>
      </c>
      <c r="D146" s="15" t="s">
        <v>337</v>
      </c>
      <c r="E146" s="300">
        <f>SUM(F146:R146)</f>
        <v>1991146.67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785134.61</v>
      </c>
      <c r="M146" s="16">
        <v>0</v>
      </c>
      <c r="N146" s="16">
        <v>1206012.06</v>
      </c>
      <c r="O146" s="16">
        <v>0</v>
      </c>
      <c r="P146" s="16">
        <v>0</v>
      </c>
      <c r="Q146" s="16">
        <v>0</v>
      </c>
      <c r="R146" s="16">
        <v>0</v>
      </c>
    </row>
    <row r="147" spans="1:18" s="17" customFormat="1" ht="18.75" customHeight="1" outlineLevel="2">
      <c r="A147" s="149">
        <f>A146+1</f>
        <v>100</v>
      </c>
      <c r="B147" s="149">
        <v>2</v>
      </c>
      <c r="C147" s="15" t="s">
        <v>430</v>
      </c>
      <c r="D147" s="15" t="s">
        <v>338</v>
      </c>
      <c r="E147" s="300">
        <f aca="true" t="shared" si="18" ref="E147:E153">SUM(F147:R147)</f>
        <v>2157520.19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850737.82</v>
      </c>
      <c r="M147" s="16">
        <v>0</v>
      </c>
      <c r="N147" s="16">
        <v>1306782.37</v>
      </c>
      <c r="O147" s="16">
        <v>0</v>
      </c>
      <c r="P147" s="16">
        <v>0</v>
      </c>
      <c r="Q147" s="16">
        <v>0</v>
      </c>
      <c r="R147" s="16">
        <v>0</v>
      </c>
    </row>
    <row r="148" spans="1:18" s="17" customFormat="1" ht="18.75" customHeight="1" outlineLevel="2">
      <c r="A148" s="149">
        <f aca="true" t="shared" si="19" ref="A148:A153">A147+1</f>
        <v>101</v>
      </c>
      <c r="B148" s="149">
        <v>3</v>
      </c>
      <c r="C148" s="15" t="s">
        <v>431</v>
      </c>
      <c r="D148" s="15" t="s">
        <v>377</v>
      </c>
      <c r="E148" s="300">
        <f t="shared" si="18"/>
        <v>441415.03</v>
      </c>
      <c r="F148" s="16">
        <v>0</v>
      </c>
      <c r="G148" s="16">
        <v>441415.03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</row>
    <row r="149" spans="1:18" s="17" customFormat="1" ht="18.75" customHeight="1" outlineLevel="2">
      <c r="A149" s="149">
        <f t="shared" si="19"/>
        <v>102</v>
      </c>
      <c r="B149" s="149">
        <v>4</v>
      </c>
      <c r="C149" s="15" t="s">
        <v>431</v>
      </c>
      <c r="D149" s="15" t="s">
        <v>432</v>
      </c>
      <c r="E149" s="300">
        <f t="shared" si="18"/>
        <v>587239.09</v>
      </c>
      <c r="F149" s="16">
        <v>0</v>
      </c>
      <c r="G149" s="16">
        <v>0</v>
      </c>
      <c r="H149" s="16">
        <v>0</v>
      </c>
      <c r="I149" s="16">
        <v>587239.09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</row>
    <row r="150" spans="1:18" s="17" customFormat="1" ht="18.75" customHeight="1" outlineLevel="2">
      <c r="A150" s="149">
        <f t="shared" si="19"/>
        <v>103</v>
      </c>
      <c r="B150" s="149">
        <v>5</v>
      </c>
      <c r="C150" s="15" t="s">
        <v>431</v>
      </c>
      <c r="D150" s="15" t="s">
        <v>433</v>
      </c>
      <c r="E150" s="300">
        <f t="shared" si="18"/>
        <v>366471.73</v>
      </c>
      <c r="F150" s="16">
        <v>0</v>
      </c>
      <c r="G150" s="16">
        <v>0</v>
      </c>
      <c r="H150" s="16">
        <v>366471.73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</row>
    <row r="151" spans="1:18" s="17" customFormat="1" ht="18.75" customHeight="1" outlineLevel="2">
      <c r="A151" s="149">
        <f t="shared" si="19"/>
        <v>104</v>
      </c>
      <c r="B151" s="149">
        <v>6</v>
      </c>
      <c r="C151" s="15" t="s">
        <v>431</v>
      </c>
      <c r="D151" s="15" t="s">
        <v>378</v>
      </c>
      <c r="E151" s="300">
        <f t="shared" si="18"/>
        <v>552220.49</v>
      </c>
      <c r="F151" s="16">
        <v>0</v>
      </c>
      <c r="G151" s="16">
        <v>0</v>
      </c>
      <c r="H151" s="16">
        <v>0</v>
      </c>
      <c r="I151" s="16">
        <v>552220.49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</row>
    <row r="152" spans="1:18" s="17" customFormat="1" ht="18.75" customHeight="1" outlineLevel="2">
      <c r="A152" s="149">
        <f t="shared" si="19"/>
        <v>105</v>
      </c>
      <c r="B152" s="149">
        <v>7</v>
      </c>
      <c r="C152" s="15" t="s">
        <v>431</v>
      </c>
      <c r="D152" s="15" t="s">
        <v>379</v>
      </c>
      <c r="E152" s="300">
        <f t="shared" si="18"/>
        <v>534897.17</v>
      </c>
      <c r="F152" s="16">
        <v>0</v>
      </c>
      <c r="G152" s="16">
        <v>0</v>
      </c>
      <c r="H152" s="16">
        <v>0</v>
      </c>
      <c r="I152" s="16">
        <v>534897.17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</row>
    <row r="153" spans="1:18" s="17" customFormat="1" ht="18.75" customHeight="1" outlineLevel="2">
      <c r="A153" s="149">
        <f t="shared" si="19"/>
        <v>106</v>
      </c>
      <c r="B153" s="149">
        <v>8</v>
      </c>
      <c r="C153" s="15" t="s">
        <v>434</v>
      </c>
      <c r="D153" s="15" t="s">
        <v>380</v>
      </c>
      <c r="E153" s="300">
        <f t="shared" si="18"/>
        <v>68061.08</v>
      </c>
      <c r="F153" s="16">
        <v>0</v>
      </c>
      <c r="G153" s="16">
        <v>0</v>
      </c>
      <c r="H153" s="16">
        <v>68061.08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</row>
    <row r="154" spans="1:18" s="4" customFormat="1" ht="18.75" outlineLevel="1">
      <c r="A154" s="8"/>
      <c r="B154" s="360" t="s">
        <v>97</v>
      </c>
      <c r="C154" s="360"/>
      <c r="D154" s="360"/>
      <c r="E154" s="9">
        <f aca="true" t="shared" si="20" ref="E154:R154">SUM(E146:E153)</f>
        <v>6698971.449999999</v>
      </c>
      <c r="F154" s="9">
        <f t="shared" si="20"/>
        <v>0</v>
      </c>
      <c r="G154" s="9">
        <f t="shared" si="20"/>
        <v>441415.03</v>
      </c>
      <c r="H154" s="9">
        <f t="shared" si="20"/>
        <v>434532.81</v>
      </c>
      <c r="I154" s="9">
        <f t="shared" si="20"/>
        <v>1674356.75</v>
      </c>
      <c r="J154" s="9">
        <f t="shared" si="20"/>
        <v>0</v>
      </c>
      <c r="K154" s="9">
        <f t="shared" si="20"/>
        <v>0</v>
      </c>
      <c r="L154" s="9">
        <f t="shared" si="20"/>
        <v>1635872.43</v>
      </c>
      <c r="M154" s="9">
        <f t="shared" si="20"/>
        <v>0</v>
      </c>
      <c r="N154" s="9">
        <f t="shared" si="20"/>
        <v>2512794.43</v>
      </c>
      <c r="O154" s="9">
        <f t="shared" si="20"/>
        <v>0</v>
      </c>
      <c r="P154" s="9">
        <f t="shared" si="20"/>
        <v>0</v>
      </c>
      <c r="Q154" s="9">
        <f t="shared" si="20"/>
        <v>0</v>
      </c>
      <c r="R154" s="9">
        <f t="shared" si="20"/>
        <v>0</v>
      </c>
    </row>
    <row r="155" spans="1:18" s="4" customFormat="1" ht="18.75" outlineLevel="1">
      <c r="A155" s="21"/>
      <c r="B155" s="365" t="s">
        <v>435</v>
      </c>
      <c r="C155" s="366"/>
      <c r="D155" s="366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</row>
    <row r="156" spans="1:18" s="4" customFormat="1" ht="18.75" outlineLevel="1">
      <c r="A156" s="23"/>
      <c r="B156" s="367" t="s">
        <v>436</v>
      </c>
      <c r="C156" s="367"/>
      <c r="D156" s="367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</row>
    <row r="157" spans="1:18" s="4" customFormat="1" ht="18.75" outlineLevel="1">
      <c r="A157" s="39">
        <f>A153+1</f>
        <v>107</v>
      </c>
      <c r="B157" s="24">
        <v>1</v>
      </c>
      <c r="C157" s="25" t="s">
        <v>437</v>
      </c>
      <c r="D157" s="25" t="s">
        <v>438</v>
      </c>
      <c r="E157" s="26">
        <f>SUM(F157:R157)</f>
        <v>4298433.85</v>
      </c>
      <c r="F157" s="26">
        <v>799618.16</v>
      </c>
      <c r="G157" s="26">
        <v>198363.51</v>
      </c>
      <c r="H157" s="26">
        <v>0</v>
      </c>
      <c r="I157" s="26">
        <v>150252.59</v>
      </c>
      <c r="J157" s="26">
        <v>0</v>
      </c>
      <c r="K157" s="26">
        <v>0</v>
      </c>
      <c r="L157" s="26">
        <v>1282501.3</v>
      </c>
      <c r="M157" s="26">
        <v>0</v>
      </c>
      <c r="N157" s="26">
        <v>1867698.29</v>
      </c>
      <c r="O157" s="26">
        <v>0</v>
      </c>
      <c r="P157" s="26">
        <v>0</v>
      </c>
      <c r="Q157" s="26">
        <v>0</v>
      </c>
      <c r="R157" s="26">
        <v>0</v>
      </c>
    </row>
    <row r="158" spans="1:18" s="4" customFormat="1" ht="18.75">
      <c r="A158" s="27"/>
      <c r="B158" s="368" t="s">
        <v>439</v>
      </c>
      <c r="C158" s="368"/>
      <c r="D158" s="368"/>
      <c r="E158" s="28">
        <f>SUM(E157)</f>
        <v>4298433.85</v>
      </c>
      <c r="F158" s="28">
        <f aca="true" t="shared" si="21" ref="F158:R158">SUM(F157)</f>
        <v>799618.16</v>
      </c>
      <c r="G158" s="28">
        <f t="shared" si="21"/>
        <v>198363.51</v>
      </c>
      <c r="H158" s="28">
        <f t="shared" si="21"/>
        <v>0</v>
      </c>
      <c r="I158" s="28">
        <f t="shared" si="21"/>
        <v>150252.59</v>
      </c>
      <c r="J158" s="28">
        <f t="shared" si="21"/>
        <v>0</v>
      </c>
      <c r="K158" s="28">
        <f t="shared" si="21"/>
        <v>0</v>
      </c>
      <c r="L158" s="28">
        <f t="shared" si="21"/>
        <v>1282501.3</v>
      </c>
      <c r="M158" s="28">
        <f t="shared" si="21"/>
        <v>0</v>
      </c>
      <c r="N158" s="28">
        <f t="shared" si="21"/>
        <v>1867698.29</v>
      </c>
      <c r="O158" s="28">
        <f t="shared" si="21"/>
        <v>0</v>
      </c>
      <c r="P158" s="28">
        <f t="shared" si="21"/>
        <v>0</v>
      </c>
      <c r="Q158" s="28">
        <f t="shared" si="21"/>
        <v>0</v>
      </c>
      <c r="R158" s="28">
        <f t="shared" si="21"/>
        <v>0</v>
      </c>
    </row>
    <row r="159" spans="1:18" s="4" customFormat="1" ht="18.75" outlineLevel="1" collapsed="1">
      <c r="A159" s="23"/>
      <c r="B159" s="367" t="s">
        <v>440</v>
      </c>
      <c r="C159" s="367"/>
      <c r="D159" s="367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</row>
    <row r="160" spans="1:18" s="4" customFormat="1" ht="18.75" outlineLevel="1">
      <c r="A160" s="39">
        <f>A157+1</f>
        <v>108</v>
      </c>
      <c r="B160" s="30">
        <v>1</v>
      </c>
      <c r="C160" s="31" t="s">
        <v>163</v>
      </c>
      <c r="D160" s="31" t="s">
        <v>441</v>
      </c>
      <c r="E160" s="32">
        <f>SUM(F160:R160)</f>
        <v>3175816.59</v>
      </c>
      <c r="F160" s="33">
        <v>54106</v>
      </c>
      <c r="G160" s="33">
        <v>0</v>
      </c>
      <c r="H160" s="33">
        <v>495550.84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2055051.71</v>
      </c>
      <c r="O160" s="33">
        <v>0</v>
      </c>
      <c r="P160" s="33">
        <v>0</v>
      </c>
      <c r="Q160" s="33">
        <v>571108.04</v>
      </c>
      <c r="R160" s="33">
        <v>0</v>
      </c>
    </row>
    <row r="161" spans="1:18" s="4" customFormat="1" ht="18.75" outlineLevel="1">
      <c r="A161" s="34">
        <f>A160+1</f>
        <v>109</v>
      </c>
      <c r="B161" s="34">
        <v>2</v>
      </c>
      <c r="C161" s="35" t="s">
        <v>163</v>
      </c>
      <c r="D161" s="35" t="s">
        <v>442</v>
      </c>
      <c r="E161" s="32">
        <f aca="true" t="shared" si="22" ref="E161:E169">SUM(F161:R161)</f>
        <v>3117548.0300000003</v>
      </c>
      <c r="F161" s="36">
        <v>25516</v>
      </c>
      <c r="G161" s="36">
        <v>0</v>
      </c>
      <c r="H161" s="36">
        <v>492021.42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  <c r="N161" s="36">
        <v>2016918.8</v>
      </c>
      <c r="O161" s="36">
        <v>0</v>
      </c>
      <c r="P161" s="36">
        <v>0</v>
      </c>
      <c r="Q161" s="36">
        <v>583091.81</v>
      </c>
      <c r="R161" s="36">
        <v>0</v>
      </c>
    </row>
    <row r="162" spans="1:18" s="4" customFormat="1" ht="18.75" outlineLevel="1">
      <c r="A162" s="34">
        <f aca="true" t="shared" si="23" ref="A162:A169">A161+1</f>
        <v>110</v>
      </c>
      <c r="B162" s="34">
        <v>3</v>
      </c>
      <c r="C162" s="35" t="s">
        <v>163</v>
      </c>
      <c r="D162" s="35" t="s">
        <v>443</v>
      </c>
      <c r="E162" s="32">
        <f t="shared" si="22"/>
        <v>7137605.09</v>
      </c>
      <c r="F162" s="36">
        <v>0</v>
      </c>
      <c r="G162" s="36">
        <v>215837</v>
      </c>
      <c r="H162" s="36">
        <v>463414.45</v>
      </c>
      <c r="I162" s="36">
        <v>543865.22</v>
      </c>
      <c r="J162" s="36">
        <v>0</v>
      </c>
      <c r="K162" s="36">
        <v>0</v>
      </c>
      <c r="L162" s="36">
        <v>3835515.63</v>
      </c>
      <c r="M162" s="36">
        <v>0</v>
      </c>
      <c r="N162" s="36">
        <v>1906727.57</v>
      </c>
      <c r="O162" s="36">
        <v>0</v>
      </c>
      <c r="P162" s="36">
        <v>0</v>
      </c>
      <c r="Q162" s="36">
        <v>172245.22</v>
      </c>
      <c r="R162" s="36">
        <v>0</v>
      </c>
    </row>
    <row r="163" spans="1:18" s="4" customFormat="1" ht="18.75" outlineLevel="1">
      <c r="A163" s="34">
        <f t="shared" si="23"/>
        <v>111</v>
      </c>
      <c r="B163" s="34">
        <v>4</v>
      </c>
      <c r="C163" s="35" t="s">
        <v>163</v>
      </c>
      <c r="D163" s="37" t="s">
        <v>444</v>
      </c>
      <c r="E163" s="32">
        <f t="shared" si="22"/>
        <v>5391406.79</v>
      </c>
      <c r="F163" s="36">
        <v>2476982.9</v>
      </c>
      <c r="G163" s="36">
        <v>769673.97</v>
      </c>
      <c r="H163" s="36">
        <v>361365.87</v>
      </c>
      <c r="I163" s="36">
        <v>615360.05</v>
      </c>
      <c r="J163" s="36">
        <v>0</v>
      </c>
      <c r="K163" s="36">
        <v>0</v>
      </c>
      <c r="L163" s="36">
        <v>171623</v>
      </c>
      <c r="M163" s="36">
        <v>0</v>
      </c>
      <c r="N163" s="36">
        <v>0</v>
      </c>
      <c r="O163" s="36">
        <v>0</v>
      </c>
      <c r="P163" s="36">
        <v>0</v>
      </c>
      <c r="Q163" s="36">
        <v>996401</v>
      </c>
      <c r="R163" s="36">
        <v>0</v>
      </c>
    </row>
    <row r="164" spans="1:18" s="4" customFormat="1" ht="18.75" outlineLevel="1">
      <c r="A164" s="34">
        <f t="shared" si="23"/>
        <v>112</v>
      </c>
      <c r="B164" s="34">
        <v>5</v>
      </c>
      <c r="C164" s="35" t="s">
        <v>163</v>
      </c>
      <c r="D164" s="37" t="s">
        <v>445</v>
      </c>
      <c r="E164" s="32">
        <f t="shared" si="22"/>
        <v>5318518.36</v>
      </c>
      <c r="F164" s="36">
        <v>2409152.05</v>
      </c>
      <c r="G164" s="36">
        <v>1403276.78</v>
      </c>
      <c r="H164" s="36">
        <v>431471.15</v>
      </c>
      <c r="I164" s="36">
        <v>607038.7</v>
      </c>
      <c r="J164" s="36">
        <v>0</v>
      </c>
      <c r="K164" s="36">
        <v>0</v>
      </c>
      <c r="L164" s="36">
        <v>171623</v>
      </c>
      <c r="M164" s="36">
        <v>0</v>
      </c>
      <c r="N164" s="36">
        <v>0</v>
      </c>
      <c r="O164" s="36">
        <v>0</v>
      </c>
      <c r="P164" s="36">
        <v>0</v>
      </c>
      <c r="Q164" s="36">
        <v>295956.68</v>
      </c>
      <c r="R164" s="36">
        <v>0</v>
      </c>
    </row>
    <row r="165" spans="1:18" s="4" customFormat="1" ht="18.75" outlineLevel="1">
      <c r="A165" s="34">
        <f t="shared" si="23"/>
        <v>113</v>
      </c>
      <c r="B165" s="34">
        <v>6</v>
      </c>
      <c r="C165" s="35" t="s">
        <v>163</v>
      </c>
      <c r="D165" s="37" t="s">
        <v>446</v>
      </c>
      <c r="E165" s="32">
        <f t="shared" si="22"/>
        <v>5299675.459999999</v>
      </c>
      <c r="F165" s="36">
        <v>2508085.07</v>
      </c>
      <c r="G165" s="36">
        <v>1398306.61</v>
      </c>
      <c r="H165" s="36">
        <v>381411.8</v>
      </c>
      <c r="I165" s="36">
        <v>604890.1</v>
      </c>
      <c r="J165" s="36">
        <v>0</v>
      </c>
      <c r="K165" s="36">
        <v>0</v>
      </c>
      <c r="L165" s="36">
        <v>171623</v>
      </c>
      <c r="M165" s="36">
        <v>0</v>
      </c>
      <c r="N165" s="36">
        <v>0</v>
      </c>
      <c r="O165" s="36">
        <v>0</v>
      </c>
      <c r="P165" s="36">
        <v>0</v>
      </c>
      <c r="Q165" s="36">
        <v>235358.88</v>
      </c>
      <c r="R165" s="36">
        <v>0</v>
      </c>
    </row>
    <row r="166" spans="1:18" s="4" customFormat="1" ht="18.75" outlineLevel="1">
      <c r="A166" s="34">
        <f t="shared" si="23"/>
        <v>114</v>
      </c>
      <c r="B166" s="34">
        <v>7</v>
      </c>
      <c r="C166" s="35" t="s">
        <v>163</v>
      </c>
      <c r="D166" s="37" t="s">
        <v>447</v>
      </c>
      <c r="E166" s="32">
        <f t="shared" si="22"/>
        <v>4789973.83</v>
      </c>
      <c r="F166" s="36">
        <v>2509404.89</v>
      </c>
      <c r="G166" s="36">
        <v>1403085.68</v>
      </c>
      <c r="H166" s="36">
        <v>0</v>
      </c>
      <c r="I166" s="36">
        <v>606957.42</v>
      </c>
      <c r="J166" s="36">
        <v>0</v>
      </c>
      <c r="K166" s="36">
        <v>0</v>
      </c>
      <c r="L166" s="36">
        <v>171623</v>
      </c>
      <c r="M166" s="36">
        <v>0</v>
      </c>
      <c r="N166" s="36">
        <v>0</v>
      </c>
      <c r="O166" s="36">
        <v>0</v>
      </c>
      <c r="P166" s="36">
        <v>0</v>
      </c>
      <c r="Q166" s="36">
        <v>98902.84</v>
      </c>
      <c r="R166" s="36">
        <v>0</v>
      </c>
    </row>
    <row r="167" spans="1:18" s="4" customFormat="1" ht="18.75" outlineLevel="1">
      <c r="A167" s="34">
        <f t="shared" si="23"/>
        <v>115</v>
      </c>
      <c r="B167" s="34">
        <v>8</v>
      </c>
      <c r="C167" s="35" t="s">
        <v>163</v>
      </c>
      <c r="D167" s="37" t="s">
        <v>448</v>
      </c>
      <c r="E167" s="32">
        <f t="shared" si="22"/>
        <v>5527981.31</v>
      </c>
      <c r="F167" s="36">
        <v>2520787.49</v>
      </c>
      <c r="G167" s="36">
        <v>1458544.47</v>
      </c>
      <c r="H167" s="36">
        <v>307118.81</v>
      </c>
      <c r="I167" s="36">
        <v>630948.18</v>
      </c>
      <c r="J167" s="36">
        <v>0</v>
      </c>
      <c r="K167" s="36">
        <v>0</v>
      </c>
      <c r="L167" s="36">
        <v>171623</v>
      </c>
      <c r="M167" s="36">
        <v>0</v>
      </c>
      <c r="N167" s="36">
        <v>0</v>
      </c>
      <c r="O167" s="36">
        <v>0</v>
      </c>
      <c r="P167" s="36">
        <v>0</v>
      </c>
      <c r="Q167" s="36">
        <v>438959.36</v>
      </c>
      <c r="R167" s="36">
        <v>0</v>
      </c>
    </row>
    <row r="168" spans="1:18" s="4" customFormat="1" ht="18.75" outlineLevel="1">
      <c r="A168" s="34">
        <f t="shared" si="23"/>
        <v>116</v>
      </c>
      <c r="B168" s="34">
        <v>9</v>
      </c>
      <c r="C168" s="35" t="s">
        <v>163</v>
      </c>
      <c r="D168" s="37" t="s">
        <v>449</v>
      </c>
      <c r="E168" s="32">
        <f t="shared" si="22"/>
        <v>3908773.67</v>
      </c>
      <c r="F168" s="36">
        <v>449453</v>
      </c>
      <c r="G168" s="36">
        <v>0</v>
      </c>
      <c r="H168" s="36">
        <v>513517</v>
      </c>
      <c r="I168" s="36">
        <v>625800.24</v>
      </c>
      <c r="J168" s="36">
        <v>0</v>
      </c>
      <c r="K168" s="36">
        <v>0</v>
      </c>
      <c r="L168" s="36">
        <v>0</v>
      </c>
      <c r="M168" s="36">
        <v>0</v>
      </c>
      <c r="N168" s="36">
        <v>1979637.17</v>
      </c>
      <c r="O168" s="36">
        <v>0</v>
      </c>
      <c r="P168" s="36">
        <v>0</v>
      </c>
      <c r="Q168" s="36">
        <v>340366.26</v>
      </c>
      <c r="R168" s="36">
        <v>0</v>
      </c>
    </row>
    <row r="169" spans="1:18" s="4" customFormat="1" ht="18.75" outlineLevel="1">
      <c r="A169" s="34">
        <f t="shared" si="23"/>
        <v>117</v>
      </c>
      <c r="B169" s="34">
        <v>10</v>
      </c>
      <c r="C169" s="35" t="s">
        <v>163</v>
      </c>
      <c r="D169" s="35" t="s">
        <v>450</v>
      </c>
      <c r="E169" s="32">
        <f t="shared" si="22"/>
        <v>16460782.77</v>
      </c>
      <c r="F169" s="36">
        <v>3296833.38</v>
      </c>
      <c r="G169" s="36">
        <v>4114433.62</v>
      </c>
      <c r="H169" s="36">
        <v>854759</v>
      </c>
      <c r="I169" s="36">
        <v>480086</v>
      </c>
      <c r="J169" s="36">
        <v>0</v>
      </c>
      <c r="K169" s="36">
        <v>7325690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388980.77</v>
      </c>
      <c r="R169" s="36">
        <v>0</v>
      </c>
    </row>
    <row r="170" spans="1:18" s="4" customFormat="1" ht="18.75">
      <c r="A170" s="27"/>
      <c r="B170" s="368" t="s">
        <v>451</v>
      </c>
      <c r="C170" s="368"/>
      <c r="D170" s="368"/>
      <c r="E170" s="38">
        <f>SUM(E160:E169)</f>
        <v>60128081.900000006</v>
      </c>
      <c r="F170" s="38">
        <f aca="true" t="shared" si="24" ref="F170:R170">SUM(F160:F169)</f>
        <v>16250320.780000001</v>
      </c>
      <c r="G170" s="38">
        <f t="shared" si="24"/>
        <v>10763158.129999999</v>
      </c>
      <c r="H170" s="38">
        <f t="shared" si="24"/>
        <v>4300630.34</v>
      </c>
      <c r="I170" s="38">
        <f t="shared" si="24"/>
        <v>4714945.91</v>
      </c>
      <c r="J170" s="38">
        <f t="shared" si="24"/>
        <v>0</v>
      </c>
      <c r="K170" s="38">
        <f t="shared" si="24"/>
        <v>7325690</v>
      </c>
      <c r="L170" s="38">
        <f t="shared" si="24"/>
        <v>4693630.63</v>
      </c>
      <c r="M170" s="38">
        <f t="shared" si="24"/>
        <v>0</v>
      </c>
      <c r="N170" s="38">
        <f t="shared" si="24"/>
        <v>7958335.25</v>
      </c>
      <c r="O170" s="38">
        <f t="shared" si="24"/>
        <v>0</v>
      </c>
      <c r="P170" s="38">
        <f t="shared" si="24"/>
        <v>0</v>
      </c>
      <c r="Q170" s="38">
        <f t="shared" si="24"/>
        <v>4121370.86</v>
      </c>
      <c r="R170" s="38">
        <f t="shared" si="24"/>
        <v>0</v>
      </c>
    </row>
    <row r="171" spans="1:18" s="4" customFormat="1" ht="18.75" outlineLevel="1">
      <c r="A171" s="23"/>
      <c r="B171" s="367" t="s">
        <v>452</v>
      </c>
      <c r="C171" s="367"/>
      <c r="D171" s="367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</row>
    <row r="172" spans="1:18" s="4" customFormat="1" ht="18.75" outlineLevel="1">
      <c r="A172" s="39">
        <f>A169+1</f>
        <v>118</v>
      </c>
      <c r="B172" s="39">
        <v>1</v>
      </c>
      <c r="C172" s="226" t="s">
        <v>431</v>
      </c>
      <c r="D172" s="226" t="s">
        <v>453</v>
      </c>
      <c r="E172" s="33">
        <f>SUM(F172:R172)</f>
        <v>8685562.7</v>
      </c>
      <c r="F172" s="227">
        <v>1661964.78</v>
      </c>
      <c r="G172" s="227">
        <v>1251620.79</v>
      </c>
      <c r="H172" s="36">
        <v>0</v>
      </c>
      <c r="I172" s="227">
        <v>614280.75</v>
      </c>
      <c r="J172" s="36">
        <v>0</v>
      </c>
      <c r="K172" s="36">
        <v>0</v>
      </c>
      <c r="L172" s="227">
        <v>3964645.1799999997</v>
      </c>
      <c r="M172" s="36">
        <v>0</v>
      </c>
      <c r="N172" s="227">
        <v>553652.17</v>
      </c>
      <c r="O172" s="227">
        <v>639399.03</v>
      </c>
      <c r="P172" s="36">
        <v>0</v>
      </c>
      <c r="Q172" s="33">
        <v>0</v>
      </c>
      <c r="R172" s="33">
        <v>0</v>
      </c>
    </row>
    <row r="173" spans="1:18" s="4" customFormat="1" ht="18.75">
      <c r="A173" s="27"/>
      <c r="B173" s="368" t="s">
        <v>451</v>
      </c>
      <c r="C173" s="368"/>
      <c r="D173" s="368"/>
      <c r="E173" s="38">
        <f>SUM(E172)</f>
        <v>8685562.7</v>
      </c>
      <c r="F173" s="38">
        <f aca="true" t="shared" si="25" ref="F173:R173">SUM(F172)</f>
        <v>1661964.78</v>
      </c>
      <c r="G173" s="38">
        <f t="shared" si="25"/>
        <v>1251620.79</v>
      </c>
      <c r="H173" s="38">
        <f t="shared" si="25"/>
        <v>0</v>
      </c>
      <c r="I173" s="38">
        <f t="shared" si="25"/>
        <v>614280.75</v>
      </c>
      <c r="J173" s="38">
        <f t="shared" si="25"/>
        <v>0</v>
      </c>
      <c r="K173" s="38">
        <f t="shared" si="25"/>
        <v>0</v>
      </c>
      <c r="L173" s="38">
        <f t="shared" si="25"/>
        <v>3964645.1799999997</v>
      </c>
      <c r="M173" s="38">
        <f t="shared" si="25"/>
        <v>0</v>
      </c>
      <c r="N173" s="38">
        <f t="shared" si="25"/>
        <v>553652.17</v>
      </c>
      <c r="O173" s="38">
        <f t="shared" si="25"/>
        <v>639399.03</v>
      </c>
      <c r="P173" s="38">
        <f t="shared" si="25"/>
        <v>0</v>
      </c>
      <c r="Q173" s="38">
        <f t="shared" si="25"/>
        <v>0</v>
      </c>
      <c r="R173" s="38">
        <f t="shared" si="25"/>
        <v>0</v>
      </c>
    </row>
    <row r="174" spans="1:18" s="4" customFormat="1" ht="18.75" outlineLevel="1">
      <c r="A174" s="23"/>
      <c r="B174" s="361" t="s">
        <v>32</v>
      </c>
      <c r="C174" s="361"/>
      <c r="D174" s="361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</row>
    <row r="175" spans="1:18" s="4" customFormat="1" ht="18.75" outlineLevel="1">
      <c r="A175" s="40">
        <f>A172+1</f>
        <v>119</v>
      </c>
      <c r="B175" s="228">
        <v>1</v>
      </c>
      <c r="C175" s="37" t="s">
        <v>454</v>
      </c>
      <c r="D175" s="37" t="s">
        <v>455</v>
      </c>
      <c r="E175" s="36">
        <f>SUM(F175:R175)</f>
        <v>6479831.39</v>
      </c>
      <c r="F175" s="36">
        <v>3008519.1100000003</v>
      </c>
      <c r="G175" s="36">
        <v>0</v>
      </c>
      <c r="H175" s="36">
        <v>0</v>
      </c>
      <c r="I175" s="36">
        <v>1268714.59</v>
      </c>
      <c r="J175" s="36">
        <v>0</v>
      </c>
      <c r="K175" s="36">
        <v>1995176.5599999996</v>
      </c>
      <c r="L175" s="36">
        <v>17606.6</v>
      </c>
      <c r="M175" s="36">
        <v>0</v>
      </c>
      <c r="N175" s="36">
        <v>0</v>
      </c>
      <c r="O175" s="36">
        <v>0</v>
      </c>
      <c r="P175" s="36">
        <v>0</v>
      </c>
      <c r="Q175" s="36">
        <v>189814.53</v>
      </c>
      <c r="R175" s="36">
        <v>0</v>
      </c>
    </row>
    <row r="176" spans="1:18" s="4" customFormat="1" ht="18.75" outlineLevel="1">
      <c r="A176" s="40">
        <f>A175+1</f>
        <v>120</v>
      </c>
      <c r="B176" s="228">
        <v>2</v>
      </c>
      <c r="C176" s="37" t="s">
        <v>454</v>
      </c>
      <c r="D176" s="37" t="s">
        <v>456</v>
      </c>
      <c r="E176" s="36">
        <f>SUM(F176:R176)</f>
        <v>5893511.92</v>
      </c>
      <c r="F176" s="36">
        <v>2383436.8200000003</v>
      </c>
      <c r="G176" s="36">
        <v>0</v>
      </c>
      <c r="H176" s="36">
        <v>0</v>
      </c>
      <c r="I176" s="36">
        <v>1281739.08</v>
      </c>
      <c r="J176" s="36">
        <v>0</v>
      </c>
      <c r="K176" s="36">
        <v>1995176.5599999996</v>
      </c>
      <c r="L176" s="36">
        <v>39654.41</v>
      </c>
      <c r="M176" s="36">
        <v>0</v>
      </c>
      <c r="N176" s="36">
        <v>0</v>
      </c>
      <c r="O176" s="36">
        <v>0</v>
      </c>
      <c r="P176" s="36">
        <v>0</v>
      </c>
      <c r="Q176" s="36">
        <v>193505.05</v>
      </c>
      <c r="R176" s="36">
        <v>0</v>
      </c>
    </row>
    <row r="177" spans="1:18" s="4" customFormat="1" ht="18.75" outlineLevel="1">
      <c r="A177" s="40">
        <f>A176+1</f>
        <v>121</v>
      </c>
      <c r="B177" s="228">
        <v>3</v>
      </c>
      <c r="C177" s="37" t="s">
        <v>454</v>
      </c>
      <c r="D177" s="37" t="s">
        <v>457</v>
      </c>
      <c r="E177" s="36">
        <f>SUM(F177:R177)</f>
        <v>5263506.58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3820506.58</v>
      </c>
      <c r="L177" s="36">
        <v>1348000</v>
      </c>
      <c r="M177" s="36">
        <v>0</v>
      </c>
      <c r="N177" s="36">
        <v>95000</v>
      </c>
      <c r="O177" s="36">
        <v>0</v>
      </c>
      <c r="P177" s="36">
        <v>0</v>
      </c>
      <c r="Q177" s="36">
        <v>0</v>
      </c>
      <c r="R177" s="36">
        <v>0</v>
      </c>
    </row>
    <row r="178" spans="1:18" s="4" customFormat="1" ht="18.75">
      <c r="A178" s="41"/>
      <c r="B178" s="364" t="s">
        <v>458</v>
      </c>
      <c r="C178" s="364"/>
      <c r="D178" s="364"/>
      <c r="E178" s="218">
        <f>SUM(E175:E177)</f>
        <v>17636849.89</v>
      </c>
      <c r="F178" s="218">
        <f aca="true" t="shared" si="26" ref="F178:R178">SUM(F175:F177)</f>
        <v>5391955.930000001</v>
      </c>
      <c r="G178" s="218">
        <f t="shared" si="26"/>
        <v>0</v>
      </c>
      <c r="H178" s="218">
        <f t="shared" si="26"/>
        <v>0</v>
      </c>
      <c r="I178" s="218">
        <f t="shared" si="26"/>
        <v>2550453.67</v>
      </c>
      <c r="J178" s="218">
        <f t="shared" si="26"/>
        <v>0</v>
      </c>
      <c r="K178" s="218">
        <f t="shared" si="26"/>
        <v>7810859.699999999</v>
      </c>
      <c r="L178" s="218">
        <f t="shared" si="26"/>
        <v>1405261.01</v>
      </c>
      <c r="M178" s="218">
        <f t="shared" si="26"/>
        <v>0</v>
      </c>
      <c r="N178" s="218">
        <f t="shared" si="26"/>
        <v>95000</v>
      </c>
      <c r="O178" s="218">
        <f t="shared" si="26"/>
        <v>0</v>
      </c>
      <c r="P178" s="218">
        <f t="shared" si="26"/>
        <v>0</v>
      </c>
      <c r="Q178" s="218">
        <f t="shared" si="26"/>
        <v>383319.57999999996</v>
      </c>
      <c r="R178" s="218">
        <f t="shared" si="26"/>
        <v>0</v>
      </c>
    </row>
    <row r="179" spans="1:18" s="4" customFormat="1" ht="18.75">
      <c r="A179" s="42"/>
      <c r="B179" s="370" t="s">
        <v>483</v>
      </c>
      <c r="C179" s="370"/>
      <c r="D179" s="370"/>
      <c r="E179" s="43">
        <f aca="true" t="shared" si="27" ref="E179:R179">E15+E35+E42+E45+E48+E51+E54+E82+E87+E90+E93+E102+E106+E133+E136+E139+E144+E154+E158+E170+E173+E178</f>
        <v>311966675.21999997</v>
      </c>
      <c r="F179" s="43">
        <f t="shared" si="27"/>
        <v>30409706.25</v>
      </c>
      <c r="G179" s="43">
        <f t="shared" si="27"/>
        <v>23371891.879999995</v>
      </c>
      <c r="H179" s="43">
        <f t="shared" si="27"/>
        <v>14347159.01</v>
      </c>
      <c r="I179" s="43">
        <f t="shared" si="27"/>
        <v>14829158.08</v>
      </c>
      <c r="J179" s="43">
        <f t="shared" si="27"/>
        <v>0</v>
      </c>
      <c r="K179" s="43">
        <f t="shared" si="27"/>
        <v>15136549.7</v>
      </c>
      <c r="L179" s="43">
        <f t="shared" si="27"/>
        <v>82840412.31000002</v>
      </c>
      <c r="M179" s="43">
        <f t="shared" si="27"/>
        <v>28656375.580000002</v>
      </c>
      <c r="N179" s="43">
        <f t="shared" si="27"/>
        <v>94422795.76000002</v>
      </c>
      <c r="O179" s="43">
        <f t="shared" si="27"/>
        <v>2794705.6500000004</v>
      </c>
      <c r="P179" s="43">
        <f t="shared" si="27"/>
        <v>0</v>
      </c>
      <c r="Q179" s="43">
        <f t="shared" si="27"/>
        <v>5157921</v>
      </c>
      <c r="R179" s="43">
        <f t="shared" si="27"/>
        <v>0</v>
      </c>
    </row>
    <row r="180" spans="1:18" s="4" customFormat="1" ht="18.75">
      <c r="A180" s="371" t="s">
        <v>459</v>
      </c>
      <c r="B180" s="372"/>
      <c r="C180" s="372"/>
      <c r="D180" s="372"/>
      <c r="E180" s="372"/>
      <c r="F180" s="372"/>
      <c r="G180" s="372"/>
      <c r="H180" s="372"/>
      <c r="I180" s="372"/>
      <c r="J180" s="372"/>
      <c r="K180" s="372"/>
      <c r="L180" s="372"/>
      <c r="M180" s="372"/>
      <c r="N180" s="372"/>
      <c r="O180" s="372"/>
      <c r="P180" s="372"/>
      <c r="Q180" s="372"/>
      <c r="R180" s="373"/>
    </row>
    <row r="181" spans="1:18" ht="18.75" outlineLevel="1">
      <c r="A181" s="58"/>
      <c r="B181" s="374" t="s">
        <v>32</v>
      </c>
      <c r="C181" s="374"/>
      <c r="D181" s="374"/>
      <c r="E181" s="58"/>
      <c r="F181" s="59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</row>
    <row r="182" spans="1:18" ht="18.75" outlineLevel="2">
      <c r="A182" s="55">
        <v>1</v>
      </c>
      <c r="B182" s="55">
        <v>1</v>
      </c>
      <c r="C182" s="56" t="s">
        <v>33</v>
      </c>
      <c r="D182" s="56" t="s">
        <v>34</v>
      </c>
      <c r="E182" s="57">
        <f>SUM(F182:R182)</f>
        <v>1512610.56</v>
      </c>
      <c r="F182" s="57">
        <v>0</v>
      </c>
      <c r="G182" s="57">
        <v>293360.93</v>
      </c>
      <c r="H182" s="57">
        <v>0</v>
      </c>
      <c r="I182" s="57">
        <v>127863.64</v>
      </c>
      <c r="J182" s="57">
        <v>0</v>
      </c>
      <c r="K182" s="57">
        <v>0</v>
      </c>
      <c r="L182" s="57">
        <v>1091385.99</v>
      </c>
      <c r="M182" s="57">
        <v>0</v>
      </c>
      <c r="N182" s="57">
        <v>0</v>
      </c>
      <c r="O182" s="57">
        <v>0</v>
      </c>
      <c r="P182" s="57">
        <v>0</v>
      </c>
      <c r="Q182" s="57">
        <v>0</v>
      </c>
      <c r="R182" s="57">
        <v>0</v>
      </c>
    </row>
    <row r="183" spans="1:18" ht="18.75" customHeight="1" outlineLevel="2">
      <c r="A183" s="48">
        <v>2</v>
      </c>
      <c r="B183" s="48">
        <v>2</v>
      </c>
      <c r="C183" s="49" t="s">
        <v>33</v>
      </c>
      <c r="D183" s="49" t="s">
        <v>37</v>
      </c>
      <c r="E183" s="57">
        <f aca="true" t="shared" si="28" ref="E183:E241">SUM(F183:R183)</f>
        <v>2872038.46</v>
      </c>
      <c r="F183" s="50">
        <v>0</v>
      </c>
      <c r="G183" s="50">
        <v>0</v>
      </c>
      <c r="H183" s="50">
        <v>0</v>
      </c>
      <c r="I183" s="50">
        <v>0</v>
      </c>
      <c r="J183" s="50">
        <v>0</v>
      </c>
      <c r="K183" s="50">
        <v>0</v>
      </c>
      <c r="L183" s="50">
        <v>2872038.46</v>
      </c>
      <c r="M183" s="50">
        <v>0</v>
      </c>
      <c r="N183" s="50">
        <v>0</v>
      </c>
      <c r="O183" s="50">
        <v>0</v>
      </c>
      <c r="P183" s="50">
        <v>0</v>
      </c>
      <c r="Q183" s="50">
        <v>0</v>
      </c>
      <c r="R183" s="50">
        <v>0</v>
      </c>
    </row>
    <row r="184" spans="1:18" s="135" customFormat="1" ht="18.75" customHeight="1" outlineLevel="2">
      <c r="A184" s="150">
        <v>3</v>
      </c>
      <c r="B184" s="150">
        <v>3</v>
      </c>
      <c r="C184" s="151" t="s">
        <v>33</v>
      </c>
      <c r="D184" s="151" t="s">
        <v>39</v>
      </c>
      <c r="E184" s="175">
        <f t="shared" si="28"/>
        <v>1232254.08</v>
      </c>
      <c r="F184" s="176">
        <v>0</v>
      </c>
      <c r="G184" s="176">
        <v>0</v>
      </c>
      <c r="H184" s="176">
        <v>0</v>
      </c>
      <c r="I184" s="176">
        <v>0</v>
      </c>
      <c r="J184" s="176">
        <v>0</v>
      </c>
      <c r="K184" s="176">
        <v>0</v>
      </c>
      <c r="L184" s="176">
        <v>0</v>
      </c>
      <c r="M184" s="176">
        <v>0</v>
      </c>
      <c r="N184" s="176">
        <v>0</v>
      </c>
      <c r="O184" s="176">
        <v>1232254.08</v>
      </c>
      <c r="P184" s="176">
        <v>0</v>
      </c>
      <c r="Q184" s="176">
        <v>0</v>
      </c>
      <c r="R184" s="176">
        <v>0</v>
      </c>
    </row>
    <row r="185" spans="1:18" s="135" customFormat="1" ht="18.75" customHeight="1" outlineLevel="2">
      <c r="A185" s="150">
        <v>4</v>
      </c>
      <c r="B185" s="150">
        <v>4</v>
      </c>
      <c r="C185" s="151" t="s">
        <v>33</v>
      </c>
      <c r="D185" s="151" t="s">
        <v>40</v>
      </c>
      <c r="E185" s="175">
        <f t="shared" si="28"/>
        <v>5827984.34</v>
      </c>
      <c r="F185" s="176">
        <v>0</v>
      </c>
      <c r="G185" s="176">
        <v>406301.48</v>
      </c>
      <c r="H185" s="176">
        <v>111456.73</v>
      </c>
      <c r="I185" s="176">
        <v>177089.66</v>
      </c>
      <c r="J185" s="176">
        <v>93797.04</v>
      </c>
      <c r="K185" s="176">
        <v>0</v>
      </c>
      <c r="L185" s="176">
        <v>0</v>
      </c>
      <c r="M185" s="176">
        <v>0</v>
      </c>
      <c r="N185" s="176">
        <v>2321839.02</v>
      </c>
      <c r="O185" s="176">
        <v>2717500.41</v>
      </c>
      <c r="P185" s="176">
        <v>0</v>
      </c>
      <c r="Q185" s="176">
        <v>0</v>
      </c>
      <c r="R185" s="176">
        <v>0</v>
      </c>
    </row>
    <row r="186" spans="1:18" s="135" customFormat="1" ht="18.75" customHeight="1" outlineLevel="2">
      <c r="A186" s="150">
        <v>5</v>
      </c>
      <c r="B186" s="150">
        <v>5</v>
      </c>
      <c r="C186" s="151" t="s">
        <v>33</v>
      </c>
      <c r="D186" s="151" t="s">
        <v>41</v>
      </c>
      <c r="E186" s="175">
        <f t="shared" si="28"/>
        <v>1878794.98</v>
      </c>
      <c r="F186" s="176">
        <v>417274.4</v>
      </c>
      <c r="G186" s="176">
        <v>179893.52</v>
      </c>
      <c r="H186" s="176">
        <v>0</v>
      </c>
      <c r="I186" s="176">
        <v>78408.85</v>
      </c>
      <c r="J186" s="176">
        <v>0</v>
      </c>
      <c r="K186" s="176">
        <v>0</v>
      </c>
      <c r="L186" s="176">
        <v>0</v>
      </c>
      <c r="M186" s="176">
        <v>0</v>
      </c>
      <c r="N186" s="176">
        <v>0</v>
      </c>
      <c r="O186" s="176">
        <v>1203218.21</v>
      </c>
      <c r="P186" s="176">
        <v>0</v>
      </c>
      <c r="Q186" s="176">
        <v>0</v>
      </c>
      <c r="R186" s="176">
        <v>0</v>
      </c>
    </row>
    <row r="187" spans="1:18" ht="18.75" customHeight="1" outlineLevel="2">
      <c r="A187" s="48">
        <v>6</v>
      </c>
      <c r="B187" s="48">
        <v>6</v>
      </c>
      <c r="C187" s="49" t="s">
        <v>33</v>
      </c>
      <c r="D187" s="49" t="s">
        <v>42</v>
      </c>
      <c r="E187" s="57">
        <f t="shared" si="28"/>
        <v>1178223.75</v>
      </c>
      <c r="F187" s="50">
        <v>352637.2</v>
      </c>
      <c r="G187" s="176">
        <v>152028.78</v>
      </c>
      <c r="H187" s="176">
        <v>41704.58</v>
      </c>
      <c r="I187" s="176">
        <v>66262.93</v>
      </c>
      <c r="J187" s="176">
        <v>0</v>
      </c>
      <c r="K187" s="176">
        <v>0</v>
      </c>
      <c r="L187" s="176">
        <v>565590.26</v>
      </c>
      <c r="M187" s="176">
        <v>0</v>
      </c>
      <c r="N187" s="50">
        <v>0</v>
      </c>
      <c r="O187" s="50">
        <v>0</v>
      </c>
      <c r="P187" s="50">
        <v>0</v>
      </c>
      <c r="Q187" s="50">
        <v>0</v>
      </c>
      <c r="R187" s="50">
        <v>0</v>
      </c>
    </row>
    <row r="188" spans="1:18" ht="18.75" customHeight="1" outlineLevel="2">
      <c r="A188" s="48">
        <v>7</v>
      </c>
      <c r="B188" s="48">
        <v>7</v>
      </c>
      <c r="C188" s="49" t="s">
        <v>33</v>
      </c>
      <c r="D188" s="49" t="s">
        <v>43</v>
      </c>
      <c r="E188" s="57">
        <f t="shared" si="28"/>
        <v>4920061.83</v>
      </c>
      <c r="F188" s="50">
        <v>684158.4</v>
      </c>
      <c r="G188" s="176">
        <v>294954.05</v>
      </c>
      <c r="H188" s="176">
        <v>80911.87</v>
      </c>
      <c r="I188" s="176">
        <v>128558.02</v>
      </c>
      <c r="J188" s="176">
        <v>73177.34</v>
      </c>
      <c r="K188" s="176">
        <v>0</v>
      </c>
      <c r="L188" s="176">
        <v>0</v>
      </c>
      <c r="M188" s="176">
        <v>0</v>
      </c>
      <c r="N188" s="50">
        <v>1685536.13</v>
      </c>
      <c r="O188" s="50">
        <v>1972766.02</v>
      </c>
      <c r="P188" s="50">
        <v>0</v>
      </c>
      <c r="Q188" s="50">
        <v>0</v>
      </c>
      <c r="R188" s="50">
        <v>0</v>
      </c>
    </row>
    <row r="189" spans="1:18" ht="18.75" customHeight="1" outlineLevel="2">
      <c r="A189" s="48">
        <v>8</v>
      </c>
      <c r="B189" s="48">
        <v>8</v>
      </c>
      <c r="C189" s="49" t="s">
        <v>33</v>
      </c>
      <c r="D189" s="49" t="s">
        <v>44</v>
      </c>
      <c r="E189" s="57">
        <f t="shared" si="28"/>
        <v>12192809.439999998</v>
      </c>
      <c r="F189" s="50">
        <v>1449349.45</v>
      </c>
      <c r="G189" s="176">
        <v>0</v>
      </c>
      <c r="H189" s="176">
        <v>171407.06</v>
      </c>
      <c r="I189" s="176">
        <v>272342.62</v>
      </c>
      <c r="J189" s="176">
        <v>0</v>
      </c>
      <c r="K189" s="176">
        <v>0</v>
      </c>
      <c r="L189" s="176">
        <v>2324592.89</v>
      </c>
      <c r="M189" s="176">
        <v>0</v>
      </c>
      <c r="N189" s="50">
        <v>3570709.44</v>
      </c>
      <c r="O189" s="50">
        <v>4179189.12</v>
      </c>
      <c r="P189" s="50">
        <v>0</v>
      </c>
      <c r="Q189" s="50">
        <v>0</v>
      </c>
      <c r="R189" s="50">
        <v>225218.86</v>
      </c>
    </row>
    <row r="190" spans="1:18" ht="18.75" customHeight="1" outlineLevel="2">
      <c r="A190" s="48">
        <v>9</v>
      </c>
      <c r="B190" s="48">
        <v>9</v>
      </c>
      <c r="C190" s="49" t="s">
        <v>33</v>
      </c>
      <c r="D190" s="49" t="s">
        <v>45</v>
      </c>
      <c r="E190" s="57">
        <f t="shared" si="28"/>
        <v>11683181.51</v>
      </c>
      <c r="F190" s="50">
        <v>1321069.75</v>
      </c>
      <c r="G190" s="176">
        <v>569538.97</v>
      </c>
      <c r="H190" s="176">
        <v>156236.08</v>
      </c>
      <c r="I190" s="176">
        <v>248237.99</v>
      </c>
      <c r="J190" s="176">
        <v>0</v>
      </c>
      <c r="K190" s="176">
        <v>0</v>
      </c>
      <c r="L190" s="176">
        <v>2118846.73</v>
      </c>
      <c r="M190" s="176">
        <v>0</v>
      </c>
      <c r="N190" s="50">
        <v>3254671.42</v>
      </c>
      <c r="O190" s="50">
        <v>3809295.49</v>
      </c>
      <c r="P190" s="50">
        <v>0</v>
      </c>
      <c r="Q190" s="50">
        <v>0</v>
      </c>
      <c r="R190" s="50">
        <v>205285.08</v>
      </c>
    </row>
    <row r="191" spans="1:18" ht="18.75" customHeight="1" outlineLevel="2">
      <c r="A191" s="48">
        <v>10</v>
      </c>
      <c r="B191" s="48">
        <v>10</v>
      </c>
      <c r="C191" s="49" t="s">
        <v>33</v>
      </c>
      <c r="D191" s="49" t="s">
        <v>46</v>
      </c>
      <c r="E191" s="57">
        <f t="shared" si="28"/>
        <v>11661005.65</v>
      </c>
      <c r="F191" s="50">
        <v>1318562.23</v>
      </c>
      <c r="G191" s="176">
        <v>568457.93</v>
      </c>
      <c r="H191" s="176">
        <v>155939.53</v>
      </c>
      <c r="I191" s="176">
        <v>247766.81</v>
      </c>
      <c r="J191" s="176">
        <v>0</v>
      </c>
      <c r="K191" s="176">
        <v>0</v>
      </c>
      <c r="L191" s="176">
        <v>2114824.94</v>
      </c>
      <c r="M191" s="176">
        <v>0</v>
      </c>
      <c r="N191" s="50">
        <v>3248493.72</v>
      </c>
      <c r="O191" s="50">
        <v>3802065.06</v>
      </c>
      <c r="P191" s="50">
        <v>0</v>
      </c>
      <c r="Q191" s="50">
        <v>0</v>
      </c>
      <c r="R191" s="50">
        <v>204895.43</v>
      </c>
    </row>
    <row r="192" spans="1:18" ht="18.75" customHeight="1" outlineLevel="2">
      <c r="A192" s="48">
        <v>11</v>
      </c>
      <c r="B192" s="48">
        <v>11</v>
      </c>
      <c r="C192" s="49" t="s">
        <v>33</v>
      </c>
      <c r="D192" s="49" t="s">
        <v>47</v>
      </c>
      <c r="E192" s="57">
        <f t="shared" si="28"/>
        <v>3743502.630000001</v>
      </c>
      <c r="F192" s="50">
        <v>446603.4</v>
      </c>
      <c r="G192" s="176">
        <v>192539.45</v>
      </c>
      <c r="H192" s="176">
        <v>0</v>
      </c>
      <c r="I192" s="176">
        <v>0</v>
      </c>
      <c r="J192" s="176">
        <v>0</v>
      </c>
      <c r="K192" s="176">
        <v>0</v>
      </c>
      <c r="L192" s="176">
        <v>716301.43</v>
      </c>
      <c r="M192" s="176">
        <v>0</v>
      </c>
      <c r="N192" s="50">
        <v>1100280.53</v>
      </c>
      <c r="O192" s="50">
        <v>1287777.82</v>
      </c>
      <c r="P192" s="50">
        <v>0</v>
      </c>
      <c r="Q192" s="50">
        <v>0</v>
      </c>
      <c r="R192" s="50">
        <v>0</v>
      </c>
    </row>
    <row r="193" spans="1:18" s="135" customFormat="1" ht="18.75" customHeight="1" outlineLevel="2">
      <c r="A193" s="150">
        <v>12</v>
      </c>
      <c r="B193" s="150">
        <v>12</v>
      </c>
      <c r="C193" s="151" t="s">
        <v>33</v>
      </c>
      <c r="D193" s="151" t="s">
        <v>48</v>
      </c>
      <c r="E193" s="175">
        <f t="shared" si="28"/>
        <v>5768023.54</v>
      </c>
      <c r="F193" s="176">
        <v>764307.2</v>
      </c>
      <c r="G193" s="176">
        <v>329504.78</v>
      </c>
      <c r="H193" s="176">
        <v>0</v>
      </c>
      <c r="I193" s="176">
        <v>154348.98</v>
      </c>
      <c r="J193" s="176">
        <v>0</v>
      </c>
      <c r="K193" s="176">
        <v>0</v>
      </c>
      <c r="L193" s="176">
        <v>0</v>
      </c>
      <c r="M193" s="176">
        <v>0</v>
      </c>
      <c r="N193" s="176">
        <v>2023683.81</v>
      </c>
      <c r="O193" s="176">
        <v>2368536.98</v>
      </c>
      <c r="P193" s="176">
        <v>0</v>
      </c>
      <c r="Q193" s="176">
        <v>0</v>
      </c>
      <c r="R193" s="176">
        <v>127641.79</v>
      </c>
    </row>
    <row r="194" spans="1:18" s="135" customFormat="1" ht="18.75" customHeight="1" outlineLevel="2">
      <c r="A194" s="150">
        <v>13</v>
      </c>
      <c r="B194" s="150">
        <v>13</v>
      </c>
      <c r="C194" s="151" t="s">
        <v>33</v>
      </c>
      <c r="D194" s="151" t="s">
        <v>49</v>
      </c>
      <c r="E194" s="175">
        <f t="shared" si="28"/>
        <v>5001628.9</v>
      </c>
      <c r="F194" s="176">
        <v>682227.68</v>
      </c>
      <c r="G194" s="176">
        <v>294119.02</v>
      </c>
      <c r="H194" s="176">
        <v>0</v>
      </c>
      <c r="I194" s="176">
        <v>137773.32</v>
      </c>
      <c r="J194" s="176">
        <v>0</v>
      </c>
      <c r="K194" s="176">
        <v>0</v>
      </c>
      <c r="L194" s="176">
        <v>0</v>
      </c>
      <c r="M194" s="176">
        <v>0</v>
      </c>
      <c r="N194" s="176">
        <v>1806358.9</v>
      </c>
      <c r="O194" s="176">
        <v>1967215.74</v>
      </c>
      <c r="P194" s="176">
        <v>0</v>
      </c>
      <c r="Q194" s="176">
        <v>0</v>
      </c>
      <c r="R194" s="176">
        <v>113934.24</v>
      </c>
    </row>
    <row r="195" spans="1:18" ht="18.75" customHeight="1" outlineLevel="2">
      <c r="A195" s="48">
        <v>14</v>
      </c>
      <c r="B195" s="48">
        <v>14</v>
      </c>
      <c r="C195" s="49" t="s">
        <v>33</v>
      </c>
      <c r="D195" s="49" t="s">
        <v>50</v>
      </c>
      <c r="E195" s="57">
        <f t="shared" si="28"/>
        <v>3491409.6100000003</v>
      </c>
      <c r="F195" s="50">
        <v>0</v>
      </c>
      <c r="G195" s="50">
        <v>0</v>
      </c>
      <c r="H195" s="50">
        <v>0</v>
      </c>
      <c r="I195" s="50">
        <v>158316.82</v>
      </c>
      <c r="J195" s="50">
        <v>0</v>
      </c>
      <c r="K195" s="176">
        <v>0</v>
      </c>
      <c r="L195" s="176">
        <v>1257386.26</v>
      </c>
      <c r="M195" s="176">
        <v>0</v>
      </c>
      <c r="N195" s="176">
        <v>2075706.53</v>
      </c>
      <c r="O195" s="176">
        <v>0</v>
      </c>
      <c r="P195" s="176">
        <v>0</v>
      </c>
      <c r="Q195" s="176">
        <v>0</v>
      </c>
      <c r="R195" s="50">
        <v>0</v>
      </c>
    </row>
    <row r="196" spans="1:18" ht="18.75" customHeight="1" outlineLevel="2">
      <c r="A196" s="48">
        <v>15</v>
      </c>
      <c r="B196" s="48">
        <v>15</v>
      </c>
      <c r="C196" s="49" t="s">
        <v>33</v>
      </c>
      <c r="D196" s="49" t="s">
        <v>51</v>
      </c>
      <c r="E196" s="57">
        <f t="shared" si="28"/>
        <v>1813394.26</v>
      </c>
      <c r="F196" s="50">
        <v>0</v>
      </c>
      <c r="G196" s="50">
        <v>0</v>
      </c>
      <c r="H196" s="50">
        <v>0</v>
      </c>
      <c r="I196" s="50">
        <v>128508.42</v>
      </c>
      <c r="J196" s="50">
        <v>0</v>
      </c>
      <c r="K196" s="176">
        <v>0</v>
      </c>
      <c r="L196" s="176">
        <v>0</v>
      </c>
      <c r="M196" s="176">
        <v>0</v>
      </c>
      <c r="N196" s="176">
        <v>1684885.84</v>
      </c>
      <c r="O196" s="176">
        <v>0</v>
      </c>
      <c r="P196" s="176">
        <v>0</v>
      </c>
      <c r="Q196" s="176">
        <v>0</v>
      </c>
      <c r="R196" s="50">
        <v>0</v>
      </c>
    </row>
    <row r="197" spans="1:18" ht="18.75" customHeight="1" outlineLevel="2">
      <c r="A197" s="48">
        <v>16</v>
      </c>
      <c r="B197" s="48">
        <v>16</v>
      </c>
      <c r="C197" s="49" t="s">
        <v>33</v>
      </c>
      <c r="D197" s="49" t="s">
        <v>52</v>
      </c>
      <c r="E197" s="57">
        <f t="shared" si="28"/>
        <v>125706.13</v>
      </c>
      <c r="F197" s="50">
        <v>0</v>
      </c>
      <c r="G197" s="50">
        <v>0</v>
      </c>
      <c r="H197" s="50">
        <v>0</v>
      </c>
      <c r="I197" s="50">
        <v>125706.13</v>
      </c>
      <c r="J197" s="50">
        <v>0</v>
      </c>
      <c r="K197" s="176">
        <v>0</v>
      </c>
      <c r="L197" s="176">
        <v>0</v>
      </c>
      <c r="M197" s="176">
        <v>0</v>
      </c>
      <c r="N197" s="176">
        <v>0</v>
      </c>
      <c r="O197" s="176">
        <v>0</v>
      </c>
      <c r="P197" s="176">
        <v>0</v>
      </c>
      <c r="Q197" s="176">
        <v>0</v>
      </c>
      <c r="R197" s="50">
        <v>0</v>
      </c>
    </row>
    <row r="198" spans="1:18" ht="18.75" customHeight="1" outlineLevel="2">
      <c r="A198" s="48">
        <v>17</v>
      </c>
      <c r="B198" s="48">
        <v>17</v>
      </c>
      <c r="C198" s="49" t="s">
        <v>33</v>
      </c>
      <c r="D198" s="49" t="s">
        <v>53</v>
      </c>
      <c r="E198" s="57">
        <f t="shared" si="28"/>
        <v>1760903.11</v>
      </c>
      <c r="F198" s="50">
        <v>0</v>
      </c>
      <c r="G198" s="50">
        <v>0</v>
      </c>
      <c r="H198" s="50">
        <v>0</v>
      </c>
      <c r="I198" s="50">
        <v>124788.57</v>
      </c>
      <c r="J198" s="50">
        <v>0</v>
      </c>
      <c r="K198" s="176">
        <v>0</v>
      </c>
      <c r="L198" s="176">
        <v>0</v>
      </c>
      <c r="M198" s="176">
        <v>0</v>
      </c>
      <c r="N198" s="176">
        <v>1636114.54</v>
      </c>
      <c r="O198" s="176">
        <v>0</v>
      </c>
      <c r="P198" s="176">
        <v>0</v>
      </c>
      <c r="Q198" s="176">
        <v>0</v>
      </c>
      <c r="R198" s="50">
        <v>0</v>
      </c>
    </row>
    <row r="199" spans="1:18" ht="18.75" customHeight="1" outlineLevel="2">
      <c r="A199" s="48">
        <v>18</v>
      </c>
      <c r="B199" s="48">
        <v>18</v>
      </c>
      <c r="C199" s="49" t="s">
        <v>33</v>
      </c>
      <c r="D199" s="49" t="s">
        <v>54</v>
      </c>
      <c r="E199" s="57">
        <f t="shared" si="28"/>
        <v>2563545.66</v>
      </c>
      <c r="F199" s="50">
        <v>662250.55</v>
      </c>
      <c r="G199" s="50">
        <v>0</v>
      </c>
      <c r="H199" s="50">
        <v>0</v>
      </c>
      <c r="I199" s="50">
        <v>124441.38</v>
      </c>
      <c r="J199" s="50">
        <v>0</v>
      </c>
      <c r="K199" s="176">
        <v>0</v>
      </c>
      <c r="L199" s="176">
        <v>0</v>
      </c>
      <c r="M199" s="176">
        <v>0</v>
      </c>
      <c r="N199" s="176">
        <v>0</v>
      </c>
      <c r="O199" s="176">
        <v>1776853.73</v>
      </c>
      <c r="P199" s="176">
        <v>0</v>
      </c>
      <c r="Q199" s="176">
        <v>0</v>
      </c>
      <c r="R199" s="50">
        <v>0</v>
      </c>
    </row>
    <row r="200" spans="1:18" ht="18.75" customHeight="1" outlineLevel="2">
      <c r="A200" s="48">
        <v>19</v>
      </c>
      <c r="B200" s="48">
        <v>19</v>
      </c>
      <c r="C200" s="49" t="s">
        <v>33</v>
      </c>
      <c r="D200" s="49" t="s">
        <v>55</v>
      </c>
      <c r="E200" s="57">
        <f t="shared" si="28"/>
        <v>1618882.02</v>
      </c>
      <c r="F200" s="50">
        <v>0</v>
      </c>
      <c r="G200" s="50">
        <v>0</v>
      </c>
      <c r="H200" s="50">
        <v>0</v>
      </c>
      <c r="I200" s="50">
        <v>0</v>
      </c>
      <c r="J200" s="50">
        <v>0</v>
      </c>
      <c r="K200" s="176">
        <v>0</v>
      </c>
      <c r="L200" s="176">
        <v>0</v>
      </c>
      <c r="M200" s="176">
        <v>0</v>
      </c>
      <c r="N200" s="176">
        <v>1618882.02</v>
      </c>
      <c r="O200" s="176">
        <v>0</v>
      </c>
      <c r="P200" s="176">
        <v>0</v>
      </c>
      <c r="Q200" s="176">
        <v>0</v>
      </c>
      <c r="R200" s="50">
        <v>0</v>
      </c>
    </row>
    <row r="201" spans="1:18" ht="18.75" customHeight="1" outlineLevel="2">
      <c r="A201" s="48">
        <v>20</v>
      </c>
      <c r="B201" s="48">
        <v>20</v>
      </c>
      <c r="C201" s="49" t="s">
        <v>33</v>
      </c>
      <c r="D201" s="49" t="s">
        <v>56</v>
      </c>
      <c r="E201" s="57">
        <f t="shared" si="28"/>
        <v>4361485.5</v>
      </c>
      <c r="F201" s="50">
        <v>667397.58</v>
      </c>
      <c r="G201" s="50">
        <v>0</v>
      </c>
      <c r="H201" s="50">
        <v>0</v>
      </c>
      <c r="I201" s="50">
        <v>125408.54</v>
      </c>
      <c r="J201" s="50">
        <v>0</v>
      </c>
      <c r="K201" s="176">
        <v>0</v>
      </c>
      <c r="L201" s="176">
        <v>0</v>
      </c>
      <c r="M201" s="176">
        <v>0</v>
      </c>
      <c r="N201" s="176">
        <v>1644243.09</v>
      </c>
      <c r="O201" s="176">
        <v>1924436.29</v>
      </c>
      <c r="P201" s="176">
        <v>0</v>
      </c>
      <c r="Q201" s="176">
        <v>0</v>
      </c>
      <c r="R201" s="50">
        <v>0</v>
      </c>
    </row>
    <row r="202" spans="1:18" ht="18.75" customHeight="1" outlineLevel="2">
      <c r="A202" s="48">
        <v>21</v>
      </c>
      <c r="B202" s="48">
        <v>21</v>
      </c>
      <c r="C202" s="49" t="s">
        <v>33</v>
      </c>
      <c r="D202" s="49" t="s">
        <v>57</v>
      </c>
      <c r="E202" s="57">
        <f t="shared" si="28"/>
        <v>4188130.03</v>
      </c>
      <c r="F202" s="50">
        <v>640870.6</v>
      </c>
      <c r="G202" s="50">
        <v>0</v>
      </c>
      <c r="H202" s="50">
        <v>0</v>
      </c>
      <c r="I202" s="50">
        <v>120423.94</v>
      </c>
      <c r="J202" s="50">
        <v>0</v>
      </c>
      <c r="K202" s="176">
        <v>0</v>
      </c>
      <c r="L202" s="176">
        <v>0</v>
      </c>
      <c r="M202" s="176">
        <v>0</v>
      </c>
      <c r="N202" s="176">
        <v>1578889.55</v>
      </c>
      <c r="O202" s="176">
        <v>1847945.94</v>
      </c>
      <c r="P202" s="176">
        <v>0</v>
      </c>
      <c r="Q202" s="176">
        <v>0</v>
      </c>
      <c r="R202" s="50">
        <v>0</v>
      </c>
    </row>
    <row r="203" spans="1:18" ht="18.75" customHeight="1" outlineLevel="2">
      <c r="A203" s="48">
        <v>22</v>
      </c>
      <c r="B203" s="48">
        <v>22</v>
      </c>
      <c r="C203" s="49" t="s">
        <v>33</v>
      </c>
      <c r="D203" s="49" t="s">
        <v>58</v>
      </c>
      <c r="E203" s="57">
        <f t="shared" si="28"/>
        <v>4437382.44</v>
      </c>
      <c r="F203" s="50">
        <v>679011.38</v>
      </c>
      <c r="G203" s="50">
        <v>0</v>
      </c>
      <c r="H203" s="50">
        <v>0</v>
      </c>
      <c r="I203" s="50">
        <v>127590.86</v>
      </c>
      <c r="J203" s="50">
        <v>0</v>
      </c>
      <c r="K203" s="50">
        <v>0</v>
      </c>
      <c r="L203" s="50">
        <v>0</v>
      </c>
      <c r="M203" s="50">
        <v>0</v>
      </c>
      <c r="N203" s="50">
        <v>1672855.59</v>
      </c>
      <c r="O203" s="50">
        <v>1957924.61</v>
      </c>
      <c r="P203" s="50">
        <v>0</v>
      </c>
      <c r="Q203" s="50">
        <v>0</v>
      </c>
      <c r="R203" s="50">
        <v>0</v>
      </c>
    </row>
    <row r="204" spans="1:18" ht="18.75" customHeight="1" outlineLevel="2">
      <c r="A204" s="48">
        <v>23</v>
      </c>
      <c r="B204" s="48">
        <v>23</v>
      </c>
      <c r="C204" s="49" t="s">
        <v>33</v>
      </c>
      <c r="D204" s="49" t="s">
        <v>59</v>
      </c>
      <c r="E204" s="57">
        <f t="shared" si="28"/>
        <v>4370972.62</v>
      </c>
      <c r="F204" s="50">
        <v>668849.3</v>
      </c>
      <c r="G204" s="50">
        <v>0</v>
      </c>
      <c r="H204" s="50">
        <v>0</v>
      </c>
      <c r="I204" s="50">
        <v>125681.33</v>
      </c>
      <c r="J204" s="50">
        <v>0</v>
      </c>
      <c r="K204" s="50">
        <v>0</v>
      </c>
      <c r="L204" s="50">
        <v>0</v>
      </c>
      <c r="M204" s="50">
        <v>0</v>
      </c>
      <c r="N204" s="50">
        <v>1647819.66</v>
      </c>
      <c r="O204" s="50">
        <v>1928622.33</v>
      </c>
      <c r="P204" s="50">
        <v>0</v>
      </c>
      <c r="Q204" s="50">
        <v>0</v>
      </c>
      <c r="R204" s="50">
        <v>0</v>
      </c>
    </row>
    <row r="205" spans="1:18" ht="18.75" customHeight="1" outlineLevel="2">
      <c r="A205" s="48">
        <v>24</v>
      </c>
      <c r="B205" s="48">
        <v>24</v>
      </c>
      <c r="C205" s="49" t="s">
        <v>33</v>
      </c>
      <c r="D205" s="49" t="s">
        <v>60</v>
      </c>
      <c r="E205" s="57">
        <f t="shared" si="28"/>
        <v>4663348.25</v>
      </c>
      <c r="F205" s="50">
        <v>713588.83</v>
      </c>
      <c r="G205" s="50">
        <v>0</v>
      </c>
      <c r="H205" s="50">
        <v>0</v>
      </c>
      <c r="I205" s="50">
        <v>134088.19</v>
      </c>
      <c r="J205" s="50">
        <v>0</v>
      </c>
      <c r="K205" s="50">
        <v>0</v>
      </c>
      <c r="L205" s="50">
        <v>0</v>
      </c>
      <c r="M205" s="50">
        <v>0</v>
      </c>
      <c r="N205" s="50">
        <v>1758042.79</v>
      </c>
      <c r="O205" s="50">
        <v>2057628.44</v>
      </c>
      <c r="P205" s="50">
        <v>0</v>
      </c>
      <c r="Q205" s="50">
        <v>0</v>
      </c>
      <c r="R205" s="50">
        <v>0</v>
      </c>
    </row>
    <row r="206" spans="1:18" ht="18.75" customHeight="1" outlineLevel="2">
      <c r="A206" s="48">
        <v>25</v>
      </c>
      <c r="B206" s="48">
        <v>25</v>
      </c>
      <c r="C206" s="49" t="s">
        <v>33</v>
      </c>
      <c r="D206" s="49" t="s">
        <v>61</v>
      </c>
      <c r="E206" s="57">
        <f t="shared" si="28"/>
        <v>4346823.6</v>
      </c>
      <c r="F206" s="50">
        <v>665154</v>
      </c>
      <c r="G206" s="50">
        <v>0</v>
      </c>
      <c r="H206" s="50">
        <v>0</v>
      </c>
      <c r="I206" s="50">
        <v>124986.96</v>
      </c>
      <c r="J206" s="50">
        <v>0</v>
      </c>
      <c r="K206" s="50">
        <v>0</v>
      </c>
      <c r="L206" s="50">
        <v>0</v>
      </c>
      <c r="M206" s="50">
        <v>0</v>
      </c>
      <c r="N206" s="50">
        <v>1638715.68</v>
      </c>
      <c r="O206" s="50">
        <v>1917966.96</v>
      </c>
      <c r="P206" s="50">
        <v>0</v>
      </c>
      <c r="Q206" s="50">
        <v>0</v>
      </c>
      <c r="R206" s="50">
        <v>0</v>
      </c>
    </row>
    <row r="207" spans="1:18" ht="18.75" customHeight="1" outlineLevel="2">
      <c r="A207" s="48">
        <v>26</v>
      </c>
      <c r="B207" s="48">
        <v>26</v>
      </c>
      <c r="C207" s="49" t="s">
        <v>33</v>
      </c>
      <c r="D207" s="49" t="s">
        <v>62</v>
      </c>
      <c r="E207" s="57">
        <f t="shared" si="28"/>
        <v>4325700.48</v>
      </c>
      <c r="F207" s="50">
        <v>0</v>
      </c>
      <c r="G207" s="50">
        <v>0</v>
      </c>
      <c r="H207" s="50">
        <v>0</v>
      </c>
      <c r="I207" s="50">
        <v>0</v>
      </c>
      <c r="J207" s="50">
        <v>0</v>
      </c>
      <c r="K207" s="50">
        <v>0</v>
      </c>
      <c r="L207" s="50">
        <v>0</v>
      </c>
      <c r="M207" s="50">
        <v>0</v>
      </c>
      <c r="N207" s="50">
        <v>0</v>
      </c>
      <c r="O207" s="50">
        <v>4325700.48</v>
      </c>
      <c r="P207" s="50">
        <v>0</v>
      </c>
      <c r="Q207" s="50">
        <v>0</v>
      </c>
      <c r="R207" s="50">
        <v>0</v>
      </c>
    </row>
    <row r="208" spans="1:18" s="135" customFormat="1" ht="18.75" customHeight="1" outlineLevel="2">
      <c r="A208" s="150">
        <v>27</v>
      </c>
      <c r="B208" s="150">
        <v>27</v>
      </c>
      <c r="C208" s="151" t="s">
        <v>33</v>
      </c>
      <c r="D208" s="151" t="s">
        <v>63</v>
      </c>
      <c r="E208" s="175">
        <f t="shared" si="28"/>
        <v>1787122.51</v>
      </c>
      <c r="F208" s="176">
        <v>0</v>
      </c>
      <c r="G208" s="176">
        <v>0</v>
      </c>
      <c r="H208" s="176">
        <v>0</v>
      </c>
      <c r="I208" s="176">
        <v>0</v>
      </c>
      <c r="J208" s="176">
        <v>0</v>
      </c>
      <c r="K208" s="176">
        <v>0</v>
      </c>
      <c r="L208" s="176">
        <v>0</v>
      </c>
      <c r="M208" s="176">
        <v>0</v>
      </c>
      <c r="N208" s="176">
        <v>0</v>
      </c>
      <c r="O208" s="176">
        <v>1787122.51</v>
      </c>
      <c r="P208" s="176">
        <v>0</v>
      </c>
      <c r="Q208" s="176">
        <v>0</v>
      </c>
      <c r="R208" s="176">
        <v>0</v>
      </c>
    </row>
    <row r="209" spans="1:18" ht="18.75" customHeight="1" outlineLevel="2">
      <c r="A209" s="48">
        <v>28</v>
      </c>
      <c r="B209" s="48">
        <v>28</v>
      </c>
      <c r="C209" s="49" t="s">
        <v>33</v>
      </c>
      <c r="D209" s="49" t="s">
        <v>64</v>
      </c>
      <c r="E209" s="57">
        <f t="shared" si="28"/>
        <v>12667089.809999999</v>
      </c>
      <c r="F209" s="50">
        <v>1432324.68</v>
      </c>
      <c r="G209" s="50">
        <v>617503.14</v>
      </c>
      <c r="H209" s="50">
        <v>169393.62</v>
      </c>
      <c r="I209" s="50">
        <v>269143.55</v>
      </c>
      <c r="J209" s="50">
        <v>0</v>
      </c>
      <c r="K209" s="50">
        <v>0</v>
      </c>
      <c r="L209" s="50">
        <v>2297287.07</v>
      </c>
      <c r="M209" s="50">
        <v>0</v>
      </c>
      <c r="N209" s="50">
        <v>3528766.13</v>
      </c>
      <c r="O209" s="50">
        <v>4130098.3</v>
      </c>
      <c r="P209" s="50">
        <v>0</v>
      </c>
      <c r="Q209" s="50">
        <v>0</v>
      </c>
      <c r="R209" s="50">
        <v>222573.32</v>
      </c>
    </row>
    <row r="210" spans="1:18" ht="18.75" customHeight="1" outlineLevel="2">
      <c r="A210" s="48">
        <v>29</v>
      </c>
      <c r="B210" s="48">
        <v>29</v>
      </c>
      <c r="C210" s="49" t="s">
        <v>33</v>
      </c>
      <c r="D210" s="49" t="s">
        <v>65</v>
      </c>
      <c r="E210" s="57">
        <f t="shared" si="28"/>
        <v>6804657.710000001</v>
      </c>
      <c r="F210" s="50">
        <v>776540.9</v>
      </c>
      <c r="G210" s="50">
        <v>334781.95</v>
      </c>
      <c r="H210" s="50">
        <v>91837.47</v>
      </c>
      <c r="I210" s="50">
        <v>0</v>
      </c>
      <c r="J210" s="50">
        <v>83058.54</v>
      </c>
      <c r="K210" s="50">
        <v>0</v>
      </c>
      <c r="L210" s="50">
        <v>1245483.93</v>
      </c>
      <c r="M210" s="50">
        <v>0</v>
      </c>
      <c r="N210" s="50">
        <v>1913135.53</v>
      </c>
      <c r="O210" s="50">
        <v>2239150.32</v>
      </c>
      <c r="P210" s="50">
        <v>0</v>
      </c>
      <c r="Q210" s="50">
        <v>0</v>
      </c>
      <c r="R210" s="50">
        <v>120669.07</v>
      </c>
    </row>
    <row r="211" spans="1:18" ht="18.75" customHeight="1" outlineLevel="2">
      <c r="A211" s="48">
        <v>30</v>
      </c>
      <c r="B211" s="48">
        <v>30</v>
      </c>
      <c r="C211" s="49" t="s">
        <v>33</v>
      </c>
      <c r="D211" s="49" t="s">
        <v>66</v>
      </c>
      <c r="E211" s="57">
        <f t="shared" si="28"/>
        <v>9680483.090000002</v>
      </c>
      <c r="F211" s="50">
        <v>1081535.13</v>
      </c>
      <c r="G211" s="50">
        <v>466270.92</v>
      </c>
      <c r="H211" s="50">
        <v>127907.56</v>
      </c>
      <c r="I211" s="50">
        <v>203227.81</v>
      </c>
      <c r="J211" s="50">
        <v>115680.62</v>
      </c>
      <c r="K211" s="50">
        <v>0</v>
      </c>
      <c r="L211" s="50">
        <v>1734660.24</v>
      </c>
      <c r="M211" s="50">
        <v>0</v>
      </c>
      <c r="N211" s="50">
        <v>2664538.69</v>
      </c>
      <c r="O211" s="50">
        <v>3118599.06</v>
      </c>
      <c r="P211" s="50">
        <v>0</v>
      </c>
      <c r="Q211" s="50">
        <v>0</v>
      </c>
      <c r="R211" s="50">
        <v>168063.06</v>
      </c>
    </row>
    <row r="212" spans="1:18" s="135" customFormat="1" ht="18.75" customHeight="1" outlineLevel="2">
      <c r="A212" s="150">
        <v>31</v>
      </c>
      <c r="B212" s="150">
        <v>31</v>
      </c>
      <c r="C212" s="151" t="s">
        <v>33</v>
      </c>
      <c r="D212" s="151" t="s">
        <v>67</v>
      </c>
      <c r="E212" s="175">
        <f t="shared" si="28"/>
        <v>2820280.68</v>
      </c>
      <c r="F212" s="176">
        <v>696276</v>
      </c>
      <c r="G212" s="176">
        <v>0</v>
      </c>
      <c r="H212" s="176">
        <v>0</v>
      </c>
      <c r="I212" s="176">
        <v>0</v>
      </c>
      <c r="J212" s="176">
        <v>0</v>
      </c>
      <c r="K212" s="176">
        <v>0</v>
      </c>
      <c r="L212" s="176">
        <v>0</v>
      </c>
      <c r="M212" s="176">
        <v>0</v>
      </c>
      <c r="N212" s="176">
        <v>0</v>
      </c>
      <c r="O212" s="176">
        <v>2007724.32</v>
      </c>
      <c r="P212" s="176">
        <v>0</v>
      </c>
      <c r="Q212" s="176">
        <v>0</v>
      </c>
      <c r="R212" s="176">
        <v>116280.36</v>
      </c>
    </row>
    <row r="213" spans="1:18" ht="18.75" customHeight="1" outlineLevel="2">
      <c r="A213" s="48">
        <v>32</v>
      </c>
      <c r="B213" s="48">
        <v>32</v>
      </c>
      <c r="C213" s="49" t="s">
        <v>33</v>
      </c>
      <c r="D213" s="49" t="s">
        <v>68</v>
      </c>
      <c r="E213" s="57">
        <f t="shared" si="28"/>
        <v>3529849.16</v>
      </c>
      <c r="F213" s="50">
        <v>0</v>
      </c>
      <c r="G213" s="50">
        <v>0</v>
      </c>
      <c r="H213" s="50">
        <v>0</v>
      </c>
      <c r="I213" s="50">
        <v>0</v>
      </c>
      <c r="J213" s="50">
        <v>0</v>
      </c>
      <c r="K213" s="50">
        <v>0</v>
      </c>
      <c r="L213" s="50">
        <v>0</v>
      </c>
      <c r="M213" s="50">
        <v>0</v>
      </c>
      <c r="N213" s="50">
        <v>0</v>
      </c>
      <c r="O213" s="50">
        <v>3529849.16</v>
      </c>
      <c r="P213" s="50">
        <v>0</v>
      </c>
      <c r="Q213" s="50">
        <v>0</v>
      </c>
      <c r="R213" s="50">
        <v>0</v>
      </c>
    </row>
    <row r="214" spans="1:18" ht="18.75" customHeight="1" outlineLevel="2">
      <c r="A214" s="48">
        <v>33</v>
      </c>
      <c r="B214" s="48">
        <v>33</v>
      </c>
      <c r="C214" s="49" t="s">
        <v>33</v>
      </c>
      <c r="D214" s="49" t="s">
        <v>69</v>
      </c>
      <c r="E214" s="57">
        <f t="shared" si="28"/>
        <v>3546054.39</v>
      </c>
      <c r="F214" s="50">
        <v>0</v>
      </c>
      <c r="G214" s="50">
        <v>0</v>
      </c>
      <c r="H214" s="50">
        <v>0</v>
      </c>
      <c r="I214" s="50">
        <v>0</v>
      </c>
      <c r="J214" s="50">
        <v>0</v>
      </c>
      <c r="K214" s="50">
        <v>0</v>
      </c>
      <c r="L214" s="50">
        <v>0</v>
      </c>
      <c r="M214" s="50">
        <v>0</v>
      </c>
      <c r="N214" s="50">
        <v>0</v>
      </c>
      <c r="O214" s="50">
        <v>3546054.39</v>
      </c>
      <c r="P214" s="50">
        <v>0</v>
      </c>
      <c r="Q214" s="50">
        <v>0</v>
      </c>
      <c r="R214" s="50">
        <v>0</v>
      </c>
    </row>
    <row r="215" spans="1:18" ht="18.75" customHeight="1" outlineLevel="2">
      <c r="A215" s="48">
        <v>34</v>
      </c>
      <c r="B215" s="48">
        <v>34</v>
      </c>
      <c r="C215" s="49" t="s">
        <v>33</v>
      </c>
      <c r="D215" s="49" t="s">
        <v>70</v>
      </c>
      <c r="E215" s="57">
        <f t="shared" si="28"/>
        <v>7109116.75</v>
      </c>
      <c r="F215" s="50">
        <v>803859.73</v>
      </c>
      <c r="G215" s="50">
        <v>346559.63</v>
      </c>
      <c r="H215" s="50">
        <v>95068.33</v>
      </c>
      <c r="I215" s="50">
        <v>151050.71</v>
      </c>
      <c r="J215" s="50">
        <v>0</v>
      </c>
      <c r="K215" s="50">
        <v>0</v>
      </c>
      <c r="L215" s="50">
        <v>1289300.24</v>
      </c>
      <c r="M215" s="50">
        <v>0</v>
      </c>
      <c r="N215" s="50">
        <v>1980439.92</v>
      </c>
      <c r="O215" s="50">
        <v>2317923.96</v>
      </c>
      <c r="P215" s="50">
        <v>0</v>
      </c>
      <c r="Q215" s="50">
        <v>0</v>
      </c>
      <c r="R215" s="50">
        <v>124914.23</v>
      </c>
    </row>
    <row r="216" spans="1:18" s="135" customFormat="1" ht="18.75" customHeight="1" outlineLevel="2">
      <c r="A216" s="150">
        <v>35</v>
      </c>
      <c r="B216" s="150">
        <v>35</v>
      </c>
      <c r="C216" s="151" t="s">
        <v>33</v>
      </c>
      <c r="D216" s="151" t="s">
        <v>71</v>
      </c>
      <c r="E216" s="175">
        <f t="shared" si="28"/>
        <v>4149354.5</v>
      </c>
      <c r="F216" s="176">
        <v>675052.13</v>
      </c>
      <c r="G216" s="176">
        <v>0</v>
      </c>
      <c r="H216" s="176">
        <v>0</v>
      </c>
      <c r="I216" s="176">
        <v>0</v>
      </c>
      <c r="J216" s="176">
        <v>0</v>
      </c>
      <c r="K216" s="176">
        <v>0</v>
      </c>
      <c r="L216" s="176">
        <v>0</v>
      </c>
      <c r="M216" s="176">
        <v>0</v>
      </c>
      <c r="N216" s="176">
        <v>1663101.33</v>
      </c>
      <c r="O216" s="176">
        <v>1811201.04</v>
      </c>
      <c r="P216" s="176">
        <v>0</v>
      </c>
      <c r="Q216" s="176">
        <v>0</v>
      </c>
      <c r="R216" s="176">
        <v>0</v>
      </c>
    </row>
    <row r="217" spans="1:18" s="135" customFormat="1" ht="18.75" customHeight="1" outlineLevel="2">
      <c r="A217" s="150">
        <v>36</v>
      </c>
      <c r="B217" s="150">
        <v>36</v>
      </c>
      <c r="C217" s="151" t="s">
        <v>33</v>
      </c>
      <c r="D217" s="151" t="s">
        <v>72</v>
      </c>
      <c r="E217" s="175">
        <f t="shared" si="28"/>
        <v>4003336.16</v>
      </c>
      <c r="F217" s="176">
        <v>651296.63</v>
      </c>
      <c r="G217" s="176">
        <v>0</v>
      </c>
      <c r="H217" s="176">
        <v>0</v>
      </c>
      <c r="I217" s="176">
        <v>0</v>
      </c>
      <c r="J217" s="176">
        <v>0</v>
      </c>
      <c r="K217" s="176">
        <v>0</v>
      </c>
      <c r="L217" s="176">
        <v>0</v>
      </c>
      <c r="M217" s="176">
        <v>0</v>
      </c>
      <c r="N217" s="176">
        <v>1604575.77</v>
      </c>
      <c r="O217" s="176">
        <v>1747463.76</v>
      </c>
      <c r="P217" s="176">
        <v>0</v>
      </c>
      <c r="Q217" s="176">
        <v>0</v>
      </c>
      <c r="R217" s="176">
        <v>0</v>
      </c>
    </row>
    <row r="218" spans="1:18" s="135" customFormat="1" ht="18.75" customHeight="1" outlineLevel="2">
      <c r="A218" s="150">
        <v>37</v>
      </c>
      <c r="B218" s="150">
        <v>37</v>
      </c>
      <c r="C218" s="151" t="s">
        <v>33</v>
      </c>
      <c r="D218" s="151" t="s">
        <v>73</v>
      </c>
      <c r="E218" s="175">
        <f t="shared" si="28"/>
        <v>4067421.9800000004</v>
      </c>
      <c r="F218" s="176">
        <v>661722.65</v>
      </c>
      <c r="G218" s="176">
        <v>0</v>
      </c>
      <c r="H218" s="176">
        <v>0</v>
      </c>
      <c r="I218" s="176">
        <v>0</v>
      </c>
      <c r="J218" s="176">
        <v>0</v>
      </c>
      <c r="K218" s="176">
        <v>0</v>
      </c>
      <c r="L218" s="176">
        <v>0</v>
      </c>
      <c r="M218" s="176">
        <v>0</v>
      </c>
      <c r="N218" s="176">
        <v>1630261.99</v>
      </c>
      <c r="O218" s="176">
        <v>1775437.34</v>
      </c>
      <c r="P218" s="176">
        <v>0</v>
      </c>
      <c r="Q218" s="176">
        <v>0</v>
      </c>
      <c r="R218" s="176">
        <v>0</v>
      </c>
    </row>
    <row r="219" spans="1:18" s="135" customFormat="1" ht="18.75" customHeight="1" outlineLevel="2">
      <c r="A219" s="150">
        <v>38</v>
      </c>
      <c r="B219" s="150">
        <v>38</v>
      </c>
      <c r="C219" s="151" t="s">
        <v>33</v>
      </c>
      <c r="D219" s="151" t="s">
        <v>74</v>
      </c>
      <c r="E219" s="175">
        <f t="shared" si="28"/>
        <v>5672012.73</v>
      </c>
      <c r="F219" s="176">
        <v>868441.6</v>
      </c>
      <c r="G219" s="176">
        <v>0</v>
      </c>
      <c r="H219" s="176">
        <v>0</v>
      </c>
      <c r="I219" s="176">
        <v>0</v>
      </c>
      <c r="J219" s="176">
        <v>0</v>
      </c>
      <c r="K219" s="176">
        <v>0</v>
      </c>
      <c r="L219" s="176">
        <v>0</v>
      </c>
      <c r="M219" s="176">
        <v>0</v>
      </c>
      <c r="N219" s="176">
        <v>2299404.22</v>
      </c>
      <c r="O219" s="176">
        <v>2504166.91</v>
      </c>
      <c r="P219" s="176">
        <v>0</v>
      </c>
      <c r="Q219" s="176">
        <v>0</v>
      </c>
      <c r="R219" s="176">
        <v>0</v>
      </c>
    </row>
    <row r="220" spans="1:18" ht="18.75" customHeight="1" outlineLevel="2">
      <c r="A220" s="48">
        <v>39</v>
      </c>
      <c r="B220" s="48">
        <v>39</v>
      </c>
      <c r="C220" s="49" t="s">
        <v>33</v>
      </c>
      <c r="D220" s="49" t="s">
        <v>75</v>
      </c>
      <c r="E220" s="57">
        <f t="shared" si="28"/>
        <v>1078473.94</v>
      </c>
      <c r="F220" s="50">
        <v>0</v>
      </c>
      <c r="G220" s="50">
        <v>0</v>
      </c>
      <c r="H220" s="50">
        <v>0</v>
      </c>
      <c r="I220" s="50">
        <v>0</v>
      </c>
      <c r="J220" s="50">
        <v>0</v>
      </c>
      <c r="K220" s="50">
        <v>0</v>
      </c>
      <c r="L220" s="50">
        <v>1078473.94</v>
      </c>
      <c r="M220" s="50">
        <v>0</v>
      </c>
      <c r="N220" s="50">
        <v>0</v>
      </c>
      <c r="O220" s="50">
        <v>0</v>
      </c>
      <c r="P220" s="50">
        <v>0</v>
      </c>
      <c r="Q220" s="50">
        <v>0</v>
      </c>
      <c r="R220" s="50">
        <v>0</v>
      </c>
    </row>
    <row r="221" spans="1:18" ht="18.75" customHeight="1" outlineLevel="2">
      <c r="A221" s="48">
        <v>40</v>
      </c>
      <c r="B221" s="48">
        <v>40</v>
      </c>
      <c r="C221" s="49" t="s">
        <v>33</v>
      </c>
      <c r="D221" s="49" t="s">
        <v>76</v>
      </c>
      <c r="E221" s="57">
        <f t="shared" si="28"/>
        <v>1346875.3</v>
      </c>
      <c r="F221" s="50">
        <v>0</v>
      </c>
      <c r="G221" s="50">
        <v>0</v>
      </c>
      <c r="H221" s="50">
        <v>0</v>
      </c>
      <c r="I221" s="50">
        <v>0</v>
      </c>
      <c r="J221" s="50">
        <v>0</v>
      </c>
      <c r="K221" s="50">
        <v>0</v>
      </c>
      <c r="L221" s="50">
        <v>1346875.3</v>
      </c>
      <c r="M221" s="50">
        <v>0</v>
      </c>
      <c r="N221" s="50">
        <v>0</v>
      </c>
      <c r="O221" s="50">
        <v>0</v>
      </c>
      <c r="P221" s="50">
        <v>0</v>
      </c>
      <c r="Q221" s="50">
        <v>0</v>
      </c>
      <c r="R221" s="50">
        <v>0</v>
      </c>
    </row>
    <row r="222" spans="1:18" ht="18.75" customHeight="1" outlineLevel="2">
      <c r="A222" s="48">
        <v>41</v>
      </c>
      <c r="B222" s="48">
        <v>41</v>
      </c>
      <c r="C222" s="49" t="s">
        <v>33</v>
      </c>
      <c r="D222" s="49" t="s">
        <v>77</v>
      </c>
      <c r="E222" s="57">
        <f t="shared" si="28"/>
        <v>1066620.25</v>
      </c>
      <c r="F222" s="50">
        <v>0</v>
      </c>
      <c r="G222" s="50">
        <v>0</v>
      </c>
      <c r="H222" s="50">
        <v>0</v>
      </c>
      <c r="I222" s="50">
        <v>0</v>
      </c>
      <c r="J222" s="50">
        <v>0</v>
      </c>
      <c r="K222" s="50">
        <v>0</v>
      </c>
      <c r="L222" s="50">
        <v>1066620.25</v>
      </c>
      <c r="M222" s="50">
        <v>0</v>
      </c>
      <c r="N222" s="50">
        <v>0</v>
      </c>
      <c r="O222" s="50">
        <v>0</v>
      </c>
      <c r="P222" s="50">
        <v>0</v>
      </c>
      <c r="Q222" s="50">
        <v>0</v>
      </c>
      <c r="R222" s="50">
        <v>0</v>
      </c>
    </row>
    <row r="223" spans="1:18" s="135" customFormat="1" ht="18.75" customHeight="1" outlineLevel="2">
      <c r="A223" s="150">
        <v>42</v>
      </c>
      <c r="B223" s="150">
        <v>42</v>
      </c>
      <c r="C223" s="151" t="s">
        <v>33</v>
      </c>
      <c r="D223" s="151" t="s">
        <v>78</v>
      </c>
      <c r="E223" s="175">
        <f t="shared" si="28"/>
        <v>1780040.59</v>
      </c>
      <c r="F223" s="176">
        <v>0</v>
      </c>
      <c r="G223" s="176">
        <v>0</v>
      </c>
      <c r="H223" s="176">
        <v>0</v>
      </c>
      <c r="I223" s="176">
        <v>0</v>
      </c>
      <c r="J223" s="176">
        <v>0</v>
      </c>
      <c r="K223" s="176">
        <v>0</v>
      </c>
      <c r="L223" s="176">
        <v>0</v>
      </c>
      <c r="M223" s="176">
        <v>0</v>
      </c>
      <c r="N223" s="176">
        <v>0</v>
      </c>
      <c r="O223" s="176">
        <v>1780040.59</v>
      </c>
      <c r="P223" s="176">
        <v>0</v>
      </c>
      <c r="Q223" s="176">
        <v>0</v>
      </c>
      <c r="R223" s="176">
        <v>0</v>
      </c>
    </row>
    <row r="224" spans="1:18" ht="18.75" customHeight="1" outlineLevel="2">
      <c r="A224" s="48">
        <v>43</v>
      </c>
      <c r="B224" s="48">
        <v>43</v>
      </c>
      <c r="C224" s="49" t="s">
        <v>33</v>
      </c>
      <c r="D224" s="49" t="s">
        <v>79</v>
      </c>
      <c r="E224" s="57">
        <f t="shared" si="28"/>
        <v>1930525.08</v>
      </c>
      <c r="F224" s="50">
        <v>0</v>
      </c>
      <c r="G224" s="50">
        <v>0</v>
      </c>
      <c r="H224" s="50">
        <v>0</v>
      </c>
      <c r="I224" s="50">
        <v>0</v>
      </c>
      <c r="J224" s="50">
        <v>0</v>
      </c>
      <c r="K224" s="50">
        <v>0</v>
      </c>
      <c r="L224" s="50">
        <v>0</v>
      </c>
      <c r="M224" s="50">
        <v>0</v>
      </c>
      <c r="N224" s="50">
        <v>0</v>
      </c>
      <c r="O224" s="50">
        <v>1930525.08</v>
      </c>
      <c r="P224" s="50">
        <v>0</v>
      </c>
      <c r="Q224" s="50">
        <v>0</v>
      </c>
      <c r="R224" s="50">
        <v>0</v>
      </c>
    </row>
    <row r="225" spans="1:18" ht="18.75" customHeight="1" outlineLevel="2">
      <c r="A225" s="48">
        <v>44</v>
      </c>
      <c r="B225" s="48">
        <v>44</v>
      </c>
      <c r="C225" s="49" t="s">
        <v>33</v>
      </c>
      <c r="D225" s="49" t="s">
        <v>80</v>
      </c>
      <c r="E225" s="57">
        <f t="shared" si="28"/>
        <v>5992153.240000001</v>
      </c>
      <c r="F225" s="50">
        <v>677559.65</v>
      </c>
      <c r="G225" s="50">
        <v>292109.2</v>
      </c>
      <c r="H225" s="50">
        <v>80131.47</v>
      </c>
      <c r="I225" s="50">
        <v>127318.07</v>
      </c>
      <c r="J225" s="50">
        <v>0</v>
      </c>
      <c r="K225" s="50">
        <v>0</v>
      </c>
      <c r="L225" s="50">
        <v>1086729.18</v>
      </c>
      <c r="M225" s="50">
        <v>0</v>
      </c>
      <c r="N225" s="50">
        <v>1669279.03</v>
      </c>
      <c r="O225" s="50">
        <v>1953738.57</v>
      </c>
      <c r="P225" s="50">
        <v>0</v>
      </c>
      <c r="Q225" s="50">
        <v>0</v>
      </c>
      <c r="R225" s="50">
        <v>105288.07</v>
      </c>
    </row>
    <row r="226" spans="1:18" ht="18.75" customHeight="1" outlineLevel="2">
      <c r="A226" s="48">
        <v>45</v>
      </c>
      <c r="B226" s="48">
        <v>45</v>
      </c>
      <c r="C226" s="49" t="s">
        <v>33</v>
      </c>
      <c r="D226" s="49" t="s">
        <v>81</v>
      </c>
      <c r="E226" s="57">
        <f t="shared" si="28"/>
        <v>10983693.3</v>
      </c>
      <c r="F226" s="50">
        <v>1264188.53</v>
      </c>
      <c r="G226" s="50">
        <v>545016.36</v>
      </c>
      <c r="H226" s="50">
        <v>149509.03</v>
      </c>
      <c r="I226" s="50">
        <v>237549.62</v>
      </c>
      <c r="J226" s="50">
        <v>0</v>
      </c>
      <c r="K226" s="50">
        <v>0</v>
      </c>
      <c r="L226" s="50">
        <v>2027615.67</v>
      </c>
      <c r="M226" s="50">
        <v>0</v>
      </c>
      <c r="N226" s="50">
        <v>3114535.22</v>
      </c>
      <c r="O226" s="50">
        <v>3645278.87</v>
      </c>
      <c r="P226" s="50">
        <v>0</v>
      </c>
      <c r="Q226" s="50">
        <v>0</v>
      </c>
      <c r="R226" s="50">
        <v>0</v>
      </c>
    </row>
    <row r="227" spans="1:18" s="135" customFormat="1" ht="18.75" customHeight="1" outlineLevel="2">
      <c r="A227" s="150">
        <v>46</v>
      </c>
      <c r="B227" s="150">
        <v>46</v>
      </c>
      <c r="C227" s="151" t="s">
        <v>33</v>
      </c>
      <c r="D227" s="151" t="s">
        <v>82</v>
      </c>
      <c r="E227" s="175">
        <f t="shared" si="28"/>
        <v>4320472.51</v>
      </c>
      <c r="F227" s="176">
        <v>589317.2</v>
      </c>
      <c r="G227" s="176">
        <v>254063.86</v>
      </c>
      <c r="H227" s="176">
        <v>0</v>
      </c>
      <c r="I227" s="176">
        <v>119010.4</v>
      </c>
      <c r="J227" s="176">
        <v>0</v>
      </c>
      <c r="K227" s="176">
        <v>0</v>
      </c>
      <c r="L227" s="176">
        <v>0</v>
      </c>
      <c r="M227" s="176">
        <v>0</v>
      </c>
      <c r="N227" s="176">
        <v>1560356.46</v>
      </c>
      <c r="O227" s="176">
        <v>1699306.7</v>
      </c>
      <c r="P227" s="176">
        <v>0</v>
      </c>
      <c r="Q227" s="176">
        <v>0</v>
      </c>
      <c r="R227" s="176">
        <v>98417.89</v>
      </c>
    </row>
    <row r="228" spans="1:18" ht="18.75" customHeight="1" outlineLevel="2">
      <c r="A228" s="48">
        <v>47</v>
      </c>
      <c r="B228" s="48">
        <v>47</v>
      </c>
      <c r="C228" s="49" t="s">
        <v>33</v>
      </c>
      <c r="D228" s="49" t="s">
        <v>83</v>
      </c>
      <c r="E228" s="57">
        <f t="shared" si="28"/>
        <v>2263220.44</v>
      </c>
      <c r="F228" s="50">
        <v>179871.87</v>
      </c>
      <c r="G228" s="50">
        <v>67361.16</v>
      </c>
      <c r="H228" s="50">
        <v>27708.49</v>
      </c>
      <c r="I228" s="50">
        <v>0</v>
      </c>
      <c r="J228" s="50">
        <v>0</v>
      </c>
      <c r="K228" s="50">
        <v>0</v>
      </c>
      <c r="L228" s="50">
        <v>570034.06</v>
      </c>
      <c r="M228" s="50">
        <v>0</v>
      </c>
      <c r="N228" s="50">
        <v>410913.49</v>
      </c>
      <c r="O228" s="50">
        <v>956067.35</v>
      </c>
      <c r="P228" s="50">
        <v>0</v>
      </c>
      <c r="Q228" s="50">
        <v>0</v>
      </c>
      <c r="R228" s="50">
        <v>51264.02</v>
      </c>
    </row>
    <row r="229" spans="1:18" ht="18.75" customHeight="1" outlineLevel="2">
      <c r="A229" s="48">
        <v>48</v>
      </c>
      <c r="B229" s="48">
        <v>48</v>
      </c>
      <c r="C229" s="49" t="s">
        <v>33</v>
      </c>
      <c r="D229" s="49" t="s">
        <v>84</v>
      </c>
      <c r="E229" s="57">
        <f t="shared" si="28"/>
        <v>11879262.870000001</v>
      </c>
      <c r="F229" s="50">
        <v>1343241.55</v>
      </c>
      <c r="G229" s="50">
        <v>579097.67</v>
      </c>
      <c r="H229" s="50">
        <v>158858.22</v>
      </c>
      <c r="I229" s="50">
        <v>252404.22</v>
      </c>
      <c r="J229" s="50">
        <v>0</v>
      </c>
      <c r="K229" s="50">
        <v>0</v>
      </c>
      <c r="L229" s="50">
        <v>2154407.79</v>
      </c>
      <c r="M229" s="50">
        <v>0</v>
      </c>
      <c r="N229" s="50">
        <v>3309295.28</v>
      </c>
      <c r="O229" s="50">
        <v>3873227.72</v>
      </c>
      <c r="P229" s="50">
        <v>0</v>
      </c>
      <c r="Q229" s="50">
        <v>0</v>
      </c>
      <c r="R229" s="50">
        <v>208730.42</v>
      </c>
    </row>
    <row r="230" spans="1:18" ht="18.75" customHeight="1" outlineLevel="2">
      <c r="A230" s="48">
        <v>49</v>
      </c>
      <c r="B230" s="48">
        <v>49</v>
      </c>
      <c r="C230" s="49" t="s">
        <v>33</v>
      </c>
      <c r="D230" s="49" t="s">
        <v>85</v>
      </c>
      <c r="E230" s="57">
        <f t="shared" si="28"/>
        <v>11492935.9</v>
      </c>
      <c r="F230" s="50">
        <v>1299557.83</v>
      </c>
      <c r="G230" s="50">
        <v>560264.76</v>
      </c>
      <c r="H230" s="50">
        <v>153691.98</v>
      </c>
      <c r="I230" s="50">
        <v>244195.75</v>
      </c>
      <c r="J230" s="50">
        <v>0</v>
      </c>
      <c r="K230" s="50">
        <v>0</v>
      </c>
      <c r="L230" s="50">
        <v>2084344.03</v>
      </c>
      <c r="M230" s="50">
        <v>0</v>
      </c>
      <c r="N230" s="50">
        <v>3201673.27</v>
      </c>
      <c r="O230" s="50">
        <v>3747266</v>
      </c>
      <c r="P230" s="50">
        <v>0</v>
      </c>
      <c r="Q230" s="50">
        <v>0</v>
      </c>
      <c r="R230" s="50">
        <v>201942.28</v>
      </c>
    </row>
    <row r="231" spans="1:18" ht="18.75" customHeight="1" outlineLevel="2">
      <c r="A231" s="48">
        <v>50</v>
      </c>
      <c r="B231" s="48">
        <v>50</v>
      </c>
      <c r="C231" s="49" t="s">
        <v>33</v>
      </c>
      <c r="D231" s="49" t="s">
        <v>86</v>
      </c>
      <c r="E231" s="57">
        <f t="shared" si="28"/>
        <v>11675011.459999999</v>
      </c>
      <c r="F231" s="50">
        <v>1320145.93</v>
      </c>
      <c r="G231" s="50">
        <v>569140.69</v>
      </c>
      <c r="H231" s="50">
        <v>156126.82</v>
      </c>
      <c r="I231" s="50">
        <v>248064.4</v>
      </c>
      <c r="J231" s="50">
        <v>0</v>
      </c>
      <c r="K231" s="50">
        <v>0</v>
      </c>
      <c r="L231" s="50">
        <v>2117365.02</v>
      </c>
      <c r="M231" s="50">
        <v>0</v>
      </c>
      <c r="N231" s="50">
        <v>3252395.43</v>
      </c>
      <c r="O231" s="50">
        <v>3806631.65</v>
      </c>
      <c r="P231" s="50">
        <v>0</v>
      </c>
      <c r="Q231" s="50">
        <v>0</v>
      </c>
      <c r="R231" s="50">
        <v>205141.52</v>
      </c>
    </row>
    <row r="232" spans="1:18" ht="18.75" customHeight="1" outlineLevel="2">
      <c r="A232" s="48">
        <v>51</v>
      </c>
      <c r="B232" s="48">
        <v>51</v>
      </c>
      <c r="C232" s="49" t="s">
        <v>33</v>
      </c>
      <c r="D232" s="49" t="s">
        <v>87</v>
      </c>
      <c r="E232" s="57">
        <f t="shared" si="28"/>
        <v>11450918.47</v>
      </c>
      <c r="F232" s="50">
        <v>1294806.73</v>
      </c>
      <c r="G232" s="50">
        <v>558216.47</v>
      </c>
      <c r="H232" s="50">
        <v>153130.09</v>
      </c>
      <c r="I232" s="50">
        <v>243302.99</v>
      </c>
      <c r="J232" s="50">
        <v>0</v>
      </c>
      <c r="K232" s="50">
        <v>0</v>
      </c>
      <c r="L232" s="50">
        <v>2076723.8</v>
      </c>
      <c r="M232" s="50">
        <v>0</v>
      </c>
      <c r="N232" s="50">
        <v>3189968.16</v>
      </c>
      <c r="O232" s="50">
        <v>3733566.24</v>
      </c>
      <c r="P232" s="50">
        <v>0</v>
      </c>
      <c r="Q232" s="50">
        <v>0</v>
      </c>
      <c r="R232" s="50">
        <v>201203.99</v>
      </c>
    </row>
    <row r="233" spans="1:18" ht="18.75" customHeight="1" outlineLevel="2">
      <c r="A233" s="48">
        <v>52</v>
      </c>
      <c r="B233" s="48">
        <v>52</v>
      </c>
      <c r="C233" s="49" t="s">
        <v>33</v>
      </c>
      <c r="D233" s="49" t="s">
        <v>88</v>
      </c>
      <c r="E233" s="57">
        <f t="shared" si="28"/>
        <v>7664680.62</v>
      </c>
      <c r="F233" s="50">
        <v>866679.83</v>
      </c>
      <c r="G233" s="50">
        <v>373642.6</v>
      </c>
      <c r="H233" s="50">
        <v>102497.74</v>
      </c>
      <c r="I233" s="50">
        <v>162855.03</v>
      </c>
      <c r="J233" s="50">
        <v>0</v>
      </c>
      <c r="K233" s="50">
        <v>0</v>
      </c>
      <c r="L233" s="50">
        <v>1390056.59</v>
      </c>
      <c r="M233" s="50">
        <v>0</v>
      </c>
      <c r="N233" s="50">
        <v>2135207.51</v>
      </c>
      <c r="O233" s="50">
        <v>2499065.28</v>
      </c>
      <c r="P233" s="50">
        <v>0</v>
      </c>
      <c r="Q233" s="50">
        <v>0</v>
      </c>
      <c r="R233" s="50">
        <v>134676.04</v>
      </c>
    </row>
    <row r="234" spans="1:18" ht="18.75" customHeight="1" outlineLevel="2">
      <c r="A234" s="48">
        <v>53</v>
      </c>
      <c r="B234" s="48">
        <v>53</v>
      </c>
      <c r="C234" s="49" t="s">
        <v>33</v>
      </c>
      <c r="D234" s="49" t="s">
        <v>89</v>
      </c>
      <c r="E234" s="57">
        <f t="shared" si="28"/>
        <v>11295687.370000001</v>
      </c>
      <c r="F234" s="50">
        <v>1277254.05</v>
      </c>
      <c r="G234" s="50">
        <v>550649.17</v>
      </c>
      <c r="H234" s="50">
        <v>151054.22</v>
      </c>
      <c r="I234" s="50">
        <v>240004.72</v>
      </c>
      <c r="J234" s="50">
        <v>0</v>
      </c>
      <c r="K234" s="50">
        <v>0</v>
      </c>
      <c r="L234" s="50">
        <v>2048571.29</v>
      </c>
      <c r="M234" s="50">
        <v>0</v>
      </c>
      <c r="N234" s="50">
        <v>3146724.28</v>
      </c>
      <c r="O234" s="50">
        <v>3682953.22</v>
      </c>
      <c r="P234" s="50">
        <v>0</v>
      </c>
      <c r="Q234" s="50">
        <v>0</v>
      </c>
      <c r="R234" s="50">
        <v>198476.42</v>
      </c>
    </row>
    <row r="235" spans="1:18" ht="18.75" customHeight="1" outlineLevel="2">
      <c r="A235" s="48">
        <v>54</v>
      </c>
      <c r="B235" s="48">
        <v>54</v>
      </c>
      <c r="C235" s="49" t="s">
        <v>33</v>
      </c>
      <c r="D235" s="49" t="s">
        <v>90</v>
      </c>
      <c r="E235" s="57">
        <f t="shared" si="28"/>
        <v>11161465.02</v>
      </c>
      <c r="F235" s="50">
        <v>1262076.93</v>
      </c>
      <c r="G235" s="50">
        <v>544106.01</v>
      </c>
      <c r="H235" s="50">
        <v>149259.3</v>
      </c>
      <c r="I235" s="50">
        <v>237152.84</v>
      </c>
      <c r="J235" s="50">
        <v>0</v>
      </c>
      <c r="K235" s="50">
        <v>0</v>
      </c>
      <c r="L235" s="50">
        <v>2024228.9</v>
      </c>
      <c r="M235" s="50">
        <v>0</v>
      </c>
      <c r="N235" s="50">
        <v>3109332.95</v>
      </c>
      <c r="O235" s="50">
        <v>3639190.09</v>
      </c>
      <c r="P235" s="50">
        <v>0</v>
      </c>
      <c r="Q235" s="50">
        <v>0</v>
      </c>
      <c r="R235" s="50">
        <v>196118</v>
      </c>
    </row>
    <row r="236" spans="1:18" s="135" customFormat="1" ht="18.75" customHeight="1" outlineLevel="2">
      <c r="A236" s="150">
        <v>55</v>
      </c>
      <c r="B236" s="150">
        <v>55</v>
      </c>
      <c r="C236" s="151" t="s">
        <v>33</v>
      </c>
      <c r="D236" s="151" t="s">
        <v>91</v>
      </c>
      <c r="E236" s="175">
        <f t="shared" si="28"/>
        <v>4617773.24</v>
      </c>
      <c r="F236" s="176">
        <v>689399.2</v>
      </c>
      <c r="G236" s="176">
        <v>0</v>
      </c>
      <c r="H236" s="176">
        <v>0</v>
      </c>
      <c r="I236" s="176">
        <v>0</v>
      </c>
      <c r="J236" s="176">
        <v>0</v>
      </c>
      <c r="K236" s="176">
        <v>0</v>
      </c>
      <c r="L236" s="176">
        <v>0</v>
      </c>
      <c r="M236" s="176">
        <v>0</v>
      </c>
      <c r="N236" s="176">
        <v>1825347.19</v>
      </c>
      <c r="O236" s="176">
        <v>1987894.94</v>
      </c>
      <c r="P236" s="176">
        <v>0</v>
      </c>
      <c r="Q236" s="176">
        <v>0</v>
      </c>
      <c r="R236" s="176">
        <v>115131.91</v>
      </c>
    </row>
    <row r="237" spans="1:18" s="135" customFormat="1" ht="18.75" customHeight="1" outlineLevel="2">
      <c r="A237" s="150">
        <v>56</v>
      </c>
      <c r="B237" s="150">
        <v>56</v>
      </c>
      <c r="C237" s="151" t="s">
        <v>33</v>
      </c>
      <c r="D237" s="151" t="s">
        <v>92</v>
      </c>
      <c r="E237" s="175">
        <f t="shared" si="28"/>
        <v>4919605.390000001</v>
      </c>
      <c r="F237" s="176">
        <v>733912.98</v>
      </c>
      <c r="G237" s="176">
        <v>294404.9</v>
      </c>
      <c r="H237" s="176">
        <v>0</v>
      </c>
      <c r="I237" s="176">
        <v>0</v>
      </c>
      <c r="J237" s="176">
        <v>0</v>
      </c>
      <c r="K237" s="176">
        <v>0</v>
      </c>
      <c r="L237" s="176">
        <v>0</v>
      </c>
      <c r="M237" s="176">
        <v>0</v>
      </c>
      <c r="N237" s="176">
        <v>1808114.66</v>
      </c>
      <c r="O237" s="176">
        <v>1969127.86</v>
      </c>
      <c r="P237" s="176">
        <v>0</v>
      </c>
      <c r="Q237" s="176">
        <v>0</v>
      </c>
      <c r="R237" s="176">
        <v>114044.99</v>
      </c>
    </row>
    <row r="238" spans="1:18" s="135" customFormat="1" ht="18.75" customHeight="1" outlineLevel="2">
      <c r="A238" s="150">
        <v>57</v>
      </c>
      <c r="B238" s="150">
        <v>57</v>
      </c>
      <c r="C238" s="151" t="s">
        <v>33</v>
      </c>
      <c r="D238" s="151" t="s">
        <v>93</v>
      </c>
      <c r="E238" s="175">
        <f t="shared" si="28"/>
        <v>4295838.970000001</v>
      </c>
      <c r="F238" s="176">
        <v>681650.88</v>
      </c>
      <c r="G238" s="176">
        <v>0</v>
      </c>
      <c r="H238" s="176">
        <v>0</v>
      </c>
      <c r="I238" s="176">
        <v>0</v>
      </c>
      <c r="J238" s="176">
        <v>0</v>
      </c>
      <c r="K238" s="176">
        <v>0</v>
      </c>
      <c r="L238" s="176">
        <v>0</v>
      </c>
      <c r="M238" s="176">
        <v>0</v>
      </c>
      <c r="N238" s="176">
        <v>1679358.43</v>
      </c>
      <c r="O238" s="176">
        <v>1828905.84</v>
      </c>
      <c r="P238" s="176">
        <v>0</v>
      </c>
      <c r="Q238" s="176">
        <v>0</v>
      </c>
      <c r="R238" s="176">
        <v>105923.82</v>
      </c>
    </row>
    <row r="239" spans="1:18" s="135" customFormat="1" ht="18.75" customHeight="1" outlineLevel="2">
      <c r="A239" s="150">
        <v>58</v>
      </c>
      <c r="B239" s="150">
        <v>58</v>
      </c>
      <c r="C239" s="151" t="s">
        <v>33</v>
      </c>
      <c r="D239" s="151" t="s">
        <v>94</v>
      </c>
      <c r="E239" s="175">
        <f t="shared" si="28"/>
        <v>5096209.830000001</v>
      </c>
      <c r="F239" s="176">
        <v>714818.8</v>
      </c>
      <c r="G239" s="176">
        <v>308169.56</v>
      </c>
      <c r="H239" s="176">
        <v>0</v>
      </c>
      <c r="I239" s="176">
        <v>0</v>
      </c>
      <c r="J239" s="176">
        <v>0</v>
      </c>
      <c r="K239" s="176">
        <v>0</v>
      </c>
      <c r="L239" s="176">
        <v>0</v>
      </c>
      <c r="M239" s="176">
        <v>0</v>
      </c>
      <c r="N239" s="176">
        <v>1892651.58</v>
      </c>
      <c r="O239" s="176">
        <v>2061192.82</v>
      </c>
      <c r="P239" s="176">
        <v>0</v>
      </c>
      <c r="Q239" s="176">
        <v>0</v>
      </c>
      <c r="R239" s="176">
        <v>119377.07</v>
      </c>
    </row>
    <row r="240" spans="1:18" s="135" customFormat="1" ht="18.75" customHeight="1" outlineLevel="2">
      <c r="A240" s="150">
        <v>59</v>
      </c>
      <c r="B240" s="150">
        <v>59</v>
      </c>
      <c r="C240" s="151" t="s">
        <v>33</v>
      </c>
      <c r="D240" s="151" t="s">
        <v>95</v>
      </c>
      <c r="E240" s="175">
        <f t="shared" si="28"/>
        <v>6472952.7</v>
      </c>
      <c r="F240" s="176">
        <v>735100.75</v>
      </c>
      <c r="G240" s="176">
        <v>294881.37</v>
      </c>
      <c r="H240" s="176">
        <v>80893.11</v>
      </c>
      <c r="I240" s="176">
        <v>138130.43</v>
      </c>
      <c r="J240" s="176">
        <v>0</v>
      </c>
      <c r="K240" s="176">
        <v>0</v>
      </c>
      <c r="L240" s="176">
        <v>1179018.61</v>
      </c>
      <c r="M240" s="176">
        <v>0</v>
      </c>
      <c r="N240" s="176">
        <v>1811040.94</v>
      </c>
      <c r="O240" s="176">
        <v>2119657.93</v>
      </c>
      <c r="P240" s="176">
        <v>0</v>
      </c>
      <c r="Q240" s="176">
        <v>0</v>
      </c>
      <c r="R240" s="176">
        <v>114229.56</v>
      </c>
    </row>
    <row r="241" spans="1:18" s="135" customFormat="1" ht="18.75" customHeight="1" outlineLevel="2">
      <c r="A241" s="150">
        <v>60</v>
      </c>
      <c r="B241" s="150">
        <v>60</v>
      </c>
      <c r="C241" s="151" t="s">
        <v>33</v>
      </c>
      <c r="D241" s="151" t="s">
        <v>96</v>
      </c>
      <c r="E241" s="175">
        <f t="shared" si="28"/>
        <v>2930933.83</v>
      </c>
      <c r="F241" s="176">
        <v>625788.8</v>
      </c>
      <c r="G241" s="176">
        <v>269787.34</v>
      </c>
      <c r="H241" s="176">
        <v>0</v>
      </c>
      <c r="I241" s="176">
        <v>126375.7</v>
      </c>
      <c r="J241" s="176">
        <v>0</v>
      </c>
      <c r="K241" s="176">
        <v>0</v>
      </c>
      <c r="L241" s="176">
        <v>0</v>
      </c>
      <c r="M241" s="176">
        <v>0</v>
      </c>
      <c r="N241" s="176">
        <v>0</v>
      </c>
      <c r="O241" s="176">
        <v>1804473.22</v>
      </c>
      <c r="P241" s="176">
        <v>0</v>
      </c>
      <c r="Q241" s="176">
        <v>0</v>
      </c>
      <c r="R241" s="176">
        <v>104508.77</v>
      </c>
    </row>
    <row r="242" spans="1:18" ht="18.75" customHeight="1" outlineLevel="1">
      <c r="A242" s="51"/>
      <c r="B242" s="375" t="s">
        <v>97</v>
      </c>
      <c r="C242" s="375"/>
      <c r="D242" s="375"/>
      <c r="E242" s="52">
        <f>SUM(E182:E241)</f>
        <v>313091933.16999996</v>
      </c>
      <c r="F242" s="52">
        <f aca="true" t="shared" si="29" ref="F242:R242">SUM(F182:F241)</f>
        <v>35335732.91</v>
      </c>
      <c r="G242" s="52">
        <f t="shared" si="29"/>
        <v>11106725.670000002</v>
      </c>
      <c r="H242" s="52">
        <f t="shared" si="29"/>
        <v>2564723.3000000003</v>
      </c>
      <c r="I242" s="52">
        <f t="shared" si="29"/>
        <v>6058380.199999999</v>
      </c>
      <c r="J242" s="52">
        <f t="shared" si="29"/>
        <v>365713.54</v>
      </c>
      <c r="K242" s="52">
        <f t="shared" si="29"/>
        <v>0</v>
      </c>
      <c r="L242" s="52">
        <f t="shared" si="29"/>
        <v>41878762.87</v>
      </c>
      <c r="M242" s="52">
        <f t="shared" si="29"/>
        <v>0</v>
      </c>
      <c r="N242" s="52">
        <f t="shared" si="29"/>
        <v>90368145.72000001</v>
      </c>
      <c r="O242" s="52">
        <f t="shared" si="29"/>
        <v>121509798.75</v>
      </c>
      <c r="P242" s="52">
        <f t="shared" si="29"/>
        <v>0</v>
      </c>
      <c r="Q242" s="52">
        <f t="shared" si="29"/>
        <v>0</v>
      </c>
      <c r="R242" s="52">
        <f t="shared" si="29"/>
        <v>3903950.21</v>
      </c>
    </row>
    <row r="243" spans="1:18" ht="18.75" customHeight="1" outlineLevel="1">
      <c r="A243" s="61"/>
      <c r="B243" s="376" t="s">
        <v>98</v>
      </c>
      <c r="C243" s="376"/>
      <c r="D243" s="376"/>
      <c r="E243" s="316"/>
      <c r="F243" s="317"/>
      <c r="G243" s="318"/>
      <c r="H243" s="318"/>
      <c r="I243" s="318"/>
      <c r="J243" s="318"/>
      <c r="K243" s="318"/>
      <c r="L243" s="318"/>
      <c r="M243" s="318"/>
      <c r="N243" s="318"/>
      <c r="O243" s="318"/>
      <c r="P243" s="318"/>
      <c r="Q243" s="318"/>
      <c r="R243" s="318"/>
    </row>
    <row r="244" spans="1:18" ht="18.75" customHeight="1" outlineLevel="2">
      <c r="A244" s="48">
        <f>A241+1</f>
        <v>61</v>
      </c>
      <c r="B244" s="48">
        <v>1</v>
      </c>
      <c r="C244" s="49" t="s">
        <v>99</v>
      </c>
      <c r="D244" s="49" t="s">
        <v>100</v>
      </c>
      <c r="E244" s="50">
        <f>SUM(F244:R244)</f>
        <v>1718494.75</v>
      </c>
      <c r="F244" s="50">
        <v>1009371.74</v>
      </c>
      <c r="G244" s="50">
        <v>516390.36</v>
      </c>
      <c r="H244" s="50">
        <v>192732.65</v>
      </c>
      <c r="I244" s="50">
        <v>0</v>
      </c>
      <c r="J244" s="50">
        <v>0</v>
      </c>
      <c r="K244" s="50">
        <v>0</v>
      </c>
      <c r="L244" s="50">
        <v>0</v>
      </c>
      <c r="M244" s="50">
        <v>0</v>
      </c>
      <c r="N244" s="50">
        <v>0</v>
      </c>
      <c r="O244" s="50">
        <v>0</v>
      </c>
      <c r="P244" s="50">
        <v>0</v>
      </c>
      <c r="Q244" s="50">
        <v>0</v>
      </c>
      <c r="R244" s="50">
        <v>0</v>
      </c>
    </row>
    <row r="245" spans="1:18" ht="18.75" customHeight="1" outlineLevel="2">
      <c r="A245" s="48">
        <f>A244+1</f>
        <v>62</v>
      </c>
      <c r="B245" s="48">
        <v>2</v>
      </c>
      <c r="C245" s="49" t="s">
        <v>99</v>
      </c>
      <c r="D245" s="49" t="s">
        <v>101</v>
      </c>
      <c r="E245" s="50">
        <f>SUM(F245:R245)</f>
        <v>3004918.9000000004</v>
      </c>
      <c r="F245" s="50">
        <v>0</v>
      </c>
      <c r="G245" s="50">
        <v>621201.64</v>
      </c>
      <c r="H245" s="50">
        <v>231851.42</v>
      </c>
      <c r="I245" s="50">
        <v>0</v>
      </c>
      <c r="J245" s="50">
        <v>113382.53</v>
      </c>
      <c r="K245" s="50">
        <v>0</v>
      </c>
      <c r="L245" s="50">
        <v>2038483.31</v>
      </c>
      <c r="M245" s="50">
        <v>0</v>
      </c>
      <c r="N245" s="50">
        <v>0</v>
      </c>
      <c r="O245" s="50">
        <v>0</v>
      </c>
      <c r="P245" s="50">
        <v>0</v>
      </c>
      <c r="Q245" s="50">
        <v>0</v>
      </c>
      <c r="R245" s="50">
        <v>0</v>
      </c>
    </row>
    <row r="246" spans="1:18" s="135" customFormat="1" ht="18.75" customHeight="1" outlineLevel="2">
      <c r="A246" s="150">
        <f>A245+1</f>
        <v>63</v>
      </c>
      <c r="B246" s="150">
        <v>3</v>
      </c>
      <c r="C246" s="151" t="s">
        <v>99</v>
      </c>
      <c r="D246" s="151" t="s">
        <v>102</v>
      </c>
      <c r="E246" s="176">
        <f>SUM(F246:R246)</f>
        <v>56887.66</v>
      </c>
      <c r="F246" s="176">
        <v>0</v>
      </c>
      <c r="G246" s="176">
        <v>0</v>
      </c>
      <c r="H246" s="176">
        <v>0</v>
      </c>
      <c r="I246" s="176">
        <v>0</v>
      </c>
      <c r="J246" s="176">
        <v>56887.66</v>
      </c>
      <c r="K246" s="176">
        <v>0</v>
      </c>
      <c r="L246" s="176">
        <v>0</v>
      </c>
      <c r="M246" s="176">
        <v>0</v>
      </c>
      <c r="N246" s="176">
        <v>0</v>
      </c>
      <c r="O246" s="176">
        <v>0</v>
      </c>
      <c r="P246" s="176">
        <v>0</v>
      </c>
      <c r="Q246" s="176">
        <v>0</v>
      </c>
      <c r="R246" s="176">
        <v>0</v>
      </c>
    </row>
    <row r="247" spans="1:18" s="135" customFormat="1" ht="18.75" customHeight="1" outlineLevel="2">
      <c r="A247" s="150">
        <f>A246+1</f>
        <v>64</v>
      </c>
      <c r="B247" s="150">
        <v>4</v>
      </c>
      <c r="C247" s="151" t="s">
        <v>99</v>
      </c>
      <c r="D247" s="151" t="s">
        <v>103</v>
      </c>
      <c r="E247" s="176">
        <f>SUM(F247:R247)</f>
        <v>3699370.82</v>
      </c>
      <c r="F247" s="176">
        <v>0</v>
      </c>
      <c r="G247" s="176">
        <v>0</v>
      </c>
      <c r="H247" s="176">
        <v>0</v>
      </c>
      <c r="I247" s="176">
        <v>183474.72</v>
      </c>
      <c r="J247" s="176">
        <v>75467.11</v>
      </c>
      <c r="K247" s="176">
        <v>0</v>
      </c>
      <c r="L247" s="176">
        <v>0</v>
      </c>
      <c r="M247" s="176">
        <v>0</v>
      </c>
      <c r="N247" s="176">
        <v>2768576.38</v>
      </c>
      <c r="O247" s="176">
        <v>446709.98</v>
      </c>
      <c r="P247" s="176">
        <v>0</v>
      </c>
      <c r="Q247" s="176">
        <v>120470.92</v>
      </c>
      <c r="R247" s="176">
        <v>104671.71</v>
      </c>
    </row>
    <row r="248" spans="1:18" ht="18.75" customHeight="1" outlineLevel="2">
      <c r="A248" s="48">
        <f>A247+1</f>
        <v>65</v>
      </c>
      <c r="B248" s="48">
        <v>5</v>
      </c>
      <c r="C248" s="49" t="s">
        <v>99</v>
      </c>
      <c r="D248" s="49" t="s">
        <v>104</v>
      </c>
      <c r="E248" s="50">
        <f>SUM(F248:R248)</f>
        <v>1506909.4600000002</v>
      </c>
      <c r="F248" s="50">
        <v>0</v>
      </c>
      <c r="G248" s="50">
        <v>0</v>
      </c>
      <c r="H248" s="50">
        <v>0</v>
      </c>
      <c r="I248" s="50">
        <v>76293.36</v>
      </c>
      <c r="J248" s="50">
        <v>0</v>
      </c>
      <c r="K248" s="50">
        <v>0</v>
      </c>
      <c r="L248" s="50">
        <v>0</v>
      </c>
      <c r="M248" s="50">
        <v>0</v>
      </c>
      <c r="N248" s="50">
        <v>1151243.04</v>
      </c>
      <c r="O248" s="50">
        <v>185753.14</v>
      </c>
      <c r="P248" s="50">
        <v>0</v>
      </c>
      <c r="Q248" s="50">
        <v>50094.81</v>
      </c>
      <c r="R248" s="50">
        <v>43525.11</v>
      </c>
    </row>
    <row r="249" spans="1:18" ht="18.75" customHeight="1" outlineLevel="1">
      <c r="A249" s="53"/>
      <c r="B249" s="369" t="s">
        <v>97</v>
      </c>
      <c r="C249" s="369"/>
      <c r="D249" s="369"/>
      <c r="E249" s="54">
        <f>SUM(E244:E248)</f>
        <v>9986581.590000002</v>
      </c>
      <c r="F249" s="54">
        <f aca="true" t="shared" si="30" ref="F249:R249">SUM(F244:F248)</f>
        <v>1009371.74</v>
      </c>
      <c r="G249" s="54">
        <f t="shared" si="30"/>
        <v>1137592</v>
      </c>
      <c r="H249" s="54">
        <f t="shared" si="30"/>
        <v>424584.07</v>
      </c>
      <c r="I249" s="54">
        <f t="shared" si="30"/>
        <v>259768.08000000002</v>
      </c>
      <c r="J249" s="54">
        <f t="shared" si="30"/>
        <v>245737.3</v>
      </c>
      <c r="K249" s="54">
        <f t="shared" si="30"/>
        <v>0</v>
      </c>
      <c r="L249" s="54">
        <f t="shared" si="30"/>
        <v>2038483.31</v>
      </c>
      <c r="M249" s="54">
        <f t="shared" si="30"/>
        <v>0</v>
      </c>
      <c r="N249" s="54">
        <f t="shared" si="30"/>
        <v>3919819.42</v>
      </c>
      <c r="O249" s="54">
        <f t="shared" si="30"/>
        <v>632463.12</v>
      </c>
      <c r="P249" s="54">
        <f t="shared" si="30"/>
        <v>0</v>
      </c>
      <c r="Q249" s="54">
        <f t="shared" si="30"/>
        <v>170565.72999999998</v>
      </c>
      <c r="R249" s="54">
        <f t="shared" si="30"/>
        <v>148196.82</v>
      </c>
    </row>
    <row r="250" spans="1:18" ht="18.75" customHeight="1" outlineLevel="1">
      <c r="A250" s="58"/>
      <c r="B250" s="374" t="s">
        <v>105</v>
      </c>
      <c r="C250" s="374"/>
      <c r="D250" s="374"/>
      <c r="E250" s="319"/>
      <c r="F250" s="320"/>
      <c r="G250" s="321"/>
      <c r="H250" s="321"/>
      <c r="I250" s="321"/>
      <c r="J250" s="321"/>
      <c r="K250" s="321"/>
      <c r="L250" s="321"/>
      <c r="M250" s="321"/>
      <c r="N250" s="321"/>
      <c r="O250" s="321"/>
      <c r="P250" s="321"/>
      <c r="Q250" s="321"/>
      <c r="R250" s="321"/>
    </row>
    <row r="251" spans="1:18" s="135" customFormat="1" ht="18.75" customHeight="1" outlineLevel="2">
      <c r="A251" s="159">
        <f>A248+1</f>
        <v>66</v>
      </c>
      <c r="B251" s="159">
        <v>1</v>
      </c>
      <c r="C251" s="161" t="s">
        <v>106</v>
      </c>
      <c r="D251" s="161" t="s">
        <v>107</v>
      </c>
      <c r="E251" s="175">
        <f>SUM(F251:R251)</f>
        <v>3736411.37</v>
      </c>
      <c r="F251" s="175">
        <v>0</v>
      </c>
      <c r="G251" s="175">
        <v>0</v>
      </c>
      <c r="H251" s="175">
        <v>0</v>
      </c>
      <c r="I251" s="175">
        <v>0</v>
      </c>
      <c r="J251" s="175">
        <v>0</v>
      </c>
      <c r="K251" s="175">
        <v>0</v>
      </c>
      <c r="L251" s="175">
        <v>0</v>
      </c>
      <c r="M251" s="175">
        <v>0</v>
      </c>
      <c r="N251" s="175">
        <v>3736411.37</v>
      </c>
      <c r="O251" s="175">
        <v>0</v>
      </c>
      <c r="P251" s="175">
        <v>0</v>
      </c>
      <c r="Q251" s="175">
        <v>0</v>
      </c>
      <c r="R251" s="175">
        <v>0</v>
      </c>
    </row>
    <row r="252" spans="1:18" ht="18.75" outlineLevel="2">
      <c r="A252" s="48">
        <f>A251+1</f>
        <v>67</v>
      </c>
      <c r="B252" s="48">
        <v>2</v>
      </c>
      <c r="C252" s="49" t="s">
        <v>106</v>
      </c>
      <c r="D252" s="49" t="s">
        <v>108</v>
      </c>
      <c r="E252" s="57">
        <f>SUM(F252:R252)</f>
        <v>2916803.27</v>
      </c>
      <c r="F252" s="50">
        <v>0</v>
      </c>
      <c r="G252" s="50">
        <v>0</v>
      </c>
      <c r="H252" s="50">
        <v>0</v>
      </c>
      <c r="I252" s="50">
        <v>0</v>
      </c>
      <c r="J252" s="50">
        <v>0</v>
      </c>
      <c r="K252" s="50">
        <v>0</v>
      </c>
      <c r="L252" s="50">
        <v>0</v>
      </c>
      <c r="M252" s="50">
        <v>0</v>
      </c>
      <c r="N252" s="50">
        <v>2916803.27</v>
      </c>
      <c r="O252" s="50">
        <v>0</v>
      </c>
      <c r="P252" s="50">
        <v>0</v>
      </c>
      <c r="Q252" s="50">
        <v>0</v>
      </c>
      <c r="R252" s="50">
        <v>0</v>
      </c>
    </row>
    <row r="253" spans="1:18" ht="18.75" outlineLevel="1">
      <c r="A253" s="53"/>
      <c r="B253" s="369" t="s">
        <v>97</v>
      </c>
      <c r="C253" s="369"/>
      <c r="D253" s="369"/>
      <c r="E253" s="54">
        <f>SUM(E251:E252)</f>
        <v>6653214.640000001</v>
      </c>
      <c r="F253" s="54">
        <f aca="true" t="shared" si="31" ref="F253:R253">SUM(F251:F252)</f>
        <v>0</v>
      </c>
      <c r="G253" s="54">
        <f t="shared" si="31"/>
        <v>0</v>
      </c>
      <c r="H253" s="54">
        <f t="shared" si="31"/>
        <v>0</v>
      </c>
      <c r="I253" s="54">
        <f t="shared" si="31"/>
        <v>0</v>
      </c>
      <c r="J253" s="54">
        <f t="shared" si="31"/>
        <v>0</v>
      </c>
      <c r="K253" s="54">
        <f t="shared" si="31"/>
        <v>0</v>
      </c>
      <c r="L253" s="54">
        <f t="shared" si="31"/>
        <v>0</v>
      </c>
      <c r="M253" s="54">
        <f t="shared" si="31"/>
        <v>0</v>
      </c>
      <c r="N253" s="54">
        <f t="shared" si="31"/>
        <v>6653214.640000001</v>
      </c>
      <c r="O253" s="54">
        <f t="shared" si="31"/>
        <v>0</v>
      </c>
      <c r="P253" s="54">
        <f t="shared" si="31"/>
        <v>0</v>
      </c>
      <c r="Q253" s="54">
        <f t="shared" si="31"/>
        <v>0</v>
      </c>
      <c r="R253" s="54">
        <f t="shared" si="31"/>
        <v>0</v>
      </c>
    </row>
    <row r="254" spans="1:18" ht="18.75" outlineLevel="1">
      <c r="A254" s="58"/>
      <c r="B254" s="374" t="s">
        <v>109</v>
      </c>
      <c r="C254" s="374"/>
      <c r="D254" s="374"/>
      <c r="E254" s="319"/>
      <c r="F254" s="320"/>
      <c r="G254" s="321"/>
      <c r="H254" s="321"/>
      <c r="I254" s="321"/>
      <c r="J254" s="321"/>
      <c r="K254" s="321"/>
      <c r="L254" s="321"/>
      <c r="M254" s="321"/>
      <c r="N254" s="321"/>
      <c r="O254" s="321"/>
      <c r="P254" s="321"/>
      <c r="Q254" s="321"/>
      <c r="R254" s="321"/>
    </row>
    <row r="255" spans="1:18" ht="18.75" outlineLevel="2">
      <c r="A255" s="55">
        <f>A252+1</f>
        <v>68</v>
      </c>
      <c r="B255" s="55">
        <v>1</v>
      </c>
      <c r="C255" s="56" t="s">
        <v>110</v>
      </c>
      <c r="D255" s="56" t="s">
        <v>111</v>
      </c>
      <c r="E255" s="57">
        <v>367355.66</v>
      </c>
      <c r="F255" s="57">
        <v>0</v>
      </c>
      <c r="G255" s="57">
        <v>0</v>
      </c>
      <c r="H255" s="57">
        <v>0</v>
      </c>
      <c r="I255" s="57">
        <v>367355.66</v>
      </c>
      <c r="J255" s="57">
        <v>0</v>
      </c>
      <c r="K255" s="57">
        <v>0</v>
      </c>
      <c r="L255" s="57">
        <v>0</v>
      </c>
      <c r="M255" s="57">
        <v>0</v>
      </c>
      <c r="N255" s="57">
        <v>0</v>
      </c>
      <c r="O255" s="57">
        <v>0</v>
      </c>
      <c r="P255" s="57">
        <v>0</v>
      </c>
      <c r="Q255" s="57">
        <v>0</v>
      </c>
      <c r="R255" s="57">
        <v>0</v>
      </c>
    </row>
    <row r="256" spans="1:18" ht="18.75" outlineLevel="2">
      <c r="A256" s="48">
        <f>A255+1</f>
        <v>69</v>
      </c>
      <c r="B256" s="48">
        <v>2</v>
      </c>
      <c r="C256" s="49" t="s">
        <v>110</v>
      </c>
      <c r="D256" s="49" t="s">
        <v>112</v>
      </c>
      <c r="E256" s="50">
        <v>612479.36</v>
      </c>
      <c r="F256" s="50">
        <v>0</v>
      </c>
      <c r="G256" s="50">
        <v>0</v>
      </c>
      <c r="H256" s="50">
        <v>0</v>
      </c>
      <c r="I256" s="50">
        <v>369792.32</v>
      </c>
      <c r="J256" s="50">
        <v>0</v>
      </c>
      <c r="K256" s="50">
        <v>0</v>
      </c>
      <c r="L256" s="50">
        <v>0</v>
      </c>
      <c r="M256" s="50">
        <v>0</v>
      </c>
      <c r="N256" s="50">
        <v>0</v>
      </c>
      <c r="O256" s="50">
        <v>0</v>
      </c>
      <c r="P256" s="50">
        <v>0</v>
      </c>
      <c r="Q256" s="50">
        <v>242687.04</v>
      </c>
      <c r="R256" s="50">
        <v>0</v>
      </c>
    </row>
    <row r="257" spans="1:18" ht="18.75" outlineLevel="2">
      <c r="A257" s="48">
        <f aca="true" t="shared" si="32" ref="A257:A262">A256+1</f>
        <v>70</v>
      </c>
      <c r="B257" s="48">
        <v>3</v>
      </c>
      <c r="C257" s="49" t="s">
        <v>110</v>
      </c>
      <c r="D257" s="49" t="s">
        <v>113</v>
      </c>
      <c r="E257" s="50">
        <v>311679.28</v>
      </c>
      <c r="F257" s="50">
        <v>0</v>
      </c>
      <c r="G257" s="50">
        <v>0</v>
      </c>
      <c r="H257" s="50">
        <v>0</v>
      </c>
      <c r="I257" s="50">
        <v>188180.39</v>
      </c>
      <c r="J257" s="50">
        <v>0</v>
      </c>
      <c r="K257" s="50">
        <v>0</v>
      </c>
      <c r="L257" s="50">
        <v>0</v>
      </c>
      <c r="M257" s="50">
        <v>0</v>
      </c>
      <c r="N257" s="50">
        <v>0</v>
      </c>
      <c r="O257" s="50">
        <v>0</v>
      </c>
      <c r="P257" s="50">
        <v>0</v>
      </c>
      <c r="Q257" s="50">
        <v>123498.89</v>
      </c>
      <c r="R257" s="50">
        <v>0</v>
      </c>
    </row>
    <row r="258" spans="1:18" ht="18.75" outlineLevel="2">
      <c r="A258" s="48">
        <f t="shared" si="32"/>
        <v>71</v>
      </c>
      <c r="B258" s="48">
        <v>4</v>
      </c>
      <c r="C258" s="49" t="s">
        <v>110</v>
      </c>
      <c r="D258" s="49" t="s">
        <v>114</v>
      </c>
      <c r="E258" s="50">
        <v>247363.31</v>
      </c>
      <c r="F258" s="50">
        <v>0</v>
      </c>
      <c r="G258" s="50">
        <v>0</v>
      </c>
      <c r="H258" s="50">
        <v>0</v>
      </c>
      <c r="I258" s="50">
        <v>0</v>
      </c>
      <c r="J258" s="50">
        <v>0</v>
      </c>
      <c r="K258" s="50">
        <v>0</v>
      </c>
      <c r="L258" s="50">
        <v>0</v>
      </c>
      <c r="M258" s="50">
        <v>0</v>
      </c>
      <c r="N258" s="50">
        <v>0</v>
      </c>
      <c r="O258" s="50">
        <v>0</v>
      </c>
      <c r="P258" s="50">
        <v>0</v>
      </c>
      <c r="Q258" s="50">
        <v>247363.31</v>
      </c>
      <c r="R258" s="50">
        <v>0</v>
      </c>
    </row>
    <row r="259" spans="1:18" ht="18.75" outlineLevel="2">
      <c r="A259" s="48">
        <f t="shared" si="32"/>
        <v>72</v>
      </c>
      <c r="B259" s="48">
        <v>5</v>
      </c>
      <c r="C259" s="49" t="s">
        <v>110</v>
      </c>
      <c r="D259" s="49" t="s">
        <v>115</v>
      </c>
      <c r="E259" s="50">
        <v>407454.64</v>
      </c>
      <c r="F259" s="50">
        <v>0</v>
      </c>
      <c r="G259" s="50">
        <v>0</v>
      </c>
      <c r="H259" s="50">
        <v>0</v>
      </c>
      <c r="I259" s="50">
        <v>0</v>
      </c>
      <c r="J259" s="50">
        <v>0</v>
      </c>
      <c r="K259" s="50">
        <v>0</v>
      </c>
      <c r="L259" s="50">
        <v>0</v>
      </c>
      <c r="M259" s="50">
        <v>0</v>
      </c>
      <c r="N259" s="50">
        <v>0</v>
      </c>
      <c r="O259" s="50">
        <v>0</v>
      </c>
      <c r="P259" s="50">
        <v>0</v>
      </c>
      <c r="Q259" s="50">
        <v>407454.64</v>
      </c>
      <c r="R259" s="50">
        <v>0</v>
      </c>
    </row>
    <row r="260" spans="1:18" ht="18.75" outlineLevel="2">
      <c r="A260" s="48">
        <f t="shared" si="32"/>
        <v>73</v>
      </c>
      <c r="B260" s="48">
        <v>6</v>
      </c>
      <c r="C260" s="49" t="s">
        <v>110</v>
      </c>
      <c r="D260" s="49" t="s">
        <v>116</v>
      </c>
      <c r="E260" s="50">
        <v>2359641.26</v>
      </c>
      <c r="F260" s="50">
        <v>1172355.47</v>
      </c>
      <c r="G260" s="50">
        <v>819183.59</v>
      </c>
      <c r="H260" s="50">
        <v>0</v>
      </c>
      <c r="I260" s="50">
        <v>368102.2</v>
      </c>
      <c r="J260" s="50">
        <v>0</v>
      </c>
      <c r="K260" s="50">
        <v>0</v>
      </c>
      <c r="L260" s="50">
        <v>0</v>
      </c>
      <c r="M260" s="50">
        <v>0</v>
      </c>
      <c r="N260" s="50">
        <v>0</v>
      </c>
      <c r="O260" s="50">
        <v>0</v>
      </c>
      <c r="P260" s="50">
        <v>0</v>
      </c>
      <c r="Q260" s="50">
        <v>0</v>
      </c>
      <c r="R260" s="50">
        <v>0</v>
      </c>
    </row>
    <row r="261" spans="1:18" ht="18.75" outlineLevel="2">
      <c r="A261" s="48">
        <f t="shared" si="32"/>
        <v>74</v>
      </c>
      <c r="B261" s="48">
        <v>7</v>
      </c>
      <c r="C261" s="49" t="s">
        <v>110</v>
      </c>
      <c r="D261" s="49" t="s">
        <v>117</v>
      </c>
      <c r="E261" s="50">
        <v>562807.52</v>
      </c>
      <c r="F261" s="50">
        <v>0</v>
      </c>
      <c r="G261" s="50">
        <v>0</v>
      </c>
      <c r="H261" s="50">
        <v>0</v>
      </c>
      <c r="I261" s="50">
        <v>562807.52</v>
      </c>
      <c r="J261" s="50">
        <v>0</v>
      </c>
      <c r="K261" s="50">
        <v>0</v>
      </c>
      <c r="L261" s="50">
        <v>0</v>
      </c>
      <c r="M261" s="50">
        <v>0</v>
      </c>
      <c r="N261" s="50">
        <v>0</v>
      </c>
      <c r="O261" s="50">
        <v>0</v>
      </c>
      <c r="P261" s="50">
        <v>0</v>
      </c>
      <c r="Q261" s="50">
        <v>0</v>
      </c>
      <c r="R261" s="50">
        <v>0</v>
      </c>
    </row>
    <row r="262" spans="1:18" ht="18.75" outlineLevel="2">
      <c r="A262" s="48">
        <f t="shared" si="32"/>
        <v>75</v>
      </c>
      <c r="B262" s="48">
        <v>8</v>
      </c>
      <c r="C262" s="49" t="s">
        <v>110</v>
      </c>
      <c r="D262" s="49" t="s">
        <v>118</v>
      </c>
      <c r="E262" s="50">
        <v>584137.6</v>
      </c>
      <c r="F262" s="50">
        <v>0</v>
      </c>
      <c r="G262" s="50">
        <v>0</v>
      </c>
      <c r="H262" s="50">
        <v>0</v>
      </c>
      <c r="I262" s="50">
        <v>372585.42</v>
      </c>
      <c r="J262" s="50">
        <v>0</v>
      </c>
      <c r="K262" s="50">
        <v>0</v>
      </c>
      <c r="L262" s="50">
        <v>0</v>
      </c>
      <c r="M262" s="50">
        <v>0</v>
      </c>
      <c r="N262" s="50">
        <v>0</v>
      </c>
      <c r="O262" s="50">
        <v>0</v>
      </c>
      <c r="P262" s="50">
        <v>0</v>
      </c>
      <c r="Q262" s="50">
        <v>211552.18</v>
      </c>
      <c r="R262" s="50">
        <v>0</v>
      </c>
    </row>
    <row r="263" spans="1:18" ht="18.75" outlineLevel="1">
      <c r="A263" s="53"/>
      <c r="B263" s="369" t="s">
        <v>97</v>
      </c>
      <c r="C263" s="369"/>
      <c r="D263" s="369"/>
      <c r="E263" s="54">
        <f>SUM(E255:E262)</f>
        <v>5452918.629999999</v>
      </c>
      <c r="F263" s="54">
        <f aca="true" t="shared" si="33" ref="F263:R263">SUM(F255:F262)</f>
        <v>1172355.47</v>
      </c>
      <c r="G263" s="54">
        <f t="shared" si="33"/>
        <v>819183.59</v>
      </c>
      <c r="H263" s="54">
        <f t="shared" si="33"/>
        <v>0</v>
      </c>
      <c r="I263" s="54">
        <f t="shared" si="33"/>
        <v>2228823.5100000002</v>
      </c>
      <c r="J263" s="54">
        <f t="shared" si="33"/>
        <v>0</v>
      </c>
      <c r="K263" s="54">
        <f t="shared" si="33"/>
        <v>0</v>
      </c>
      <c r="L263" s="54">
        <f t="shared" si="33"/>
        <v>0</v>
      </c>
      <c r="M263" s="54">
        <f t="shared" si="33"/>
        <v>0</v>
      </c>
      <c r="N263" s="54">
        <f t="shared" si="33"/>
        <v>0</v>
      </c>
      <c r="O263" s="54">
        <f t="shared" si="33"/>
        <v>0</v>
      </c>
      <c r="P263" s="54">
        <f t="shared" si="33"/>
        <v>0</v>
      </c>
      <c r="Q263" s="54">
        <f t="shared" si="33"/>
        <v>1232556.06</v>
      </c>
      <c r="R263" s="54">
        <f t="shared" si="33"/>
        <v>0</v>
      </c>
    </row>
    <row r="264" spans="1:18" ht="18.75" outlineLevel="1">
      <c r="A264" s="58"/>
      <c r="B264" s="374" t="s">
        <v>119</v>
      </c>
      <c r="C264" s="374"/>
      <c r="D264" s="374"/>
      <c r="E264" s="319"/>
      <c r="F264" s="320"/>
      <c r="G264" s="321"/>
      <c r="H264" s="321"/>
      <c r="I264" s="321"/>
      <c r="J264" s="321"/>
      <c r="K264" s="321"/>
      <c r="L264" s="321"/>
      <c r="M264" s="321"/>
      <c r="N264" s="321"/>
      <c r="O264" s="321"/>
      <c r="P264" s="321"/>
      <c r="Q264" s="321"/>
      <c r="R264" s="321"/>
    </row>
    <row r="265" spans="1:18" ht="18.75" customHeight="1" outlineLevel="2">
      <c r="A265" s="55">
        <f>A262+1</f>
        <v>76</v>
      </c>
      <c r="B265" s="55">
        <v>1</v>
      </c>
      <c r="C265" s="56" t="s">
        <v>120</v>
      </c>
      <c r="D265" s="56" t="s">
        <v>121</v>
      </c>
      <c r="E265" s="57">
        <v>1132792.72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57">
        <v>1132792.72</v>
      </c>
      <c r="M265" s="57">
        <v>0</v>
      </c>
      <c r="N265" s="57">
        <v>0</v>
      </c>
      <c r="O265" s="57">
        <v>0</v>
      </c>
      <c r="P265" s="57">
        <v>0</v>
      </c>
      <c r="Q265" s="57">
        <v>0</v>
      </c>
      <c r="R265" s="57">
        <v>0</v>
      </c>
    </row>
    <row r="266" spans="1:18" ht="18.75" customHeight="1" outlineLevel="1">
      <c r="A266" s="53"/>
      <c r="B266" s="369" t="s">
        <v>97</v>
      </c>
      <c r="C266" s="369"/>
      <c r="D266" s="369"/>
      <c r="E266" s="54">
        <f>SUM(E265)</f>
        <v>1132792.72</v>
      </c>
      <c r="F266" s="54">
        <f aca="true" t="shared" si="34" ref="F266:R266">SUM(F265)</f>
        <v>0</v>
      </c>
      <c r="G266" s="54">
        <f t="shared" si="34"/>
        <v>0</v>
      </c>
      <c r="H266" s="54">
        <f t="shared" si="34"/>
        <v>0</v>
      </c>
      <c r="I266" s="54">
        <f t="shared" si="34"/>
        <v>0</v>
      </c>
      <c r="J266" s="54">
        <f t="shared" si="34"/>
        <v>0</v>
      </c>
      <c r="K266" s="54">
        <f t="shared" si="34"/>
        <v>0</v>
      </c>
      <c r="L266" s="54">
        <f t="shared" si="34"/>
        <v>1132792.72</v>
      </c>
      <c r="M266" s="54">
        <f t="shared" si="34"/>
        <v>0</v>
      </c>
      <c r="N266" s="54">
        <f t="shared" si="34"/>
        <v>0</v>
      </c>
      <c r="O266" s="54">
        <f t="shared" si="34"/>
        <v>0</v>
      </c>
      <c r="P266" s="54">
        <f t="shared" si="34"/>
        <v>0</v>
      </c>
      <c r="Q266" s="54">
        <f t="shared" si="34"/>
        <v>0</v>
      </c>
      <c r="R266" s="54">
        <f t="shared" si="34"/>
        <v>0</v>
      </c>
    </row>
    <row r="267" spans="1:18" ht="18.75" customHeight="1" outlineLevel="1">
      <c r="A267" s="58"/>
      <c r="B267" s="374" t="s">
        <v>122</v>
      </c>
      <c r="C267" s="374"/>
      <c r="D267" s="374"/>
      <c r="E267" s="319"/>
      <c r="F267" s="320"/>
      <c r="G267" s="321"/>
      <c r="H267" s="321"/>
      <c r="I267" s="321"/>
      <c r="J267" s="321"/>
      <c r="K267" s="321"/>
      <c r="L267" s="321"/>
      <c r="M267" s="321"/>
      <c r="N267" s="321"/>
      <c r="O267" s="321"/>
      <c r="P267" s="321"/>
      <c r="Q267" s="321"/>
      <c r="R267" s="321"/>
    </row>
    <row r="268" spans="1:18" s="135" customFormat="1" ht="18.75" customHeight="1" outlineLevel="2">
      <c r="A268" s="159">
        <f>A265+1</f>
        <v>77</v>
      </c>
      <c r="B268" s="159">
        <v>1</v>
      </c>
      <c r="C268" s="161" t="s">
        <v>123</v>
      </c>
      <c r="D268" s="161" t="s">
        <v>124</v>
      </c>
      <c r="E268" s="175">
        <f>SUM(F268:R268)</f>
        <v>4608028.72</v>
      </c>
      <c r="F268" s="175">
        <v>667647.86</v>
      </c>
      <c r="G268" s="175">
        <v>0</v>
      </c>
      <c r="H268" s="175">
        <v>0</v>
      </c>
      <c r="I268" s="175">
        <v>0</v>
      </c>
      <c r="J268" s="175">
        <v>0</v>
      </c>
      <c r="K268" s="175">
        <v>0</v>
      </c>
      <c r="L268" s="175">
        <v>0</v>
      </c>
      <c r="M268" s="175">
        <v>0</v>
      </c>
      <c r="N268" s="175">
        <v>1766992.06</v>
      </c>
      <c r="O268" s="175">
        <v>2068100.3</v>
      </c>
      <c r="P268" s="175">
        <v>0</v>
      </c>
      <c r="Q268" s="175">
        <v>0</v>
      </c>
      <c r="R268" s="175">
        <v>105288.5</v>
      </c>
    </row>
    <row r="269" spans="1:18" ht="18.75" customHeight="1" outlineLevel="2">
      <c r="A269" s="48">
        <f>A268+1</f>
        <v>78</v>
      </c>
      <c r="B269" s="48">
        <v>2</v>
      </c>
      <c r="C269" s="49" t="s">
        <v>123</v>
      </c>
      <c r="D269" s="49" t="s">
        <v>125</v>
      </c>
      <c r="E269" s="57">
        <f>SUM(F269:R269)</f>
        <v>1488022.24</v>
      </c>
      <c r="F269" s="50">
        <v>0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1488022.24</v>
      </c>
      <c r="M269" s="50">
        <v>0</v>
      </c>
      <c r="N269" s="50">
        <v>0</v>
      </c>
      <c r="O269" s="50">
        <v>0</v>
      </c>
      <c r="P269" s="50">
        <v>0</v>
      </c>
      <c r="Q269" s="50">
        <v>0</v>
      </c>
      <c r="R269" s="50">
        <v>0</v>
      </c>
    </row>
    <row r="270" spans="1:18" ht="18.75" customHeight="1" outlineLevel="1">
      <c r="A270" s="53"/>
      <c r="B270" s="369" t="s">
        <v>97</v>
      </c>
      <c r="C270" s="369"/>
      <c r="D270" s="369"/>
      <c r="E270" s="54">
        <f>SUM(E268:E269)</f>
        <v>6096050.96</v>
      </c>
      <c r="F270" s="54">
        <f aca="true" t="shared" si="35" ref="F270:R270">SUM(F268:F269)</f>
        <v>667647.86</v>
      </c>
      <c r="G270" s="54">
        <f t="shared" si="35"/>
        <v>0</v>
      </c>
      <c r="H270" s="54">
        <f t="shared" si="35"/>
        <v>0</v>
      </c>
      <c r="I270" s="54">
        <f t="shared" si="35"/>
        <v>0</v>
      </c>
      <c r="J270" s="54">
        <f t="shared" si="35"/>
        <v>0</v>
      </c>
      <c r="K270" s="54">
        <f t="shared" si="35"/>
        <v>0</v>
      </c>
      <c r="L270" s="54">
        <f t="shared" si="35"/>
        <v>1488022.24</v>
      </c>
      <c r="M270" s="54">
        <f t="shared" si="35"/>
        <v>0</v>
      </c>
      <c r="N270" s="54">
        <f t="shared" si="35"/>
        <v>1766992.06</v>
      </c>
      <c r="O270" s="54">
        <f t="shared" si="35"/>
        <v>2068100.3</v>
      </c>
      <c r="P270" s="54">
        <f t="shared" si="35"/>
        <v>0</v>
      </c>
      <c r="Q270" s="54">
        <f t="shared" si="35"/>
        <v>0</v>
      </c>
      <c r="R270" s="54">
        <f t="shared" si="35"/>
        <v>105288.5</v>
      </c>
    </row>
    <row r="271" spans="1:18" ht="18.75" customHeight="1" outlineLevel="1">
      <c r="A271" s="58"/>
      <c r="B271" s="374" t="s">
        <v>126</v>
      </c>
      <c r="C271" s="374"/>
      <c r="D271" s="374"/>
      <c r="E271" s="319"/>
      <c r="F271" s="320"/>
      <c r="G271" s="321"/>
      <c r="H271" s="321"/>
      <c r="I271" s="321"/>
      <c r="J271" s="321"/>
      <c r="K271" s="321"/>
      <c r="L271" s="321"/>
      <c r="M271" s="321"/>
      <c r="N271" s="321"/>
      <c r="O271" s="321"/>
      <c r="P271" s="321"/>
      <c r="Q271" s="321"/>
      <c r="R271" s="321"/>
    </row>
    <row r="272" spans="1:18" s="135" customFormat="1" ht="18.75" customHeight="1" outlineLevel="2">
      <c r="A272" s="159">
        <f>A269+1</f>
        <v>79</v>
      </c>
      <c r="B272" s="159">
        <v>1</v>
      </c>
      <c r="C272" s="161" t="s">
        <v>127</v>
      </c>
      <c r="D272" s="161" t="s">
        <v>128</v>
      </c>
      <c r="E272" s="175">
        <f>SUM(F272:R272)</f>
        <v>4443906.82</v>
      </c>
      <c r="F272" s="224">
        <v>1087800.67</v>
      </c>
      <c r="G272" s="50">
        <v>0</v>
      </c>
      <c r="H272" s="50">
        <v>0</v>
      </c>
      <c r="I272" s="225">
        <v>219425.36</v>
      </c>
      <c r="J272" s="175">
        <v>0</v>
      </c>
      <c r="K272" s="175">
        <v>0</v>
      </c>
      <c r="L272" s="175">
        <v>0</v>
      </c>
      <c r="M272" s="175">
        <v>0</v>
      </c>
      <c r="N272" s="175">
        <v>0</v>
      </c>
      <c r="O272" s="175">
        <v>3136680.79</v>
      </c>
      <c r="P272" s="175">
        <v>0</v>
      </c>
      <c r="Q272" s="175">
        <v>0</v>
      </c>
      <c r="R272" s="175">
        <v>0</v>
      </c>
    </row>
    <row r="273" spans="1:18" s="135" customFormat="1" ht="18.75" customHeight="1" outlineLevel="2">
      <c r="A273" s="150">
        <f>A272+1</f>
        <v>80</v>
      </c>
      <c r="B273" s="150">
        <v>2</v>
      </c>
      <c r="C273" s="151" t="s">
        <v>127</v>
      </c>
      <c r="D273" s="151" t="s">
        <v>129</v>
      </c>
      <c r="E273" s="175">
        <f aca="true" t="shared" si="36" ref="E273:E292">SUM(F273:R273)</f>
        <v>24352018.1</v>
      </c>
      <c r="F273" s="176">
        <v>2763948.15</v>
      </c>
      <c r="G273" s="50">
        <v>0</v>
      </c>
      <c r="H273" s="50">
        <v>0</v>
      </c>
      <c r="I273" s="176">
        <v>870330.51</v>
      </c>
      <c r="J273" s="176">
        <v>0</v>
      </c>
      <c r="K273" s="176">
        <v>0</v>
      </c>
      <c r="L273" s="176">
        <v>0</v>
      </c>
      <c r="M273" s="176">
        <v>0</v>
      </c>
      <c r="N273" s="176">
        <v>15760302.77</v>
      </c>
      <c r="O273" s="176">
        <v>4957436.67</v>
      </c>
      <c r="P273" s="176">
        <v>0</v>
      </c>
      <c r="Q273" s="176">
        <v>0</v>
      </c>
      <c r="R273" s="176">
        <v>0</v>
      </c>
    </row>
    <row r="274" spans="1:18" ht="18.75" customHeight="1" outlineLevel="2">
      <c r="A274" s="48">
        <f aca="true" t="shared" si="37" ref="A274:A292">A273+1</f>
        <v>81</v>
      </c>
      <c r="B274" s="48">
        <v>3</v>
      </c>
      <c r="C274" s="49" t="s">
        <v>127</v>
      </c>
      <c r="D274" s="49" t="s">
        <v>130</v>
      </c>
      <c r="E274" s="57">
        <f t="shared" si="36"/>
        <v>5320809.97</v>
      </c>
      <c r="F274" s="50">
        <v>3520015.38</v>
      </c>
      <c r="G274" s="50">
        <v>1800794.59</v>
      </c>
      <c r="H274" s="50">
        <v>0</v>
      </c>
      <c r="I274" s="50">
        <v>0</v>
      </c>
      <c r="J274" s="50">
        <v>0</v>
      </c>
      <c r="K274" s="50">
        <v>0</v>
      </c>
      <c r="L274" s="50">
        <v>0</v>
      </c>
      <c r="M274" s="50">
        <v>0</v>
      </c>
      <c r="N274" s="50">
        <v>0</v>
      </c>
      <c r="O274" s="50">
        <v>0</v>
      </c>
      <c r="P274" s="50">
        <v>0</v>
      </c>
      <c r="Q274" s="50">
        <v>0</v>
      </c>
      <c r="R274" s="50">
        <v>0</v>
      </c>
    </row>
    <row r="275" spans="1:18" ht="18.75" customHeight="1" outlineLevel="2">
      <c r="A275" s="48">
        <f t="shared" si="37"/>
        <v>82</v>
      </c>
      <c r="B275" s="48">
        <v>4</v>
      </c>
      <c r="C275" s="49" t="s">
        <v>127</v>
      </c>
      <c r="D275" s="49" t="s">
        <v>131</v>
      </c>
      <c r="E275" s="57">
        <f t="shared" si="36"/>
        <v>6375334.959999999</v>
      </c>
      <c r="F275" s="50">
        <v>3744610.8</v>
      </c>
      <c r="G275" s="50">
        <v>1915694.72</v>
      </c>
      <c r="H275" s="50">
        <v>715029.44</v>
      </c>
      <c r="I275" s="50">
        <v>0</v>
      </c>
      <c r="J275" s="50">
        <v>0</v>
      </c>
      <c r="K275" s="50">
        <v>0</v>
      </c>
      <c r="L275" s="50">
        <v>0</v>
      </c>
      <c r="M275" s="50">
        <v>0</v>
      </c>
      <c r="N275" s="50">
        <v>0</v>
      </c>
      <c r="O275" s="50">
        <v>0</v>
      </c>
      <c r="P275" s="50">
        <v>0</v>
      </c>
      <c r="Q275" s="50">
        <v>0</v>
      </c>
      <c r="R275" s="50">
        <v>0</v>
      </c>
    </row>
    <row r="276" spans="1:18" ht="18.75" customHeight="1" outlineLevel="2">
      <c r="A276" s="48">
        <f t="shared" si="37"/>
        <v>83</v>
      </c>
      <c r="B276" s="48">
        <v>5</v>
      </c>
      <c r="C276" s="49" t="s">
        <v>127</v>
      </c>
      <c r="D276" s="49" t="s">
        <v>132</v>
      </c>
      <c r="E276" s="57">
        <f t="shared" si="36"/>
        <v>1306643.1</v>
      </c>
      <c r="F276" s="50">
        <v>843324.77</v>
      </c>
      <c r="G276" s="50">
        <v>363578.46</v>
      </c>
      <c r="H276" s="50">
        <v>99739.87</v>
      </c>
      <c r="I276" s="50">
        <v>0</v>
      </c>
      <c r="J276" s="50">
        <v>0</v>
      </c>
      <c r="K276" s="50">
        <v>0</v>
      </c>
      <c r="L276" s="50">
        <v>0</v>
      </c>
      <c r="M276" s="50">
        <v>0</v>
      </c>
      <c r="N276" s="50">
        <v>0</v>
      </c>
      <c r="O276" s="50">
        <v>0</v>
      </c>
      <c r="P276" s="50">
        <v>0</v>
      </c>
      <c r="Q276" s="50">
        <v>0</v>
      </c>
      <c r="R276" s="50">
        <v>0</v>
      </c>
    </row>
    <row r="277" spans="1:18" ht="18.75" customHeight="1" outlineLevel="2">
      <c r="A277" s="48">
        <f t="shared" si="37"/>
        <v>84</v>
      </c>
      <c r="B277" s="48">
        <v>6</v>
      </c>
      <c r="C277" s="49" t="s">
        <v>127</v>
      </c>
      <c r="D277" s="49" t="s">
        <v>133</v>
      </c>
      <c r="E277" s="57">
        <f t="shared" si="36"/>
        <v>832259.28</v>
      </c>
      <c r="F277" s="50">
        <v>832259.28</v>
      </c>
      <c r="G277" s="50">
        <v>0</v>
      </c>
      <c r="H277" s="50">
        <v>0</v>
      </c>
      <c r="I277" s="50">
        <v>0</v>
      </c>
      <c r="J277" s="50">
        <v>0</v>
      </c>
      <c r="K277" s="50">
        <v>0</v>
      </c>
      <c r="L277" s="50">
        <v>0</v>
      </c>
      <c r="M277" s="50">
        <v>0</v>
      </c>
      <c r="N277" s="50">
        <v>0</v>
      </c>
      <c r="O277" s="50">
        <v>0</v>
      </c>
      <c r="P277" s="50">
        <v>0</v>
      </c>
      <c r="Q277" s="50">
        <v>0</v>
      </c>
      <c r="R277" s="50">
        <v>0</v>
      </c>
    </row>
    <row r="278" spans="1:18" s="135" customFormat="1" ht="18.75" customHeight="1" outlineLevel="2">
      <c r="A278" s="150">
        <f t="shared" si="37"/>
        <v>85</v>
      </c>
      <c r="B278" s="150">
        <v>7</v>
      </c>
      <c r="C278" s="151" t="s">
        <v>127</v>
      </c>
      <c r="D278" s="151" t="s">
        <v>134</v>
      </c>
      <c r="E278" s="175">
        <f t="shared" si="36"/>
        <v>3098293.1</v>
      </c>
      <c r="F278" s="176">
        <v>758414.94</v>
      </c>
      <c r="G278" s="50">
        <v>0</v>
      </c>
      <c r="H278" s="50">
        <v>0</v>
      </c>
      <c r="I278" s="176">
        <v>152983.42</v>
      </c>
      <c r="J278" s="176">
        <v>0</v>
      </c>
      <c r="K278" s="176">
        <v>0</v>
      </c>
      <c r="L278" s="176">
        <v>0</v>
      </c>
      <c r="M278" s="176">
        <v>0</v>
      </c>
      <c r="N278" s="176">
        <v>0</v>
      </c>
      <c r="O278" s="176">
        <v>2186894.74</v>
      </c>
      <c r="P278" s="176">
        <v>0</v>
      </c>
      <c r="Q278" s="176">
        <v>0</v>
      </c>
      <c r="R278" s="176">
        <v>0</v>
      </c>
    </row>
    <row r="279" spans="1:18" ht="18.75" customHeight="1" outlineLevel="2">
      <c r="A279" s="48">
        <f t="shared" si="37"/>
        <v>86</v>
      </c>
      <c r="B279" s="48">
        <v>8</v>
      </c>
      <c r="C279" s="49" t="s">
        <v>127</v>
      </c>
      <c r="D279" s="49" t="s">
        <v>135</v>
      </c>
      <c r="E279" s="57">
        <f t="shared" si="36"/>
        <v>5035297.01</v>
      </c>
      <c r="F279" s="50">
        <v>834103.53</v>
      </c>
      <c r="G279" s="50">
        <v>359602.95</v>
      </c>
      <c r="H279" s="50">
        <v>98649.28</v>
      </c>
      <c r="I279" s="50">
        <v>0</v>
      </c>
      <c r="J279" s="50">
        <v>0</v>
      </c>
      <c r="K279" s="50">
        <v>0</v>
      </c>
      <c r="L279" s="50">
        <v>1337807.35</v>
      </c>
      <c r="M279" s="50">
        <v>0</v>
      </c>
      <c r="N279" s="50">
        <v>0</v>
      </c>
      <c r="O279" s="50">
        <v>2405133.9</v>
      </c>
      <c r="P279" s="50">
        <v>0</v>
      </c>
      <c r="Q279" s="50">
        <v>0</v>
      </c>
      <c r="R279" s="50">
        <v>0</v>
      </c>
    </row>
    <row r="280" spans="1:18" ht="18.75" customHeight="1" outlineLevel="2">
      <c r="A280" s="48">
        <f t="shared" si="37"/>
        <v>87</v>
      </c>
      <c r="B280" s="48">
        <v>9</v>
      </c>
      <c r="C280" s="49" t="s">
        <v>127</v>
      </c>
      <c r="D280" s="49" t="s">
        <v>136</v>
      </c>
      <c r="E280" s="57">
        <f t="shared" si="36"/>
        <v>4657114.88</v>
      </c>
      <c r="F280" s="50">
        <v>564004.88</v>
      </c>
      <c r="G280" s="50">
        <v>0</v>
      </c>
      <c r="H280" s="50">
        <v>66704.76</v>
      </c>
      <c r="I280" s="50">
        <v>105979.46</v>
      </c>
      <c r="J280" s="50">
        <v>0</v>
      </c>
      <c r="K280" s="50">
        <v>0</v>
      </c>
      <c r="L280" s="50">
        <v>904599.78</v>
      </c>
      <c r="M280" s="50">
        <v>0</v>
      </c>
      <c r="N280" s="50">
        <v>1389520.38</v>
      </c>
      <c r="O280" s="50">
        <v>1626305.62</v>
      </c>
      <c r="P280" s="50">
        <v>0</v>
      </c>
      <c r="Q280" s="50">
        <v>0</v>
      </c>
      <c r="R280" s="50">
        <v>0</v>
      </c>
    </row>
    <row r="281" spans="1:18" s="135" customFormat="1" ht="18.75" customHeight="1" outlineLevel="2">
      <c r="A281" s="150">
        <f t="shared" si="37"/>
        <v>88</v>
      </c>
      <c r="B281" s="150">
        <v>10</v>
      </c>
      <c r="C281" s="151" t="s">
        <v>127</v>
      </c>
      <c r="D281" s="151" t="s">
        <v>137</v>
      </c>
      <c r="E281" s="175">
        <f t="shared" si="36"/>
        <v>658023.61</v>
      </c>
      <c r="F281" s="176">
        <v>547570.59</v>
      </c>
      <c r="G281" s="50">
        <v>0</v>
      </c>
      <c r="H281" s="50">
        <v>0</v>
      </c>
      <c r="I281" s="176">
        <v>110453.02</v>
      </c>
      <c r="J281" s="176">
        <v>0</v>
      </c>
      <c r="K281" s="176">
        <v>0</v>
      </c>
      <c r="L281" s="176">
        <v>0</v>
      </c>
      <c r="M281" s="176">
        <v>0</v>
      </c>
      <c r="N281" s="176">
        <v>0</v>
      </c>
      <c r="O281" s="176">
        <v>0</v>
      </c>
      <c r="P281" s="176">
        <v>0</v>
      </c>
      <c r="Q281" s="176">
        <v>0</v>
      </c>
      <c r="R281" s="176">
        <v>0</v>
      </c>
    </row>
    <row r="282" spans="1:18" ht="18.75" customHeight="1" outlineLevel="2">
      <c r="A282" s="48">
        <f t="shared" si="37"/>
        <v>89</v>
      </c>
      <c r="B282" s="48">
        <v>11</v>
      </c>
      <c r="C282" s="49" t="s">
        <v>127</v>
      </c>
      <c r="D282" s="49" t="s">
        <v>138</v>
      </c>
      <c r="E282" s="57">
        <f t="shared" si="36"/>
        <v>8526049.540000001</v>
      </c>
      <c r="F282" s="50">
        <v>1313862.9</v>
      </c>
      <c r="G282" s="50">
        <v>0</v>
      </c>
      <c r="H282" s="50">
        <v>0</v>
      </c>
      <c r="I282" s="50">
        <v>290761.8</v>
      </c>
      <c r="J282" s="50">
        <v>0</v>
      </c>
      <c r="K282" s="50">
        <v>0</v>
      </c>
      <c r="L282" s="50">
        <v>0</v>
      </c>
      <c r="M282" s="50">
        <v>0</v>
      </c>
      <c r="N282" s="50">
        <v>5265234.24</v>
      </c>
      <c r="O282" s="50">
        <v>1656190.6</v>
      </c>
      <c r="P282" s="50">
        <v>0</v>
      </c>
      <c r="Q282" s="50">
        <v>0</v>
      </c>
      <c r="R282" s="50">
        <v>0</v>
      </c>
    </row>
    <row r="283" spans="1:18" ht="18.75" customHeight="1" outlineLevel="2">
      <c r="A283" s="48">
        <f t="shared" si="37"/>
        <v>90</v>
      </c>
      <c r="B283" s="48">
        <v>12</v>
      </c>
      <c r="C283" s="49" t="s">
        <v>127</v>
      </c>
      <c r="D283" s="49" t="s">
        <v>139</v>
      </c>
      <c r="E283" s="57">
        <f t="shared" si="36"/>
        <v>10072863.469999999</v>
      </c>
      <c r="F283" s="50">
        <v>1480195.85</v>
      </c>
      <c r="G283" s="50">
        <v>0</v>
      </c>
      <c r="H283" s="50">
        <v>0</v>
      </c>
      <c r="I283" s="50">
        <v>464768.65</v>
      </c>
      <c r="J283" s="50">
        <v>0</v>
      </c>
      <c r="K283" s="50">
        <v>0</v>
      </c>
      <c r="L283" s="50">
        <v>0</v>
      </c>
      <c r="M283" s="50">
        <v>0</v>
      </c>
      <c r="N283" s="50">
        <v>7009780.61</v>
      </c>
      <c r="O283" s="50">
        <v>1118118.36</v>
      </c>
      <c r="P283" s="50">
        <v>0</v>
      </c>
      <c r="Q283" s="50">
        <v>0</v>
      </c>
      <c r="R283" s="50">
        <v>0</v>
      </c>
    </row>
    <row r="284" spans="1:18" ht="18.75" customHeight="1" outlineLevel="2">
      <c r="A284" s="48">
        <f t="shared" si="37"/>
        <v>91</v>
      </c>
      <c r="B284" s="48">
        <v>13</v>
      </c>
      <c r="C284" s="49" t="s">
        <v>127</v>
      </c>
      <c r="D284" s="49" t="s">
        <v>140</v>
      </c>
      <c r="E284" s="57">
        <f t="shared" si="36"/>
        <v>822535.05</v>
      </c>
      <c r="F284" s="50">
        <v>822535.05</v>
      </c>
      <c r="G284" s="50">
        <v>0</v>
      </c>
      <c r="H284" s="50">
        <v>0</v>
      </c>
      <c r="I284" s="50">
        <v>0</v>
      </c>
      <c r="J284" s="50">
        <v>0</v>
      </c>
      <c r="K284" s="50">
        <v>0</v>
      </c>
      <c r="L284" s="50">
        <v>0</v>
      </c>
      <c r="M284" s="50">
        <v>0</v>
      </c>
      <c r="N284" s="50">
        <v>0</v>
      </c>
      <c r="O284" s="50">
        <v>0</v>
      </c>
      <c r="P284" s="50">
        <v>0</v>
      </c>
      <c r="Q284" s="50">
        <v>0</v>
      </c>
      <c r="R284" s="50">
        <v>0</v>
      </c>
    </row>
    <row r="285" spans="1:18" ht="18.75" customHeight="1" outlineLevel="2">
      <c r="A285" s="48">
        <f t="shared" si="37"/>
        <v>92</v>
      </c>
      <c r="B285" s="48">
        <v>14</v>
      </c>
      <c r="C285" s="49" t="s">
        <v>127</v>
      </c>
      <c r="D285" s="49" t="s">
        <v>141</v>
      </c>
      <c r="E285" s="57">
        <f t="shared" si="36"/>
        <v>5323326.140000001</v>
      </c>
      <c r="F285" s="50">
        <v>1267166.72</v>
      </c>
      <c r="G285" s="50">
        <v>546307.36</v>
      </c>
      <c r="H285" s="50">
        <v>149867.58</v>
      </c>
      <c r="I285" s="50">
        <v>238107.23</v>
      </c>
      <c r="J285" s="50">
        <v>0</v>
      </c>
      <c r="K285" s="50">
        <v>0</v>
      </c>
      <c r="L285" s="50">
        <v>0</v>
      </c>
      <c r="M285" s="50">
        <v>0</v>
      </c>
      <c r="N285" s="50">
        <v>3121877.25</v>
      </c>
      <c r="O285" s="50">
        <v>0</v>
      </c>
      <c r="P285" s="50">
        <v>0</v>
      </c>
      <c r="Q285" s="50">
        <v>0</v>
      </c>
      <c r="R285" s="50">
        <v>0</v>
      </c>
    </row>
    <row r="286" spans="1:18" s="135" customFormat="1" ht="18.75" customHeight="1" outlineLevel="2">
      <c r="A286" s="150">
        <f t="shared" si="37"/>
        <v>93</v>
      </c>
      <c r="B286" s="150">
        <v>15</v>
      </c>
      <c r="C286" s="151" t="s">
        <v>127</v>
      </c>
      <c r="D286" s="151" t="s">
        <v>142</v>
      </c>
      <c r="E286" s="175">
        <f t="shared" si="36"/>
        <v>2870099.96</v>
      </c>
      <c r="F286" s="176">
        <v>739048.49</v>
      </c>
      <c r="G286" s="50">
        <v>0</v>
      </c>
      <c r="H286" s="50">
        <v>0</v>
      </c>
      <c r="I286" s="50">
        <v>0</v>
      </c>
      <c r="J286" s="176">
        <v>0</v>
      </c>
      <c r="K286" s="176">
        <v>0</v>
      </c>
      <c r="L286" s="176">
        <v>0</v>
      </c>
      <c r="M286" s="176">
        <v>0</v>
      </c>
      <c r="N286" s="176">
        <v>0</v>
      </c>
      <c r="O286" s="176">
        <v>2131051.47</v>
      </c>
      <c r="P286" s="176">
        <v>0</v>
      </c>
      <c r="Q286" s="176">
        <v>0</v>
      </c>
      <c r="R286" s="176">
        <v>0</v>
      </c>
    </row>
    <row r="287" spans="1:18" ht="18.75" customHeight="1" outlineLevel="2">
      <c r="A287" s="48">
        <f t="shared" si="37"/>
        <v>94</v>
      </c>
      <c r="B287" s="48">
        <v>16</v>
      </c>
      <c r="C287" s="49" t="s">
        <v>127</v>
      </c>
      <c r="D287" s="49" t="s">
        <v>143</v>
      </c>
      <c r="E287" s="57">
        <f t="shared" si="36"/>
        <v>4697797.44</v>
      </c>
      <c r="F287" s="50">
        <v>0</v>
      </c>
      <c r="G287" s="50">
        <v>1097213.11</v>
      </c>
      <c r="H287" s="50">
        <v>0</v>
      </c>
      <c r="I287" s="50">
        <v>0</v>
      </c>
      <c r="J287" s="50">
        <v>0</v>
      </c>
      <c r="K287" s="50">
        <v>0</v>
      </c>
      <c r="L287" s="50">
        <v>3600584.33</v>
      </c>
      <c r="M287" s="50">
        <v>0</v>
      </c>
      <c r="N287" s="50">
        <v>0</v>
      </c>
      <c r="O287" s="50">
        <v>0</v>
      </c>
      <c r="P287" s="50">
        <v>0</v>
      </c>
      <c r="Q287" s="50">
        <v>0</v>
      </c>
      <c r="R287" s="50">
        <v>0</v>
      </c>
    </row>
    <row r="288" spans="1:18" ht="18.75" customHeight="1" outlineLevel="2">
      <c r="A288" s="48">
        <f t="shared" si="37"/>
        <v>95</v>
      </c>
      <c r="B288" s="48">
        <v>17</v>
      </c>
      <c r="C288" s="49" t="s">
        <v>127</v>
      </c>
      <c r="D288" s="49" t="s">
        <v>144</v>
      </c>
      <c r="E288" s="57">
        <f t="shared" si="36"/>
        <v>18396409.43</v>
      </c>
      <c r="F288" s="50">
        <v>2073852.38</v>
      </c>
      <c r="G288" s="50">
        <v>1060956.2</v>
      </c>
      <c r="H288" s="50">
        <v>395999.9</v>
      </c>
      <c r="I288" s="50">
        <v>458949.75</v>
      </c>
      <c r="J288" s="50">
        <v>0</v>
      </c>
      <c r="K288" s="50">
        <v>0</v>
      </c>
      <c r="L288" s="50">
        <v>3481604.65</v>
      </c>
      <c r="M288" s="50">
        <v>0</v>
      </c>
      <c r="N288" s="50">
        <v>8310850.8</v>
      </c>
      <c r="O288" s="50">
        <v>2614195.75</v>
      </c>
      <c r="P288" s="50">
        <v>0</v>
      </c>
      <c r="Q288" s="50">
        <v>0</v>
      </c>
      <c r="R288" s="50">
        <v>0</v>
      </c>
    </row>
    <row r="289" spans="1:18" ht="18.75" customHeight="1" outlineLevel="2">
      <c r="A289" s="48">
        <f t="shared" si="37"/>
        <v>96</v>
      </c>
      <c r="B289" s="48">
        <v>18</v>
      </c>
      <c r="C289" s="49" t="s">
        <v>127</v>
      </c>
      <c r="D289" s="49" t="s">
        <v>145</v>
      </c>
      <c r="E289" s="57">
        <f t="shared" si="36"/>
        <v>502380.18</v>
      </c>
      <c r="F289" s="50">
        <v>502380.18</v>
      </c>
      <c r="G289" s="50">
        <v>0</v>
      </c>
      <c r="H289" s="50">
        <v>0</v>
      </c>
      <c r="I289" s="50">
        <v>0</v>
      </c>
      <c r="J289" s="50">
        <v>0</v>
      </c>
      <c r="K289" s="50">
        <v>0</v>
      </c>
      <c r="L289" s="50">
        <v>0</v>
      </c>
      <c r="M289" s="50">
        <v>0</v>
      </c>
      <c r="N289" s="50">
        <v>0</v>
      </c>
      <c r="O289" s="50">
        <v>0</v>
      </c>
      <c r="P289" s="50">
        <v>0</v>
      </c>
      <c r="Q289" s="50">
        <v>0</v>
      </c>
      <c r="R289" s="50">
        <v>0</v>
      </c>
    </row>
    <row r="290" spans="1:18" ht="18.75" customHeight="1" outlineLevel="2">
      <c r="A290" s="48">
        <f t="shared" si="37"/>
        <v>97</v>
      </c>
      <c r="B290" s="48">
        <v>19</v>
      </c>
      <c r="C290" s="49" t="s">
        <v>146</v>
      </c>
      <c r="D290" s="49" t="s">
        <v>147</v>
      </c>
      <c r="E290" s="57">
        <f t="shared" si="36"/>
        <v>2005799.94</v>
      </c>
      <c r="F290" s="50">
        <v>0</v>
      </c>
      <c r="G290" s="50">
        <v>0</v>
      </c>
      <c r="H290" s="50">
        <v>0</v>
      </c>
      <c r="I290" s="50">
        <v>0</v>
      </c>
      <c r="J290" s="50">
        <v>0</v>
      </c>
      <c r="K290" s="50">
        <v>0</v>
      </c>
      <c r="L290" s="50">
        <v>0</v>
      </c>
      <c r="M290" s="50">
        <v>0</v>
      </c>
      <c r="N290" s="50">
        <v>2005799.94</v>
      </c>
      <c r="O290" s="50">
        <v>0</v>
      </c>
      <c r="P290" s="50">
        <v>0</v>
      </c>
      <c r="Q290" s="50">
        <v>0</v>
      </c>
      <c r="R290" s="50">
        <v>0</v>
      </c>
    </row>
    <row r="291" spans="1:18" ht="18.75" customHeight="1" outlineLevel="2">
      <c r="A291" s="48">
        <f t="shared" si="37"/>
        <v>98</v>
      </c>
      <c r="B291" s="48">
        <v>20</v>
      </c>
      <c r="C291" s="49" t="s">
        <v>146</v>
      </c>
      <c r="D291" s="49" t="s">
        <v>148</v>
      </c>
      <c r="E291" s="57">
        <f t="shared" si="36"/>
        <v>1248799.46</v>
      </c>
      <c r="F291" s="50">
        <v>0</v>
      </c>
      <c r="G291" s="50">
        <v>0</v>
      </c>
      <c r="H291" s="50">
        <v>0</v>
      </c>
      <c r="I291" s="50">
        <v>0</v>
      </c>
      <c r="J291" s="50">
        <v>0</v>
      </c>
      <c r="K291" s="50">
        <v>0</v>
      </c>
      <c r="L291" s="50">
        <v>1248799.46</v>
      </c>
      <c r="M291" s="50">
        <v>0</v>
      </c>
      <c r="N291" s="50">
        <v>0</v>
      </c>
      <c r="O291" s="50">
        <v>0</v>
      </c>
      <c r="P291" s="50">
        <v>0</v>
      </c>
      <c r="Q291" s="50">
        <v>0</v>
      </c>
      <c r="R291" s="50">
        <v>0</v>
      </c>
    </row>
    <row r="292" spans="1:18" ht="18.75" customHeight="1" outlineLevel="2">
      <c r="A292" s="48">
        <f t="shared" si="37"/>
        <v>99</v>
      </c>
      <c r="B292" s="48">
        <v>21</v>
      </c>
      <c r="C292" s="49" t="s">
        <v>146</v>
      </c>
      <c r="D292" s="49" t="s">
        <v>149</v>
      </c>
      <c r="E292" s="57">
        <f t="shared" si="36"/>
        <v>1368193.73</v>
      </c>
      <c r="F292" s="50">
        <v>0</v>
      </c>
      <c r="G292" s="50">
        <v>0</v>
      </c>
      <c r="H292" s="50">
        <v>0</v>
      </c>
      <c r="I292" s="50">
        <v>0</v>
      </c>
      <c r="J292" s="50">
        <v>0</v>
      </c>
      <c r="K292" s="50">
        <v>0</v>
      </c>
      <c r="L292" s="50">
        <v>1368193.73</v>
      </c>
      <c r="M292" s="50">
        <v>0</v>
      </c>
      <c r="N292" s="50">
        <v>0</v>
      </c>
      <c r="O292" s="50">
        <v>0</v>
      </c>
      <c r="P292" s="50">
        <v>0</v>
      </c>
      <c r="Q292" s="50">
        <v>0</v>
      </c>
      <c r="R292" s="50">
        <v>0</v>
      </c>
    </row>
    <row r="293" spans="1:18" ht="18.75" customHeight="1" outlineLevel="1">
      <c r="A293" s="53"/>
      <c r="B293" s="369" t="s">
        <v>97</v>
      </c>
      <c r="C293" s="369"/>
      <c r="D293" s="369"/>
      <c r="E293" s="54">
        <f>SUM(E272:E292)</f>
        <v>111913955.16999999</v>
      </c>
      <c r="F293" s="54">
        <f aca="true" t="shared" si="38" ref="F293:R293">SUM(F272:F292)</f>
        <v>23695094.559999995</v>
      </c>
      <c r="G293" s="54">
        <f t="shared" si="38"/>
        <v>7144147.390000001</v>
      </c>
      <c r="H293" s="54">
        <f t="shared" si="38"/>
        <v>1525990.83</v>
      </c>
      <c r="I293" s="54">
        <f t="shared" si="38"/>
        <v>2911759.2</v>
      </c>
      <c r="J293" s="54">
        <f t="shared" si="38"/>
        <v>0</v>
      </c>
      <c r="K293" s="54">
        <f t="shared" si="38"/>
        <v>0</v>
      </c>
      <c r="L293" s="54">
        <f t="shared" si="38"/>
        <v>11941589.3</v>
      </c>
      <c r="M293" s="54">
        <f t="shared" si="38"/>
        <v>0</v>
      </c>
      <c r="N293" s="54">
        <f t="shared" si="38"/>
        <v>42863365.989999995</v>
      </c>
      <c r="O293" s="54">
        <f t="shared" si="38"/>
        <v>21832007.9</v>
      </c>
      <c r="P293" s="54">
        <f t="shared" si="38"/>
        <v>0</v>
      </c>
      <c r="Q293" s="54">
        <f t="shared" si="38"/>
        <v>0</v>
      </c>
      <c r="R293" s="54">
        <f t="shared" si="38"/>
        <v>0</v>
      </c>
    </row>
    <row r="294" spans="1:18" ht="18.75" customHeight="1" outlineLevel="1">
      <c r="A294" s="58"/>
      <c r="B294" s="374" t="s">
        <v>150</v>
      </c>
      <c r="C294" s="374"/>
      <c r="D294" s="374"/>
      <c r="E294" s="319"/>
      <c r="F294" s="320"/>
      <c r="G294" s="321"/>
      <c r="H294" s="321"/>
      <c r="I294" s="321"/>
      <c r="J294" s="321"/>
      <c r="K294" s="321"/>
      <c r="L294" s="321"/>
      <c r="M294" s="321"/>
      <c r="N294" s="321"/>
      <c r="O294" s="321"/>
      <c r="P294" s="321"/>
      <c r="Q294" s="321"/>
      <c r="R294" s="321"/>
    </row>
    <row r="295" spans="1:18" ht="18.75" customHeight="1" outlineLevel="2">
      <c r="A295" s="55">
        <f>A292+1</f>
        <v>100</v>
      </c>
      <c r="B295" s="55">
        <v>1</v>
      </c>
      <c r="C295" s="56" t="s">
        <v>151</v>
      </c>
      <c r="D295" s="56" t="s">
        <v>152</v>
      </c>
      <c r="E295" s="57">
        <f>SUM(F295:R295)</f>
        <v>20706680.759999998</v>
      </c>
      <c r="F295" s="57">
        <v>2552264.31</v>
      </c>
      <c r="G295" s="57">
        <v>1840053.08</v>
      </c>
      <c r="H295" s="57">
        <v>714299.83</v>
      </c>
      <c r="I295" s="57">
        <v>877987.47</v>
      </c>
      <c r="J295" s="57">
        <v>0</v>
      </c>
      <c r="K295" s="57">
        <v>0</v>
      </c>
      <c r="L295" s="57">
        <v>6117060.54</v>
      </c>
      <c r="M295" s="57">
        <v>6618420.72</v>
      </c>
      <c r="N295" s="57">
        <v>780454.9</v>
      </c>
      <c r="O295" s="57">
        <v>921410.84</v>
      </c>
      <c r="P295" s="57">
        <v>0</v>
      </c>
      <c r="Q295" s="57">
        <v>167039.11</v>
      </c>
      <c r="R295" s="57">
        <v>117689.96</v>
      </c>
    </row>
    <row r="296" spans="1:18" ht="18.75" customHeight="1" outlineLevel="2">
      <c r="A296" s="48">
        <f>A295+1</f>
        <v>101</v>
      </c>
      <c r="B296" s="48">
        <v>2</v>
      </c>
      <c r="C296" s="49" t="s">
        <v>154</v>
      </c>
      <c r="D296" s="49" t="s">
        <v>155</v>
      </c>
      <c r="E296" s="57">
        <f aca="true" t="shared" si="39" ref="E296:E336">SUM(F296:R296)</f>
        <v>139416.86</v>
      </c>
      <c r="F296" s="50">
        <v>0</v>
      </c>
      <c r="G296" s="50">
        <v>0</v>
      </c>
      <c r="H296" s="50">
        <v>0</v>
      </c>
      <c r="I296" s="50">
        <v>0</v>
      </c>
      <c r="J296" s="50">
        <v>0</v>
      </c>
      <c r="K296" s="50">
        <v>0</v>
      </c>
      <c r="L296" s="50">
        <v>0</v>
      </c>
      <c r="M296" s="50">
        <v>0</v>
      </c>
      <c r="N296" s="50">
        <v>0</v>
      </c>
      <c r="O296" s="50">
        <v>0</v>
      </c>
      <c r="P296" s="50">
        <v>0</v>
      </c>
      <c r="Q296" s="50">
        <v>139416.86</v>
      </c>
      <c r="R296" s="50">
        <v>0</v>
      </c>
    </row>
    <row r="297" spans="1:18" s="135" customFormat="1" ht="18.75" customHeight="1" outlineLevel="2">
      <c r="A297" s="150">
        <f aca="true" t="shared" si="40" ref="A297:A336">A296+1</f>
        <v>102</v>
      </c>
      <c r="B297" s="150">
        <v>3</v>
      </c>
      <c r="C297" s="151" t="s">
        <v>154</v>
      </c>
      <c r="D297" s="151" t="s">
        <v>156</v>
      </c>
      <c r="E297" s="175">
        <f t="shared" si="39"/>
        <v>1354780.3</v>
      </c>
      <c r="F297" s="176">
        <v>0</v>
      </c>
      <c r="G297" s="176">
        <v>0</v>
      </c>
      <c r="H297" s="176">
        <v>0</v>
      </c>
      <c r="I297" s="176">
        <v>0</v>
      </c>
      <c r="J297" s="176">
        <v>0</v>
      </c>
      <c r="K297" s="176">
        <v>0</v>
      </c>
      <c r="L297" s="176">
        <v>0</v>
      </c>
      <c r="M297" s="176">
        <v>0</v>
      </c>
      <c r="N297" s="176">
        <v>0</v>
      </c>
      <c r="O297" s="176">
        <v>1354780.3</v>
      </c>
      <c r="P297" s="176">
        <v>0</v>
      </c>
      <c r="Q297" s="176">
        <v>0</v>
      </c>
      <c r="R297" s="176">
        <v>0</v>
      </c>
    </row>
    <row r="298" spans="1:18" s="135" customFormat="1" ht="18.75" customHeight="1" outlineLevel="2">
      <c r="A298" s="150">
        <f t="shared" si="40"/>
        <v>103</v>
      </c>
      <c r="B298" s="150">
        <v>4</v>
      </c>
      <c r="C298" s="151" t="s">
        <v>154</v>
      </c>
      <c r="D298" s="151" t="s">
        <v>157</v>
      </c>
      <c r="E298" s="175">
        <f t="shared" si="39"/>
        <v>2983430.58</v>
      </c>
      <c r="F298" s="176">
        <v>0</v>
      </c>
      <c r="G298" s="176">
        <v>0</v>
      </c>
      <c r="H298" s="176">
        <v>0</v>
      </c>
      <c r="I298" s="176">
        <v>0</v>
      </c>
      <c r="J298" s="176">
        <v>0</v>
      </c>
      <c r="K298" s="176">
        <v>0</v>
      </c>
      <c r="L298" s="176">
        <v>0</v>
      </c>
      <c r="M298" s="176">
        <v>0</v>
      </c>
      <c r="N298" s="176">
        <v>0</v>
      </c>
      <c r="O298" s="176">
        <v>2983430.58</v>
      </c>
      <c r="P298" s="176">
        <v>0</v>
      </c>
      <c r="Q298" s="176">
        <v>0</v>
      </c>
      <c r="R298" s="176">
        <v>0</v>
      </c>
    </row>
    <row r="299" spans="1:18" s="135" customFormat="1" ht="18.75" customHeight="1" outlineLevel="2">
      <c r="A299" s="150">
        <f t="shared" si="40"/>
        <v>104</v>
      </c>
      <c r="B299" s="150">
        <v>5</v>
      </c>
      <c r="C299" s="151" t="s">
        <v>154</v>
      </c>
      <c r="D299" s="151" t="s">
        <v>158</v>
      </c>
      <c r="E299" s="175">
        <f t="shared" si="39"/>
        <v>1309486.45</v>
      </c>
      <c r="F299" s="176">
        <v>0</v>
      </c>
      <c r="G299" s="176">
        <v>0</v>
      </c>
      <c r="H299" s="176">
        <v>0</v>
      </c>
      <c r="I299" s="176">
        <v>0</v>
      </c>
      <c r="J299" s="176">
        <v>0</v>
      </c>
      <c r="K299" s="176">
        <v>0</v>
      </c>
      <c r="L299" s="176">
        <v>0</v>
      </c>
      <c r="M299" s="176">
        <v>0</v>
      </c>
      <c r="N299" s="176">
        <v>0</v>
      </c>
      <c r="O299" s="176">
        <v>1309486.45</v>
      </c>
      <c r="P299" s="176">
        <v>0</v>
      </c>
      <c r="Q299" s="176">
        <v>0</v>
      </c>
      <c r="R299" s="176">
        <v>0</v>
      </c>
    </row>
    <row r="300" spans="1:18" s="135" customFormat="1" ht="18.75" customHeight="1" outlineLevel="2">
      <c r="A300" s="150">
        <f t="shared" si="40"/>
        <v>105</v>
      </c>
      <c r="B300" s="150">
        <v>6</v>
      </c>
      <c r="C300" s="151" t="s">
        <v>154</v>
      </c>
      <c r="D300" s="151" t="s">
        <v>159</v>
      </c>
      <c r="E300" s="175">
        <f t="shared" si="39"/>
        <v>674231.79</v>
      </c>
      <c r="F300" s="176">
        <v>0</v>
      </c>
      <c r="G300" s="176">
        <v>0</v>
      </c>
      <c r="H300" s="176">
        <v>0</v>
      </c>
      <c r="I300" s="176">
        <v>0</v>
      </c>
      <c r="J300" s="176">
        <v>0</v>
      </c>
      <c r="K300" s="176">
        <v>0</v>
      </c>
      <c r="L300" s="176">
        <v>0</v>
      </c>
      <c r="M300" s="176">
        <v>0</v>
      </c>
      <c r="N300" s="176">
        <v>0</v>
      </c>
      <c r="O300" s="176">
        <v>674231.79</v>
      </c>
      <c r="P300" s="176">
        <v>0</v>
      </c>
      <c r="Q300" s="176">
        <v>0</v>
      </c>
      <c r="R300" s="176">
        <v>0</v>
      </c>
    </row>
    <row r="301" spans="1:18" s="135" customFormat="1" ht="18.75" customHeight="1" outlineLevel="2">
      <c r="A301" s="150">
        <f t="shared" si="40"/>
        <v>106</v>
      </c>
      <c r="B301" s="150">
        <v>7</v>
      </c>
      <c r="C301" s="151" t="s">
        <v>154</v>
      </c>
      <c r="D301" s="151" t="s">
        <v>160</v>
      </c>
      <c r="E301" s="175">
        <f t="shared" si="39"/>
        <v>669874.1</v>
      </c>
      <c r="F301" s="176">
        <v>0</v>
      </c>
      <c r="G301" s="176">
        <v>0</v>
      </c>
      <c r="H301" s="176">
        <v>0</v>
      </c>
      <c r="I301" s="176">
        <v>0</v>
      </c>
      <c r="J301" s="176">
        <v>0</v>
      </c>
      <c r="K301" s="176">
        <v>0</v>
      </c>
      <c r="L301" s="176">
        <v>0</v>
      </c>
      <c r="M301" s="176">
        <v>0</v>
      </c>
      <c r="N301" s="176">
        <v>0</v>
      </c>
      <c r="O301" s="176">
        <v>669874.1</v>
      </c>
      <c r="P301" s="176">
        <v>0</v>
      </c>
      <c r="Q301" s="176">
        <v>0</v>
      </c>
      <c r="R301" s="176">
        <v>0</v>
      </c>
    </row>
    <row r="302" spans="1:18" s="135" customFormat="1" ht="18.75" customHeight="1" outlineLevel="2">
      <c r="A302" s="150">
        <f t="shared" si="40"/>
        <v>107</v>
      </c>
      <c r="B302" s="150">
        <v>8</v>
      </c>
      <c r="C302" s="151" t="s">
        <v>154</v>
      </c>
      <c r="D302" s="151" t="s">
        <v>161</v>
      </c>
      <c r="E302" s="175">
        <f t="shared" si="39"/>
        <v>1677711.42</v>
      </c>
      <c r="F302" s="176">
        <v>0</v>
      </c>
      <c r="G302" s="176">
        <v>0</v>
      </c>
      <c r="H302" s="176">
        <v>0</v>
      </c>
      <c r="I302" s="176">
        <v>0</v>
      </c>
      <c r="J302" s="176">
        <v>0</v>
      </c>
      <c r="K302" s="176">
        <v>0</v>
      </c>
      <c r="L302" s="176">
        <v>0</v>
      </c>
      <c r="M302" s="176">
        <v>0</v>
      </c>
      <c r="N302" s="176">
        <v>0</v>
      </c>
      <c r="O302" s="176">
        <v>1677711.42</v>
      </c>
      <c r="P302" s="176">
        <v>0</v>
      </c>
      <c r="Q302" s="176">
        <v>0</v>
      </c>
      <c r="R302" s="176">
        <v>0</v>
      </c>
    </row>
    <row r="303" spans="1:18" ht="18.75" customHeight="1" outlineLevel="2">
      <c r="A303" s="48">
        <f t="shared" si="40"/>
        <v>108</v>
      </c>
      <c r="B303" s="48">
        <v>9</v>
      </c>
      <c r="C303" s="49" t="s">
        <v>154</v>
      </c>
      <c r="D303" s="49" t="s">
        <v>162</v>
      </c>
      <c r="E303" s="57">
        <f t="shared" si="39"/>
        <v>6218831.9399999995</v>
      </c>
      <c r="F303" s="50">
        <v>0</v>
      </c>
      <c r="G303" s="50">
        <v>0</v>
      </c>
      <c r="H303" s="50">
        <v>0</v>
      </c>
      <c r="I303" s="50">
        <v>0</v>
      </c>
      <c r="J303" s="50">
        <v>0</v>
      </c>
      <c r="K303" s="50">
        <v>0</v>
      </c>
      <c r="L303" s="50">
        <v>0</v>
      </c>
      <c r="M303" s="50">
        <v>0</v>
      </c>
      <c r="N303" s="50">
        <v>3561927.18</v>
      </c>
      <c r="O303" s="50">
        <v>2656904.76</v>
      </c>
      <c r="P303" s="50">
        <v>0</v>
      </c>
      <c r="Q303" s="50">
        <v>0</v>
      </c>
      <c r="R303" s="50">
        <v>0</v>
      </c>
    </row>
    <row r="304" spans="1:18" s="135" customFormat="1" ht="18.75" customHeight="1" outlineLevel="2">
      <c r="A304" s="150">
        <f t="shared" si="40"/>
        <v>109</v>
      </c>
      <c r="B304" s="150">
        <v>10</v>
      </c>
      <c r="C304" s="151" t="s">
        <v>163</v>
      </c>
      <c r="D304" s="151" t="s">
        <v>164</v>
      </c>
      <c r="E304" s="175">
        <f t="shared" si="39"/>
        <v>1091375.15</v>
      </c>
      <c r="F304" s="176">
        <v>0</v>
      </c>
      <c r="G304" s="176">
        <v>0</v>
      </c>
      <c r="H304" s="176">
        <v>1091375.15</v>
      </c>
      <c r="I304" s="176">
        <v>0</v>
      </c>
      <c r="J304" s="176">
        <v>0</v>
      </c>
      <c r="K304" s="176">
        <v>0</v>
      </c>
      <c r="L304" s="176">
        <v>0</v>
      </c>
      <c r="M304" s="176">
        <v>0</v>
      </c>
      <c r="N304" s="176">
        <v>0</v>
      </c>
      <c r="O304" s="176">
        <v>0</v>
      </c>
      <c r="P304" s="176">
        <v>0</v>
      </c>
      <c r="Q304" s="176">
        <v>0</v>
      </c>
      <c r="R304" s="176">
        <v>0</v>
      </c>
    </row>
    <row r="305" spans="1:18" s="135" customFormat="1" ht="18.75" customHeight="1" outlineLevel="2">
      <c r="A305" s="150">
        <f t="shared" si="40"/>
        <v>110</v>
      </c>
      <c r="B305" s="150">
        <v>11</v>
      </c>
      <c r="C305" s="151" t="s">
        <v>163</v>
      </c>
      <c r="D305" s="151" t="s">
        <v>165</v>
      </c>
      <c r="E305" s="175">
        <f t="shared" si="39"/>
        <v>4704796.97</v>
      </c>
      <c r="F305" s="176">
        <v>0</v>
      </c>
      <c r="G305" s="176">
        <v>0</v>
      </c>
      <c r="H305" s="176">
        <v>0</v>
      </c>
      <c r="I305" s="176">
        <v>0</v>
      </c>
      <c r="J305" s="176">
        <v>0</v>
      </c>
      <c r="K305" s="176">
        <v>0</v>
      </c>
      <c r="L305" s="176">
        <v>0</v>
      </c>
      <c r="M305" s="176">
        <v>4704796.97</v>
      </c>
      <c r="N305" s="176">
        <v>0</v>
      </c>
      <c r="O305" s="176">
        <v>0</v>
      </c>
      <c r="P305" s="176">
        <v>0</v>
      </c>
      <c r="Q305" s="176">
        <v>0</v>
      </c>
      <c r="R305" s="176">
        <v>0</v>
      </c>
    </row>
    <row r="306" spans="1:18" s="135" customFormat="1" ht="18.75" customHeight="1" outlineLevel="2">
      <c r="A306" s="150">
        <f t="shared" si="40"/>
        <v>111</v>
      </c>
      <c r="B306" s="150">
        <v>12</v>
      </c>
      <c r="C306" s="151" t="s">
        <v>163</v>
      </c>
      <c r="D306" s="151" t="s">
        <v>166</v>
      </c>
      <c r="E306" s="175">
        <f t="shared" si="39"/>
        <v>3770275.29</v>
      </c>
      <c r="F306" s="176">
        <v>2951641.32</v>
      </c>
      <c r="G306" s="176">
        <v>0</v>
      </c>
      <c r="H306" s="176">
        <v>0</v>
      </c>
      <c r="I306" s="176">
        <v>818633.97</v>
      </c>
      <c r="J306" s="176">
        <v>0</v>
      </c>
      <c r="K306" s="176">
        <v>0</v>
      </c>
      <c r="L306" s="176">
        <v>0</v>
      </c>
      <c r="M306" s="176">
        <v>0</v>
      </c>
      <c r="N306" s="176">
        <v>0</v>
      </c>
      <c r="O306" s="176">
        <v>0</v>
      </c>
      <c r="P306" s="176">
        <v>0</v>
      </c>
      <c r="Q306" s="176">
        <v>0</v>
      </c>
      <c r="R306" s="176">
        <v>0</v>
      </c>
    </row>
    <row r="307" spans="1:18" s="135" customFormat="1" ht="18.75" customHeight="1" outlineLevel="2">
      <c r="A307" s="150">
        <f t="shared" si="40"/>
        <v>112</v>
      </c>
      <c r="B307" s="150">
        <v>13</v>
      </c>
      <c r="C307" s="151" t="s">
        <v>163</v>
      </c>
      <c r="D307" s="151" t="s">
        <v>167</v>
      </c>
      <c r="E307" s="175">
        <f t="shared" si="39"/>
        <v>1100042.06</v>
      </c>
      <c r="F307" s="176">
        <v>0</v>
      </c>
      <c r="G307" s="176">
        <v>0</v>
      </c>
      <c r="H307" s="176">
        <v>284483.94</v>
      </c>
      <c r="I307" s="176">
        <v>815558.12</v>
      </c>
      <c r="J307" s="176">
        <v>0</v>
      </c>
      <c r="K307" s="176">
        <v>0</v>
      </c>
      <c r="L307" s="176">
        <v>0</v>
      </c>
      <c r="M307" s="176">
        <v>0</v>
      </c>
      <c r="N307" s="176">
        <v>0</v>
      </c>
      <c r="O307" s="176">
        <v>0</v>
      </c>
      <c r="P307" s="176">
        <v>0</v>
      </c>
      <c r="Q307" s="176">
        <v>0</v>
      </c>
      <c r="R307" s="176">
        <v>0</v>
      </c>
    </row>
    <row r="308" spans="1:18" s="135" customFormat="1" ht="18.75" customHeight="1" outlineLevel="2">
      <c r="A308" s="150">
        <f t="shared" si="40"/>
        <v>113</v>
      </c>
      <c r="B308" s="150">
        <v>14</v>
      </c>
      <c r="C308" s="151" t="s">
        <v>163</v>
      </c>
      <c r="D308" s="151" t="s">
        <v>168</v>
      </c>
      <c r="E308" s="175">
        <f t="shared" si="39"/>
        <v>6421516.7</v>
      </c>
      <c r="F308" s="176">
        <v>0</v>
      </c>
      <c r="G308" s="176">
        <v>0</v>
      </c>
      <c r="H308" s="176">
        <v>0</v>
      </c>
      <c r="I308" s="176">
        <v>0</v>
      </c>
      <c r="J308" s="176">
        <v>0</v>
      </c>
      <c r="K308" s="176">
        <v>0</v>
      </c>
      <c r="L308" s="176">
        <v>0</v>
      </c>
      <c r="M308" s="176">
        <v>6421516.7</v>
      </c>
      <c r="N308" s="176">
        <v>0</v>
      </c>
      <c r="O308" s="176">
        <v>0</v>
      </c>
      <c r="P308" s="176">
        <v>0</v>
      </c>
      <c r="Q308" s="176">
        <v>0</v>
      </c>
      <c r="R308" s="176">
        <v>0</v>
      </c>
    </row>
    <row r="309" spans="1:18" s="135" customFormat="1" ht="18.75" customHeight="1" outlineLevel="2">
      <c r="A309" s="150">
        <f t="shared" si="40"/>
        <v>114</v>
      </c>
      <c r="B309" s="150">
        <v>15</v>
      </c>
      <c r="C309" s="151" t="s">
        <v>163</v>
      </c>
      <c r="D309" s="151" t="s">
        <v>169</v>
      </c>
      <c r="E309" s="175">
        <f t="shared" si="39"/>
        <v>5066264.66</v>
      </c>
      <c r="F309" s="176">
        <v>3119866.2</v>
      </c>
      <c r="G309" s="176">
        <v>0</v>
      </c>
      <c r="H309" s="176">
        <v>873154.04</v>
      </c>
      <c r="I309" s="176">
        <v>1073244.42</v>
      </c>
      <c r="J309" s="176">
        <v>0</v>
      </c>
      <c r="K309" s="176">
        <v>0</v>
      </c>
      <c r="L309" s="176">
        <v>0</v>
      </c>
      <c r="M309" s="176">
        <v>0</v>
      </c>
      <c r="N309" s="176">
        <v>0</v>
      </c>
      <c r="O309" s="176">
        <v>0</v>
      </c>
      <c r="P309" s="176">
        <v>0</v>
      </c>
      <c r="Q309" s="176">
        <v>0</v>
      </c>
      <c r="R309" s="176">
        <v>0</v>
      </c>
    </row>
    <row r="310" spans="1:18" s="135" customFormat="1" ht="18.75" customHeight="1" outlineLevel="2">
      <c r="A310" s="150">
        <f t="shared" si="40"/>
        <v>115</v>
      </c>
      <c r="B310" s="150">
        <v>16</v>
      </c>
      <c r="C310" s="151" t="s">
        <v>163</v>
      </c>
      <c r="D310" s="151" t="s">
        <v>170</v>
      </c>
      <c r="E310" s="175">
        <f t="shared" si="39"/>
        <v>585390.46</v>
      </c>
      <c r="F310" s="176">
        <v>0</v>
      </c>
      <c r="G310" s="176">
        <v>0</v>
      </c>
      <c r="H310" s="176">
        <v>585390.46</v>
      </c>
      <c r="I310" s="176">
        <v>0</v>
      </c>
      <c r="J310" s="176">
        <v>0</v>
      </c>
      <c r="K310" s="176">
        <v>0</v>
      </c>
      <c r="L310" s="176">
        <v>0</v>
      </c>
      <c r="M310" s="176">
        <v>0</v>
      </c>
      <c r="N310" s="176">
        <v>0</v>
      </c>
      <c r="O310" s="176">
        <v>0</v>
      </c>
      <c r="P310" s="176">
        <v>0</v>
      </c>
      <c r="Q310" s="176">
        <v>0</v>
      </c>
      <c r="R310" s="176">
        <v>0</v>
      </c>
    </row>
    <row r="311" spans="1:18" s="135" customFormat="1" ht="18.75" customHeight="1" outlineLevel="2">
      <c r="A311" s="150">
        <f t="shared" si="40"/>
        <v>116</v>
      </c>
      <c r="B311" s="150">
        <v>17</v>
      </c>
      <c r="C311" s="151" t="s">
        <v>163</v>
      </c>
      <c r="D311" s="151" t="s">
        <v>171</v>
      </c>
      <c r="E311" s="175">
        <f t="shared" si="39"/>
        <v>581190.5</v>
      </c>
      <c r="F311" s="176">
        <v>0</v>
      </c>
      <c r="G311" s="176">
        <v>0</v>
      </c>
      <c r="H311" s="176">
        <v>581190.5</v>
      </c>
      <c r="I311" s="176">
        <v>0</v>
      </c>
      <c r="J311" s="176">
        <v>0</v>
      </c>
      <c r="K311" s="176">
        <v>0</v>
      </c>
      <c r="L311" s="176">
        <v>0</v>
      </c>
      <c r="M311" s="176">
        <v>0</v>
      </c>
      <c r="N311" s="176">
        <v>0</v>
      </c>
      <c r="O311" s="176">
        <v>0</v>
      </c>
      <c r="P311" s="176">
        <v>0</v>
      </c>
      <c r="Q311" s="176">
        <v>0</v>
      </c>
      <c r="R311" s="176">
        <v>0</v>
      </c>
    </row>
    <row r="312" spans="1:18" ht="18.75" customHeight="1" outlineLevel="2">
      <c r="A312" s="48">
        <f t="shared" si="40"/>
        <v>117</v>
      </c>
      <c r="B312" s="48">
        <v>18</v>
      </c>
      <c r="C312" s="49" t="s">
        <v>163</v>
      </c>
      <c r="D312" s="49" t="s">
        <v>172</v>
      </c>
      <c r="E312" s="57">
        <f t="shared" si="39"/>
        <v>581918.9</v>
      </c>
      <c r="F312" s="50">
        <v>0</v>
      </c>
      <c r="G312" s="50">
        <v>0</v>
      </c>
      <c r="H312" s="50">
        <v>581918.9</v>
      </c>
      <c r="I312" s="50">
        <v>0</v>
      </c>
      <c r="J312" s="50">
        <v>0</v>
      </c>
      <c r="K312" s="50">
        <v>0</v>
      </c>
      <c r="L312" s="50">
        <v>0</v>
      </c>
      <c r="M312" s="50">
        <v>0</v>
      </c>
      <c r="N312" s="50">
        <v>0</v>
      </c>
      <c r="O312" s="50">
        <v>0</v>
      </c>
      <c r="P312" s="50">
        <v>0</v>
      </c>
      <c r="Q312" s="50">
        <v>0</v>
      </c>
      <c r="R312" s="50">
        <v>0</v>
      </c>
    </row>
    <row r="313" spans="1:18" ht="18.75" customHeight="1" outlineLevel="2">
      <c r="A313" s="48">
        <f t="shared" si="40"/>
        <v>118</v>
      </c>
      <c r="B313" s="48">
        <v>19</v>
      </c>
      <c r="C313" s="49" t="s">
        <v>163</v>
      </c>
      <c r="D313" s="49" t="s">
        <v>173</v>
      </c>
      <c r="E313" s="57">
        <f t="shared" si="39"/>
        <v>4425307.37</v>
      </c>
      <c r="F313" s="50">
        <v>0</v>
      </c>
      <c r="G313" s="50">
        <v>0</v>
      </c>
      <c r="H313" s="50">
        <v>1144437.04</v>
      </c>
      <c r="I313" s="50">
        <v>3280870.33</v>
      </c>
      <c r="J313" s="50">
        <v>0</v>
      </c>
      <c r="K313" s="50">
        <v>0</v>
      </c>
      <c r="L313" s="50">
        <v>0</v>
      </c>
      <c r="M313" s="50">
        <v>0</v>
      </c>
      <c r="N313" s="50">
        <v>0</v>
      </c>
      <c r="O313" s="50">
        <v>0</v>
      </c>
      <c r="P313" s="50">
        <v>0</v>
      </c>
      <c r="Q313" s="50">
        <v>0</v>
      </c>
      <c r="R313" s="50">
        <v>0</v>
      </c>
    </row>
    <row r="314" spans="1:18" ht="18.75" customHeight="1" outlineLevel="2">
      <c r="A314" s="48">
        <f t="shared" si="40"/>
        <v>119</v>
      </c>
      <c r="B314" s="48">
        <v>20</v>
      </c>
      <c r="C314" s="49" t="s">
        <v>163</v>
      </c>
      <c r="D314" s="49" t="s">
        <v>174</v>
      </c>
      <c r="E314" s="57">
        <f t="shared" si="39"/>
        <v>7201229.830000001</v>
      </c>
      <c r="F314" s="50">
        <v>0</v>
      </c>
      <c r="G314" s="50">
        <v>0</v>
      </c>
      <c r="H314" s="50">
        <v>675770.11</v>
      </c>
      <c r="I314" s="50">
        <v>0</v>
      </c>
      <c r="J314" s="50">
        <v>0</v>
      </c>
      <c r="K314" s="50">
        <v>0</v>
      </c>
      <c r="L314" s="50">
        <v>5787102.98</v>
      </c>
      <c r="M314" s="50">
        <v>0</v>
      </c>
      <c r="N314" s="50">
        <v>738356.74</v>
      </c>
      <c r="O314" s="50">
        <v>0</v>
      </c>
      <c r="P314" s="50">
        <v>0</v>
      </c>
      <c r="Q314" s="50">
        <v>0</v>
      </c>
      <c r="R314" s="50">
        <v>0</v>
      </c>
    </row>
    <row r="315" spans="1:18" ht="18.75" customHeight="1" outlineLevel="2">
      <c r="A315" s="48">
        <f t="shared" si="40"/>
        <v>120</v>
      </c>
      <c r="B315" s="48">
        <v>21</v>
      </c>
      <c r="C315" s="49" t="s">
        <v>163</v>
      </c>
      <c r="D315" s="49" t="s">
        <v>175</v>
      </c>
      <c r="E315" s="57">
        <f t="shared" si="39"/>
        <v>1262378.3699999999</v>
      </c>
      <c r="F315" s="50">
        <v>0</v>
      </c>
      <c r="G315" s="50">
        <v>0</v>
      </c>
      <c r="H315" s="50">
        <v>326466.04</v>
      </c>
      <c r="I315" s="50">
        <v>935912.33</v>
      </c>
      <c r="J315" s="50">
        <v>0</v>
      </c>
      <c r="K315" s="50">
        <v>0</v>
      </c>
      <c r="L315" s="50">
        <v>0</v>
      </c>
      <c r="M315" s="50">
        <v>0</v>
      </c>
      <c r="N315" s="50">
        <v>0</v>
      </c>
      <c r="O315" s="50">
        <v>0</v>
      </c>
      <c r="P315" s="50">
        <v>0</v>
      </c>
      <c r="Q315" s="50">
        <v>0</v>
      </c>
      <c r="R315" s="50">
        <v>0</v>
      </c>
    </row>
    <row r="316" spans="1:18" ht="18.75" customHeight="1" outlineLevel="2">
      <c r="A316" s="48">
        <f t="shared" si="40"/>
        <v>121</v>
      </c>
      <c r="B316" s="48">
        <v>22</v>
      </c>
      <c r="C316" s="49" t="s">
        <v>163</v>
      </c>
      <c r="D316" s="49" t="s">
        <v>176</v>
      </c>
      <c r="E316" s="57">
        <f t="shared" si="39"/>
        <v>1502109.72</v>
      </c>
      <c r="F316" s="50">
        <v>0</v>
      </c>
      <c r="G316" s="50">
        <v>0</v>
      </c>
      <c r="H316" s="50">
        <v>717814.57</v>
      </c>
      <c r="I316" s="50">
        <v>0</v>
      </c>
      <c r="J316" s="50">
        <v>0</v>
      </c>
      <c r="K316" s="50">
        <v>0</v>
      </c>
      <c r="L316" s="50">
        <v>0</v>
      </c>
      <c r="M316" s="50">
        <v>0</v>
      </c>
      <c r="N316" s="50">
        <v>784295.15</v>
      </c>
      <c r="O316" s="50">
        <v>0</v>
      </c>
      <c r="P316" s="50">
        <v>0</v>
      </c>
      <c r="Q316" s="50">
        <v>0</v>
      </c>
      <c r="R316" s="50">
        <v>0</v>
      </c>
    </row>
    <row r="317" spans="1:18" ht="18.75" customHeight="1" outlineLevel="2">
      <c r="A317" s="48">
        <f t="shared" si="40"/>
        <v>122</v>
      </c>
      <c r="B317" s="48">
        <v>23</v>
      </c>
      <c r="C317" s="49" t="s">
        <v>163</v>
      </c>
      <c r="D317" s="49" t="s">
        <v>177</v>
      </c>
      <c r="E317" s="57">
        <f t="shared" si="39"/>
        <v>4402632.86</v>
      </c>
      <c r="F317" s="50">
        <v>0</v>
      </c>
      <c r="G317" s="50">
        <v>0</v>
      </c>
      <c r="H317" s="50">
        <v>1138573.14</v>
      </c>
      <c r="I317" s="50">
        <v>3264059.72</v>
      </c>
      <c r="J317" s="50">
        <v>0</v>
      </c>
      <c r="K317" s="50">
        <v>0</v>
      </c>
      <c r="L317" s="50">
        <v>0</v>
      </c>
      <c r="M317" s="50">
        <v>0</v>
      </c>
      <c r="N317" s="50">
        <v>0</v>
      </c>
      <c r="O317" s="50">
        <v>0</v>
      </c>
      <c r="P317" s="50">
        <v>0</v>
      </c>
      <c r="Q317" s="50">
        <v>0</v>
      </c>
      <c r="R317" s="50">
        <v>0</v>
      </c>
    </row>
    <row r="318" spans="1:18" ht="18.75" customHeight="1" outlineLevel="2">
      <c r="A318" s="48">
        <f t="shared" si="40"/>
        <v>123</v>
      </c>
      <c r="B318" s="48">
        <v>24</v>
      </c>
      <c r="C318" s="49" t="s">
        <v>163</v>
      </c>
      <c r="D318" s="49" t="s">
        <v>178</v>
      </c>
      <c r="E318" s="57">
        <f t="shared" si="39"/>
        <v>3179747.92</v>
      </c>
      <c r="F318" s="50">
        <v>1958126.69</v>
      </c>
      <c r="G318" s="50">
        <v>0</v>
      </c>
      <c r="H318" s="50">
        <v>548019.09</v>
      </c>
      <c r="I318" s="50">
        <v>673602.14</v>
      </c>
      <c r="J318" s="50">
        <v>0</v>
      </c>
      <c r="K318" s="50">
        <v>0</v>
      </c>
      <c r="L318" s="50">
        <v>0</v>
      </c>
      <c r="M318" s="50">
        <v>0</v>
      </c>
      <c r="N318" s="50">
        <v>0</v>
      </c>
      <c r="O318" s="50">
        <v>0</v>
      </c>
      <c r="P318" s="50">
        <v>0</v>
      </c>
      <c r="Q318" s="50">
        <v>0</v>
      </c>
      <c r="R318" s="50">
        <v>0</v>
      </c>
    </row>
    <row r="319" spans="1:18" ht="18.75" customHeight="1" outlineLevel="2">
      <c r="A319" s="48">
        <f t="shared" si="40"/>
        <v>124</v>
      </c>
      <c r="B319" s="48">
        <v>25</v>
      </c>
      <c r="C319" s="49" t="s">
        <v>163</v>
      </c>
      <c r="D319" s="49" t="s">
        <v>179</v>
      </c>
      <c r="E319" s="57">
        <f t="shared" si="39"/>
        <v>3179150.63</v>
      </c>
      <c r="F319" s="50">
        <v>1957758.87</v>
      </c>
      <c r="G319" s="50">
        <v>0</v>
      </c>
      <c r="H319" s="50">
        <v>547916.15</v>
      </c>
      <c r="I319" s="50">
        <v>673475.61</v>
      </c>
      <c r="J319" s="50">
        <v>0</v>
      </c>
      <c r="K319" s="50">
        <v>0</v>
      </c>
      <c r="L319" s="50">
        <v>0</v>
      </c>
      <c r="M319" s="50">
        <v>0</v>
      </c>
      <c r="N319" s="50">
        <v>0</v>
      </c>
      <c r="O319" s="50">
        <v>0</v>
      </c>
      <c r="P319" s="50">
        <v>0</v>
      </c>
      <c r="Q319" s="50">
        <v>0</v>
      </c>
      <c r="R319" s="50">
        <v>0</v>
      </c>
    </row>
    <row r="320" spans="1:18" ht="18.75" customHeight="1" outlineLevel="2">
      <c r="A320" s="48">
        <f t="shared" si="40"/>
        <v>125</v>
      </c>
      <c r="B320" s="48">
        <v>26</v>
      </c>
      <c r="C320" s="49" t="s">
        <v>163</v>
      </c>
      <c r="D320" s="49" t="s">
        <v>180</v>
      </c>
      <c r="E320" s="57">
        <f t="shared" si="39"/>
        <v>4081180.1799999997</v>
      </c>
      <c r="F320" s="50">
        <v>2970088.4</v>
      </c>
      <c r="G320" s="50">
        <v>0</v>
      </c>
      <c r="H320" s="50">
        <v>287341.53</v>
      </c>
      <c r="I320" s="50">
        <v>823750.25</v>
      </c>
      <c r="J320" s="50">
        <v>0</v>
      </c>
      <c r="K320" s="50">
        <v>0</v>
      </c>
      <c r="L320" s="50">
        <v>0</v>
      </c>
      <c r="M320" s="50">
        <v>0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</row>
    <row r="321" spans="1:18" ht="18.75" customHeight="1" outlineLevel="2">
      <c r="A321" s="48">
        <f t="shared" si="40"/>
        <v>126</v>
      </c>
      <c r="B321" s="48">
        <v>27</v>
      </c>
      <c r="C321" s="49" t="s">
        <v>163</v>
      </c>
      <c r="D321" s="49" t="s">
        <v>181</v>
      </c>
      <c r="E321" s="57">
        <f t="shared" si="39"/>
        <v>4721292.58</v>
      </c>
      <c r="F321" s="50">
        <v>0</v>
      </c>
      <c r="G321" s="50">
        <v>0</v>
      </c>
      <c r="H321" s="50">
        <v>0</v>
      </c>
      <c r="I321" s="50">
        <v>552962.92</v>
      </c>
      <c r="J321" s="50">
        <v>0</v>
      </c>
      <c r="K321" s="50">
        <v>0</v>
      </c>
      <c r="L321" s="50">
        <v>0</v>
      </c>
      <c r="M321" s="50">
        <v>4168329.66</v>
      </c>
      <c r="N321" s="50">
        <v>0</v>
      </c>
      <c r="O321" s="50">
        <v>0</v>
      </c>
      <c r="P321" s="50">
        <v>0</v>
      </c>
      <c r="Q321" s="50">
        <v>0</v>
      </c>
      <c r="R321" s="50">
        <v>0</v>
      </c>
    </row>
    <row r="322" spans="1:18" ht="18.75" customHeight="1" outlineLevel="2">
      <c r="A322" s="48">
        <f t="shared" si="40"/>
        <v>127</v>
      </c>
      <c r="B322" s="48">
        <v>28</v>
      </c>
      <c r="C322" s="49" t="s">
        <v>163</v>
      </c>
      <c r="D322" s="49" t="s">
        <v>182</v>
      </c>
      <c r="E322" s="57">
        <f t="shared" si="39"/>
        <v>3926213.3499999996</v>
      </c>
      <c r="F322" s="50">
        <v>0</v>
      </c>
      <c r="G322" s="50">
        <v>1250862.66</v>
      </c>
      <c r="H322" s="50">
        <v>0</v>
      </c>
      <c r="I322" s="50">
        <v>814979.49</v>
      </c>
      <c r="J322" s="50">
        <v>0</v>
      </c>
      <c r="K322" s="50">
        <v>0</v>
      </c>
      <c r="L322" s="50">
        <v>0</v>
      </c>
      <c r="M322" s="50">
        <v>1860371.2</v>
      </c>
      <c r="N322" s="50">
        <v>0</v>
      </c>
      <c r="O322" s="50">
        <v>0</v>
      </c>
      <c r="P322" s="50">
        <v>0</v>
      </c>
      <c r="Q322" s="50">
        <v>0</v>
      </c>
      <c r="R322" s="50">
        <v>0</v>
      </c>
    </row>
    <row r="323" spans="1:18" ht="18.75" customHeight="1" outlineLevel="2">
      <c r="A323" s="48">
        <f t="shared" si="40"/>
        <v>128</v>
      </c>
      <c r="B323" s="48">
        <v>29</v>
      </c>
      <c r="C323" s="49" t="s">
        <v>163</v>
      </c>
      <c r="D323" s="49" t="s">
        <v>183</v>
      </c>
      <c r="E323" s="57">
        <f t="shared" si="39"/>
        <v>7499340.58</v>
      </c>
      <c r="F323" s="50">
        <v>0</v>
      </c>
      <c r="G323" s="50">
        <v>0</v>
      </c>
      <c r="H323" s="50">
        <v>0</v>
      </c>
      <c r="I323" s="50">
        <v>878330.92</v>
      </c>
      <c r="J323" s="50">
        <v>0</v>
      </c>
      <c r="K323" s="50">
        <v>0</v>
      </c>
      <c r="L323" s="50">
        <v>0</v>
      </c>
      <c r="M323" s="50">
        <v>6621009.66</v>
      </c>
      <c r="N323" s="50">
        <v>0</v>
      </c>
      <c r="O323" s="50">
        <v>0</v>
      </c>
      <c r="P323" s="50">
        <v>0</v>
      </c>
      <c r="Q323" s="50">
        <v>0</v>
      </c>
      <c r="R323" s="50">
        <v>0</v>
      </c>
    </row>
    <row r="324" spans="1:18" ht="18.75" customHeight="1" outlineLevel="2">
      <c r="A324" s="48">
        <f t="shared" si="40"/>
        <v>129</v>
      </c>
      <c r="B324" s="48">
        <v>30</v>
      </c>
      <c r="C324" s="49" t="s">
        <v>163</v>
      </c>
      <c r="D324" s="49" t="s">
        <v>184</v>
      </c>
      <c r="E324" s="57">
        <f t="shared" si="39"/>
        <v>614633.14</v>
      </c>
      <c r="F324" s="50">
        <v>0</v>
      </c>
      <c r="G324" s="50">
        <v>0</v>
      </c>
      <c r="H324" s="50">
        <v>0</v>
      </c>
      <c r="I324" s="50">
        <v>0</v>
      </c>
      <c r="J324" s="50">
        <v>0</v>
      </c>
      <c r="K324" s="50">
        <v>0</v>
      </c>
      <c r="L324" s="50">
        <v>0</v>
      </c>
      <c r="M324" s="50">
        <v>0</v>
      </c>
      <c r="N324" s="50">
        <v>614633.14</v>
      </c>
      <c r="O324" s="50">
        <v>0</v>
      </c>
      <c r="P324" s="50">
        <v>0</v>
      </c>
      <c r="Q324" s="50">
        <v>0</v>
      </c>
      <c r="R324" s="50">
        <v>0</v>
      </c>
    </row>
    <row r="325" spans="1:18" ht="18.75" customHeight="1" outlineLevel="2">
      <c r="A325" s="48">
        <f t="shared" si="40"/>
        <v>130</v>
      </c>
      <c r="B325" s="48">
        <v>31</v>
      </c>
      <c r="C325" s="49" t="s">
        <v>163</v>
      </c>
      <c r="D325" s="49" t="s">
        <v>185</v>
      </c>
      <c r="E325" s="57">
        <f t="shared" si="39"/>
        <v>248652.56</v>
      </c>
      <c r="F325" s="50">
        <v>0</v>
      </c>
      <c r="G325" s="50">
        <v>0</v>
      </c>
      <c r="H325" s="50">
        <v>248652.56</v>
      </c>
      <c r="I325" s="50">
        <v>0</v>
      </c>
      <c r="J325" s="50">
        <v>0</v>
      </c>
      <c r="K325" s="50">
        <v>0</v>
      </c>
      <c r="L325" s="50">
        <v>0</v>
      </c>
      <c r="M325" s="50">
        <v>0</v>
      </c>
      <c r="N325" s="50">
        <v>0</v>
      </c>
      <c r="O325" s="50">
        <v>0</v>
      </c>
      <c r="P325" s="50">
        <v>0</v>
      </c>
      <c r="Q325" s="50">
        <v>0</v>
      </c>
      <c r="R325" s="50">
        <v>0</v>
      </c>
    </row>
    <row r="326" spans="1:18" ht="18.75" customHeight="1" outlineLevel="2">
      <c r="A326" s="48">
        <f t="shared" si="40"/>
        <v>131</v>
      </c>
      <c r="B326" s="48">
        <v>32</v>
      </c>
      <c r="C326" s="49" t="s">
        <v>163</v>
      </c>
      <c r="D326" s="49" t="s">
        <v>186</v>
      </c>
      <c r="E326" s="57">
        <f t="shared" si="39"/>
        <v>1118157.01</v>
      </c>
      <c r="F326" s="50">
        <v>0</v>
      </c>
      <c r="G326" s="50">
        <v>0</v>
      </c>
      <c r="H326" s="50">
        <v>289168.68</v>
      </c>
      <c r="I326" s="50">
        <v>828988.33</v>
      </c>
      <c r="J326" s="50">
        <v>0</v>
      </c>
      <c r="K326" s="50">
        <v>0</v>
      </c>
      <c r="L326" s="50">
        <v>0</v>
      </c>
      <c r="M326" s="50">
        <v>0</v>
      </c>
      <c r="N326" s="50">
        <v>0</v>
      </c>
      <c r="O326" s="50">
        <v>0</v>
      </c>
      <c r="P326" s="50">
        <v>0</v>
      </c>
      <c r="Q326" s="50">
        <v>0</v>
      </c>
      <c r="R326" s="50">
        <v>0</v>
      </c>
    </row>
    <row r="327" spans="1:18" s="135" customFormat="1" ht="18.75" customHeight="1" outlineLevel="2">
      <c r="A327" s="150">
        <f t="shared" si="40"/>
        <v>132</v>
      </c>
      <c r="B327" s="150">
        <v>33</v>
      </c>
      <c r="C327" s="151" t="s">
        <v>163</v>
      </c>
      <c r="D327" s="151" t="s">
        <v>187</v>
      </c>
      <c r="E327" s="175">
        <f t="shared" si="39"/>
        <v>2941318.59</v>
      </c>
      <c r="F327" s="176">
        <v>0</v>
      </c>
      <c r="G327" s="176">
        <v>0</v>
      </c>
      <c r="H327" s="176">
        <v>760659.92</v>
      </c>
      <c r="I327" s="176">
        <v>2180658.67</v>
      </c>
      <c r="J327" s="176">
        <v>0</v>
      </c>
      <c r="K327" s="176">
        <v>0</v>
      </c>
      <c r="L327" s="176">
        <v>0</v>
      </c>
      <c r="M327" s="176">
        <v>0</v>
      </c>
      <c r="N327" s="176">
        <v>0</v>
      </c>
      <c r="O327" s="176">
        <v>0</v>
      </c>
      <c r="P327" s="176">
        <v>0</v>
      </c>
      <c r="Q327" s="176">
        <v>0</v>
      </c>
      <c r="R327" s="176">
        <v>0</v>
      </c>
    </row>
    <row r="328" spans="1:18" s="135" customFormat="1" ht="18.75" customHeight="1" outlineLevel="2">
      <c r="A328" s="150">
        <f t="shared" si="40"/>
        <v>133</v>
      </c>
      <c r="B328" s="150">
        <v>34</v>
      </c>
      <c r="C328" s="151" t="s">
        <v>163</v>
      </c>
      <c r="D328" s="151" t="s">
        <v>188</v>
      </c>
      <c r="E328" s="175">
        <f t="shared" si="39"/>
        <v>1237691.08</v>
      </c>
      <c r="F328" s="176">
        <v>0</v>
      </c>
      <c r="G328" s="176">
        <v>0</v>
      </c>
      <c r="H328" s="176">
        <v>320081.61</v>
      </c>
      <c r="I328" s="176">
        <v>917609.47</v>
      </c>
      <c r="J328" s="176">
        <v>0</v>
      </c>
      <c r="K328" s="176">
        <v>0</v>
      </c>
      <c r="L328" s="176">
        <v>0</v>
      </c>
      <c r="M328" s="176">
        <v>0</v>
      </c>
      <c r="N328" s="176">
        <v>0</v>
      </c>
      <c r="O328" s="176">
        <v>0</v>
      </c>
      <c r="P328" s="176">
        <v>0</v>
      </c>
      <c r="Q328" s="176">
        <v>0</v>
      </c>
      <c r="R328" s="176">
        <v>0</v>
      </c>
    </row>
    <row r="329" spans="1:18" s="135" customFormat="1" ht="18.75" customHeight="1" outlineLevel="2">
      <c r="A329" s="150">
        <f t="shared" si="40"/>
        <v>134</v>
      </c>
      <c r="B329" s="150">
        <v>35</v>
      </c>
      <c r="C329" s="151" t="s">
        <v>163</v>
      </c>
      <c r="D329" s="151" t="s">
        <v>189</v>
      </c>
      <c r="E329" s="175">
        <f t="shared" si="39"/>
        <v>2772533.19</v>
      </c>
      <c r="F329" s="176">
        <v>0</v>
      </c>
      <c r="G329" s="176">
        <v>0</v>
      </c>
      <c r="H329" s="176">
        <v>717010.01</v>
      </c>
      <c r="I329" s="176">
        <v>2055523.18</v>
      </c>
      <c r="J329" s="176">
        <v>0</v>
      </c>
      <c r="K329" s="176">
        <v>0</v>
      </c>
      <c r="L329" s="176">
        <v>0</v>
      </c>
      <c r="M329" s="176">
        <v>0</v>
      </c>
      <c r="N329" s="176">
        <v>0</v>
      </c>
      <c r="O329" s="176">
        <v>0</v>
      </c>
      <c r="P329" s="176">
        <v>0</v>
      </c>
      <c r="Q329" s="176">
        <v>0</v>
      </c>
      <c r="R329" s="176">
        <v>0</v>
      </c>
    </row>
    <row r="330" spans="1:18" s="135" customFormat="1" ht="18.75" customHeight="1" outlineLevel="2">
      <c r="A330" s="150">
        <f t="shared" si="40"/>
        <v>135</v>
      </c>
      <c r="B330" s="150">
        <v>36</v>
      </c>
      <c r="C330" s="151" t="s">
        <v>163</v>
      </c>
      <c r="D330" s="151" t="s">
        <v>190</v>
      </c>
      <c r="E330" s="175">
        <f t="shared" si="39"/>
        <v>712888.06</v>
      </c>
      <c r="F330" s="176">
        <v>0</v>
      </c>
      <c r="G330" s="176">
        <v>0</v>
      </c>
      <c r="H330" s="176">
        <v>712888.06</v>
      </c>
      <c r="I330" s="176">
        <v>0</v>
      </c>
      <c r="J330" s="176">
        <v>0</v>
      </c>
      <c r="K330" s="176">
        <v>0</v>
      </c>
      <c r="L330" s="176">
        <v>0</v>
      </c>
      <c r="M330" s="176">
        <v>0</v>
      </c>
      <c r="N330" s="176">
        <v>0</v>
      </c>
      <c r="O330" s="176">
        <v>0</v>
      </c>
      <c r="P330" s="176">
        <v>0</v>
      </c>
      <c r="Q330" s="176">
        <v>0</v>
      </c>
      <c r="R330" s="176">
        <v>0</v>
      </c>
    </row>
    <row r="331" spans="1:18" s="135" customFormat="1" ht="18.75" customHeight="1" outlineLevel="2">
      <c r="A331" s="150">
        <f t="shared" si="40"/>
        <v>136</v>
      </c>
      <c r="B331" s="150">
        <v>37</v>
      </c>
      <c r="C331" s="151" t="s">
        <v>163</v>
      </c>
      <c r="D331" s="151" t="s">
        <v>191</v>
      </c>
      <c r="E331" s="175">
        <f t="shared" si="39"/>
        <v>1253998.65</v>
      </c>
      <c r="F331" s="176">
        <v>0</v>
      </c>
      <c r="G331" s="176">
        <v>0</v>
      </c>
      <c r="H331" s="176">
        <v>324298.94</v>
      </c>
      <c r="I331" s="176">
        <v>929699.71</v>
      </c>
      <c r="J331" s="176">
        <v>0</v>
      </c>
      <c r="K331" s="176">
        <v>0</v>
      </c>
      <c r="L331" s="176">
        <v>0</v>
      </c>
      <c r="M331" s="176">
        <v>0</v>
      </c>
      <c r="N331" s="176">
        <v>0</v>
      </c>
      <c r="O331" s="176">
        <v>0</v>
      </c>
      <c r="P331" s="176">
        <v>0</v>
      </c>
      <c r="Q331" s="176">
        <v>0</v>
      </c>
      <c r="R331" s="176">
        <v>0</v>
      </c>
    </row>
    <row r="332" spans="1:18" s="135" customFormat="1" ht="18.75" customHeight="1" outlineLevel="2">
      <c r="A332" s="150">
        <f t="shared" si="40"/>
        <v>137</v>
      </c>
      <c r="B332" s="150">
        <v>38</v>
      </c>
      <c r="C332" s="151" t="s">
        <v>163</v>
      </c>
      <c r="D332" s="151" t="s">
        <v>192</v>
      </c>
      <c r="E332" s="175">
        <f t="shared" si="39"/>
        <v>3414685.2</v>
      </c>
      <c r="F332" s="176">
        <v>0</v>
      </c>
      <c r="G332" s="176">
        <v>0</v>
      </c>
      <c r="H332" s="176">
        <v>0</v>
      </c>
      <c r="I332" s="176">
        <v>3414685.2</v>
      </c>
      <c r="J332" s="176">
        <v>0</v>
      </c>
      <c r="K332" s="176">
        <v>0</v>
      </c>
      <c r="L332" s="176">
        <v>0</v>
      </c>
      <c r="M332" s="176">
        <v>0</v>
      </c>
      <c r="N332" s="176">
        <v>0</v>
      </c>
      <c r="O332" s="176">
        <v>0</v>
      </c>
      <c r="P332" s="176">
        <v>0</v>
      </c>
      <c r="Q332" s="176">
        <v>0</v>
      </c>
      <c r="R332" s="176">
        <v>0</v>
      </c>
    </row>
    <row r="333" spans="1:18" ht="18.75" customHeight="1" outlineLevel="2">
      <c r="A333" s="48">
        <f t="shared" si="40"/>
        <v>138</v>
      </c>
      <c r="B333" s="48">
        <v>39</v>
      </c>
      <c r="C333" s="49" t="s">
        <v>163</v>
      </c>
      <c r="D333" s="49" t="s">
        <v>193</v>
      </c>
      <c r="E333" s="57">
        <f t="shared" si="39"/>
        <v>5952790.62</v>
      </c>
      <c r="F333" s="50">
        <v>0</v>
      </c>
      <c r="G333" s="50">
        <v>0</v>
      </c>
      <c r="H333" s="50">
        <v>0</v>
      </c>
      <c r="I333" s="50">
        <v>0</v>
      </c>
      <c r="J333" s="50">
        <v>0</v>
      </c>
      <c r="K333" s="50">
        <v>0</v>
      </c>
      <c r="L333" s="50">
        <v>0</v>
      </c>
      <c r="M333" s="50">
        <v>5952790.62</v>
      </c>
      <c r="N333" s="50">
        <v>0</v>
      </c>
      <c r="O333" s="50">
        <v>0</v>
      </c>
      <c r="P333" s="50">
        <v>0</v>
      </c>
      <c r="Q333" s="50">
        <v>0</v>
      </c>
      <c r="R333" s="50">
        <v>0</v>
      </c>
    </row>
    <row r="334" spans="1:18" ht="18.75" customHeight="1" outlineLevel="2">
      <c r="A334" s="48">
        <f t="shared" si="40"/>
        <v>139</v>
      </c>
      <c r="B334" s="48">
        <v>40</v>
      </c>
      <c r="C334" s="49" t="s">
        <v>163</v>
      </c>
      <c r="D334" s="49" t="s">
        <v>194</v>
      </c>
      <c r="E334" s="57">
        <f t="shared" si="39"/>
        <v>912566.6300000001</v>
      </c>
      <c r="F334" s="50">
        <v>0</v>
      </c>
      <c r="G334" s="50">
        <v>0</v>
      </c>
      <c r="H334" s="50">
        <v>236000.57</v>
      </c>
      <c r="I334" s="50">
        <v>676566.06</v>
      </c>
      <c r="J334" s="50">
        <v>0</v>
      </c>
      <c r="K334" s="50">
        <v>0</v>
      </c>
      <c r="L334" s="50">
        <v>0</v>
      </c>
      <c r="M334" s="50">
        <v>0</v>
      </c>
      <c r="N334" s="50">
        <v>0</v>
      </c>
      <c r="O334" s="50">
        <v>0</v>
      </c>
      <c r="P334" s="50">
        <v>0</v>
      </c>
      <c r="Q334" s="50">
        <v>0</v>
      </c>
      <c r="R334" s="50">
        <v>0</v>
      </c>
    </row>
    <row r="335" spans="1:18" ht="18.75" customHeight="1" outlineLevel="2">
      <c r="A335" s="48">
        <f t="shared" si="40"/>
        <v>140</v>
      </c>
      <c r="B335" s="48">
        <v>41</v>
      </c>
      <c r="C335" s="49" t="s">
        <v>163</v>
      </c>
      <c r="D335" s="49" t="s">
        <v>195</v>
      </c>
      <c r="E335" s="57">
        <f t="shared" si="39"/>
        <v>1581895.4100000001</v>
      </c>
      <c r="F335" s="50">
        <v>0</v>
      </c>
      <c r="G335" s="50">
        <v>0</v>
      </c>
      <c r="H335" s="50">
        <v>709638.03</v>
      </c>
      <c r="I335" s="50">
        <v>872257.38</v>
      </c>
      <c r="J335" s="50">
        <v>0</v>
      </c>
      <c r="K335" s="50">
        <v>0</v>
      </c>
      <c r="L335" s="50">
        <v>0</v>
      </c>
      <c r="M335" s="50">
        <v>0</v>
      </c>
      <c r="N335" s="50">
        <v>0</v>
      </c>
      <c r="O335" s="50">
        <v>0</v>
      </c>
      <c r="P335" s="50">
        <v>0</v>
      </c>
      <c r="Q335" s="50">
        <v>0</v>
      </c>
      <c r="R335" s="50">
        <v>0</v>
      </c>
    </row>
    <row r="336" spans="1:18" ht="18.75" customHeight="1" outlineLevel="2">
      <c r="A336" s="48">
        <f t="shared" si="40"/>
        <v>141</v>
      </c>
      <c r="B336" s="48">
        <v>42</v>
      </c>
      <c r="C336" s="49" t="s">
        <v>163</v>
      </c>
      <c r="D336" s="49" t="s">
        <v>196</v>
      </c>
      <c r="E336" s="57">
        <f t="shared" si="39"/>
        <v>9500508.28</v>
      </c>
      <c r="F336" s="50">
        <v>0</v>
      </c>
      <c r="G336" s="50">
        <v>0</v>
      </c>
      <c r="H336" s="50">
        <v>891536.54</v>
      </c>
      <c r="I336" s="50">
        <v>0</v>
      </c>
      <c r="J336" s="50">
        <v>0</v>
      </c>
      <c r="K336" s="50">
        <v>0</v>
      </c>
      <c r="L336" s="50">
        <v>7634865.31</v>
      </c>
      <c r="M336" s="50">
        <v>0</v>
      </c>
      <c r="N336" s="50">
        <v>974106.43</v>
      </c>
      <c r="O336" s="50">
        <v>0</v>
      </c>
      <c r="P336" s="50">
        <v>0</v>
      </c>
      <c r="Q336" s="50">
        <v>0</v>
      </c>
      <c r="R336" s="50">
        <v>0</v>
      </c>
    </row>
    <row r="337" spans="1:18" ht="18.75" customHeight="1" outlineLevel="1">
      <c r="A337" s="53"/>
      <c r="B337" s="369" t="s">
        <v>97</v>
      </c>
      <c r="C337" s="369"/>
      <c r="D337" s="369"/>
      <c r="E337" s="54">
        <f>SUM(E295:E336)</f>
        <v>137280116.70000002</v>
      </c>
      <c r="F337" s="54">
        <f aca="true" t="shared" si="41" ref="F337:R337">SUM(F295:F336)</f>
        <v>15509745.790000001</v>
      </c>
      <c r="G337" s="54">
        <f t="shared" si="41"/>
        <v>3090915.74</v>
      </c>
      <c r="H337" s="54">
        <f t="shared" si="41"/>
        <v>15308085.41</v>
      </c>
      <c r="I337" s="54">
        <f t="shared" si="41"/>
        <v>27359355.689999998</v>
      </c>
      <c r="J337" s="54">
        <f t="shared" si="41"/>
        <v>0</v>
      </c>
      <c r="K337" s="54">
        <f t="shared" si="41"/>
        <v>0</v>
      </c>
      <c r="L337" s="54">
        <f t="shared" si="41"/>
        <v>19539028.83</v>
      </c>
      <c r="M337" s="54">
        <f t="shared" si="41"/>
        <v>36347235.53</v>
      </c>
      <c r="N337" s="54">
        <f t="shared" si="41"/>
        <v>7453773.54</v>
      </c>
      <c r="O337" s="54">
        <f t="shared" si="41"/>
        <v>12247830.24</v>
      </c>
      <c r="P337" s="54">
        <f t="shared" si="41"/>
        <v>0</v>
      </c>
      <c r="Q337" s="54">
        <f t="shared" si="41"/>
        <v>306455.97</v>
      </c>
      <c r="R337" s="54">
        <f t="shared" si="41"/>
        <v>117689.96</v>
      </c>
    </row>
    <row r="338" spans="1:18" ht="18.75" customHeight="1" outlineLevel="1">
      <c r="A338" s="58"/>
      <c r="B338" s="374" t="s">
        <v>197</v>
      </c>
      <c r="C338" s="374"/>
      <c r="D338" s="374"/>
      <c r="E338" s="319"/>
      <c r="F338" s="320"/>
      <c r="G338" s="321"/>
      <c r="H338" s="321"/>
      <c r="I338" s="321"/>
      <c r="J338" s="321"/>
      <c r="K338" s="321"/>
      <c r="L338" s="321"/>
      <c r="M338" s="321"/>
      <c r="N338" s="321"/>
      <c r="O338" s="321"/>
      <c r="P338" s="321"/>
      <c r="Q338" s="321"/>
      <c r="R338" s="321"/>
    </row>
    <row r="339" spans="1:18" ht="18.75" customHeight="1" outlineLevel="2">
      <c r="A339" s="55">
        <f>A336+1</f>
        <v>142</v>
      </c>
      <c r="B339" s="55">
        <v>1</v>
      </c>
      <c r="C339" s="56" t="s">
        <v>198</v>
      </c>
      <c r="D339" s="56" t="s">
        <v>199</v>
      </c>
      <c r="E339" s="57">
        <v>2082923.31</v>
      </c>
      <c r="F339" s="57">
        <v>0</v>
      </c>
      <c r="G339" s="57">
        <v>0</v>
      </c>
      <c r="H339" s="57">
        <v>0</v>
      </c>
      <c r="I339" s="57">
        <v>0</v>
      </c>
      <c r="J339" s="57">
        <v>0</v>
      </c>
      <c r="K339" s="57">
        <v>0</v>
      </c>
      <c r="L339" s="57">
        <v>0</v>
      </c>
      <c r="M339" s="57">
        <v>0</v>
      </c>
      <c r="N339" s="57">
        <v>0</v>
      </c>
      <c r="O339" s="57">
        <v>2082923.31</v>
      </c>
      <c r="P339" s="57">
        <v>0</v>
      </c>
      <c r="Q339" s="57">
        <v>0</v>
      </c>
      <c r="R339" s="57">
        <v>0</v>
      </c>
    </row>
    <row r="340" spans="1:18" ht="18.75" outlineLevel="1">
      <c r="A340" s="53"/>
      <c r="B340" s="369" t="s">
        <v>97</v>
      </c>
      <c r="C340" s="369"/>
      <c r="D340" s="369"/>
      <c r="E340" s="54">
        <f>SUM(E339)</f>
        <v>2082923.31</v>
      </c>
      <c r="F340" s="54">
        <f aca="true" t="shared" si="42" ref="F340:R340">SUM(F339)</f>
        <v>0</v>
      </c>
      <c r="G340" s="54">
        <f t="shared" si="42"/>
        <v>0</v>
      </c>
      <c r="H340" s="54">
        <f t="shared" si="42"/>
        <v>0</v>
      </c>
      <c r="I340" s="54">
        <f t="shared" si="42"/>
        <v>0</v>
      </c>
      <c r="J340" s="54">
        <f t="shared" si="42"/>
        <v>0</v>
      </c>
      <c r="K340" s="54">
        <f t="shared" si="42"/>
        <v>0</v>
      </c>
      <c r="L340" s="54">
        <f t="shared" si="42"/>
        <v>0</v>
      </c>
      <c r="M340" s="54">
        <f t="shared" si="42"/>
        <v>0</v>
      </c>
      <c r="N340" s="54">
        <f t="shared" si="42"/>
        <v>0</v>
      </c>
      <c r="O340" s="54">
        <f t="shared" si="42"/>
        <v>2082923.31</v>
      </c>
      <c r="P340" s="54">
        <f t="shared" si="42"/>
        <v>0</v>
      </c>
      <c r="Q340" s="54">
        <f t="shared" si="42"/>
        <v>0</v>
      </c>
      <c r="R340" s="54">
        <f t="shared" si="42"/>
        <v>0</v>
      </c>
    </row>
    <row r="341" spans="1:18" ht="18.75" outlineLevel="1">
      <c r="A341" s="58"/>
      <c r="B341" s="374" t="s">
        <v>200</v>
      </c>
      <c r="C341" s="374"/>
      <c r="D341" s="374"/>
      <c r="E341" s="319"/>
      <c r="F341" s="320"/>
      <c r="G341" s="321"/>
      <c r="H341" s="321"/>
      <c r="I341" s="321"/>
      <c r="J341" s="321"/>
      <c r="K341" s="321"/>
      <c r="L341" s="321"/>
      <c r="M341" s="321"/>
      <c r="N341" s="321"/>
      <c r="O341" s="321"/>
      <c r="P341" s="321"/>
      <c r="Q341" s="321"/>
      <c r="R341" s="321"/>
    </row>
    <row r="342" spans="1:18" ht="37.5" outlineLevel="2">
      <c r="A342" s="55">
        <f>A339+1</f>
        <v>143</v>
      </c>
      <c r="B342" s="55">
        <v>1</v>
      </c>
      <c r="C342" s="56" t="s">
        <v>201</v>
      </c>
      <c r="D342" s="56" t="s">
        <v>202</v>
      </c>
      <c r="E342" s="57">
        <f>SUM(F342:R342)</f>
        <v>147573.27</v>
      </c>
      <c r="F342" s="57">
        <v>0</v>
      </c>
      <c r="G342" s="57">
        <v>0</v>
      </c>
      <c r="H342" s="57">
        <v>147573.27</v>
      </c>
      <c r="I342" s="57">
        <v>0</v>
      </c>
      <c r="J342" s="57">
        <v>0</v>
      </c>
      <c r="K342" s="57">
        <v>0</v>
      </c>
      <c r="L342" s="57">
        <v>0</v>
      </c>
      <c r="M342" s="57">
        <v>0</v>
      </c>
      <c r="N342" s="57">
        <v>0</v>
      </c>
      <c r="O342" s="57">
        <v>0</v>
      </c>
      <c r="P342" s="57">
        <v>0</v>
      </c>
      <c r="Q342" s="57">
        <v>0</v>
      </c>
      <c r="R342" s="57">
        <v>0</v>
      </c>
    </row>
    <row r="343" spans="1:18" ht="37.5" outlineLevel="2">
      <c r="A343" s="48">
        <f>A342+1</f>
        <v>144</v>
      </c>
      <c r="B343" s="48">
        <v>2</v>
      </c>
      <c r="C343" s="49" t="s">
        <v>201</v>
      </c>
      <c r="D343" s="49" t="s">
        <v>203</v>
      </c>
      <c r="E343" s="57">
        <f>SUM(F343:R343)</f>
        <v>10042380.34</v>
      </c>
      <c r="F343" s="50">
        <v>1188106.38</v>
      </c>
      <c r="G343" s="50">
        <v>0</v>
      </c>
      <c r="H343" s="50">
        <v>143136.23</v>
      </c>
      <c r="I343" s="50">
        <v>0</v>
      </c>
      <c r="J343" s="50">
        <v>0</v>
      </c>
      <c r="K343" s="50">
        <v>0</v>
      </c>
      <c r="L343" s="50">
        <v>2000097.24</v>
      </c>
      <c r="M343" s="50">
        <v>0</v>
      </c>
      <c r="N343" s="50">
        <v>3005778.42</v>
      </c>
      <c r="O343" s="50">
        <v>3705262.07</v>
      </c>
      <c r="P343" s="50">
        <v>0</v>
      </c>
      <c r="Q343" s="50">
        <v>0</v>
      </c>
      <c r="R343" s="50">
        <v>0</v>
      </c>
    </row>
    <row r="344" spans="1:18" ht="37.5" outlineLevel="2">
      <c r="A344" s="48">
        <f>A343+1</f>
        <v>145</v>
      </c>
      <c r="B344" s="48">
        <v>3</v>
      </c>
      <c r="C344" s="49" t="s">
        <v>204</v>
      </c>
      <c r="D344" s="49" t="s">
        <v>205</v>
      </c>
      <c r="E344" s="57">
        <f>SUM(F344:R344)</f>
        <v>9640784.85</v>
      </c>
      <c r="F344" s="50">
        <v>783968.86</v>
      </c>
      <c r="G344" s="50">
        <v>293592.52</v>
      </c>
      <c r="H344" s="50">
        <v>120766.54</v>
      </c>
      <c r="I344" s="50">
        <v>0</v>
      </c>
      <c r="J344" s="50">
        <v>0</v>
      </c>
      <c r="K344" s="50">
        <v>0</v>
      </c>
      <c r="L344" s="50">
        <v>2484484.28</v>
      </c>
      <c r="M344" s="50">
        <v>0</v>
      </c>
      <c r="N344" s="50">
        <v>1790962.42</v>
      </c>
      <c r="O344" s="50">
        <v>4167010.23</v>
      </c>
      <c r="P344" s="50">
        <v>0</v>
      </c>
      <c r="Q344" s="50">
        <v>0</v>
      </c>
      <c r="R344" s="50">
        <v>0</v>
      </c>
    </row>
    <row r="345" spans="1:18" ht="18.75" outlineLevel="1">
      <c r="A345" s="53"/>
      <c r="B345" s="369" t="s">
        <v>97</v>
      </c>
      <c r="C345" s="369"/>
      <c r="D345" s="369"/>
      <c r="E345" s="54">
        <f>SUM(E342:E344)</f>
        <v>19830738.46</v>
      </c>
      <c r="F345" s="54">
        <f aca="true" t="shared" si="43" ref="F345:R345">SUM(F342:F344)</f>
        <v>1972075.2399999998</v>
      </c>
      <c r="G345" s="54">
        <f t="shared" si="43"/>
        <v>293592.52</v>
      </c>
      <c r="H345" s="54">
        <f t="shared" si="43"/>
        <v>411476.04</v>
      </c>
      <c r="I345" s="54">
        <f t="shared" si="43"/>
        <v>0</v>
      </c>
      <c r="J345" s="54">
        <f t="shared" si="43"/>
        <v>0</v>
      </c>
      <c r="K345" s="54">
        <f t="shared" si="43"/>
        <v>0</v>
      </c>
      <c r="L345" s="54">
        <f t="shared" si="43"/>
        <v>4484581.52</v>
      </c>
      <c r="M345" s="54">
        <f t="shared" si="43"/>
        <v>0</v>
      </c>
      <c r="N345" s="54">
        <f t="shared" si="43"/>
        <v>4796740.84</v>
      </c>
      <c r="O345" s="54">
        <f t="shared" si="43"/>
        <v>7872272.3</v>
      </c>
      <c r="P345" s="54">
        <f t="shared" si="43"/>
        <v>0</v>
      </c>
      <c r="Q345" s="54">
        <f t="shared" si="43"/>
        <v>0</v>
      </c>
      <c r="R345" s="54">
        <f t="shared" si="43"/>
        <v>0</v>
      </c>
    </row>
    <row r="346" spans="1:18" ht="18.75" outlineLevel="1">
      <c r="A346" s="58"/>
      <c r="B346" s="374" t="s">
        <v>206</v>
      </c>
      <c r="C346" s="374"/>
      <c r="D346" s="374"/>
      <c r="E346" s="319"/>
      <c r="F346" s="320"/>
      <c r="G346" s="321"/>
      <c r="H346" s="321"/>
      <c r="I346" s="321"/>
      <c r="J346" s="321"/>
      <c r="K346" s="321"/>
      <c r="L346" s="321"/>
      <c r="M346" s="321"/>
      <c r="N346" s="321"/>
      <c r="O346" s="321"/>
      <c r="P346" s="321"/>
      <c r="Q346" s="321"/>
      <c r="R346" s="321"/>
    </row>
    <row r="347" spans="1:18" s="135" customFormat="1" ht="37.5" outlineLevel="2">
      <c r="A347" s="159">
        <f>A344+1</f>
        <v>146</v>
      </c>
      <c r="B347" s="159">
        <v>1</v>
      </c>
      <c r="C347" s="161" t="s">
        <v>207</v>
      </c>
      <c r="D347" s="161" t="s">
        <v>208</v>
      </c>
      <c r="E347" s="175">
        <f>SUM(F347:R347)</f>
        <v>2584612.58</v>
      </c>
      <c r="F347" s="175">
        <v>709535.94</v>
      </c>
      <c r="G347" s="175">
        <v>0</v>
      </c>
      <c r="H347" s="175">
        <v>0</v>
      </c>
      <c r="I347" s="175">
        <v>0</v>
      </c>
      <c r="J347" s="175">
        <v>0</v>
      </c>
      <c r="K347" s="175">
        <v>0</v>
      </c>
      <c r="L347" s="175">
        <v>0</v>
      </c>
      <c r="M347" s="175">
        <v>0</v>
      </c>
      <c r="N347" s="175">
        <v>1875076.64</v>
      </c>
      <c r="O347" s="175">
        <v>0</v>
      </c>
      <c r="P347" s="175">
        <v>0</v>
      </c>
      <c r="Q347" s="175">
        <v>0</v>
      </c>
      <c r="R347" s="175">
        <v>0</v>
      </c>
    </row>
    <row r="348" spans="1:18" ht="18.75" outlineLevel="1">
      <c r="A348" s="53"/>
      <c r="B348" s="369" t="s">
        <v>97</v>
      </c>
      <c r="C348" s="369"/>
      <c r="D348" s="369"/>
      <c r="E348" s="54">
        <f>SUM(E347)</f>
        <v>2584612.58</v>
      </c>
      <c r="F348" s="54">
        <f aca="true" t="shared" si="44" ref="F348:R348">SUM(F347)</f>
        <v>709535.94</v>
      </c>
      <c r="G348" s="54">
        <f t="shared" si="44"/>
        <v>0</v>
      </c>
      <c r="H348" s="54">
        <f t="shared" si="44"/>
        <v>0</v>
      </c>
      <c r="I348" s="54">
        <f t="shared" si="44"/>
        <v>0</v>
      </c>
      <c r="J348" s="54">
        <f t="shared" si="44"/>
        <v>0</v>
      </c>
      <c r="K348" s="54">
        <f t="shared" si="44"/>
        <v>0</v>
      </c>
      <c r="L348" s="54">
        <f t="shared" si="44"/>
        <v>0</v>
      </c>
      <c r="M348" s="54">
        <f t="shared" si="44"/>
        <v>0</v>
      </c>
      <c r="N348" s="54">
        <f t="shared" si="44"/>
        <v>1875076.64</v>
      </c>
      <c r="O348" s="54">
        <f t="shared" si="44"/>
        <v>0</v>
      </c>
      <c r="P348" s="54">
        <f t="shared" si="44"/>
        <v>0</v>
      </c>
      <c r="Q348" s="54">
        <f t="shared" si="44"/>
        <v>0</v>
      </c>
      <c r="R348" s="54">
        <f t="shared" si="44"/>
        <v>0</v>
      </c>
    </row>
    <row r="349" spans="1:18" ht="18.75" outlineLevel="1">
      <c r="A349" s="58"/>
      <c r="B349" s="374" t="s">
        <v>209</v>
      </c>
      <c r="C349" s="374"/>
      <c r="D349" s="374"/>
      <c r="E349" s="319"/>
      <c r="F349" s="320"/>
      <c r="G349" s="321"/>
      <c r="H349" s="321"/>
      <c r="I349" s="321"/>
      <c r="J349" s="321"/>
      <c r="K349" s="321"/>
      <c r="L349" s="321"/>
      <c r="M349" s="321"/>
      <c r="N349" s="321"/>
      <c r="O349" s="321"/>
      <c r="P349" s="321"/>
      <c r="Q349" s="321"/>
      <c r="R349" s="321"/>
    </row>
    <row r="350" spans="1:18" ht="18.75" customHeight="1" outlineLevel="2">
      <c r="A350" s="55">
        <f>A347+1</f>
        <v>147</v>
      </c>
      <c r="B350" s="55">
        <v>1</v>
      </c>
      <c r="C350" s="56" t="s">
        <v>210</v>
      </c>
      <c r="D350" s="56" t="s">
        <v>211</v>
      </c>
      <c r="E350" s="57">
        <v>1687431.76</v>
      </c>
      <c r="F350" s="57">
        <v>1179096.72</v>
      </c>
      <c r="G350" s="57">
        <v>508335.04</v>
      </c>
      <c r="H350" s="57">
        <v>0</v>
      </c>
      <c r="I350" s="57">
        <v>0</v>
      </c>
      <c r="J350" s="57">
        <v>0</v>
      </c>
      <c r="K350" s="57">
        <v>0</v>
      </c>
      <c r="L350" s="57">
        <v>0</v>
      </c>
      <c r="M350" s="57">
        <v>0</v>
      </c>
      <c r="N350" s="57">
        <v>0</v>
      </c>
      <c r="O350" s="57">
        <v>0</v>
      </c>
      <c r="P350" s="57">
        <v>0</v>
      </c>
      <c r="Q350" s="57">
        <v>0</v>
      </c>
      <c r="R350" s="57">
        <v>0</v>
      </c>
    </row>
    <row r="351" spans="1:18" ht="18.75" customHeight="1" outlineLevel="2">
      <c r="A351" s="48">
        <f>A350+1</f>
        <v>148</v>
      </c>
      <c r="B351" s="48">
        <v>2</v>
      </c>
      <c r="C351" s="49" t="s">
        <v>210</v>
      </c>
      <c r="D351" s="49" t="s">
        <v>212</v>
      </c>
      <c r="E351" s="50">
        <v>508335.04</v>
      </c>
      <c r="F351" s="50">
        <v>0</v>
      </c>
      <c r="G351" s="50">
        <v>508335.04</v>
      </c>
      <c r="H351" s="50">
        <v>0</v>
      </c>
      <c r="I351" s="50">
        <v>0</v>
      </c>
      <c r="J351" s="50">
        <v>0</v>
      </c>
      <c r="K351" s="50">
        <v>0</v>
      </c>
      <c r="L351" s="50">
        <v>0</v>
      </c>
      <c r="M351" s="50">
        <v>0</v>
      </c>
      <c r="N351" s="50">
        <v>0</v>
      </c>
      <c r="O351" s="50">
        <v>0</v>
      </c>
      <c r="P351" s="50">
        <v>0</v>
      </c>
      <c r="Q351" s="50">
        <v>0</v>
      </c>
      <c r="R351" s="50">
        <v>0</v>
      </c>
    </row>
    <row r="352" spans="1:18" ht="18.75" customHeight="1" outlineLevel="2">
      <c r="A352" s="48">
        <f>A351+1</f>
        <v>149</v>
      </c>
      <c r="B352" s="48">
        <v>3</v>
      </c>
      <c r="C352" s="49" t="s">
        <v>210</v>
      </c>
      <c r="D352" s="49" t="s">
        <v>213</v>
      </c>
      <c r="E352" s="50">
        <v>3399924.91</v>
      </c>
      <c r="F352" s="50">
        <v>0</v>
      </c>
      <c r="G352" s="50">
        <v>0</v>
      </c>
      <c r="H352" s="50">
        <v>0</v>
      </c>
      <c r="I352" s="50">
        <v>0</v>
      </c>
      <c r="J352" s="50">
        <v>0</v>
      </c>
      <c r="K352" s="50">
        <v>0</v>
      </c>
      <c r="L352" s="50">
        <v>0</v>
      </c>
      <c r="M352" s="50">
        <v>0</v>
      </c>
      <c r="N352" s="50">
        <v>0</v>
      </c>
      <c r="O352" s="50">
        <v>3399924.91</v>
      </c>
      <c r="P352" s="50">
        <v>0</v>
      </c>
      <c r="Q352" s="50">
        <v>0</v>
      </c>
      <c r="R352" s="50">
        <v>0</v>
      </c>
    </row>
    <row r="353" spans="1:18" ht="18.75" outlineLevel="1">
      <c r="A353" s="53"/>
      <c r="B353" s="369" t="s">
        <v>97</v>
      </c>
      <c r="C353" s="369"/>
      <c r="D353" s="369"/>
      <c r="E353" s="54">
        <f>SUM(E350:E352)</f>
        <v>5595691.71</v>
      </c>
      <c r="F353" s="54">
        <f aca="true" t="shared" si="45" ref="F353:R353">SUM(F350:F352)</f>
        <v>1179096.72</v>
      </c>
      <c r="G353" s="54">
        <f t="shared" si="45"/>
        <v>1016670.08</v>
      </c>
      <c r="H353" s="54">
        <f t="shared" si="45"/>
        <v>0</v>
      </c>
      <c r="I353" s="54">
        <f t="shared" si="45"/>
        <v>0</v>
      </c>
      <c r="J353" s="54">
        <f t="shared" si="45"/>
        <v>0</v>
      </c>
      <c r="K353" s="54">
        <f t="shared" si="45"/>
        <v>0</v>
      </c>
      <c r="L353" s="54">
        <f t="shared" si="45"/>
        <v>0</v>
      </c>
      <c r="M353" s="54">
        <f t="shared" si="45"/>
        <v>0</v>
      </c>
      <c r="N353" s="54">
        <f t="shared" si="45"/>
        <v>0</v>
      </c>
      <c r="O353" s="54">
        <f t="shared" si="45"/>
        <v>3399924.91</v>
      </c>
      <c r="P353" s="54">
        <f t="shared" si="45"/>
        <v>0</v>
      </c>
      <c r="Q353" s="54">
        <f t="shared" si="45"/>
        <v>0</v>
      </c>
      <c r="R353" s="54">
        <f t="shared" si="45"/>
        <v>0</v>
      </c>
    </row>
    <row r="354" spans="1:18" ht="18.75" outlineLevel="1">
      <c r="A354" s="58"/>
      <c r="B354" s="374" t="s">
        <v>214</v>
      </c>
      <c r="C354" s="374"/>
      <c r="D354" s="374"/>
      <c r="E354" s="319"/>
      <c r="F354" s="320"/>
      <c r="G354" s="321"/>
      <c r="H354" s="321"/>
      <c r="I354" s="321"/>
      <c r="J354" s="321"/>
      <c r="K354" s="321"/>
      <c r="L354" s="321"/>
      <c r="M354" s="321"/>
      <c r="N354" s="321"/>
      <c r="O354" s="321"/>
      <c r="P354" s="321"/>
      <c r="Q354" s="321"/>
      <c r="R354" s="321"/>
    </row>
    <row r="355" spans="1:18" ht="18.75" outlineLevel="2">
      <c r="A355" s="55">
        <f>A352+1</f>
        <v>150</v>
      </c>
      <c r="B355" s="55">
        <v>1</v>
      </c>
      <c r="C355" s="56" t="s">
        <v>215</v>
      </c>
      <c r="D355" s="56" t="s">
        <v>216</v>
      </c>
      <c r="E355" s="57">
        <f>SUM(F355:R355)</f>
        <v>783786.06</v>
      </c>
      <c r="F355" s="57">
        <v>783786.06</v>
      </c>
      <c r="G355" s="57">
        <v>0</v>
      </c>
      <c r="H355" s="57">
        <v>0</v>
      </c>
      <c r="I355" s="57">
        <v>0</v>
      </c>
      <c r="J355" s="57">
        <v>0</v>
      </c>
      <c r="K355" s="57">
        <v>0</v>
      </c>
      <c r="L355" s="57">
        <v>0</v>
      </c>
      <c r="M355" s="57">
        <v>0</v>
      </c>
      <c r="N355" s="57">
        <v>0</v>
      </c>
      <c r="O355" s="57">
        <v>0</v>
      </c>
      <c r="P355" s="57">
        <v>0</v>
      </c>
      <c r="Q355" s="57">
        <v>0</v>
      </c>
      <c r="R355" s="57">
        <v>0</v>
      </c>
    </row>
    <row r="356" spans="1:18" ht="18.75" outlineLevel="2">
      <c r="A356" s="48">
        <f>A355+1</f>
        <v>151</v>
      </c>
      <c r="B356" s="48">
        <v>2</v>
      </c>
      <c r="C356" s="49" t="s">
        <v>215</v>
      </c>
      <c r="D356" s="49" t="s">
        <v>217</v>
      </c>
      <c r="E356" s="57">
        <f aca="true" t="shared" si="46" ref="E356:E396">SUM(F356:R356)</f>
        <v>1299480.93</v>
      </c>
      <c r="F356" s="50">
        <v>0</v>
      </c>
      <c r="G356" s="50">
        <v>0</v>
      </c>
      <c r="H356" s="50">
        <v>0</v>
      </c>
      <c r="I356" s="50">
        <v>0</v>
      </c>
      <c r="J356" s="50">
        <v>0</v>
      </c>
      <c r="K356" s="50">
        <v>0</v>
      </c>
      <c r="L356" s="50">
        <v>0</v>
      </c>
      <c r="M356" s="50">
        <v>0</v>
      </c>
      <c r="N356" s="50">
        <v>1299480.93</v>
      </c>
      <c r="O356" s="50">
        <v>0</v>
      </c>
      <c r="P356" s="50">
        <v>0</v>
      </c>
      <c r="Q356" s="50">
        <v>0</v>
      </c>
      <c r="R356" s="50">
        <v>0</v>
      </c>
    </row>
    <row r="357" spans="1:18" ht="18.75" outlineLevel="2">
      <c r="A357" s="48">
        <f aca="true" t="shared" si="47" ref="A357:A389">A356+1</f>
        <v>152</v>
      </c>
      <c r="B357" s="48">
        <v>3</v>
      </c>
      <c r="C357" s="49" t="s">
        <v>215</v>
      </c>
      <c r="D357" s="49" t="s">
        <v>218</v>
      </c>
      <c r="E357" s="57">
        <f t="shared" si="46"/>
        <v>265017.38</v>
      </c>
      <c r="F357" s="50">
        <v>0</v>
      </c>
      <c r="G357" s="50">
        <v>265017.38</v>
      </c>
      <c r="H357" s="50">
        <v>0</v>
      </c>
      <c r="I357" s="50">
        <v>0</v>
      </c>
      <c r="J357" s="50">
        <v>0</v>
      </c>
      <c r="K357" s="50">
        <v>0</v>
      </c>
      <c r="L357" s="50">
        <v>0</v>
      </c>
      <c r="M357" s="50">
        <v>0</v>
      </c>
      <c r="N357" s="50">
        <v>0</v>
      </c>
      <c r="O357" s="50">
        <v>0</v>
      </c>
      <c r="P357" s="50">
        <v>0</v>
      </c>
      <c r="Q357" s="50">
        <v>0</v>
      </c>
      <c r="R357" s="50">
        <v>0</v>
      </c>
    </row>
    <row r="358" spans="1:18" ht="18.75" outlineLevel="2">
      <c r="A358" s="48">
        <f t="shared" si="47"/>
        <v>153</v>
      </c>
      <c r="B358" s="48">
        <v>4</v>
      </c>
      <c r="C358" s="49" t="s">
        <v>215</v>
      </c>
      <c r="D358" s="49" t="s">
        <v>219</v>
      </c>
      <c r="E358" s="57">
        <f t="shared" si="46"/>
        <v>117932.89</v>
      </c>
      <c r="F358" s="50">
        <v>0</v>
      </c>
      <c r="G358" s="50">
        <v>0</v>
      </c>
      <c r="H358" s="50">
        <v>0</v>
      </c>
      <c r="I358" s="50">
        <v>117932.89</v>
      </c>
      <c r="J358" s="50">
        <v>0</v>
      </c>
      <c r="K358" s="50">
        <v>0</v>
      </c>
      <c r="L358" s="50">
        <v>0</v>
      </c>
      <c r="M358" s="50">
        <v>0</v>
      </c>
      <c r="N358" s="50">
        <v>0</v>
      </c>
      <c r="O358" s="50">
        <v>0</v>
      </c>
      <c r="P358" s="50">
        <v>0</v>
      </c>
      <c r="Q358" s="50">
        <v>0</v>
      </c>
      <c r="R358" s="50">
        <v>0</v>
      </c>
    </row>
    <row r="359" spans="1:18" ht="18.75" outlineLevel="2">
      <c r="A359" s="48">
        <f t="shared" si="47"/>
        <v>154</v>
      </c>
      <c r="B359" s="48">
        <v>5</v>
      </c>
      <c r="C359" s="49" t="s">
        <v>215</v>
      </c>
      <c r="D359" s="49" t="s">
        <v>220</v>
      </c>
      <c r="E359" s="57">
        <f t="shared" si="46"/>
        <v>217479.98</v>
      </c>
      <c r="F359" s="50">
        <v>0</v>
      </c>
      <c r="G359" s="50">
        <v>170661.91</v>
      </c>
      <c r="H359" s="50">
        <v>46818.07</v>
      </c>
      <c r="I359" s="50">
        <v>0</v>
      </c>
      <c r="J359" s="50">
        <v>0</v>
      </c>
      <c r="K359" s="50">
        <v>0</v>
      </c>
      <c r="L359" s="50">
        <v>0</v>
      </c>
      <c r="M359" s="50">
        <v>0</v>
      </c>
      <c r="N359" s="50">
        <v>0</v>
      </c>
      <c r="O359" s="50">
        <v>0</v>
      </c>
      <c r="P359" s="50">
        <v>0</v>
      </c>
      <c r="Q359" s="50">
        <v>0</v>
      </c>
      <c r="R359" s="50">
        <v>0</v>
      </c>
    </row>
    <row r="360" spans="1:18" ht="18.75" outlineLevel="2">
      <c r="A360" s="48">
        <f t="shared" si="47"/>
        <v>155</v>
      </c>
      <c r="B360" s="48">
        <v>6</v>
      </c>
      <c r="C360" s="49" t="s">
        <v>215</v>
      </c>
      <c r="D360" s="49" t="s">
        <v>221</v>
      </c>
      <c r="E360" s="57">
        <f t="shared" si="46"/>
        <v>351656.18999999994</v>
      </c>
      <c r="F360" s="50">
        <v>0</v>
      </c>
      <c r="G360" s="50">
        <v>275953.29</v>
      </c>
      <c r="H360" s="50">
        <v>75702.9</v>
      </c>
      <c r="I360" s="50">
        <v>0</v>
      </c>
      <c r="J360" s="50">
        <v>0</v>
      </c>
      <c r="K360" s="50">
        <v>0</v>
      </c>
      <c r="L360" s="50">
        <v>0</v>
      </c>
      <c r="M360" s="50">
        <v>0</v>
      </c>
      <c r="N360" s="50">
        <v>0</v>
      </c>
      <c r="O360" s="50">
        <v>0</v>
      </c>
      <c r="P360" s="50">
        <v>0</v>
      </c>
      <c r="Q360" s="50">
        <v>0</v>
      </c>
      <c r="R360" s="50">
        <v>0</v>
      </c>
    </row>
    <row r="361" spans="1:18" ht="18.75" outlineLevel="2">
      <c r="A361" s="48">
        <f t="shared" si="47"/>
        <v>156</v>
      </c>
      <c r="B361" s="48">
        <v>7</v>
      </c>
      <c r="C361" s="49" t="s">
        <v>215</v>
      </c>
      <c r="D361" s="49" t="s">
        <v>222</v>
      </c>
      <c r="E361" s="57">
        <f t="shared" si="46"/>
        <v>1228857.3</v>
      </c>
      <c r="F361" s="50">
        <v>0</v>
      </c>
      <c r="G361" s="50">
        <v>0</v>
      </c>
      <c r="H361" s="50">
        <v>0</v>
      </c>
      <c r="I361" s="50">
        <v>0</v>
      </c>
      <c r="J361" s="50">
        <v>0</v>
      </c>
      <c r="K361" s="50">
        <v>0</v>
      </c>
      <c r="L361" s="50">
        <v>1228857.3</v>
      </c>
      <c r="M361" s="50">
        <v>0</v>
      </c>
      <c r="N361" s="50">
        <v>0</v>
      </c>
      <c r="O361" s="50">
        <v>0</v>
      </c>
      <c r="P361" s="50">
        <v>0</v>
      </c>
      <c r="Q361" s="50">
        <v>0</v>
      </c>
      <c r="R361" s="50">
        <v>0</v>
      </c>
    </row>
    <row r="362" spans="1:18" ht="18.75" outlineLevel="2">
      <c r="A362" s="48">
        <f t="shared" si="47"/>
        <v>157</v>
      </c>
      <c r="B362" s="48">
        <v>8</v>
      </c>
      <c r="C362" s="49" t="s">
        <v>215</v>
      </c>
      <c r="D362" s="49" t="s">
        <v>223</v>
      </c>
      <c r="E362" s="57">
        <f t="shared" si="46"/>
        <v>597206.79</v>
      </c>
      <c r="F362" s="50">
        <v>597206.79</v>
      </c>
      <c r="G362" s="50">
        <v>0</v>
      </c>
      <c r="H362" s="50">
        <v>0</v>
      </c>
      <c r="I362" s="50">
        <v>0</v>
      </c>
      <c r="J362" s="50">
        <v>0</v>
      </c>
      <c r="K362" s="50">
        <v>0</v>
      </c>
      <c r="L362" s="50">
        <v>0</v>
      </c>
      <c r="M362" s="50">
        <v>0</v>
      </c>
      <c r="N362" s="50">
        <v>0</v>
      </c>
      <c r="O362" s="50">
        <v>0</v>
      </c>
      <c r="P362" s="50">
        <v>0</v>
      </c>
      <c r="Q362" s="50">
        <v>0</v>
      </c>
      <c r="R362" s="50">
        <v>0</v>
      </c>
    </row>
    <row r="363" spans="1:18" ht="18.75" outlineLevel="2">
      <c r="A363" s="48">
        <f t="shared" si="47"/>
        <v>158</v>
      </c>
      <c r="B363" s="48">
        <v>9</v>
      </c>
      <c r="C363" s="49" t="s">
        <v>215</v>
      </c>
      <c r="D363" s="49" t="s">
        <v>224</v>
      </c>
      <c r="E363" s="57">
        <f t="shared" si="46"/>
        <v>662697.25</v>
      </c>
      <c r="F363" s="50">
        <v>662697.25</v>
      </c>
      <c r="G363" s="50">
        <v>0</v>
      </c>
      <c r="H363" s="50">
        <v>0</v>
      </c>
      <c r="I363" s="50">
        <v>0</v>
      </c>
      <c r="J363" s="50">
        <v>0</v>
      </c>
      <c r="K363" s="50">
        <v>0</v>
      </c>
      <c r="L363" s="50">
        <v>0</v>
      </c>
      <c r="M363" s="50">
        <v>0</v>
      </c>
      <c r="N363" s="50">
        <v>0</v>
      </c>
      <c r="O363" s="50">
        <v>0</v>
      </c>
      <c r="P363" s="50">
        <v>0</v>
      </c>
      <c r="Q363" s="50">
        <v>0</v>
      </c>
      <c r="R363" s="50">
        <v>0</v>
      </c>
    </row>
    <row r="364" spans="1:18" ht="18.75" outlineLevel="2">
      <c r="A364" s="48">
        <f t="shared" si="47"/>
        <v>159</v>
      </c>
      <c r="B364" s="48">
        <v>10</v>
      </c>
      <c r="C364" s="49" t="s">
        <v>215</v>
      </c>
      <c r="D364" s="49" t="s">
        <v>225</v>
      </c>
      <c r="E364" s="57">
        <f t="shared" si="46"/>
        <v>365890.7</v>
      </c>
      <c r="F364" s="50">
        <v>0</v>
      </c>
      <c r="G364" s="50">
        <v>287123.46</v>
      </c>
      <c r="H364" s="50">
        <v>78767.24</v>
      </c>
      <c r="I364" s="50">
        <v>0</v>
      </c>
      <c r="J364" s="50">
        <v>0</v>
      </c>
      <c r="K364" s="50">
        <v>0</v>
      </c>
      <c r="L364" s="50">
        <v>0</v>
      </c>
      <c r="M364" s="50">
        <v>0</v>
      </c>
      <c r="N364" s="50">
        <v>0</v>
      </c>
      <c r="O364" s="50">
        <v>0</v>
      </c>
      <c r="P364" s="50">
        <v>0</v>
      </c>
      <c r="Q364" s="50">
        <v>0</v>
      </c>
      <c r="R364" s="50">
        <v>0</v>
      </c>
    </row>
    <row r="365" spans="1:18" ht="18.75" outlineLevel="2">
      <c r="A365" s="48">
        <f t="shared" si="47"/>
        <v>160</v>
      </c>
      <c r="B365" s="48">
        <v>11</v>
      </c>
      <c r="C365" s="49" t="s">
        <v>215</v>
      </c>
      <c r="D365" s="49" t="s">
        <v>226</v>
      </c>
      <c r="E365" s="57">
        <f t="shared" si="46"/>
        <v>395982.05</v>
      </c>
      <c r="F365" s="50">
        <v>0</v>
      </c>
      <c r="G365" s="50">
        <v>395982.05</v>
      </c>
      <c r="H365" s="50">
        <v>0</v>
      </c>
      <c r="I365" s="50">
        <v>0</v>
      </c>
      <c r="J365" s="50">
        <v>0</v>
      </c>
      <c r="K365" s="50">
        <v>0</v>
      </c>
      <c r="L365" s="50">
        <v>0</v>
      </c>
      <c r="M365" s="50">
        <v>0</v>
      </c>
      <c r="N365" s="50">
        <v>0</v>
      </c>
      <c r="O365" s="50">
        <v>0</v>
      </c>
      <c r="P365" s="50">
        <v>0</v>
      </c>
      <c r="Q365" s="50">
        <v>0</v>
      </c>
      <c r="R365" s="50">
        <v>0</v>
      </c>
    </row>
    <row r="366" spans="1:18" ht="18.75" outlineLevel="2">
      <c r="A366" s="48">
        <f t="shared" si="47"/>
        <v>161</v>
      </c>
      <c r="B366" s="48">
        <v>12</v>
      </c>
      <c r="C366" s="49" t="s">
        <v>215</v>
      </c>
      <c r="D366" s="49" t="s">
        <v>227</v>
      </c>
      <c r="E366" s="57">
        <f t="shared" si="46"/>
        <v>1029435.39</v>
      </c>
      <c r="F366" s="50">
        <v>0</v>
      </c>
      <c r="G366" s="50">
        <v>0</v>
      </c>
      <c r="H366" s="50">
        <v>0</v>
      </c>
      <c r="I366" s="50">
        <v>0</v>
      </c>
      <c r="J366" s="50">
        <v>0</v>
      </c>
      <c r="K366" s="50">
        <v>0</v>
      </c>
      <c r="L366" s="50">
        <v>1029435.39</v>
      </c>
      <c r="M366" s="50">
        <v>0</v>
      </c>
      <c r="N366" s="50">
        <v>0</v>
      </c>
      <c r="O366" s="50">
        <v>0</v>
      </c>
      <c r="P366" s="50">
        <v>0</v>
      </c>
      <c r="Q366" s="50">
        <v>0</v>
      </c>
      <c r="R366" s="50">
        <v>0</v>
      </c>
    </row>
    <row r="367" spans="1:18" ht="18.75" outlineLevel="2">
      <c r="A367" s="48">
        <f t="shared" si="47"/>
        <v>162</v>
      </c>
      <c r="B367" s="48">
        <v>13</v>
      </c>
      <c r="C367" s="49" t="s">
        <v>215</v>
      </c>
      <c r="D367" s="49" t="s">
        <v>228</v>
      </c>
      <c r="E367" s="57">
        <f t="shared" si="46"/>
        <v>373147.86</v>
      </c>
      <c r="F367" s="50">
        <v>373147.86</v>
      </c>
      <c r="G367" s="50">
        <v>0</v>
      </c>
      <c r="H367" s="50">
        <v>0</v>
      </c>
      <c r="I367" s="50">
        <v>0</v>
      </c>
      <c r="J367" s="50">
        <v>0</v>
      </c>
      <c r="K367" s="50">
        <v>0</v>
      </c>
      <c r="L367" s="50">
        <v>0</v>
      </c>
      <c r="M367" s="50">
        <v>0</v>
      </c>
      <c r="N367" s="50">
        <v>0</v>
      </c>
      <c r="O367" s="50">
        <v>0</v>
      </c>
      <c r="P367" s="50">
        <v>0</v>
      </c>
      <c r="Q367" s="50">
        <v>0</v>
      </c>
      <c r="R367" s="50">
        <v>0</v>
      </c>
    </row>
    <row r="368" spans="1:18" ht="18.75" outlineLevel="2">
      <c r="A368" s="48">
        <f t="shared" si="47"/>
        <v>163</v>
      </c>
      <c r="B368" s="48">
        <v>14</v>
      </c>
      <c r="C368" s="49" t="s">
        <v>215</v>
      </c>
      <c r="D368" s="49" t="s">
        <v>229</v>
      </c>
      <c r="E368" s="57">
        <f t="shared" si="46"/>
        <v>319329.27</v>
      </c>
      <c r="F368" s="50">
        <v>0</v>
      </c>
      <c r="G368" s="50">
        <v>319329.27</v>
      </c>
      <c r="H368" s="50">
        <v>0</v>
      </c>
      <c r="I368" s="50">
        <v>0</v>
      </c>
      <c r="J368" s="50">
        <v>0</v>
      </c>
      <c r="K368" s="50">
        <v>0</v>
      </c>
      <c r="L368" s="50">
        <v>0</v>
      </c>
      <c r="M368" s="50">
        <v>0</v>
      </c>
      <c r="N368" s="50">
        <v>0</v>
      </c>
      <c r="O368" s="50">
        <v>0</v>
      </c>
      <c r="P368" s="50">
        <v>0</v>
      </c>
      <c r="Q368" s="50">
        <v>0</v>
      </c>
      <c r="R368" s="50">
        <v>0</v>
      </c>
    </row>
    <row r="369" spans="1:18" ht="18.75" outlineLevel="2">
      <c r="A369" s="48">
        <f t="shared" si="47"/>
        <v>164</v>
      </c>
      <c r="B369" s="48">
        <v>15</v>
      </c>
      <c r="C369" s="49" t="s">
        <v>215</v>
      </c>
      <c r="D369" s="49" t="s">
        <v>230</v>
      </c>
      <c r="E369" s="57">
        <f t="shared" si="46"/>
        <v>3243819.66</v>
      </c>
      <c r="F369" s="50">
        <v>0</v>
      </c>
      <c r="G369" s="50">
        <v>0</v>
      </c>
      <c r="H369" s="50">
        <v>0</v>
      </c>
      <c r="I369" s="50">
        <v>0</v>
      </c>
      <c r="J369" s="50">
        <v>0</v>
      </c>
      <c r="K369" s="50">
        <v>0</v>
      </c>
      <c r="L369" s="50">
        <v>1159412.21</v>
      </c>
      <c r="M369" s="50">
        <v>0</v>
      </c>
      <c r="N369" s="50">
        <v>0</v>
      </c>
      <c r="O369" s="50">
        <v>2084407.45</v>
      </c>
      <c r="P369" s="50">
        <v>0</v>
      </c>
      <c r="Q369" s="50">
        <v>0</v>
      </c>
      <c r="R369" s="50">
        <v>0</v>
      </c>
    </row>
    <row r="370" spans="1:18" ht="18.75" outlineLevel="2">
      <c r="A370" s="48">
        <f t="shared" si="47"/>
        <v>165</v>
      </c>
      <c r="B370" s="48">
        <v>16</v>
      </c>
      <c r="C370" s="49" t="s">
        <v>215</v>
      </c>
      <c r="D370" s="49" t="s">
        <v>231</v>
      </c>
      <c r="E370" s="57">
        <f t="shared" si="46"/>
        <v>122620.5</v>
      </c>
      <c r="F370" s="50">
        <v>0</v>
      </c>
      <c r="G370" s="50">
        <v>0</v>
      </c>
      <c r="H370" s="50">
        <v>0</v>
      </c>
      <c r="I370" s="50">
        <v>122620.5</v>
      </c>
      <c r="J370" s="50">
        <v>0</v>
      </c>
      <c r="K370" s="50">
        <v>0</v>
      </c>
      <c r="L370" s="50">
        <v>0</v>
      </c>
      <c r="M370" s="50">
        <v>0</v>
      </c>
      <c r="N370" s="50">
        <v>0</v>
      </c>
      <c r="O370" s="50">
        <v>0</v>
      </c>
      <c r="P370" s="50">
        <v>0</v>
      </c>
      <c r="Q370" s="50">
        <v>0</v>
      </c>
      <c r="R370" s="50">
        <v>0</v>
      </c>
    </row>
    <row r="371" spans="1:18" ht="18.75" outlineLevel="2">
      <c r="A371" s="48">
        <f t="shared" si="47"/>
        <v>166</v>
      </c>
      <c r="B371" s="48">
        <v>17</v>
      </c>
      <c r="C371" s="49" t="s">
        <v>215</v>
      </c>
      <c r="D371" s="49" t="s">
        <v>232</v>
      </c>
      <c r="E371" s="57">
        <f t="shared" si="46"/>
        <v>998397.04</v>
      </c>
      <c r="F371" s="50">
        <v>0</v>
      </c>
      <c r="G371" s="50">
        <v>0</v>
      </c>
      <c r="H371" s="50">
        <v>0</v>
      </c>
      <c r="I371" s="50">
        <v>0</v>
      </c>
      <c r="J371" s="50">
        <v>0</v>
      </c>
      <c r="K371" s="50">
        <v>0</v>
      </c>
      <c r="L371" s="50">
        <v>998397.04</v>
      </c>
      <c r="M371" s="50">
        <v>0</v>
      </c>
      <c r="N371" s="50">
        <v>0</v>
      </c>
      <c r="O371" s="50">
        <v>0</v>
      </c>
      <c r="P371" s="50">
        <v>0</v>
      </c>
      <c r="Q371" s="50">
        <v>0</v>
      </c>
      <c r="R371" s="50">
        <v>0</v>
      </c>
    </row>
    <row r="372" spans="1:18" ht="18.75" outlineLevel="2">
      <c r="A372" s="48">
        <f t="shared" si="47"/>
        <v>167</v>
      </c>
      <c r="B372" s="48">
        <v>18</v>
      </c>
      <c r="C372" s="49" t="s">
        <v>215</v>
      </c>
      <c r="D372" s="49" t="s">
        <v>233</v>
      </c>
      <c r="E372" s="57">
        <f t="shared" si="46"/>
        <v>1000872.98</v>
      </c>
      <c r="F372" s="50">
        <v>0</v>
      </c>
      <c r="G372" s="50">
        <v>0</v>
      </c>
      <c r="H372" s="50">
        <v>0</v>
      </c>
      <c r="I372" s="50">
        <v>0</v>
      </c>
      <c r="J372" s="50">
        <v>0</v>
      </c>
      <c r="K372" s="50">
        <v>0</v>
      </c>
      <c r="L372" s="50">
        <v>1000872.98</v>
      </c>
      <c r="M372" s="50">
        <v>0</v>
      </c>
      <c r="N372" s="50">
        <v>0</v>
      </c>
      <c r="O372" s="50">
        <v>0</v>
      </c>
      <c r="P372" s="50">
        <v>0</v>
      </c>
      <c r="Q372" s="50">
        <v>0</v>
      </c>
      <c r="R372" s="50">
        <v>0</v>
      </c>
    </row>
    <row r="373" spans="1:18" ht="18.75" outlineLevel="2">
      <c r="A373" s="48">
        <f t="shared" si="47"/>
        <v>168</v>
      </c>
      <c r="B373" s="48">
        <v>19</v>
      </c>
      <c r="C373" s="49" t="s">
        <v>215</v>
      </c>
      <c r="D373" s="49" t="s">
        <v>234</v>
      </c>
      <c r="E373" s="57">
        <f t="shared" si="46"/>
        <v>1010103.27</v>
      </c>
      <c r="F373" s="50">
        <v>0</v>
      </c>
      <c r="G373" s="50">
        <v>0</v>
      </c>
      <c r="H373" s="50">
        <v>0</v>
      </c>
      <c r="I373" s="50">
        <v>0</v>
      </c>
      <c r="J373" s="50">
        <v>0</v>
      </c>
      <c r="K373" s="50">
        <v>0</v>
      </c>
      <c r="L373" s="50">
        <v>1010103.27</v>
      </c>
      <c r="M373" s="50">
        <v>0</v>
      </c>
      <c r="N373" s="50">
        <v>0</v>
      </c>
      <c r="O373" s="50">
        <v>0</v>
      </c>
      <c r="P373" s="50">
        <v>0</v>
      </c>
      <c r="Q373" s="50">
        <v>0</v>
      </c>
      <c r="R373" s="50">
        <v>0</v>
      </c>
    </row>
    <row r="374" spans="1:18" ht="18.75" outlineLevel="2">
      <c r="A374" s="48">
        <f t="shared" si="47"/>
        <v>169</v>
      </c>
      <c r="B374" s="48">
        <v>20</v>
      </c>
      <c r="C374" s="49" t="s">
        <v>215</v>
      </c>
      <c r="D374" s="49" t="s">
        <v>235</v>
      </c>
      <c r="E374" s="57">
        <f t="shared" si="46"/>
        <v>975757.07</v>
      </c>
      <c r="F374" s="50">
        <v>0</v>
      </c>
      <c r="G374" s="50">
        <v>0</v>
      </c>
      <c r="H374" s="50">
        <v>0</v>
      </c>
      <c r="I374" s="50">
        <v>0</v>
      </c>
      <c r="J374" s="50">
        <v>0</v>
      </c>
      <c r="K374" s="50">
        <v>0</v>
      </c>
      <c r="L374" s="50">
        <v>975757.07</v>
      </c>
      <c r="M374" s="50">
        <v>0</v>
      </c>
      <c r="N374" s="50">
        <v>0</v>
      </c>
      <c r="O374" s="50">
        <v>0</v>
      </c>
      <c r="P374" s="50">
        <v>0</v>
      </c>
      <c r="Q374" s="50">
        <v>0</v>
      </c>
      <c r="R374" s="50">
        <v>0</v>
      </c>
    </row>
    <row r="375" spans="1:18" ht="18.75" outlineLevel="2">
      <c r="A375" s="48">
        <f t="shared" si="47"/>
        <v>170</v>
      </c>
      <c r="B375" s="48">
        <v>21</v>
      </c>
      <c r="C375" s="49" t="s">
        <v>215</v>
      </c>
      <c r="D375" s="49" t="s">
        <v>236</v>
      </c>
      <c r="E375" s="57">
        <f t="shared" si="46"/>
        <v>1002160.46</v>
      </c>
      <c r="F375" s="50">
        <v>0</v>
      </c>
      <c r="G375" s="50">
        <v>0</v>
      </c>
      <c r="H375" s="50">
        <v>0</v>
      </c>
      <c r="I375" s="50">
        <v>0</v>
      </c>
      <c r="J375" s="50">
        <v>0</v>
      </c>
      <c r="K375" s="50">
        <v>0</v>
      </c>
      <c r="L375" s="50">
        <v>1002160.46</v>
      </c>
      <c r="M375" s="50">
        <v>0</v>
      </c>
      <c r="N375" s="50">
        <v>0</v>
      </c>
      <c r="O375" s="50">
        <v>0</v>
      </c>
      <c r="P375" s="50">
        <v>0</v>
      </c>
      <c r="Q375" s="50">
        <v>0</v>
      </c>
      <c r="R375" s="50">
        <v>0</v>
      </c>
    </row>
    <row r="376" spans="1:18" ht="18.75" outlineLevel="2">
      <c r="A376" s="48">
        <f t="shared" si="47"/>
        <v>171</v>
      </c>
      <c r="B376" s="48">
        <v>22</v>
      </c>
      <c r="C376" s="49" t="s">
        <v>215</v>
      </c>
      <c r="D376" s="49" t="s">
        <v>237</v>
      </c>
      <c r="E376" s="57">
        <f t="shared" si="46"/>
        <v>1608889.0299999998</v>
      </c>
      <c r="F376" s="50">
        <v>617880.19</v>
      </c>
      <c r="G376" s="50">
        <v>0</v>
      </c>
      <c r="H376" s="50">
        <v>0</v>
      </c>
      <c r="I376" s="50">
        <v>0</v>
      </c>
      <c r="J376" s="50">
        <v>0</v>
      </c>
      <c r="K376" s="50">
        <v>0</v>
      </c>
      <c r="L376" s="50">
        <v>991008.84</v>
      </c>
      <c r="M376" s="50">
        <v>0</v>
      </c>
      <c r="N376" s="50">
        <v>0</v>
      </c>
      <c r="O376" s="50">
        <v>0</v>
      </c>
      <c r="P376" s="50">
        <v>0</v>
      </c>
      <c r="Q376" s="50">
        <v>0</v>
      </c>
      <c r="R376" s="50">
        <v>0</v>
      </c>
    </row>
    <row r="377" spans="1:18" ht="18.75" outlineLevel="2">
      <c r="A377" s="48">
        <f t="shared" si="47"/>
        <v>172</v>
      </c>
      <c r="B377" s="48">
        <v>23</v>
      </c>
      <c r="C377" s="49" t="s">
        <v>215</v>
      </c>
      <c r="D377" s="49" t="s">
        <v>238</v>
      </c>
      <c r="E377" s="57">
        <f t="shared" si="46"/>
        <v>84025.4</v>
      </c>
      <c r="F377" s="50">
        <v>0</v>
      </c>
      <c r="G377" s="50">
        <v>0</v>
      </c>
      <c r="H377" s="50">
        <v>84025.4</v>
      </c>
      <c r="I377" s="50">
        <v>0</v>
      </c>
      <c r="J377" s="50">
        <v>0</v>
      </c>
      <c r="K377" s="50">
        <v>0</v>
      </c>
      <c r="L377" s="50">
        <v>0</v>
      </c>
      <c r="M377" s="50">
        <v>0</v>
      </c>
      <c r="N377" s="50">
        <v>0</v>
      </c>
      <c r="O377" s="50">
        <v>0</v>
      </c>
      <c r="P377" s="50">
        <v>0</v>
      </c>
      <c r="Q377" s="50">
        <v>0</v>
      </c>
      <c r="R377" s="50">
        <v>0</v>
      </c>
    </row>
    <row r="378" spans="1:18" ht="18.75" outlineLevel="2">
      <c r="A378" s="48">
        <f t="shared" si="47"/>
        <v>173</v>
      </c>
      <c r="B378" s="48">
        <v>24</v>
      </c>
      <c r="C378" s="49" t="s">
        <v>215</v>
      </c>
      <c r="D378" s="49" t="s">
        <v>239</v>
      </c>
      <c r="E378" s="57">
        <f t="shared" si="46"/>
        <v>1087650.6300000001</v>
      </c>
      <c r="F378" s="50">
        <v>0</v>
      </c>
      <c r="G378" s="50">
        <v>0</v>
      </c>
      <c r="H378" s="50">
        <v>74695.08</v>
      </c>
      <c r="I378" s="50">
        <v>0</v>
      </c>
      <c r="J378" s="50">
        <v>0</v>
      </c>
      <c r="K378" s="50">
        <v>0</v>
      </c>
      <c r="L378" s="50">
        <v>1012955.55</v>
      </c>
      <c r="M378" s="50">
        <v>0</v>
      </c>
      <c r="N378" s="50">
        <v>0</v>
      </c>
      <c r="O378" s="50">
        <v>0</v>
      </c>
      <c r="P378" s="50">
        <v>0</v>
      </c>
      <c r="Q378" s="50">
        <v>0</v>
      </c>
      <c r="R378" s="50">
        <v>0</v>
      </c>
    </row>
    <row r="379" spans="1:18" ht="18.75" outlineLevel="2">
      <c r="A379" s="48">
        <f t="shared" si="47"/>
        <v>174</v>
      </c>
      <c r="B379" s="48">
        <v>25</v>
      </c>
      <c r="C379" s="49" t="s">
        <v>215</v>
      </c>
      <c r="D379" s="49" t="s">
        <v>240</v>
      </c>
      <c r="E379" s="57">
        <f t="shared" si="46"/>
        <v>906317.6</v>
      </c>
      <c r="F379" s="50">
        <v>633292.62</v>
      </c>
      <c r="G379" s="50">
        <v>273024.98</v>
      </c>
      <c r="H379" s="50">
        <v>0</v>
      </c>
      <c r="I379" s="50">
        <v>0</v>
      </c>
      <c r="J379" s="50">
        <v>0</v>
      </c>
      <c r="K379" s="50">
        <v>0</v>
      </c>
      <c r="L379" s="50">
        <v>0</v>
      </c>
      <c r="M379" s="50">
        <v>0</v>
      </c>
      <c r="N379" s="50">
        <v>0</v>
      </c>
      <c r="O379" s="50">
        <v>0</v>
      </c>
      <c r="P379" s="50">
        <v>0</v>
      </c>
      <c r="Q379" s="50">
        <v>0</v>
      </c>
      <c r="R379" s="50">
        <v>0</v>
      </c>
    </row>
    <row r="380" spans="1:18" ht="18.75" outlineLevel="2">
      <c r="A380" s="48">
        <f t="shared" si="47"/>
        <v>175</v>
      </c>
      <c r="B380" s="48">
        <v>26</v>
      </c>
      <c r="C380" s="49" t="s">
        <v>215</v>
      </c>
      <c r="D380" s="49" t="s">
        <v>241</v>
      </c>
      <c r="E380" s="57">
        <f t="shared" si="46"/>
        <v>999090.3</v>
      </c>
      <c r="F380" s="50">
        <v>0</v>
      </c>
      <c r="G380" s="50">
        <v>0</v>
      </c>
      <c r="H380" s="50">
        <v>0</v>
      </c>
      <c r="I380" s="50">
        <v>0</v>
      </c>
      <c r="J380" s="50">
        <v>0</v>
      </c>
      <c r="K380" s="50">
        <v>0</v>
      </c>
      <c r="L380" s="50">
        <v>999090.3</v>
      </c>
      <c r="M380" s="50">
        <v>0</v>
      </c>
      <c r="N380" s="50">
        <v>0</v>
      </c>
      <c r="O380" s="50">
        <v>0</v>
      </c>
      <c r="P380" s="50">
        <v>0</v>
      </c>
      <c r="Q380" s="50">
        <v>0</v>
      </c>
      <c r="R380" s="50">
        <v>0</v>
      </c>
    </row>
    <row r="381" spans="1:18" ht="18.75" outlineLevel="2">
      <c r="A381" s="48">
        <f t="shared" si="47"/>
        <v>176</v>
      </c>
      <c r="B381" s="48">
        <v>27</v>
      </c>
      <c r="C381" s="49" t="s">
        <v>215</v>
      </c>
      <c r="D381" s="49" t="s">
        <v>242</v>
      </c>
      <c r="E381" s="57">
        <f t="shared" si="46"/>
        <v>788114.5499999999</v>
      </c>
      <c r="F381" s="50">
        <v>550697.82</v>
      </c>
      <c r="G381" s="50">
        <v>237416.73</v>
      </c>
      <c r="H381" s="50">
        <v>0</v>
      </c>
      <c r="I381" s="50">
        <v>0</v>
      </c>
      <c r="J381" s="50">
        <v>0</v>
      </c>
      <c r="K381" s="50">
        <v>0</v>
      </c>
      <c r="L381" s="50">
        <v>0</v>
      </c>
      <c r="M381" s="50">
        <v>0</v>
      </c>
      <c r="N381" s="50">
        <v>0</v>
      </c>
      <c r="O381" s="50">
        <v>0</v>
      </c>
      <c r="P381" s="50">
        <v>0</v>
      </c>
      <c r="Q381" s="50">
        <v>0</v>
      </c>
      <c r="R381" s="50">
        <v>0</v>
      </c>
    </row>
    <row r="382" spans="1:18" ht="18.75" customHeight="1" outlineLevel="2">
      <c r="A382" s="48">
        <f t="shared" si="47"/>
        <v>177</v>
      </c>
      <c r="B382" s="48">
        <v>28</v>
      </c>
      <c r="C382" s="49" t="s">
        <v>215</v>
      </c>
      <c r="D382" s="49" t="s">
        <v>243</v>
      </c>
      <c r="E382" s="57">
        <f t="shared" si="46"/>
        <v>208580.86</v>
      </c>
      <c r="F382" s="50">
        <v>0</v>
      </c>
      <c r="G382" s="50">
        <v>208580.86</v>
      </c>
      <c r="H382" s="50">
        <v>0</v>
      </c>
      <c r="I382" s="50">
        <v>0</v>
      </c>
      <c r="J382" s="50">
        <v>0</v>
      </c>
      <c r="K382" s="50">
        <v>0</v>
      </c>
      <c r="L382" s="50">
        <v>0</v>
      </c>
      <c r="M382" s="50">
        <v>0</v>
      </c>
      <c r="N382" s="50">
        <v>0</v>
      </c>
      <c r="O382" s="50">
        <v>0</v>
      </c>
      <c r="P382" s="50">
        <v>0</v>
      </c>
      <c r="Q382" s="50">
        <v>0</v>
      </c>
      <c r="R382" s="50">
        <v>0</v>
      </c>
    </row>
    <row r="383" spans="1:18" ht="18.75" outlineLevel="2">
      <c r="A383" s="48">
        <f t="shared" si="47"/>
        <v>178</v>
      </c>
      <c r="B383" s="48">
        <v>29</v>
      </c>
      <c r="C383" s="49" t="s">
        <v>215</v>
      </c>
      <c r="D383" s="49" t="s">
        <v>244</v>
      </c>
      <c r="E383" s="57">
        <f t="shared" si="46"/>
        <v>477788.46</v>
      </c>
      <c r="F383" s="50">
        <v>308372.01</v>
      </c>
      <c r="G383" s="50">
        <v>132945.27</v>
      </c>
      <c r="H383" s="50">
        <v>36471.18</v>
      </c>
      <c r="I383" s="50">
        <v>0</v>
      </c>
      <c r="J383" s="50">
        <v>0</v>
      </c>
      <c r="K383" s="50">
        <v>0</v>
      </c>
      <c r="L383" s="50">
        <v>0</v>
      </c>
      <c r="M383" s="50">
        <v>0</v>
      </c>
      <c r="N383" s="50">
        <v>0</v>
      </c>
      <c r="O383" s="50">
        <v>0</v>
      </c>
      <c r="P383" s="50">
        <v>0</v>
      </c>
      <c r="Q383" s="50">
        <v>0</v>
      </c>
      <c r="R383" s="50">
        <v>0</v>
      </c>
    </row>
    <row r="384" spans="1:18" ht="18.75" outlineLevel="2">
      <c r="A384" s="48">
        <f t="shared" si="47"/>
        <v>179</v>
      </c>
      <c r="B384" s="48">
        <v>30</v>
      </c>
      <c r="C384" s="49" t="s">
        <v>215</v>
      </c>
      <c r="D384" s="49" t="s">
        <v>245</v>
      </c>
      <c r="E384" s="57">
        <f t="shared" si="46"/>
        <v>714159.41</v>
      </c>
      <c r="F384" s="50">
        <v>0</v>
      </c>
      <c r="G384" s="50">
        <v>0</v>
      </c>
      <c r="H384" s="50">
        <v>0</v>
      </c>
      <c r="I384" s="50">
        <v>0</v>
      </c>
      <c r="J384" s="50">
        <v>0</v>
      </c>
      <c r="K384" s="50">
        <v>0</v>
      </c>
      <c r="L384" s="50">
        <v>714159.41</v>
      </c>
      <c r="M384" s="50">
        <v>0</v>
      </c>
      <c r="N384" s="50">
        <v>0</v>
      </c>
      <c r="O384" s="50">
        <v>0</v>
      </c>
      <c r="P384" s="50">
        <v>0</v>
      </c>
      <c r="Q384" s="50">
        <v>0</v>
      </c>
      <c r="R384" s="50">
        <v>0</v>
      </c>
    </row>
    <row r="385" spans="1:18" s="135" customFormat="1" ht="37.5" outlineLevel="2">
      <c r="A385" s="150">
        <f t="shared" si="47"/>
        <v>180</v>
      </c>
      <c r="B385" s="150">
        <v>31</v>
      </c>
      <c r="C385" s="151" t="s">
        <v>246</v>
      </c>
      <c r="D385" s="151" t="s">
        <v>247</v>
      </c>
      <c r="E385" s="175">
        <f t="shared" si="46"/>
        <v>2465874.14</v>
      </c>
      <c r="F385" s="176">
        <v>675820.27</v>
      </c>
      <c r="G385" s="176">
        <v>0</v>
      </c>
      <c r="H385" s="176">
        <v>0</v>
      </c>
      <c r="I385" s="176">
        <v>0</v>
      </c>
      <c r="J385" s="176">
        <v>0</v>
      </c>
      <c r="K385" s="176">
        <v>0</v>
      </c>
      <c r="L385" s="176">
        <v>0</v>
      </c>
      <c r="M385" s="176">
        <v>0</v>
      </c>
      <c r="N385" s="176">
        <v>1790053.87</v>
      </c>
      <c r="O385" s="176">
        <v>0</v>
      </c>
      <c r="P385" s="176">
        <v>0</v>
      </c>
      <c r="Q385" s="176">
        <v>0</v>
      </c>
      <c r="R385" s="176">
        <v>0</v>
      </c>
    </row>
    <row r="386" spans="1:18" s="135" customFormat="1" ht="37.5" outlineLevel="2">
      <c r="A386" s="150">
        <f t="shared" si="47"/>
        <v>181</v>
      </c>
      <c r="B386" s="150">
        <v>32</v>
      </c>
      <c r="C386" s="151" t="s">
        <v>246</v>
      </c>
      <c r="D386" s="151" t="s">
        <v>248</v>
      </c>
      <c r="E386" s="175">
        <f t="shared" si="46"/>
        <v>1740366.03</v>
      </c>
      <c r="F386" s="176">
        <v>0</v>
      </c>
      <c r="G386" s="176">
        <v>0</v>
      </c>
      <c r="H386" s="176">
        <v>0</v>
      </c>
      <c r="I386" s="176">
        <v>0</v>
      </c>
      <c r="J386" s="176">
        <v>0</v>
      </c>
      <c r="K386" s="176">
        <v>0</v>
      </c>
      <c r="L386" s="176">
        <v>0</v>
      </c>
      <c r="M386" s="176">
        <v>0</v>
      </c>
      <c r="N386" s="176">
        <v>0</v>
      </c>
      <c r="O386" s="176">
        <v>1740366.03</v>
      </c>
      <c r="P386" s="176">
        <v>0</v>
      </c>
      <c r="Q386" s="176">
        <v>0</v>
      </c>
      <c r="R386" s="176">
        <v>0</v>
      </c>
    </row>
    <row r="387" spans="1:18" s="135" customFormat="1" ht="37.5" outlineLevel="2">
      <c r="A387" s="150">
        <f t="shared" si="47"/>
        <v>182</v>
      </c>
      <c r="B387" s="150">
        <v>33</v>
      </c>
      <c r="C387" s="151" t="s">
        <v>246</v>
      </c>
      <c r="D387" s="151" t="s">
        <v>249</v>
      </c>
      <c r="E387" s="175">
        <f t="shared" si="46"/>
        <v>1689920.15</v>
      </c>
      <c r="F387" s="176">
        <v>0</v>
      </c>
      <c r="G387" s="176">
        <v>0</v>
      </c>
      <c r="H387" s="176">
        <v>0</v>
      </c>
      <c r="I387" s="176">
        <v>0</v>
      </c>
      <c r="J387" s="176">
        <v>0</v>
      </c>
      <c r="K387" s="176">
        <v>0</v>
      </c>
      <c r="L387" s="176">
        <v>0</v>
      </c>
      <c r="M387" s="176">
        <v>0</v>
      </c>
      <c r="N387" s="176">
        <v>0</v>
      </c>
      <c r="O387" s="176">
        <v>1689920.15</v>
      </c>
      <c r="P387" s="176">
        <v>0</v>
      </c>
      <c r="Q387" s="176">
        <v>0</v>
      </c>
      <c r="R387" s="176">
        <v>0</v>
      </c>
    </row>
    <row r="388" spans="1:18" s="135" customFormat="1" ht="37.5" outlineLevel="2">
      <c r="A388" s="150">
        <f t="shared" si="47"/>
        <v>183</v>
      </c>
      <c r="B388" s="150">
        <v>34</v>
      </c>
      <c r="C388" s="151" t="s">
        <v>246</v>
      </c>
      <c r="D388" s="151" t="s">
        <v>250</v>
      </c>
      <c r="E388" s="175">
        <f t="shared" si="46"/>
        <v>1667396.72</v>
      </c>
      <c r="F388" s="176">
        <v>0</v>
      </c>
      <c r="G388" s="176">
        <v>0</v>
      </c>
      <c r="H388" s="176">
        <v>0</v>
      </c>
      <c r="I388" s="176">
        <v>0</v>
      </c>
      <c r="J388" s="176">
        <v>0</v>
      </c>
      <c r="K388" s="176">
        <v>0</v>
      </c>
      <c r="L388" s="176">
        <v>0</v>
      </c>
      <c r="M388" s="176">
        <v>0</v>
      </c>
      <c r="N388" s="176">
        <v>0</v>
      </c>
      <c r="O388" s="176">
        <v>1667396.72</v>
      </c>
      <c r="P388" s="176">
        <v>0</v>
      </c>
      <c r="Q388" s="176">
        <v>0</v>
      </c>
      <c r="R388" s="176">
        <v>0</v>
      </c>
    </row>
    <row r="389" spans="1:18" s="135" customFormat="1" ht="37.5" outlineLevel="2">
      <c r="A389" s="150">
        <f t="shared" si="47"/>
        <v>184</v>
      </c>
      <c r="B389" s="150">
        <v>35</v>
      </c>
      <c r="C389" s="151" t="s">
        <v>246</v>
      </c>
      <c r="D389" s="151" t="s">
        <v>251</v>
      </c>
      <c r="E389" s="175">
        <f t="shared" si="46"/>
        <v>1665740.58</v>
      </c>
      <c r="F389" s="176">
        <v>0</v>
      </c>
      <c r="G389" s="176">
        <v>0</v>
      </c>
      <c r="H389" s="176">
        <v>0</v>
      </c>
      <c r="I389" s="176">
        <v>0</v>
      </c>
      <c r="J389" s="176">
        <v>0</v>
      </c>
      <c r="K389" s="176">
        <v>0</v>
      </c>
      <c r="L389" s="176">
        <v>0</v>
      </c>
      <c r="M389" s="176">
        <v>0</v>
      </c>
      <c r="N389" s="176">
        <v>0</v>
      </c>
      <c r="O389" s="176">
        <v>1665740.58</v>
      </c>
      <c r="P389" s="176">
        <v>0</v>
      </c>
      <c r="Q389" s="176">
        <v>0</v>
      </c>
      <c r="R389" s="176">
        <v>0</v>
      </c>
    </row>
    <row r="390" spans="1:18" s="135" customFormat="1" ht="37.5" outlineLevel="2">
      <c r="A390" s="150">
        <f>A389+1</f>
        <v>185</v>
      </c>
      <c r="B390" s="150">
        <f>B389+1</f>
        <v>36</v>
      </c>
      <c r="C390" s="151" t="s">
        <v>246</v>
      </c>
      <c r="D390" s="151" t="s">
        <v>252</v>
      </c>
      <c r="E390" s="175">
        <f t="shared" si="46"/>
        <v>575263.95</v>
      </c>
      <c r="F390" s="176">
        <v>575263.95</v>
      </c>
      <c r="G390" s="176">
        <v>0</v>
      </c>
      <c r="H390" s="176">
        <v>0</v>
      </c>
      <c r="I390" s="176">
        <v>0</v>
      </c>
      <c r="J390" s="176">
        <v>0</v>
      </c>
      <c r="K390" s="176">
        <v>0</v>
      </c>
      <c r="L390" s="176">
        <v>0</v>
      </c>
      <c r="M390" s="176">
        <v>0</v>
      </c>
      <c r="N390" s="176">
        <v>0</v>
      </c>
      <c r="O390" s="176">
        <v>0</v>
      </c>
      <c r="P390" s="176">
        <v>0</v>
      </c>
      <c r="Q390" s="176">
        <v>0</v>
      </c>
      <c r="R390" s="176">
        <v>0</v>
      </c>
    </row>
    <row r="391" spans="1:18" s="135" customFormat="1" ht="37.5" outlineLevel="2">
      <c r="A391" s="150">
        <f aca="true" t="shared" si="48" ref="A391:A396">A390+1</f>
        <v>186</v>
      </c>
      <c r="B391" s="150">
        <f aca="true" t="shared" si="49" ref="B391:B396">B390+1</f>
        <v>37</v>
      </c>
      <c r="C391" s="151" t="s">
        <v>246</v>
      </c>
      <c r="D391" s="151" t="s">
        <v>253</v>
      </c>
      <c r="E391" s="175">
        <f t="shared" si="46"/>
        <v>580547.93</v>
      </c>
      <c r="F391" s="176">
        <v>580547.93</v>
      </c>
      <c r="G391" s="176">
        <v>0</v>
      </c>
      <c r="H391" s="176">
        <v>0</v>
      </c>
      <c r="I391" s="176">
        <v>0</v>
      </c>
      <c r="J391" s="176">
        <v>0</v>
      </c>
      <c r="K391" s="176">
        <v>0</v>
      </c>
      <c r="L391" s="176">
        <v>0</v>
      </c>
      <c r="M391" s="176">
        <v>0</v>
      </c>
      <c r="N391" s="176">
        <v>0</v>
      </c>
      <c r="O391" s="176">
        <v>0</v>
      </c>
      <c r="P391" s="176">
        <v>0</v>
      </c>
      <c r="Q391" s="176">
        <v>0</v>
      </c>
      <c r="R391" s="176">
        <v>0</v>
      </c>
    </row>
    <row r="392" spans="1:18" s="135" customFormat="1" ht="37.5" outlineLevel="2">
      <c r="A392" s="150">
        <f t="shared" si="48"/>
        <v>187</v>
      </c>
      <c r="B392" s="150">
        <f t="shared" si="49"/>
        <v>38</v>
      </c>
      <c r="C392" s="151" t="s">
        <v>246</v>
      </c>
      <c r="D392" s="151" t="s">
        <v>254</v>
      </c>
      <c r="E392" s="175">
        <f t="shared" si="46"/>
        <v>580547.93</v>
      </c>
      <c r="F392" s="176">
        <v>580547.93</v>
      </c>
      <c r="G392" s="176">
        <v>0</v>
      </c>
      <c r="H392" s="176">
        <v>0</v>
      </c>
      <c r="I392" s="176">
        <v>0</v>
      </c>
      <c r="J392" s="176">
        <v>0</v>
      </c>
      <c r="K392" s="176">
        <v>0</v>
      </c>
      <c r="L392" s="176">
        <v>0</v>
      </c>
      <c r="M392" s="176">
        <v>0</v>
      </c>
      <c r="N392" s="176">
        <v>0</v>
      </c>
      <c r="O392" s="176">
        <v>0</v>
      </c>
      <c r="P392" s="176">
        <v>0</v>
      </c>
      <c r="Q392" s="176">
        <v>0</v>
      </c>
      <c r="R392" s="176">
        <v>0</v>
      </c>
    </row>
    <row r="393" spans="1:18" s="135" customFormat="1" ht="37.5" outlineLevel="2">
      <c r="A393" s="150">
        <f t="shared" si="48"/>
        <v>188</v>
      </c>
      <c r="B393" s="150">
        <f t="shared" si="49"/>
        <v>39</v>
      </c>
      <c r="C393" s="151" t="s">
        <v>246</v>
      </c>
      <c r="D393" s="151" t="s">
        <v>255</v>
      </c>
      <c r="E393" s="175">
        <f t="shared" si="46"/>
        <v>584338.6</v>
      </c>
      <c r="F393" s="176">
        <v>584338.6</v>
      </c>
      <c r="G393" s="176">
        <v>0</v>
      </c>
      <c r="H393" s="176">
        <v>0</v>
      </c>
      <c r="I393" s="176">
        <v>0</v>
      </c>
      <c r="J393" s="176">
        <v>0</v>
      </c>
      <c r="K393" s="176">
        <v>0</v>
      </c>
      <c r="L393" s="176">
        <v>0</v>
      </c>
      <c r="M393" s="176">
        <v>0</v>
      </c>
      <c r="N393" s="176">
        <v>0</v>
      </c>
      <c r="O393" s="176">
        <v>0</v>
      </c>
      <c r="P393" s="176">
        <v>0</v>
      </c>
      <c r="Q393" s="176">
        <v>0</v>
      </c>
      <c r="R393" s="176">
        <v>0</v>
      </c>
    </row>
    <row r="394" spans="1:18" s="135" customFormat="1" ht="37.5" outlineLevel="2">
      <c r="A394" s="150">
        <f t="shared" si="48"/>
        <v>189</v>
      </c>
      <c r="B394" s="150">
        <f t="shared" si="49"/>
        <v>40</v>
      </c>
      <c r="C394" s="151" t="s">
        <v>246</v>
      </c>
      <c r="D394" s="151" t="s">
        <v>256</v>
      </c>
      <c r="E394" s="175">
        <f t="shared" si="46"/>
        <v>587899.54</v>
      </c>
      <c r="F394" s="176">
        <v>587899.54</v>
      </c>
      <c r="G394" s="176">
        <v>0</v>
      </c>
      <c r="H394" s="176">
        <v>0</v>
      </c>
      <c r="I394" s="176">
        <v>0</v>
      </c>
      <c r="J394" s="176">
        <v>0</v>
      </c>
      <c r="K394" s="176">
        <v>0</v>
      </c>
      <c r="L394" s="176">
        <v>0</v>
      </c>
      <c r="M394" s="176">
        <v>0</v>
      </c>
      <c r="N394" s="176">
        <v>0</v>
      </c>
      <c r="O394" s="176">
        <v>0</v>
      </c>
      <c r="P394" s="176">
        <v>0</v>
      </c>
      <c r="Q394" s="176">
        <v>0</v>
      </c>
      <c r="R394" s="176">
        <v>0</v>
      </c>
    </row>
    <row r="395" spans="1:18" s="135" customFormat="1" ht="37.5" outlineLevel="2">
      <c r="A395" s="150">
        <f t="shared" si="48"/>
        <v>190</v>
      </c>
      <c r="B395" s="150">
        <f t="shared" si="49"/>
        <v>41</v>
      </c>
      <c r="C395" s="151" t="s">
        <v>246</v>
      </c>
      <c r="D395" s="151" t="s">
        <v>257</v>
      </c>
      <c r="E395" s="175">
        <f t="shared" si="46"/>
        <v>579858.71</v>
      </c>
      <c r="F395" s="176">
        <v>579858.71</v>
      </c>
      <c r="G395" s="176">
        <v>0</v>
      </c>
      <c r="H395" s="176">
        <v>0</v>
      </c>
      <c r="I395" s="176">
        <v>0</v>
      </c>
      <c r="J395" s="176">
        <v>0</v>
      </c>
      <c r="K395" s="176">
        <v>0</v>
      </c>
      <c r="L395" s="176">
        <v>0</v>
      </c>
      <c r="M395" s="176">
        <v>0</v>
      </c>
      <c r="N395" s="176">
        <v>0</v>
      </c>
      <c r="O395" s="176">
        <v>0</v>
      </c>
      <c r="P395" s="176">
        <v>0</v>
      </c>
      <c r="Q395" s="176">
        <v>0</v>
      </c>
      <c r="R395" s="176">
        <v>0</v>
      </c>
    </row>
    <row r="396" spans="1:18" s="135" customFormat="1" ht="37.5" outlineLevel="2">
      <c r="A396" s="150">
        <f t="shared" si="48"/>
        <v>191</v>
      </c>
      <c r="B396" s="150">
        <f t="shared" si="49"/>
        <v>42</v>
      </c>
      <c r="C396" s="151" t="s">
        <v>246</v>
      </c>
      <c r="D396" s="151" t="s">
        <v>258</v>
      </c>
      <c r="E396" s="175">
        <f t="shared" si="46"/>
        <v>1754840.65</v>
      </c>
      <c r="F396" s="176">
        <v>0</v>
      </c>
      <c r="G396" s="176">
        <v>0</v>
      </c>
      <c r="H396" s="176">
        <v>0</v>
      </c>
      <c r="I396" s="176">
        <v>0</v>
      </c>
      <c r="J396" s="176">
        <v>0</v>
      </c>
      <c r="K396" s="176">
        <v>0</v>
      </c>
      <c r="L396" s="176">
        <v>0</v>
      </c>
      <c r="M396" s="176">
        <v>0</v>
      </c>
      <c r="N396" s="176">
        <v>0</v>
      </c>
      <c r="O396" s="176">
        <v>1754840.65</v>
      </c>
      <c r="P396" s="176">
        <v>0</v>
      </c>
      <c r="Q396" s="176">
        <v>0</v>
      </c>
      <c r="R396" s="176">
        <v>0</v>
      </c>
    </row>
    <row r="397" spans="1:18" ht="18.75" outlineLevel="1">
      <c r="A397" s="53"/>
      <c r="B397" s="369" t="s">
        <v>97</v>
      </c>
      <c r="C397" s="369"/>
      <c r="D397" s="369"/>
      <c r="E397" s="54">
        <f aca="true" t="shared" si="50" ref="E397:R397">SUM(E355:E396)</f>
        <v>37708842.190000005</v>
      </c>
      <c r="F397" s="54">
        <f t="shared" si="50"/>
        <v>8691357.529999997</v>
      </c>
      <c r="G397" s="54">
        <f t="shared" si="50"/>
        <v>2566035.2</v>
      </c>
      <c r="H397" s="54">
        <f t="shared" si="50"/>
        <v>396479.87</v>
      </c>
      <c r="I397" s="54">
        <f t="shared" si="50"/>
        <v>240553.39</v>
      </c>
      <c r="J397" s="54">
        <f t="shared" si="50"/>
        <v>0</v>
      </c>
      <c r="K397" s="54">
        <f t="shared" si="50"/>
        <v>0</v>
      </c>
      <c r="L397" s="54">
        <f t="shared" si="50"/>
        <v>12122209.82</v>
      </c>
      <c r="M397" s="54">
        <f t="shared" si="50"/>
        <v>0</v>
      </c>
      <c r="N397" s="54">
        <f t="shared" si="50"/>
        <v>3089534.8</v>
      </c>
      <c r="O397" s="54">
        <f t="shared" si="50"/>
        <v>10602671.58</v>
      </c>
      <c r="P397" s="54">
        <f t="shared" si="50"/>
        <v>0</v>
      </c>
      <c r="Q397" s="54">
        <f t="shared" si="50"/>
        <v>0</v>
      </c>
      <c r="R397" s="54">
        <f t="shared" si="50"/>
        <v>0</v>
      </c>
    </row>
    <row r="398" spans="1:18" ht="18.75" outlineLevel="1">
      <c r="A398" s="58"/>
      <c r="B398" s="374" t="s">
        <v>259</v>
      </c>
      <c r="C398" s="374"/>
      <c r="D398" s="374"/>
      <c r="E398" s="319"/>
      <c r="F398" s="320"/>
      <c r="G398" s="321"/>
      <c r="H398" s="321"/>
      <c r="I398" s="321"/>
      <c r="J398" s="321"/>
      <c r="K398" s="321"/>
      <c r="L398" s="321"/>
      <c r="M398" s="321"/>
      <c r="N398" s="321"/>
      <c r="O398" s="321"/>
      <c r="P398" s="321"/>
      <c r="Q398" s="321"/>
      <c r="R398" s="321"/>
    </row>
    <row r="399" spans="1:18" ht="18.75" outlineLevel="2">
      <c r="A399" s="48">
        <f>A396+1</f>
        <v>192</v>
      </c>
      <c r="B399" s="55">
        <v>1</v>
      </c>
      <c r="C399" s="56" t="s">
        <v>260</v>
      </c>
      <c r="D399" s="56" t="s">
        <v>261</v>
      </c>
      <c r="E399" s="57">
        <v>84805.06</v>
      </c>
      <c r="F399" s="57">
        <v>0</v>
      </c>
      <c r="G399" s="57">
        <v>0</v>
      </c>
      <c r="H399" s="57">
        <v>84805.06</v>
      </c>
      <c r="I399" s="57">
        <v>0</v>
      </c>
      <c r="J399" s="57">
        <v>0</v>
      </c>
      <c r="K399" s="57">
        <v>0</v>
      </c>
      <c r="L399" s="57">
        <v>0</v>
      </c>
      <c r="M399" s="57">
        <v>0</v>
      </c>
      <c r="N399" s="57">
        <v>0</v>
      </c>
      <c r="O399" s="57">
        <v>0</v>
      </c>
      <c r="P399" s="57">
        <v>0</v>
      </c>
      <c r="Q399" s="57">
        <v>0</v>
      </c>
      <c r="R399" s="57">
        <v>0</v>
      </c>
    </row>
    <row r="400" spans="1:18" ht="18.75" outlineLevel="1">
      <c r="A400" s="53"/>
      <c r="B400" s="369" t="s">
        <v>97</v>
      </c>
      <c r="C400" s="369"/>
      <c r="D400" s="369"/>
      <c r="E400" s="54">
        <f>SUM(E399)</f>
        <v>84805.06</v>
      </c>
      <c r="F400" s="54">
        <f aca="true" t="shared" si="51" ref="F400:R400">SUM(F399)</f>
        <v>0</v>
      </c>
      <c r="G400" s="54">
        <f t="shared" si="51"/>
        <v>0</v>
      </c>
      <c r="H400" s="54">
        <f t="shared" si="51"/>
        <v>84805.06</v>
      </c>
      <c r="I400" s="54">
        <f t="shared" si="51"/>
        <v>0</v>
      </c>
      <c r="J400" s="54">
        <f t="shared" si="51"/>
        <v>0</v>
      </c>
      <c r="K400" s="54">
        <f t="shared" si="51"/>
        <v>0</v>
      </c>
      <c r="L400" s="54">
        <f t="shared" si="51"/>
        <v>0</v>
      </c>
      <c r="M400" s="54">
        <f t="shared" si="51"/>
        <v>0</v>
      </c>
      <c r="N400" s="54">
        <f t="shared" si="51"/>
        <v>0</v>
      </c>
      <c r="O400" s="54">
        <f t="shared" si="51"/>
        <v>0</v>
      </c>
      <c r="P400" s="54">
        <f t="shared" si="51"/>
        <v>0</v>
      </c>
      <c r="Q400" s="54">
        <f t="shared" si="51"/>
        <v>0</v>
      </c>
      <c r="R400" s="54">
        <f t="shared" si="51"/>
        <v>0</v>
      </c>
    </row>
    <row r="401" spans="1:18" ht="18.75" outlineLevel="1">
      <c r="A401" s="58"/>
      <c r="B401" s="374" t="s">
        <v>262</v>
      </c>
      <c r="C401" s="374"/>
      <c r="D401" s="374"/>
      <c r="E401" s="319"/>
      <c r="F401" s="320"/>
      <c r="G401" s="321"/>
      <c r="H401" s="321"/>
      <c r="I401" s="321"/>
      <c r="J401" s="321"/>
      <c r="K401" s="321"/>
      <c r="L401" s="321"/>
      <c r="M401" s="321"/>
      <c r="N401" s="321"/>
      <c r="O401" s="321"/>
      <c r="P401" s="321"/>
      <c r="Q401" s="321"/>
      <c r="R401" s="321"/>
    </row>
    <row r="402" spans="1:18" s="135" customFormat="1" ht="56.25" outlineLevel="2">
      <c r="A402" s="150">
        <f>A399+1</f>
        <v>193</v>
      </c>
      <c r="B402" s="159">
        <v>1</v>
      </c>
      <c r="C402" s="161" t="s">
        <v>263</v>
      </c>
      <c r="D402" s="161" t="s">
        <v>264</v>
      </c>
      <c r="E402" s="175">
        <f>SUM(F402:R402)</f>
        <v>1119051.99</v>
      </c>
      <c r="F402" s="175">
        <v>926335.45</v>
      </c>
      <c r="G402" s="175">
        <v>0</v>
      </c>
      <c r="H402" s="175">
        <v>192716.54</v>
      </c>
      <c r="I402" s="175">
        <v>0</v>
      </c>
      <c r="J402" s="175">
        <v>0</v>
      </c>
      <c r="K402" s="175">
        <v>0</v>
      </c>
      <c r="L402" s="175">
        <v>0</v>
      </c>
      <c r="M402" s="175">
        <v>0</v>
      </c>
      <c r="N402" s="175">
        <v>0</v>
      </c>
      <c r="O402" s="175">
        <v>0</v>
      </c>
      <c r="P402" s="175">
        <v>0</v>
      </c>
      <c r="Q402" s="175">
        <v>0</v>
      </c>
      <c r="R402" s="175">
        <v>0</v>
      </c>
    </row>
    <row r="403" spans="1:18" ht="18.75" outlineLevel="1">
      <c r="A403" s="53"/>
      <c r="B403" s="369" t="s">
        <v>97</v>
      </c>
      <c r="C403" s="369"/>
      <c r="D403" s="369"/>
      <c r="E403" s="54">
        <f>SUM(E402)</f>
        <v>1119051.99</v>
      </c>
      <c r="F403" s="54">
        <f aca="true" t="shared" si="52" ref="F403:R403">SUM(F402)</f>
        <v>926335.45</v>
      </c>
      <c r="G403" s="54">
        <f t="shared" si="52"/>
        <v>0</v>
      </c>
      <c r="H403" s="54">
        <f t="shared" si="52"/>
        <v>192716.54</v>
      </c>
      <c r="I403" s="54">
        <f t="shared" si="52"/>
        <v>0</v>
      </c>
      <c r="J403" s="54">
        <f t="shared" si="52"/>
        <v>0</v>
      </c>
      <c r="K403" s="54">
        <f t="shared" si="52"/>
        <v>0</v>
      </c>
      <c r="L403" s="54">
        <f t="shared" si="52"/>
        <v>0</v>
      </c>
      <c r="M403" s="54">
        <f t="shared" si="52"/>
        <v>0</v>
      </c>
      <c r="N403" s="54">
        <f t="shared" si="52"/>
        <v>0</v>
      </c>
      <c r="O403" s="54">
        <f t="shared" si="52"/>
        <v>0</v>
      </c>
      <c r="P403" s="54">
        <f t="shared" si="52"/>
        <v>0</v>
      </c>
      <c r="Q403" s="54">
        <f t="shared" si="52"/>
        <v>0</v>
      </c>
      <c r="R403" s="54">
        <f t="shared" si="52"/>
        <v>0</v>
      </c>
    </row>
    <row r="404" spans="1:18" ht="18.75" outlineLevel="1">
      <c r="A404" s="223"/>
      <c r="B404" s="374" t="s">
        <v>480</v>
      </c>
      <c r="C404" s="374"/>
      <c r="D404" s="374"/>
      <c r="E404" s="319"/>
      <c r="F404" s="320"/>
      <c r="G404" s="321"/>
      <c r="H404" s="321"/>
      <c r="I404" s="321"/>
      <c r="J404" s="321"/>
      <c r="K404" s="321"/>
      <c r="L404" s="321"/>
      <c r="M404" s="321"/>
      <c r="N404" s="321"/>
      <c r="O404" s="321"/>
      <c r="P404" s="321"/>
      <c r="Q404" s="321"/>
      <c r="R404" s="321"/>
    </row>
    <row r="405" spans="1:18" s="135" customFormat="1" ht="18.75" customHeight="1" outlineLevel="2">
      <c r="A405" s="150">
        <f>A402+1</f>
        <v>194</v>
      </c>
      <c r="B405" s="159">
        <v>1</v>
      </c>
      <c r="C405" s="161" t="s">
        <v>481</v>
      </c>
      <c r="D405" s="161" t="s">
        <v>265</v>
      </c>
      <c r="E405" s="175">
        <f>SUM(F405:R405)</f>
        <v>1053610.15</v>
      </c>
      <c r="F405" s="175">
        <v>0</v>
      </c>
      <c r="G405" s="175">
        <v>0</v>
      </c>
      <c r="H405" s="175">
        <v>0</v>
      </c>
      <c r="I405" s="175">
        <v>0</v>
      </c>
      <c r="J405" s="175">
        <v>0</v>
      </c>
      <c r="K405" s="175">
        <v>0</v>
      </c>
      <c r="L405" s="175">
        <v>1053610.15</v>
      </c>
      <c r="M405" s="175">
        <v>0</v>
      </c>
      <c r="N405" s="175">
        <v>0</v>
      </c>
      <c r="O405" s="175">
        <v>0</v>
      </c>
      <c r="P405" s="175">
        <v>0</v>
      </c>
      <c r="Q405" s="175">
        <v>0</v>
      </c>
      <c r="R405" s="175">
        <v>0</v>
      </c>
    </row>
    <row r="406" spans="1:18" ht="18.75" outlineLevel="1">
      <c r="A406" s="222"/>
      <c r="B406" s="369" t="s">
        <v>97</v>
      </c>
      <c r="C406" s="369"/>
      <c r="D406" s="369"/>
      <c r="E406" s="54">
        <f>SUM(E405)</f>
        <v>1053610.15</v>
      </c>
      <c r="F406" s="54">
        <f aca="true" t="shared" si="53" ref="F406:R406">SUM(F405)</f>
        <v>0</v>
      </c>
      <c r="G406" s="54">
        <f t="shared" si="53"/>
        <v>0</v>
      </c>
      <c r="H406" s="54">
        <f t="shared" si="53"/>
        <v>0</v>
      </c>
      <c r="I406" s="54">
        <f t="shared" si="53"/>
        <v>0</v>
      </c>
      <c r="J406" s="54">
        <f t="shared" si="53"/>
        <v>0</v>
      </c>
      <c r="K406" s="54">
        <f t="shared" si="53"/>
        <v>0</v>
      </c>
      <c r="L406" s="54">
        <f t="shared" si="53"/>
        <v>1053610.15</v>
      </c>
      <c r="M406" s="54">
        <f t="shared" si="53"/>
        <v>0</v>
      </c>
      <c r="N406" s="54">
        <f t="shared" si="53"/>
        <v>0</v>
      </c>
      <c r="O406" s="54">
        <f t="shared" si="53"/>
        <v>0</v>
      </c>
      <c r="P406" s="54">
        <f t="shared" si="53"/>
        <v>0</v>
      </c>
      <c r="Q406" s="54">
        <f t="shared" si="53"/>
        <v>0</v>
      </c>
      <c r="R406" s="54">
        <f t="shared" si="53"/>
        <v>0</v>
      </c>
    </row>
    <row r="407" spans="1:18" ht="18.75" outlineLevel="1">
      <c r="A407" s="58"/>
      <c r="B407" s="374" t="s">
        <v>266</v>
      </c>
      <c r="C407" s="374"/>
      <c r="D407" s="374"/>
      <c r="E407" s="319"/>
      <c r="F407" s="320"/>
      <c r="G407" s="321"/>
      <c r="H407" s="321"/>
      <c r="I407" s="321"/>
      <c r="J407" s="321"/>
      <c r="K407" s="321"/>
      <c r="L407" s="321"/>
      <c r="M407" s="321"/>
      <c r="N407" s="321"/>
      <c r="O407" s="321"/>
      <c r="P407" s="321"/>
      <c r="Q407" s="321"/>
      <c r="R407" s="321"/>
    </row>
    <row r="408" spans="1:18" ht="18.75" customHeight="1" outlineLevel="2">
      <c r="A408" s="48">
        <f>A405+1</f>
        <v>195</v>
      </c>
      <c r="B408" s="55">
        <v>1</v>
      </c>
      <c r="C408" s="56" t="s">
        <v>267</v>
      </c>
      <c r="D408" s="56" t="s">
        <v>268</v>
      </c>
      <c r="E408" s="57">
        <v>7270787.99</v>
      </c>
      <c r="F408" s="57">
        <v>0</v>
      </c>
      <c r="G408" s="57">
        <v>0</v>
      </c>
      <c r="H408" s="57">
        <v>0</v>
      </c>
      <c r="I408" s="57">
        <v>0</v>
      </c>
      <c r="J408" s="57">
        <v>0</v>
      </c>
      <c r="K408" s="57">
        <v>0</v>
      </c>
      <c r="L408" s="57">
        <v>0</v>
      </c>
      <c r="M408" s="57">
        <v>0</v>
      </c>
      <c r="N408" s="57">
        <v>3349965.06</v>
      </c>
      <c r="O408" s="57">
        <v>3920822.93</v>
      </c>
      <c r="P408" s="57">
        <v>0</v>
      </c>
      <c r="Q408" s="57">
        <v>0</v>
      </c>
      <c r="R408" s="57">
        <v>0</v>
      </c>
    </row>
    <row r="409" spans="1:18" ht="18.75" customHeight="1" outlineLevel="2">
      <c r="A409" s="48">
        <f>A408+1</f>
        <v>196</v>
      </c>
      <c r="B409" s="48">
        <v>2</v>
      </c>
      <c r="C409" s="49" t="s">
        <v>267</v>
      </c>
      <c r="D409" s="49" t="s">
        <v>269</v>
      </c>
      <c r="E409" s="50">
        <v>841361.06</v>
      </c>
      <c r="F409" s="50">
        <v>0</v>
      </c>
      <c r="G409" s="50">
        <v>660240.45</v>
      </c>
      <c r="H409" s="50">
        <v>181120.61</v>
      </c>
      <c r="I409" s="50">
        <v>0</v>
      </c>
      <c r="J409" s="50">
        <v>0</v>
      </c>
      <c r="K409" s="50">
        <v>0</v>
      </c>
      <c r="L409" s="50">
        <v>0</v>
      </c>
      <c r="M409" s="50">
        <v>0</v>
      </c>
      <c r="N409" s="50">
        <v>0</v>
      </c>
      <c r="O409" s="50">
        <v>0</v>
      </c>
      <c r="P409" s="50">
        <v>0</v>
      </c>
      <c r="Q409" s="50">
        <v>0</v>
      </c>
      <c r="R409" s="50">
        <v>0</v>
      </c>
    </row>
    <row r="410" spans="1:18" ht="18.75" outlineLevel="1">
      <c r="A410" s="53"/>
      <c r="B410" s="369" t="s">
        <v>97</v>
      </c>
      <c r="C410" s="369"/>
      <c r="D410" s="369"/>
      <c r="E410" s="54">
        <f>SUM(E408:E409)</f>
        <v>8112149.050000001</v>
      </c>
      <c r="F410" s="54">
        <f aca="true" t="shared" si="54" ref="F410:R410">SUM(F408:F409)</f>
        <v>0</v>
      </c>
      <c r="G410" s="54">
        <f t="shared" si="54"/>
        <v>660240.45</v>
      </c>
      <c r="H410" s="54">
        <f t="shared" si="54"/>
        <v>181120.61</v>
      </c>
      <c r="I410" s="54">
        <f t="shared" si="54"/>
        <v>0</v>
      </c>
      <c r="J410" s="54">
        <f t="shared" si="54"/>
        <v>0</v>
      </c>
      <c r="K410" s="54">
        <f t="shared" si="54"/>
        <v>0</v>
      </c>
      <c r="L410" s="54">
        <f t="shared" si="54"/>
        <v>0</v>
      </c>
      <c r="M410" s="54">
        <f t="shared" si="54"/>
        <v>0</v>
      </c>
      <c r="N410" s="54">
        <f t="shared" si="54"/>
        <v>3349965.06</v>
      </c>
      <c r="O410" s="54">
        <f t="shared" si="54"/>
        <v>3920822.93</v>
      </c>
      <c r="P410" s="54">
        <f t="shared" si="54"/>
        <v>0</v>
      </c>
      <c r="Q410" s="54">
        <f t="shared" si="54"/>
        <v>0</v>
      </c>
      <c r="R410" s="54">
        <f t="shared" si="54"/>
        <v>0</v>
      </c>
    </row>
    <row r="411" spans="1:18" ht="18.75" outlineLevel="1">
      <c r="A411" s="58"/>
      <c r="B411" s="374" t="s">
        <v>270</v>
      </c>
      <c r="C411" s="374"/>
      <c r="D411" s="374"/>
      <c r="E411" s="319"/>
      <c r="F411" s="320"/>
      <c r="G411" s="321"/>
      <c r="H411" s="321"/>
      <c r="I411" s="321"/>
      <c r="J411" s="321"/>
      <c r="K411" s="321"/>
      <c r="L411" s="321"/>
      <c r="M411" s="321"/>
      <c r="N411" s="321"/>
      <c r="O411" s="321"/>
      <c r="P411" s="321"/>
      <c r="Q411" s="321"/>
      <c r="R411" s="321"/>
    </row>
    <row r="412" spans="1:18" s="135" customFormat="1" ht="18.75" outlineLevel="2">
      <c r="A412" s="150">
        <f>A409+1</f>
        <v>197</v>
      </c>
      <c r="B412" s="159">
        <v>1</v>
      </c>
      <c r="C412" s="161" t="s">
        <v>271</v>
      </c>
      <c r="D412" s="161" t="s">
        <v>272</v>
      </c>
      <c r="E412" s="175">
        <f>SUM(F412:R412)</f>
        <v>8354999.719999999</v>
      </c>
      <c r="F412" s="175">
        <v>661123.43</v>
      </c>
      <c r="G412" s="175">
        <v>104595.93000000001</v>
      </c>
      <c r="H412" s="175">
        <v>101843.1</v>
      </c>
      <c r="I412" s="175">
        <v>0</v>
      </c>
      <c r="J412" s="175">
        <v>0</v>
      </c>
      <c r="K412" s="175">
        <v>0</v>
      </c>
      <c r="L412" s="175">
        <v>2095176.92</v>
      </c>
      <c r="M412" s="175">
        <v>0</v>
      </c>
      <c r="N412" s="175">
        <v>1620910.98</v>
      </c>
      <c r="O412" s="175">
        <v>3771349.36</v>
      </c>
      <c r="P412" s="175">
        <v>0</v>
      </c>
      <c r="Q412" s="175">
        <v>0</v>
      </c>
      <c r="R412" s="175">
        <v>0</v>
      </c>
    </row>
    <row r="413" spans="1:18" ht="18.75" outlineLevel="2">
      <c r="A413" s="48">
        <f>A412+1</f>
        <v>198</v>
      </c>
      <c r="B413" s="48">
        <v>2</v>
      </c>
      <c r="C413" s="49" t="s">
        <v>271</v>
      </c>
      <c r="D413" s="49" t="s">
        <v>273</v>
      </c>
      <c r="E413" s="57">
        <f>SUM(F413:R413)</f>
        <v>4626325.17</v>
      </c>
      <c r="F413" s="50">
        <v>0</v>
      </c>
      <c r="G413" s="50">
        <v>0</v>
      </c>
      <c r="H413" s="50">
        <v>0</v>
      </c>
      <c r="I413" s="50">
        <v>0</v>
      </c>
      <c r="J413" s="50">
        <v>0</v>
      </c>
      <c r="K413" s="50">
        <v>0</v>
      </c>
      <c r="L413" s="50">
        <v>0</v>
      </c>
      <c r="M413" s="50">
        <v>0</v>
      </c>
      <c r="N413" s="50">
        <v>1390671.22</v>
      </c>
      <c r="O413" s="50">
        <v>3235653.95</v>
      </c>
      <c r="P413" s="50">
        <v>0</v>
      </c>
      <c r="Q413" s="50">
        <v>0</v>
      </c>
      <c r="R413" s="50">
        <v>0</v>
      </c>
    </row>
    <row r="414" spans="1:18" s="135" customFormat="1" ht="18.75" outlineLevel="2">
      <c r="A414" s="150">
        <f>A413+1</f>
        <v>199</v>
      </c>
      <c r="B414" s="150">
        <v>3</v>
      </c>
      <c r="C414" s="151" t="s">
        <v>271</v>
      </c>
      <c r="D414" s="151" t="s">
        <v>274</v>
      </c>
      <c r="E414" s="175">
        <f>SUM(F414:R414)</f>
        <v>1830545.19</v>
      </c>
      <c r="F414" s="176">
        <v>1151562.19</v>
      </c>
      <c r="G414" s="176">
        <v>462593.58</v>
      </c>
      <c r="H414" s="176">
        <v>0</v>
      </c>
      <c r="I414" s="176">
        <v>216389.42</v>
      </c>
      <c r="J414" s="176">
        <v>0</v>
      </c>
      <c r="K414" s="176">
        <v>0</v>
      </c>
      <c r="L414" s="176">
        <v>0</v>
      </c>
      <c r="M414" s="176">
        <v>0</v>
      </c>
      <c r="N414" s="176">
        <v>0</v>
      </c>
      <c r="O414" s="176">
        <v>0</v>
      </c>
      <c r="P414" s="176">
        <v>0</v>
      </c>
      <c r="Q414" s="176">
        <v>0</v>
      </c>
      <c r="R414" s="176">
        <v>0</v>
      </c>
    </row>
    <row r="415" spans="1:18" ht="18.75" outlineLevel="1">
      <c r="A415" s="53"/>
      <c r="B415" s="369" t="s">
        <v>97</v>
      </c>
      <c r="C415" s="369"/>
      <c r="D415" s="369"/>
      <c r="E415" s="54">
        <f>SUM(E412:E414)</f>
        <v>14811870.079999998</v>
      </c>
      <c r="F415" s="54">
        <f aca="true" t="shared" si="55" ref="F415:R415">SUM(F412:F414)</f>
        <v>1812685.62</v>
      </c>
      <c r="G415" s="54">
        <f t="shared" si="55"/>
        <v>567189.51</v>
      </c>
      <c r="H415" s="54">
        <f t="shared" si="55"/>
        <v>101843.1</v>
      </c>
      <c r="I415" s="54">
        <f t="shared" si="55"/>
        <v>216389.42</v>
      </c>
      <c r="J415" s="54">
        <f t="shared" si="55"/>
        <v>0</v>
      </c>
      <c r="K415" s="54">
        <f t="shared" si="55"/>
        <v>0</v>
      </c>
      <c r="L415" s="54">
        <f t="shared" si="55"/>
        <v>2095176.92</v>
      </c>
      <c r="M415" s="54">
        <f t="shared" si="55"/>
        <v>0</v>
      </c>
      <c r="N415" s="54">
        <f t="shared" si="55"/>
        <v>3011582.2</v>
      </c>
      <c r="O415" s="54">
        <f t="shared" si="55"/>
        <v>7007003.3100000005</v>
      </c>
      <c r="P415" s="54">
        <f t="shared" si="55"/>
        <v>0</v>
      </c>
      <c r="Q415" s="54">
        <f t="shared" si="55"/>
        <v>0</v>
      </c>
      <c r="R415" s="54">
        <f t="shared" si="55"/>
        <v>0</v>
      </c>
    </row>
    <row r="416" spans="1:18" ht="18.75" outlineLevel="1">
      <c r="A416" s="58"/>
      <c r="B416" s="374" t="s">
        <v>275</v>
      </c>
      <c r="C416" s="374"/>
      <c r="D416" s="374"/>
      <c r="E416" s="319"/>
      <c r="F416" s="320"/>
      <c r="G416" s="321"/>
      <c r="H416" s="321"/>
      <c r="I416" s="321"/>
      <c r="J416" s="321"/>
      <c r="K416" s="321"/>
      <c r="L416" s="321"/>
      <c r="M416" s="321"/>
      <c r="N416" s="321"/>
      <c r="O416" s="321"/>
      <c r="P416" s="321"/>
      <c r="Q416" s="321"/>
      <c r="R416" s="321"/>
    </row>
    <row r="417" spans="1:18" s="135" customFormat="1" ht="41.25" customHeight="1" outlineLevel="2">
      <c r="A417" s="150">
        <f>A414+1</f>
        <v>200</v>
      </c>
      <c r="B417" s="159">
        <v>1</v>
      </c>
      <c r="C417" s="161" t="s">
        <v>276</v>
      </c>
      <c r="D417" s="161" t="s">
        <v>277</v>
      </c>
      <c r="E417" s="175">
        <f>SUM(F417:R417)</f>
        <v>1304787.0399999998</v>
      </c>
      <c r="F417" s="175">
        <v>0</v>
      </c>
      <c r="G417" s="175">
        <v>0</v>
      </c>
      <c r="H417" s="175">
        <v>83832.89</v>
      </c>
      <c r="I417" s="175">
        <v>0</v>
      </c>
      <c r="J417" s="175">
        <v>0</v>
      </c>
      <c r="K417" s="175">
        <v>0</v>
      </c>
      <c r="L417" s="175">
        <v>1220954.15</v>
      </c>
      <c r="M417" s="175">
        <v>0</v>
      </c>
      <c r="N417" s="175">
        <v>0</v>
      </c>
      <c r="O417" s="175">
        <v>0</v>
      </c>
      <c r="P417" s="175">
        <v>0</v>
      </c>
      <c r="Q417" s="175">
        <v>0</v>
      </c>
      <c r="R417" s="175">
        <v>0</v>
      </c>
    </row>
    <row r="418" spans="1:18" ht="18.75" outlineLevel="1">
      <c r="A418" s="53"/>
      <c r="B418" s="369" t="s">
        <v>97</v>
      </c>
      <c r="C418" s="369"/>
      <c r="D418" s="369"/>
      <c r="E418" s="54">
        <f>SUM(E417)</f>
        <v>1304787.0399999998</v>
      </c>
      <c r="F418" s="54">
        <f aca="true" t="shared" si="56" ref="F418:R418">SUM(F417)</f>
        <v>0</v>
      </c>
      <c r="G418" s="54">
        <f t="shared" si="56"/>
        <v>0</v>
      </c>
      <c r="H418" s="54">
        <f t="shared" si="56"/>
        <v>83832.89</v>
      </c>
      <c r="I418" s="54">
        <f t="shared" si="56"/>
        <v>0</v>
      </c>
      <c r="J418" s="54">
        <f t="shared" si="56"/>
        <v>0</v>
      </c>
      <c r="K418" s="54">
        <f t="shared" si="56"/>
        <v>0</v>
      </c>
      <c r="L418" s="54">
        <f t="shared" si="56"/>
        <v>1220954.15</v>
      </c>
      <c r="M418" s="54">
        <f t="shared" si="56"/>
        <v>0</v>
      </c>
      <c r="N418" s="54">
        <f t="shared" si="56"/>
        <v>0</v>
      </c>
      <c r="O418" s="54">
        <f t="shared" si="56"/>
        <v>0</v>
      </c>
      <c r="P418" s="54">
        <f t="shared" si="56"/>
        <v>0</v>
      </c>
      <c r="Q418" s="54">
        <f t="shared" si="56"/>
        <v>0</v>
      </c>
      <c r="R418" s="54">
        <f t="shared" si="56"/>
        <v>0</v>
      </c>
    </row>
    <row r="419" spans="1:18" ht="18.75" outlineLevel="1">
      <c r="A419" s="58"/>
      <c r="B419" s="374" t="s">
        <v>278</v>
      </c>
      <c r="C419" s="374"/>
      <c r="D419" s="374"/>
      <c r="E419" s="319"/>
      <c r="F419" s="320"/>
      <c r="G419" s="321"/>
      <c r="H419" s="321"/>
      <c r="I419" s="321"/>
      <c r="J419" s="321"/>
      <c r="K419" s="321"/>
      <c r="L419" s="321"/>
      <c r="M419" s="321"/>
      <c r="N419" s="321"/>
      <c r="O419" s="321"/>
      <c r="P419" s="321"/>
      <c r="Q419" s="321"/>
      <c r="R419" s="321"/>
    </row>
    <row r="420" spans="1:18" ht="18.75" outlineLevel="2">
      <c r="A420" s="48">
        <f>A417+1</f>
        <v>201</v>
      </c>
      <c r="B420" s="55">
        <v>1</v>
      </c>
      <c r="C420" s="56" t="s">
        <v>279</v>
      </c>
      <c r="D420" s="56" t="s">
        <v>280</v>
      </c>
      <c r="E420" s="57">
        <f>SUM(F420:R420)</f>
        <v>3486345.46</v>
      </c>
      <c r="F420" s="57">
        <v>549277.68</v>
      </c>
      <c r="G420" s="57">
        <v>0</v>
      </c>
      <c r="H420" s="57">
        <v>0</v>
      </c>
      <c r="I420" s="57">
        <v>0</v>
      </c>
      <c r="J420" s="57">
        <v>0</v>
      </c>
      <c r="K420" s="57">
        <v>0</v>
      </c>
      <c r="L420" s="57">
        <v>0</v>
      </c>
      <c r="M420" s="57">
        <v>0</v>
      </c>
      <c r="N420" s="57">
        <v>1353232</v>
      </c>
      <c r="O420" s="57">
        <v>1583835.78</v>
      </c>
      <c r="P420" s="57">
        <v>0</v>
      </c>
      <c r="Q420" s="57">
        <v>0</v>
      </c>
      <c r="R420" s="57">
        <v>0</v>
      </c>
    </row>
    <row r="421" spans="1:18" s="135" customFormat="1" ht="18.75" outlineLevel="2">
      <c r="A421" s="150">
        <f aca="true" t="shared" si="57" ref="A421:A431">A420+1</f>
        <v>202</v>
      </c>
      <c r="B421" s="150">
        <v>2</v>
      </c>
      <c r="C421" s="151" t="s">
        <v>279</v>
      </c>
      <c r="D421" s="151" t="s">
        <v>281</v>
      </c>
      <c r="E421" s="175">
        <f>SUM(F421:R421)</f>
        <v>3268232.29</v>
      </c>
      <c r="F421" s="176">
        <v>514908.82</v>
      </c>
      <c r="G421" s="176">
        <v>0</v>
      </c>
      <c r="H421" s="176">
        <v>0</v>
      </c>
      <c r="I421" s="176">
        <v>0</v>
      </c>
      <c r="J421" s="176">
        <v>0</v>
      </c>
      <c r="K421" s="176">
        <v>0</v>
      </c>
      <c r="L421" s="176">
        <v>0</v>
      </c>
      <c r="M421" s="176">
        <v>0</v>
      </c>
      <c r="N421" s="176">
        <v>1268573.34</v>
      </c>
      <c r="O421" s="176">
        <v>1484750.13</v>
      </c>
      <c r="P421" s="176">
        <v>0</v>
      </c>
      <c r="Q421" s="176">
        <v>0</v>
      </c>
      <c r="R421" s="176">
        <v>0</v>
      </c>
    </row>
    <row r="422" spans="1:18" ht="18.75" customHeight="1" outlineLevel="2">
      <c r="A422" s="48">
        <f t="shared" si="57"/>
        <v>203</v>
      </c>
      <c r="B422" s="48">
        <v>3</v>
      </c>
      <c r="C422" s="49" t="s">
        <v>279</v>
      </c>
      <c r="D422" s="49" t="s">
        <v>282</v>
      </c>
      <c r="E422" s="57">
        <f aca="true" t="shared" si="58" ref="E422:E431">SUM(F422:R422)</f>
        <v>3041802.82</v>
      </c>
      <c r="F422" s="50">
        <v>0</v>
      </c>
      <c r="G422" s="50">
        <v>0</v>
      </c>
      <c r="H422" s="50">
        <v>65823.94</v>
      </c>
      <c r="I422" s="50">
        <v>0</v>
      </c>
      <c r="J422" s="50">
        <v>0</v>
      </c>
      <c r="K422" s="50">
        <v>0</v>
      </c>
      <c r="L422" s="50">
        <v>0</v>
      </c>
      <c r="M422" s="50">
        <v>0</v>
      </c>
      <c r="N422" s="50">
        <v>1371160</v>
      </c>
      <c r="O422" s="50">
        <v>1604818.88</v>
      </c>
      <c r="P422" s="50">
        <v>0</v>
      </c>
      <c r="Q422" s="50">
        <v>0</v>
      </c>
      <c r="R422" s="50">
        <v>0</v>
      </c>
    </row>
    <row r="423" spans="1:18" s="135" customFormat="1" ht="18.75" outlineLevel="2">
      <c r="A423" s="150">
        <f t="shared" si="57"/>
        <v>204</v>
      </c>
      <c r="B423" s="150">
        <v>4</v>
      </c>
      <c r="C423" s="151" t="s">
        <v>279</v>
      </c>
      <c r="D423" s="151" t="s">
        <v>283</v>
      </c>
      <c r="E423" s="175">
        <f t="shared" si="58"/>
        <v>6502575.6</v>
      </c>
      <c r="F423" s="176">
        <v>764964.4</v>
      </c>
      <c r="G423" s="176">
        <v>329790.4</v>
      </c>
      <c r="H423" s="176">
        <v>90469.1</v>
      </c>
      <c r="I423" s="176">
        <v>0</v>
      </c>
      <c r="J423" s="176">
        <v>0</v>
      </c>
      <c r="K423" s="176">
        <v>0</v>
      </c>
      <c r="L423" s="176">
        <v>1226929.6</v>
      </c>
      <c r="M423" s="176">
        <v>0</v>
      </c>
      <c r="N423" s="176">
        <v>1884631.6</v>
      </c>
      <c r="O423" s="176">
        <v>2205790.5</v>
      </c>
      <c r="P423" s="176">
        <v>0</v>
      </c>
      <c r="Q423" s="176">
        <v>0</v>
      </c>
      <c r="R423" s="176">
        <v>0</v>
      </c>
    </row>
    <row r="424" spans="1:18" s="135" customFormat="1" ht="18.75" outlineLevel="2">
      <c r="A424" s="150">
        <f t="shared" si="57"/>
        <v>205</v>
      </c>
      <c r="B424" s="150">
        <v>5</v>
      </c>
      <c r="C424" s="151" t="s">
        <v>279</v>
      </c>
      <c r="D424" s="151" t="s">
        <v>284</v>
      </c>
      <c r="E424" s="175">
        <f t="shared" si="58"/>
        <v>4476265.32</v>
      </c>
      <c r="F424" s="176">
        <v>0</v>
      </c>
      <c r="G424" s="176">
        <v>0</v>
      </c>
      <c r="H424" s="176">
        <v>0</v>
      </c>
      <c r="I424" s="176">
        <v>0</v>
      </c>
      <c r="J424" s="176">
        <v>0</v>
      </c>
      <c r="K424" s="176">
        <v>0</v>
      </c>
      <c r="L424" s="176">
        <v>1001858.42</v>
      </c>
      <c r="M424" s="176">
        <v>0</v>
      </c>
      <c r="N424" s="176">
        <v>1538909.84</v>
      </c>
      <c r="O424" s="176">
        <v>1935497.06</v>
      </c>
      <c r="P424" s="176">
        <v>0</v>
      </c>
      <c r="Q424" s="176">
        <v>0</v>
      </c>
      <c r="R424" s="176">
        <v>0</v>
      </c>
    </row>
    <row r="425" spans="1:18" s="135" customFormat="1" ht="18.75" outlineLevel="2">
      <c r="A425" s="150">
        <f t="shared" si="57"/>
        <v>206</v>
      </c>
      <c r="B425" s="150">
        <v>6</v>
      </c>
      <c r="C425" s="151" t="s">
        <v>279</v>
      </c>
      <c r="D425" s="151" t="s">
        <v>285</v>
      </c>
      <c r="E425" s="175">
        <f t="shared" si="58"/>
        <v>3907137.16</v>
      </c>
      <c r="F425" s="176">
        <v>0</v>
      </c>
      <c r="G425" s="176">
        <v>0</v>
      </c>
      <c r="H425" s="176">
        <v>0</v>
      </c>
      <c r="I425" s="176">
        <v>0</v>
      </c>
      <c r="J425" s="176">
        <v>0</v>
      </c>
      <c r="K425" s="176">
        <v>0</v>
      </c>
      <c r="L425" s="176">
        <v>852615.5</v>
      </c>
      <c r="M425" s="176">
        <v>0</v>
      </c>
      <c r="N425" s="176">
        <v>1407348</v>
      </c>
      <c r="O425" s="176">
        <v>1647173.66</v>
      </c>
      <c r="P425" s="176">
        <v>0</v>
      </c>
      <c r="Q425" s="176">
        <v>0</v>
      </c>
      <c r="R425" s="176">
        <v>0</v>
      </c>
    </row>
    <row r="426" spans="1:18" ht="18.75" outlineLevel="2">
      <c r="A426" s="48">
        <f t="shared" si="57"/>
        <v>207</v>
      </c>
      <c r="B426" s="48">
        <v>7</v>
      </c>
      <c r="C426" s="49" t="s">
        <v>279</v>
      </c>
      <c r="D426" s="49" t="s">
        <v>286</v>
      </c>
      <c r="E426" s="57">
        <f t="shared" si="58"/>
        <v>4875672.93</v>
      </c>
      <c r="F426" s="50">
        <v>0</v>
      </c>
      <c r="G426" s="50">
        <v>0</v>
      </c>
      <c r="H426" s="50">
        <v>81570.68</v>
      </c>
      <c r="I426" s="50">
        <v>0</v>
      </c>
      <c r="J426" s="50">
        <v>0</v>
      </c>
      <c r="K426" s="50">
        <v>0</v>
      </c>
      <c r="L426" s="50">
        <v>1106194.28</v>
      </c>
      <c r="M426" s="50">
        <v>0</v>
      </c>
      <c r="N426" s="50">
        <v>1699176</v>
      </c>
      <c r="O426" s="50">
        <v>1988731.97</v>
      </c>
      <c r="P426" s="50">
        <v>0</v>
      </c>
      <c r="Q426" s="50">
        <v>0</v>
      </c>
      <c r="R426" s="50">
        <v>0</v>
      </c>
    </row>
    <row r="427" spans="1:18" ht="18.75" outlineLevel="2">
      <c r="A427" s="48">
        <f t="shared" si="57"/>
        <v>208</v>
      </c>
      <c r="B427" s="48">
        <v>8</v>
      </c>
      <c r="C427" s="49" t="s">
        <v>279</v>
      </c>
      <c r="D427" s="49" t="s">
        <v>287</v>
      </c>
      <c r="E427" s="57">
        <f t="shared" si="58"/>
        <v>684440.96</v>
      </c>
      <c r="F427" s="50">
        <v>684440.96</v>
      </c>
      <c r="G427" s="50">
        <v>0</v>
      </c>
      <c r="H427" s="50">
        <v>0</v>
      </c>
      <c r="I427" s="50">
        <v>0</v>
      </c>
      <c r="J427" s="50">
        <v>0</v>
      </c>
      <c r="K427" s="50">
        <v>0</v>
      </c>
      <c r="L427" s="50">
        <v>0</v>
      </c>
      <c r="M427" s="50">
        <v>0</v>
      </c>
      <c r="N427" s="50">
        <v>0</v>
      </c>
      <c r="O427" s="50">
        <v>0</v>
      </c>
      <c r="P427" s="50">
        <v>0</v>
      </c>
      <c r="Q427" s="50">
        <v>0</v>
      </c>
      <c r="R427" s="50">
        <v>0</v>
      </c>
    </row>
    <row r="428" spans="1:18" ht="18.75" outlineLevel="2">
      <c r="A428" s="48">
        <f t="shared" si="57"/>
        <v>209</v>
      </c>
      <c r="B428" s="48">
        <v>9</v>
      </c>
      <c r="C428" s="49" t="s">
        <v>279</v>
      </c>
      <c r="D428" s="49" t="s">
        <v>288</v>
      </c>
      <c r="E428" s="57">
        <f t="shared" si="58"/>
        <v>3071999.9</v>
      </c>
      <c r="F428" s="50">
        <v>0</v>
      </c>
      <c r="G428" s="50">
        <v>0</v>
      </c>
      <c r="H428" s="50">
        <v>66477.4</v>
      </c>
      <c r="I428" s="50">
        <v>0</v>
      </c>
      <c r="J428" s="50">
        <v>0</v>
      </c>
      <c r="K428" s="50">
        <v>0</v>
      </c>
      <c r="L428" s="50">
        <v>0</v>
      </c>
      <c r="M428" s="50">
        <v>0</v>
      </c>
      <c r="N428" s="50">
        <v>1384772</v>
      </c>
      <c r="O428" s="50">
        <v>1620750.5</v>
      </c>
      <c r="P428" s="50">
        <v>0</v>
      </c>
      <c r="Q428" s="50">
        <v>0</v>
      </c>
      <c r="R428" s="50">
        <v>0</v>
      </c>
    </row>
    <row r="429" spans="1:18" ht="18.75" outlineLevel="2">
      <c r="A429" s="48">
        <f t="shared" si="57"/>
        <v>210</v>
      </c>
      <c r="B429" s="48">
        <v>10</v>
      </c>
      <c r="C429" s="49" t="s">
        <v>279</v>
      </c>
      <c r="D429" s="49" t="s">
        <v>289</v>
      </c>
      <c r="E429" s="57">
        <f t="shared" si="58"/>
        <v>3118400.27</v>
      </c>
      <c r="F429" s="50">
        <v>0</v>
      </c>
      <c r="G429" s="50">
        <v>0</v>
      </c>
      <c r="H429" s="50">
        <v>67481.49</v>
      </c>
      <c r="I429" s="50">
        <v>0</v>
      </c>
      <c r="J429" s="50">
        <v>0</v>
      </c>
      <c r="K429" s="50">
        <v>0</v>
      </c>
      <c r="L429" s="50">
        <v>0</v>
      </c>
      <c r="M429" s="50">
        <v>0</v>
      </c>
      <c r="N429" s="50">
        <v>1405688</v>
      </c>
      <c r="O429" s="50">
        <v>1645230.78</v>
      </c>
      <c r="P429" s="50">
        <v>0</v>
      </c>
      <c r="Q429" s="50">
        <v>0</v>
      </c>
      <c r="R429" s="50">
        <v>0</v>
      </c>
    </row>
    <row r="430" spans="1:18" s="135" customFormat="1" ht="18.75" outlineLevel="2">
      <c r="A430" s="150">
        <f t="shared" si="57"/>
        <v>211</v>
      </c>
      <c r="B430" s="150">
        <v>11</v>
      </c>
      <c r="C430" s="151" t="s">
        <v>279</v>
      </c>
      <c r="D430" s="151" t="s">
        <v>290</v>
      </c>
      <c r="E430" s="175">
        <f t="shared" si="58"/>
        <v>3587860.25</v>
      </c>
      <c r="F430" s="176">
        <v>522683.87</v>
      </c>
      <c r="G430" s="176">
        <v>0</v>
      </c>
      <c r="H430" s="176">
        <v>61815.61</v>
      </c>
      <c r="I430" s="176">
        <v>0</v>
      </c>
      <c r="J430" s="176">
        <v>0</v>
      </c>
      <c r="K430" s="176">
        <v>0</v>
      </c>
      <c r="L430" s="176">
        <v>0</v>
      </c>
      <c r="M430" s="176">
        <v>0</v>
      </c>
      <c r="N430" s="176">
        <v>1383776</v>
      </c>
      <c r="O430" s="176">
        <v>1619584.77</v>
      </c>
      <c r="P430" s="176">
        <v>0</v>
      </c>
      <c r="Q430" s="176">
        <v>0</v>
      </c>
      <c r="R430" s="176">
        <v>0</v>
      </c>
    </row>
    <row r="431" spans="1:18" ht="18.75" outlineLevel="2">
      <c r="A431" s="48">
        <f t="shared" si="57"/>
        <v>212</v>
      </c>
      <c r="B431" s="48">
        <v>12</v>
      </c>
      <c r="C431" s="49" t="s">
        <v>279</v>
      </c>
      <c r="D431" s="49" t="s">
        <v>291</v>
      </c>
      <c r="E431" s="57">
        <f t="shared" si="58"/>
        <v>3557323.52</v>
      </c>
      <c r="F431" s="50">
        <v>0</v>
      </c>
      <c r="G431" s="50">
        <v>304486.38</v>
      </c>
      <c r="H431" s="50">
        <v>83531.06</v>
      </c>
      <c r="I431" s="50">
        <v>0</v>
      </c>
      <c r="J431" s="50">
        <v>0</v>
      </c>
      <c r="K431" s="50">
        <v>0</v>
      </c>
      <c r="L431" s="50">
        <v>1132779.26</v>
      </c>
      <c r="M431" s="50">
        <v>0</v>
      </c>
      <c r="N431" s="50">
        <v>0</v>
      </c>
      <c r="O431" s="50">
        <v>2036526.82</v>
      </c>
      <c r="P431" s="50">
        <v>0</v>
      </c>
      <c r="Q431" s="50">
        <v>0</v>
      </c>
      <c r="R431" s="50">
        <v>0</v>
      </c>
    </row>
    <row r="432" spans="1:18" ht="18.75" outlineLevel="1">
      <c r="A432" s="53"/>
      <c r="B432" s="369" t="s">
        <v>97</v>
      </c>
      <c r="C432" s="369"/>
      <c r="D432" s="369"/>
      <c r="E432" s="54">
        <f>SUM(E420:E431)</f>
        <v>43578056.480000004</v>
      </c>
      <c r="F432" s="54">
        <f aca="true" t="shared" si="59" ref="F432:R432">SUM(F420:F431)</f>
        <v>3036275.73</v>
      </c>
      <c r="G432" s="54">
        <f t="shared" si="59"/>
        <v>634276.78</v>
      </c>
      <c r="H432" s="54">
        <f t="shared" si="59"/>
        <v>517169.27999999997</v>
      </c>
      <c r="I432" s="54">
        <f t="shared" si="59"/>
        <v>0</v>
      </c>
      <c r="J432" s="54">
        <f t="shared" si="59"/>
        <v>0</v>
      </c>
      <c r="K432" s="54">
        <f t="shared" si="59"/>
        <v>0</v>
      </c>
      <c r="L432" s="54">
        <f t="shared" si="59"/>
        <v>5320377.06</v>
      </c>
      <c r="M432" s="54">
        <f t="shared" si="59"/>
        <v>0</v>
      </c>
      <c r="N432" s="54">
        <f t="shared" si="59"/>
        <v>14697266.78</v>
      </c>
      <c r="O432" s="54">
        <f t="shared" si="59"/>
        <v>19372690.85</v>
      </c>
      <c r="P432" s="54">
        <f t="shared" si="59"/>
        <v>0</v>
      </c>
      <c r="Q432" s="54">
        <f t="shared" si="59"/>
        <v>0</v>
      </c>
      <c r="R432" s="54">
        <f t="shared" si="59"/>
        <v>0</v>
      </c>
    </row>
    <row r="433" spans="1:18" ht="18.75" outlineLevel="1">
      <c r="A433" s="58"/>
      <c r="B433" s="374" t="s">
        <v>292</v>
      </c>
      <c r="C433" s="374"/>
      <c r="D433" s="374"/>
      <c r="E433" s="319"/>
      <c r="F433" s="320"/>
      <c r="G433" s="321"/>
      <c r="H433" s="321"/>
      <c r="I433" s="321"/>
      <c r="J433" s="321"/>
      <c r="K433" s="321"/>
      <c r="L433" s="321"/>
      <c r="M433" s="321"/>
      <c r="N433" s="321"/>
      <c r="O433" s="321"/>
      <c r="P433" s="321"/>
      <c r="Q433" s="321"/>
      <c r="R433" s="321"/>
    </row>
    <row r="434" spans="1:18" s="260" customFormat="1" ht="37.5" outlineLevel="2">
      <c r="A434" s="150">
        <f>A431+1</f>
        <v>213</v>
      </c>
      <c r="B434" s="159">
        <v>1</v>
      </c>
      <c r="C434" s="261" t="s">
        <v>293</v>
      </c>
      <c r="D434" s="261" t="s">
        <v>294</v>
      </c>
      <c r="E434" s="175">
        <f>SUM(F434:R434)</f>
        <v>2689543.74</v>
      </c>
      <c r="F434" s="175">
        <v>988685.49</v>
      </c>
      <c r="G434" s="175">
        <v>0</v>
      </c>
      <c r="H434" s="175">
        <v>0</v>
      </c>
      <c r="I434" s="175">
        <v>0</v>
      </c>
      <c r="J434" s="175">
        <v>0</v>
      </c>
      <c r="K434" s="175">
        <v>0</v>
      </c>
      <c r="L434" s="175">
        <v>1700858.25</v>
      </c>
      <c r="M434" s="175">
        <v>0</v>
      </c>
      <c r="N434" s="175">
        <v>0</v>
      </c>
      <c r="O434" s="175">
        <v>0</v>
      </c>
      <c r="P434" s="175">
        <v>0</v>
      </c>
      <c r="Q434" s="175">
        <v>0</v>
      </c>
      <c r="R434" s="175">
        <v>0</v>
      </c>
    </row>
    <row r="435" spans="1:18" ht="18.75" outlineLevel="1">
      <c r="A435" s="53"/>
      <c r="B435" s="369" t="s">
        <v>97</v>
      </c>
      <c r="C435" s="369"/>
      <c r="D435" s="369"/>
      <c r="E435" s="54">
        <f>SUM(E434)</f>
        <v>2689543.74</v>
      </c>
      <c r="F435" s="54">
        <f aca="true" t="shared" si="60" ref="F435:R435">SUM(F434)</f>
        <v>988685.49</v>
      </c>
      <c r="G435" s="54">
        <f t="shared" si="60"/>
        <v>0</v>
      </c>
      <c r="H435" s="54">
        <f t="shared" si="60"/>
        <v>0</v>
      </c>
      <c r="I435" s="54">
        <f t="shared" si="60"/>
        <v>0</v>
      </c>
      <c r="J435" s="54">
        <f t="shared" si="60"/>
        <v>0</v>
      </c>
      <c r="K435" s="54">
        <f t="shared" si="60"/>
        <v>0</v>
      </c>
      <c r="L435" s="54">
        <f t="shared" si="60"/>
        <v>1700858.25</v>
      </c>
      <c r="M435" s="54">
        <f t="shared" si="60"/>
        <v>0</v>
      </c>
      <c r="N435" s="54">
        <f t="shared" si="60"/>
        <v>0</v>
      </c>
      <c r="O435" s="54">
        <f t="shared" si="60"/>
        <v>0</v>
      </c>
      <c r="P435" s="54">
        <f t="shared" si="60"/>
        <v>0</v>
      </c>
      <c r="Q435" s="54">
        <f t="shared" si="60"/>
        <v>0</v>
      </c>
      <c r="R435" s="54">
        <f t="shared" si="60"/>
        <v>0</v>
      </c>
    </row>
    <row r="436" spans="1:18" ht="18.75" outlineLevel="1">
      <c r="A436" s="58"/>
      <c r="B436" s="374" t="s">
        <v>295</v>
      </c>
      <c r="C436" s="374"/>
      <c r="D436" s="374"/>
      <c r="E436" s="319"/>
      <c r="F436" s="320"/>
      <c r="G436" s="321"/>
      <c r="H436" s="321"/>
      <c r="I436" s="321"/>
      <c r="J436" s="321"/>
      <c r="K436" s="321"/>
      <c r="L436" s="321"/>
      <c r="M436" s="321"/>
      <c r="N436" s="321"/>
      <c r="O436" s="321"/>
      <c r="P436" s="321"/>
      <c r="Q436" s="321"/>
      <c r="R436" s="321"/>
    </row>
    <row r="437" spans="1:18" ht="18.75" outlineLevel="2">
      <c r="A437" s="48">
        <f>A434+1</f>
        <v>214</v>
      </c>
      <c r="B437" s="55">
        <v>1</v>
      </c>
      <c r="C437" s="56" t="s">
        <v>296</v>
      </c>
      <c r="D437" s="56" t="s">
        <v>297</v>
      </c>
      <c r="E437" s="57">
        <v>1444917.3</v>
      </c>
      <c r="F437" s="57">
        <v>0</v>
      </c>
      <c r="G437" s="57">
        <v>0</v>
      </c>
      <c r="H437" s="57">
        <v>99226.36</v>
      </c>
      <c r="I437" s="57">
        <v>0</v>
      </c>
      <c r="J437" s="57">
        <v>0</v>
      </c>
      <c r="K437" s="57">
        <v>0</v>
      </c>
      <c r="L437" s="57">
        <v>1345690.94</v>
      </c>
      <c r="M437" s="57">
        <v>0</v>
      </c>
      <c r="N437" s="57">
        <v>0</v>
      </c>
      <c r="O437" s="57">
        <v>0</v>
      </c>
      <c r="P437" s="57">
        <v>0</v>
      </c>
      <c r="Q437" s="57">
        <v>0</v>
      </c>
      <c r="R437" s="57">
        <v>0</v>
      </c>
    </row>
    <row r="438" spans="1:18" ht="18.75" outlineLevel="2">
      <c r="A438" s="48">
        <f>A437+1</f>
        <v>215</v>
      </c>
      <c r="B438" s="48">
        <v>2</v>
      </c>
      <c r="C438" s="49" t="s">
        <v>296</v>
      </c>
      <c r="D438" s="49" t="s">
        <v>298</v>
      </c>
      <c r="E438" s="50">
        <v>908720.8</v>
      </c>
      <c r="F438" s="50">
        <v>812616.78</v>
      </c>
      <c r="G438" s="50">
        <v>0</v>
      </c>
      <c r="H438" s="50">
        <v>96104.02</v>
      </c>
      <c r="I438" s="50">
        <v>0</v>
      </c>
      <c r="J438" s="50">
        <v>0</v>
      </c>
      <c r="K438" s="50">
        <v>0</v>
      </c>
      <c r="L438" s="50">
        <v>0</v>
      </c>
      <c r="M438" s="50">
        <v>0</v>
      </c>
      <c r="N438" s="50">
        <v>0</v>
      </c>
      <c r="O438" s="50">
        <v>0</v>
      </c>
      <c r="P438" s="50">
        <v>0</v>
      </c>
      <c r="Q438" s="50">
        <v>0</v>
      </c>
      <c r="R438" s="50">
        <v>0</v>
      </c>
    </row>
    <row r="439" spans="1:18" ht="18.75" customHeight="1" outlineLevel="2">
      <c r="A439" s="48">
        <f>A438+1</f>
        <v>216</v>
      </c>
      <c r="B439" s="48">
        <v>3</v>
      </c>
      <c r="C439" s="49" t="s">
        <v>299</v>
      </c>
      <c r="D439" s="49" t="s">
        <v>300</v>
      </c>
      <c r="E439" s="50">
        <v>588957.67</v>
      </c>
      <c r="F439" s="50">
        <v>526670.99</v>
      </c>
      <c r="G439" s="50">
        <v>0</v>
      </c>
      <c r="H439" s="50">
        <v>62286.68</v>
      </c>
      <c r="I439" s="50">
        <v>0</v>
      </c>
      <c r="J439" s="50">
        <v>0</v>
      </c>
      <c r="K439" s="50">
        <v>0</v>
      </c>
      <c r="L439" s="50">
        <v>0</v>
      </c>
      <c r="M439" s="50">
        <v>0</v>
      </c>
      <c r="N439" s="50">
        <v>0</v>
      </c>
      <c r="O439" s="50">
        <v>0</v>
      </c>
      <c r="P439" s="50">
        <v>0</v>
      </c>
      <c r="Q439" s="50">
        <v>0</v>
      </c>
      <c r="R439" s="50">
        <v>0</v>
      </c>
    </row>
    <row r="440" spans="1:18" ht="18.75" outlineLevel="1">
      <c r="A440" s="53"/>
      <c r="B440" s="369" t="s">
        <v>97</v>
      </c>
      <c r="C440" s="369"/>
      <c r="D440" s="369"/>
      <c r="E440" s="54">
        <f>SUM(E437:E439)</f>
        <v>2942595.77</v>
      </c>
      <c r="F440" s="54">
        <f aca="true" t="shared" si="61" ref="F440:R440">SUM(F437:F439)</f>
        <v>1339287.77</v>
      </c>
      <c r="G440" s="54">
        <f t="shared" si="61"/>
        <v>0</v>
      </c>
      <c r="H440" s="54">
        <f t="shared" si="61"/>
        <v>257617.06</v>
      </c>
      <c r="I440" s="54">
        <f t="shared" si="61"/>
        <v>0</v>
      </c>
      <c r="J440" s="54">
        <f t="shared" si="61"/>
        <v>0</v>
      </c>
      <c r="K440" s="54">
        <f t="shared" si="61"/>
        <v>0</v>
      </c>
      <c r="L440" s="54">
        <f t="shared" si="61"/>
        <v>1345690.94</v>
      </c>
      <c r="M440" s="54">
        <f t="shared" si="61"/>
        <v>0</v>
      </c>
      <c r="N440" s="54">
        <f t="shared" si="61"/>
        <v>0</v>
      </c>
      <c r="O440" s="54">
        <f t="shared" si="61"/>
        <v>0</v>
      </c>
      <c r="P440" s="54">
        <f t="shared" si="61"/>
        <v>0</v>
      </c>
      <c r="Q440" s="54">
        <f t="shared" si="61"/>
        <v>0</v>
      </c>
      <c r="R440" s="54">
        <f t="shared" si="61"/>
        <v>0</v>
      </c>
    </row>
    <row r="441" spans="1:18" ht="18.75" outlineLevel="1">
      <c r="A441" s="58"/>
      <c r="B441" s="374" t="s">
        <v>302</v>
      </c>
      <c r="C441" s="374"/>
      <c r="D441" s="374"/>
      <c r="E441" s="319"/>
      <c r="F441" s="320"/>
      <c r="G441" s="321"/>
      <c r="H441" s="321"/>
      <c r="I441" s="321"/>
      <c r="J441" s="321"/>
      <c r="K441" s="321"/>
      <c r="L441" s="321"/>
      <c r="M441" s="321"/>
      <c r="N441" s="321"/>
      <c r="O441" s="321"/>
      <c r="P441" s="321"/>
      <c r="Q441" s="321"/>
      <c r="R441" s="321"/>
    </row>
    <row r="442" spans="1:18" ht="18.75" customHeight="1" outlineLevel="2">
      <c r="A442" s="48">
        <f>A439+1</f>
        <v>217</v>
      </c>
      <c r="B442" s="55">
        <v>1</v>
      </c>
      <c r="C442" s="56" t="s">
        <v>303</v>
      </c>
      <c r="D442" s="56" t="s">
        <v>304</v>
      </c>
      <c r="E442" s="57">
        <v>2481530.04</v>
      </c>
      <c r="F442" s="57">
        <v>0</v>
      </c>
      <c r="G442" s="57">
        <v>0</v>
      </c>
      <c r="H442" s="57">
        <v>0</v>
      </c>
      <c r="I442" s="57">
        <v>0</v>
      </c>
      <c r="J442" s="57">
        <v>0</v>
      </c>
      <c r="K442" s="57">
        <v>0</v>
      </c>
      <c r="L442" s="57">
        <v>0</v>
      </c>
      <c r="M442" s="57">
        <v>0</v>
      </c>
      <c r="N442" s="57">
        <v>0</v>
      </c>
      <c r="O442" s="57">
        <v>2481530.04</v>
      </c>
      <c r="P442" s="57">
        <v>0</v>
      </c>
      <c r="Q442" s="57">
        <v>0</v>
      </c>
      <c r="R442" s="57">
        <v>0</v>
      </c>
    </row>
    <row r="443" spans="1:18" ht="18.75" customHeight="1" outlineLevel="2">
      <c r="A443" s="48">
        <f>A442+1</f>
        <v>218</v>
      </c>
      <c r="B443" s="48">
        <v>2</v>
      </c>
      <c r="C443" s="49" t="s">
        <v>303</v>
      </c>
      <c r="D443" s="49" t="s">
        <v>305</v>
      </c>
      <c r="E443" s="50">
        <v>2331719.15</v>
      </c>
      <c r="F443" s="50">
        <v>0</v>
      </c>
      <c r="G443" s="50">
        <v>0</v>
      </c>
      <c r="H443" s="50">
        <v>0</v>
      </c>
      <c r="I443" s="50">
        <v>0</v>
      </c>
      <c r="J443" s="50">
        <v>0</v>
      </c>
      <c r="K443" s="50">
        <v>0</v>
      </c>
      <c r="L443" s="50">
        <v>0</v>
      </c>
      <c r="M443" s="50">
        <v>0</v>
      </c>
      <c r="N443" s="50">
        <v>0</v>
      </c>
      <c r="O443" s="50">
        <v>2331719.15</v>
      </c>
      <c r="P443" s="50">
        <v>0</v>
      </c>
      <c r="Q443" s="50">
        <v>0</v>
      </c>
      <c r="R443" s="50">
        <v>0</v>
      </c>
    </row>
    <row r="444" spans="1:18" ht="18.75" outlineLevel="1">
      <c r="A444" s="53"/>
      <c r="B444" s="369" t="s">
        <v>97</v>
      </c>
      <c r="C444" s="369"/>
      <c r="D444" s="369"/>
      <c r="E444" s="54">
        <f>SUM(E442:E443)</f>
        <v>4813249.1899999995</v>
      </c>
      <c r="F444" s="54">
        <f aca="true" t="shared" si="62" ref="F444:R444">SUM(F442:F443)</f>
        <v>0</v>
      </c>
      <c r="G444" s="54">
        <f t="shared" si="62"/>
        <v>0</v>
      </c>
      <c r="H444" s="54">
        <f t="shared" si="62"/>
        <v>0</v>
      </c>
      <c r="I444" s="54">
        <f t="shared" si="62"/>
        <v>0</v>
      </c>
      <c r="J444" s="54">
        <f t="shared" si="62"/>
        <v>0</v>
      </c>
      <c r="K444" s="54">
        <f t="shared" si="62"/>
        <v>0</v>
      </c>
      <c r="L444" s="54">
        <f t="shared" si="62"/>
        <v>0</v>
      </c>
      <c r="M444" s="54">
        <f t="shared" si="62"/>
        <v>0</v>
      </c>
      <c r="N444" s="54">
        <f t="shared" si="62"/>
        <v>0</v>
      </c>
      <c r="O444" s="54">
        <f t="shared" si="62"/>
        <v>4813249.1899999995</v>
      </c>
      <c r="P444" s="54">
        <f t="shared" si="62"/>
        <v>0</v>
      </c>
      <c r="Q444" s="54">
        <f t="shared" si="62"/>
        <v>0</v>
      </c>
      <c r="R444" s="54">
        <f t="shared" si="62"/>
        <v>0</v>
      </c>
    </row>
    <row r="445" spans="1:18" ht="18.75" outlineLevel="1">
      <c r="A445" s="58"/>
      <c r="B445" s="374" t="s">
        <v>306</v>
      </c>
      <c r="C445" s="374"/>
      <c r="D445" s="374"/>
      <c r="E445" s="319"/>
      <c r="F445" s="320"/>
      <c r="G445" s="321"/>
      <c r="H445" s="321"/>
      <c r="I445" s="321"/>
      <c r="J445" s="321"/>
      <c r="K445" s="321"/>
      <c r="L445" s="321"/>
      <c r="M445" s="321"/>
      <c r="N445" s="321"/>
      <c r="O445" s="321"/>
      <c r="P445" s="321"/>
      <c r="Q445" s="321"/>
      <c r="R445" s="321"/>
    </row>
    <row r="446" spans="1:18" ht="18.75" customHeight="1" outlineLevel="2">
      <c r="A446" s="48">
        <f>A443+1</f>
        <v>219</v>
      </c>
      <c r="B446" s="55">
        <v>1</v>
      </c>
      <c r="C446" s="56" t="s">
        <v>307</v>
      </c>
      <c r="D446" s="56" t="s">
        <v>308</v>
      </c>
      <c r="E446" s="57">
        <f>SUM(F446:R446)</f>
        <v>7028537.29</v>
      </c>
      <c r="F446" s="57">
        <v>0</v>
      </c>
      <c r="G446" s="57">
        <v>1118052.4</v>
      </c>
      <c r="H446" s="57">
        <v>376551.6</v>
      </c>
      <c r="I446" s="57">
        <v>0</v>
      </c>
      <c r="J446" s="57">
        <v>0</v>
      </c>
      <c r="K446" s="57">
        <v>0</v>
      </c>
      <c r="L446" s="57">
        <v>5533933.29</v>
      </c>
      <c r="M446" s="57">
        <v>0</v>
      </c>
      <c r="N446" s="57">
        <v>0</v>
      </c>
      <c r="O446" s="57">
        <v>0</v>
      </c>
      <c r="P446" s="57">
        <v>0</v>
      </c>
      <c r="Q446" s="57">
        <v>0</v>
      </c>
      <c r="R446" s="57">
        <v>0</v>
      </c>
    </row>
    <row r="447" spans="1:18" ht="18.75" customHeight="1" outlineLevel="2">
      <c r="A447" s="48">
        <f>A446+1</f>
        <v>220</v>
      </c>
      <c r="B447" s="48">
        <v>2</v>
      </c>
      <c r="C447" s="49" t="s">
        <v>307</v>
      </c>
      <c r="D447" s="49" t="s">
        <v>309</v>
      </c>
      <c r="E447" s="57">
        <f>SUM(F447:R447)</f>
        <v>381261.94</v>
      </c>
      <c r="F447" s="50">
        <v>0</v>
      </c>
      <c r="G447" s="50">
        <v>0</v>
      </c>
      <c r="H447" s="50">
        <v>381261.94</v>
      </c>
      <c r="I447" s="50">
        <v>0</v>
      </c>
      <c r="J447" s="50">
        <v>0</v>
      </c>
      <c r="K447" s="50">
        <v>0</v>
      </c>
      <c r="L447" s="50">
        <v>0</v>
      </c>
      <c r="M447" s="50">
        <v>0</v>
      </c>
      <c r="N447" s="50">
        <v>0</v>
      </c>
      <c r="O447" s="50">
        <v>0</v>
      </c>
      <c r="P447" s="50">
        <v>0</v>
      </c>
      <c r="Q447" s="50">
        <v>0</v>
      </c>
      <c r="R447" s="50">
        <v>0</v>
      </c>
    </row>
    <row r="448" spans="1:18" ht="18.75" customHeight="1" outlineLevel="2">
      <c r="A448" s="48">
        <f>A447+1</f>
        <v>221</v>
      </c>
      <c r="B448" s="48">
        <v>3</v>
      </c>
      <c r="C448" s="49" t="s">
        <v>307</v>
      </c>
      <c r="D448" s="49" t="s">
        <v>310</v>
      </c>
      <c r="E448" s="57">
        <f>SUM(F448:R448)</f>
        <v>2750057.58</v>
      </c>
      <c r="F448" s="50">
        <v>620377.36</v>
      </c>
      <c r="G448" s="50">
        <v>267456.29</v>
      </c>
      <c r="H448" s="50">
        <v>73370.52</v>
      </c>
      <c r="I448" s="50">
        <v>0</v>
      </c>
      <c r="J448" s="50">
        <v>0</v>
      </c>
      <c r="K448" s="50">
        <v>0</v>
      </c>
      <c r="L448" s="50">
        <v>0</v>
      </c>
      <c r="M448" s="50">
        <v>0</v>
      </c>
      <c r="N448" s="50">
        <v>0</v>
      </c>
      <c r="O448" s="50">
        <v>1788853.41</v>
      </c>
      <c r="P448" s="50">
        <v>0</v>
      </c>
      <c r="Q448" s="50">
        <v>0</v>
      </c>
      <c r="R448" s="50">
        <v>0</v>
      </c>
    </row>
    <row r="449" spans="1:18" s="135" customFormat="1" ht="18.75" customHeight="1" outlineLevel="2">
      <c r="A449" s="150">
        <f>A448+1</f>
        <v>222</v>
      </c>
      <c r="B449" s="150">
        <v>4</v>
      </c>
      <c r="C449" s="151" t="s">
        <v>311</v>
      </c>
      <c r="D449" s="151" t="s">
        <v>312</v>
      </c>
      <c r="E449" s="175">
        <f>SUM(F449:R449)</f>
        <v>4067831.5</v>
      </c>
      <c r="F449" s="176">
        <v>0</v>
      </c>
      <c r="G449" s="176">
        <v>0</v>
      </c>
      <c r="H449" s="176">
        <v>99649.49</v>
      </c>
      <c r="I449" s="176">
        <v>0</v>
      </c>
      <c r="J449" s="176">
        <v>0</v>
      </c>
      <c r="K449" s="176">
        <v>0</v>
      </c>
      <c r="L449" s="176">
        <v>1391549.29</v>
      </c>
      <c r="M449" s="176">
        <v>0</v>
      </c>
      <c r="N449" s="176">
        <v>0</v>
      </c>
      <c r="O449" s="176">
        <v>2576632.72</v>
      </c>
      <c r="P449" s="176">
        <v>0</v>
      </c>
      <c r="Q449" s="176">
        <v>0</v>
      </c>
      <c r="R449" s="176">
        <v>0</v>
      </c>
    </row>
    <row r="450" spans="1:18" ht="18.75" outlineLevel="1">
      <c r="A450" s="53"/>
      <c r="B450" s="369" t="s">
        <v>97</v>
      </c>
      <c r="C450" s="369"/>
      <c r="D450" s="369"/>
      <c r="E450" s="54">
        <f>SUM(E446:E449)</f>
        <v>14227688.31</v>
      </c>
      <c r="F450" s="54">
        <f aca="true" t="shared" si="63" ref="F450:R450">SUM(F446:F449)</f>
        <v>620377.36</v>
      </c>
      <c r="G450" s="54">
        <f t="shared" si="63"/>
        <v>1385508.69</v>
      </c>
      <c r="H450" s="54">
        <f t="shared" si="63"/>
        <v>930833.55</v>
      </c>
      <c r="I450" s="54">
        <f t="shared" si="63"/>
        <v>0</v>
      </c>
      <c r="J450" s="54">
        <f t="shared" si="63"/>
        <v>0</v>
      </c>
      <c r="K450" s="54">
        <f t="shared" si="63"/>
        <v>0</v>
      </c>
      <c r="L450" s="54">
        <f t="shared" si="63"/>
        <v>6925482.58</v>
      </c>
      <c r="M450" s="54">
        <f t="shared" si="63"/>
        <v>0</v>
      </c>
      <c r="N450" s="54">
        <f t="shared" si="63"/>
        <v>0</v>
      </c>
      <c r="O450" s="54">
        <f t="shared" si="63"/>
        <v>4365486.13</v>
      </c>
      <c r="P450" s="54">
        <f t="shared" si="63"/>
        <v>0</v>
      </c>
      <c r="Q450" s="54">
        <f t="shared" si="63"/>
        <v>0</v>
      </c>
      <c r="R450" s="54">
        <f t="shared" si="63"/>
        <v>0</v>
      </c>
    </row>
    <row r="451" spans="1:18" ht="18.75" outlineLevel="1">
      <c r="A451" s="58"/>
      <c r="B451" s="374" t="s">
        <v>313</v>
      </c>
      <c r="C451" s="374"/>
      <c r="D451" s="374"/>
      <c r="E451" s="319"/>
      <c r="F451" s="320"/>
      <c r="G451" s="321"/>
      <c r="H451" s="321"/>
      <c r="I451" s="321"/>
      <c r="J451" s="321"/>
      <c r="K451" s="321"/>
      <c r="L451" s="321"/>
      <c r="M451" s="321"/>
      <c r="N451" s="321"/>
      <c r="O451" s="321"/>
      <c r="P451" s="321"/>
      <c r="Q451" s="321"/>
      <c r="R451" s="321"/>
    </row>
    <row r="452" spans="1:18" s="135" customFormat="1" ht="18.75" outlineLevel="2">
      <c r="A452" s="150">
        <f>A449+1</f>
        <v>223</v>
      </c>
      <c r="B452" s="159">
        <v>1</v>
      </c>
      <c r="C452" s="161" t="s">
        <v>314</v>
      </c>
      <c r="D452" s="161" t="s">
        <v>315</v>
      </c>
      <c r="E452" s="175">
        <f>SUM(F452:R452)</f>
        <v>1163565.37</v>
      </c>
      <c r="F452" s="175">
        <v>669757.99</v>
      </c>
      <c r="G452" s="175">
        <v>288744.5</v>
      </c>
      <c r="H452" s="175">
        <v>79209.57</v>
      </c>
      <c r="I452" s="175">
        <v>125853.31</v>
      </c>
      <c r="J452" s="175">
        <v>0</v>
      </c>
      <c r="K452" s="175">
        <v>0</v>
      </c>
      <c r="L452" s="175">
        <v>0</v>
      </c>
      <c r="M452" s="175">
        <v>0</v>
      </c>
      <c r="N452" s="175">
        <v>0</v>
      </c>
      <c r="O452" s="175">
        <v>0</v>
      </c>
      <c r="P452" s="175">
        <v>0</v>
      </c>
      <c r="Q452" s="175">
        <v>0</v>
      </c>
      <c r="R452" s="175">
        <v>0</v>
      </c>
    </row>
    <row r="453" spans="1:18" ht="18.75" outlineLevel="1">
      <c r="A453" s="53"/>
      <c r="B453" s="369" t="s">
        <v>97</v>
      </c>
      <c r="C453" s="369"/>
      <c r="D453" s="369"/>
      <c r="E453" s="54">
        <f>SUM(E452)</f>
        <v>1163565.37</v>
      </c>
      <c r="F453" s="54">
        <f aca="true" t="shared" si="64" ref="F453:R453">SUM(F452)</f>
        <v>669757.99</v>
      </c>
      <c r="G453" s="54">
        <f t="shared" si="64"/>
        <v>288744.5</v>
      </c>
      <c r="H453" s="54">
        <f t="shared" si="64"/>
        <v>79209.57</v>
      </c>
      <c r="I453" s="54">
        <f t="shared" si="64"/>
        <v>125853.31</v>
      </c>
      <c r="J453" s="54">
        <f t="shared" si="64"/>
        <v>0</v>
      </c>
      <c r="K453" s="54">
        <f t="shared" si="64"/>
        <v>0</v>
      </c>
      <c r="L453" s="54">
        <f t="shared" si="64"/>
        <v>0</v>
      </c>
      <c r="M453" s="54">
        <f t="shared" si="64"/>
        <v>0</v>
      </c>
      <c r="N453" s="54">
        <f t="shared" si="64"/>
        <v>0</v>
      </c>
      <c r="O453" s="54">
        <f t="shared" si="64"/>
        <v>0</v>
      </c>
      <c r="P453" s="54">
        <f t="shared" si="64"/>
        <v>0</v>
      </c>
      <c r="Q453" s="54">
        <f t="shared" si="64"/>
        <v>0</v>
      </c>
      <c r="R453" s="54">
        <f t="shared" si="64"/>
        <v>0</v>
      </c>
    </row>
    <row r="454" spans="1:18" ht="18.75" outlineLevel="1">
      <c r="A454" s="58"/>
      <c r="B454" s="374" t="s">
        <v>316</v>
      </c>
      <c r="C454" s="374"/>
      <c r="D454" s="374"/>
      <c r="E454" s="319"/>
      <c r="F454" s="320"/>
      <c r="G454" s="321"/>
      <c r="H454" s="321"/>
      <c r="I454" s="321"/>
      <c r="J454" s="321"/>
      <c r="K454" s="321"/>
      <c r="L454" s="321"/>
      <c r="M454" s="321"/>
      <c r="N454" s="321"/>
      <c r="O454" s="321"/>
      <c r="P454" s="321"/>
      <c r="Q454" s="321"/>
      <c r="R454" s="321"/>
    </row>
    <row r="455" spans="1:18" s="135" customFormat="1" ht="18.75" customHeight="1" outlineLevel="2">
      <c r="A455" s="150">
        <f>A452+1</f>
        <v>224</v>
      </c>
      <c r="B455" s="159">
        <v>1</v>
      </c>
      <c r="C455" s="161" t="s">
        <v>317</v>
      </c>
      <c r="D455" s="161" t="s">
        <v>318</v>
      </c>
      <c r="E455" s="175">
        <f aca="true" t="shared" si="65" ref="E455:E462">SUM(F455:R455)</f>
        <v>749450.24</v>
      </c>
      <c r="F455" s="175">
        <v>0</v>
      </c>
      <c r="G455" s="175">
        <v>0</v>
      </c>
      <c r="H455" s="175">
        <v>0</v>
      </c>
      <c r="I455" s="175">
        <v>0</v>
      </c>
      <c r="J455" s="175">
        <v>0</v>
      </c>
      <c r="K455" s="175">
        <v>0</v>
      </c>
      <c r="L455" s="175">
        <v>749450.24</v>
      </c>
      <c r="M455" s="175">
        <v>0</v>
      </c>
      <c r="N455" s="175">
        <v>0</v>
      </c>
      <c r="O455" s="175">
        <v>0</v>
      </c>
      <c r="P455" s="175">
        <v>0</v>
      </c>
      <c r="Q455" s="175">
        <v>0</v>
      </c>
      <c r="R455" s="175">
        <v>0</v>
      </c>
    </row>
    <row r="456" spans="1:18" s="135" customFormat="1" ht="18.75" outlineLevel="2">
      <c r="A456" s="150">
        <f aca="true" t="shared" si="66" ref="A456:A462">A455+1</f>
        <v>225</v>
      </c>
      <c r="B456" s="150">
        <v>2</v>
      </c>
      <c r="C456" s="151" t="s">
        <v>317</v>
      </c>
      <c r="D456" s="151" t="s">
        <v>319</v>
      </c>
      <c r="E456" s="175">
        <f t="shared" si="65"/>
        <v>1274361.38</v>
      </c>
      <c r="F456" s="176">
        <v>0</v>
      </c>
      <c r="G456" s="176">
        <v>0</v>
      </c>
      <c r="H456" s="176">
        <v>0</v>
      </c>
      <c r="I456" s="176">
        <v>0</v>
      </c>
      <c r="J456" s="176">
        <v>0</v>
      </c>
      <c r="K456" s="176">
        <v>0</v>
      </c>
      <c r="L456" s="176">
        <v>1274361.38</v>
      </c>
      <c r="M456" s="176">
        <v>0</v>
      </c>
      <c r="N456" s="176">
        <v>0</v>
      </c>
      <c r="O456" s="176">
        <v>0</v>
      </c>
      <c r="P456" s="176">
        <v>0</v>
      </c>
      <c r="Q456" s="176">
        <v>0</v>
      </c>
      <c r="R456" s="176">
        <v>0</v>
      </c>
    </row>
    <row r="457" spans="1:18" s="135" customFormat="1" ht="18.75" outlineLevel="2">
      <c r="A457" s="150">
        <f t="shared" si="66"/>
        <v>226</v>
      </c>
      <c r="B457" s="150">
        <v>3</v>
      </c>
      <c r="C457" s="151" t="s">
        <v>317</v>
      </c>
      <c r="D457" s="151" t="s">
        <v>320</v>
      </c>
      <c r="E457" s="175">
        <f t="shared" si="65"/>
        <v>734603.43</v>
      </c>
      <c r="F457" s="176">
        <v>0</v>
      </c>
      <c r="G457" s="176">
        <v>0</v>
      </c>
      <c r="H457" s="176">
        <v>0</v>
      </c>
      <c r="I457" s="176">
        <v>0</v>
      </c>
      <c r="J457" s="176">
        <v>0</v>
      </c>
      <c r="K457" s="176">
        <v>0</v>
      </c>
      <c r="L457" s="176">
        <v>734603.43</v>
      </c>
      <c r="M457" s="176">
        <v>0</v>
      </c>
      <c r="N457" s="176">
        <v>0</v>
      </c>
      <c r="O457" s="176">
        <v>0</v>
      </c>
      <c r="P457" s="176">
        <v>0</v>
      </c>
      <c r="Q457" s="176">
        <v>0</v>
      </c>
      <c r="R457" s="176">
        <v>0</v>
      </c>
    </row>
    <row r="458" spans="1:18" ht="18.75" outlineLevel="2">
      <c r="A458" s="48">
        <f t="shared" si="66"/>
        <v>227</v>
      </c>
      <c r="B458" s="48">
        <v>4</v>
      </c>
      <c r="C458" s="49" t="s">
        <v>317</v>
      </c>
      <c r="D458" s="49" t="s">
        <v>321</v>
      </c>
      <c r="E458" s="57">
        <f t="shared" si="65"/>
        <v>854164.92</v>
      </c>
      <c r="F458" s="50">
        <v>0</v>
      </c>
      <c r="G458" s="50">
        <v>0</v>
      </c>
      <c r="H458" s="50">
        <v>0</v>
      </c>
      <c r="I458" s="50">
        <v>0</v>
      </c>
      <c r="J458" s="50">
        <v>0</v>
      </c>
      <c r="K458" s="50">
        <v>0</v>
      </c>
      <c r="L458" s="50">
        <v>854164.92</v>
      </c>
      <c r="M458" s="50">
        <v>0</v>
      </c>
      <c r="N458" s="50">
        <v>0</v>
      </c>
      <c r="O458" s="50">
        <v>0</v>
      </c>
      <c r="P458" s="50">
        <v>0</v>
      </c>
      <c r="Q458" s="50">
        <v>0</v>
      </c>
      <c r="R458" s="50">
        <v>0</v>
      </c>
    </row>
    <row r="459" spans="1:18" s="135" customFormat="1" ht="18.75" outlineLevel="2">
      <c r="A459" s="150">
        <f t="shared" si="66"/>
        <v>228</v>
      </c>
      <c r="B459" s="150">
        <v>5</v>
      </c>
      <c r="C459" s="151" t="s">
        <v>317</v>
      </c>
      <c r="D459" s="151" t="s">
        <v>322</v>
      </c>
      <c r="E459" s="175">
        <f t="shared" si="65"/>
        <v>2181692.63</v>
      </c>
      <c r="F459" s="176">
        <v>0</v>
      </c>
      <c r="G459" s="176">
        <v>0</v>
      </c>
      <c r="H459" s="176">
        <v>0</v>
      </c>
      <c r="I459" s="176">
        <v>0</v>
      </c>
      <c r="J459" s="176">
        <v>0</v>
      </c>
      <c r="K459" s="176">
        <v>0</v>
      </c>
      <c r="L459" s="176">
        <v>2181692.63</v>
      </c>
      <c r="M459" s="176">
        <v>0</v>
      </c>
      <c r="N459" s="176">
        <v>0</v>
      </c>
      <c r="O459" s="176">
        <v>0</v>
      </c>
      <c r="P459" s="176">
        <v>0</v>
      </c>
      <c r="Q459" s="176">
        <v>0</v>
      </c>
      <c r="R459" s="176">
        <v>0</v>
      </c>
    </row>
    <row r="460" spans="1:18" ht="18.75" outlineLevel="2">
      <c r="A460" s="48">
        <f t="shared" si="66"/>
        <v>229</v>
      </c>
      <c r="B460" s="48">
        <v>6</v>
      </c>
      <c r="C460" s="49" t="s">
        <v>317</v>
      </c>
      <c r="D460" s="49" t="s">
        <v>323</v>
      </c>
      <c r="E460" s="57">
        <f t="shared" si="65"/>
        <v>1181946.78</v>
      </c>
      <c r="F460" s="50">
        <v>0</v>
      </c>
      <c r="G460" s="50">
        <v>0</v>
      </c>
      <c r="H460" s="50">
        <v>0</v>
      </c>
      <c r="I460" s="50">
        <v>0</v>
      </c>
      <c r="J460" s="50">
        <v>0</v>
      </c>
      <c r="K460" s="50">
        <v>0</v>
      </c>
      <c r="L460" s="50">
        <v>1181946.78</v>
      </c>
      <c r="M460" s="50">
        <v>0</v>
      </c>
      <c r="N460" s="50">
        <v>0</v>
      </c>
      <c r="O460" s="50">
        <v>0</v>
      </c>
      <c r="P460" s="50">
        <v>0</v>
      </c>
      <c r="Q460" s="50">
        <v>0</v>
      </c>
      <c r="R460" s="50">
        <v>0</v>
      </c>
    </row>
    <row r="461" spans="1:18" ht="18.75" outlineLevel="2">
      <c r="A461" s="48">
        <f t="shared" si="66"/>
        <v>230</v>
      </c>
      <c r="B461" s="48">
        <v>7</v>
      </c>
      <c r="C461" s="49" t="s">
        <v>317</v>
      </c>
      <c r="D461" s="49" t="s">
        <v>324</v>
      </c>
      <c r="E461" s="57">
        <f t="shared" si="65"/>
        <v>1228901.14</v>
      </c>
      <c r="F461" s="50">
        <v>0</v>
      </c>
      <c r="G461" s="50">
        <v>0</v>
      </c>
      <c r="H461" s="50">
        <v>0</v>
      </c>
      <c r="I461" s="50">
        <v>0</v>
      </c>
      <c r="J461" s="50">
        <v>0</v>
      </c>
      <c r="K461" s="50">
        <v>0</v>
      </c>
      <c r="L461" s="50">
        <v>1228901.14</v>
      </c>
      <c r="M461" s="50">
        <v>0</v>
      </c>
      <c r="N461" s="50">
        <v>0</v>
      </c>
      <c r="O461" s="50">
        <v>0</v>
      </c>
      <c r="P461" s="50">
        <v>0</v>
      </c>
      <c r="Q461" s="50">
        <v>0</v>
      </c>
      <c r="R461" s="50">
        <v>0</v>
      </c>
    </row>
    <row r="462" spans="1:18" ht="18.75" outlineLevel="2">
      <c r="A462" s="48">
        <f t="shared" si="66"/>
        <v>231</v>
      </c>
      <c r="B462" s="48">
        <v>8</v>
      </c>
      <c r="C462" s="49" t="s">
        <v>317</v>
      </c>
      <c r="D462" s="49" t="s">
        <v>325</v>
      </c>
      <c r="E462" s="57">
        <f t="shared" si="65"/>
        <v>1097024.55</v>
      </c>
      <c r="F462" s="50">
        <v>0</v>
      </c>
      <c r="G462" s="50">
        <v>0</v>
      </c>
      <c r="H462" s="50">
        <v>0</v>
      </c>
      <c r="I462" s="50">
        <v>0</v>
      </c>
      <c r="J462" s="50">
        <v>0</v>
      </c>
      <c r="K462" s="50">
        <v>0</v>
      </c>
      <c r="L462" s="50">
        <v>1097024.55</v>
      </c>
      <c r="M462" s="50">
        <v>0</v>
      </c>
      <c r="N462" s="50">
        <v>0</v>
      </c>
      <c r="O462" s="50">
        <v>0</v>
      </c>
      <c r="P462" s="50">
        <v>0</v>
      </c>
      <c r="Q462" s="50">
        <v>0</v>
      </c>
      <c r="R462" s="50">
        <v>0</v>
      </c>
    </row>
    <row r="463" spans="1:18" ht="18.75" outlineLevel="1">
      <c r="A463" s="53"/>
      <c r="B463" s="369" t="s">
        <v>97</v>
      </c>
      <c r="C463" s="369"/>
      <c r="D463" s="369"/>
      <c r="E463" s="54">
        <f>SUM(E455:E462)</f>
        <v>9302145.07</v>
      </c>
      <c r="F463" s="54">
        <f aca="true" t="shared" si="67" ref="F463:R463">SUM(F455:F462)</f>
        <v>0</v>
      </c>
      <c r="G463" s="54">
        <f t="shared" si="67"/>
        <v>0</v>
      </c>
      <c r="H463" s="54">
        <f t="shared" si="67"/>
        <v>0</v>
      </c>
      <c r="I463" s="54">
        <f t="shared" si="67"/>
        <v>0</v>
      </c>
      <c r="J463" s="54">
        <f t="shared" si="67"/>
        <v>0</v>
      </c>
      <c r="K463" s="54">
        <f t="shared" si="67"/>
        <v>0</v>
      </c>
      <c r="L463" s="54">
        <f t="shared" si="67"/>
        <v>9302145.07</v>
      </c>
      <c r="M463" s="54">
        <f t="shared" si="67"/>
        <v>0</v>
      </c>
      <c r="N463" s="54">
        <f t="shared" si="67"/>
        <v>0</v>
      </c>
      <c r="O463" s="54">
        <f t="shared" si="67"/>
        <v>0</v>
      </c>
      <c r="P463" s="54">
        <f t="shared" si="67"/>
        <v>0</v>
      </c>
      <c r="Q463" s="54">
        <f t="shared" si="67"/>
        <v>0</v>
      </c>
      <c r="R463" s="54">
        <f t="shared" si="67"/>
        <v>0</v>
      </c>
    </row>
    <row r="464" spans="1:18" ht="18.75" outlineLevel="1">
      <c r="A464" s="58"/>
      <c r="B464" s="374" t="s">
        <v>326</v>
      </c>
      <c r="C464" s="374"/>
      <c r="D464" s="374"/>
      <c r="E464" s="319"/>
      <c r="F464" s="320"/>
      <c r="G464" s="321"/>
      <c r="H464" s="321"/>
      <c r="I464" s="321"/>
      <c r="J464" s="321"/>
      <c r="K464" s="321"/>
      <c r="L464" s="321"/>
      <c r="M464" s="321"/>
      <c r="N464" s="321"/>
      <c r="O464" s="321"/>
      <c r="P464" s="321"/>
      <c r="Q464" s="321"/>
      <c r="R464" s="321"/>
    </row>
    <row r="465" spans="1:18" s="135" customFormat="1" ht="18.75" customHeight="1" outlineLevel="2">
      <c r="A465" s="150">
        <f>A462+1</f>
        <v>232</v>
      </c>
      <c r="B465" s="159">
        <v>1</v>
      </c>
      <c r="C465" s="161" t="s">
        <v>327</v>
      </c>
      <c r="D465" s="161" t="s">
        <v>328</v>
      </c>
      <c r="E465" s="175">
        <f>SUM(F465:R465)</f>
        <v>5730851.65</v>
      </c>
      <c r="F465" s="175">
        <v>632338.32</v>
      </c>
      <c r="G465" s="175">
        <v>271963.23</v>
      </c>
      <c r="H465" s="175">
        <v>75471.89</v>
      </c>
      <c r="I465" s="175">
        <v>118924.37</v>
      </c>
      <c r="J465" s="175">
        <v>0</v>
      </c>
      <c r="K465" s="175">
        <v>0</v>
      </c>
      <c r="L465" s="175">
        <v>1038975.56</v>
      </c>
      <c r="M465" s="175">
        <v>0</v>
      </c>
      <c r="N465" s="175">
        <v>1696056.37</v>
      </c>
      <c r="O465" s="175">
        <v>1897121.91</v>
      </c>
      <c r="P465" s="175">
        <v>0</v>
      </c>
      <c r="Q465" s="175">
        <v>0</v>
      </c>
      <c r="R465" s="175">
        <v>0</v>
      </c>
    </row>
    <row r="466" spans="1:18" ht="18.75" outlineLevel="2">
      <c r="A466" s="48">
        <f>A465+1</f>
        <v>233</v>
      </c>
      <c r="B466" s="48">
        <v>2</v>
      </c>
      <c r="C466" s="49" t="s">
        <v>329</v>
      </c>
      <c r="D466" s="49" t="s">
        <v>330</v>
      </c>
      <c r="E466" s="57">
        <f>SUM(F466:R466)</f>
        <v>812665.83</v>
      </c>
      <c r="F466" s="50">
        <v>0</v>
      </c>
      <c r="G466" s="50">
        <v>0</v>
      </c>
      <c r="H466" s="50">
        <v>0</v>
      </c>
      <c r="I466" s="50">
        <v>0</v>
      </c>
      <c r="J466" s="50">
        <v>0</v>
      </c>
      <c r="K466" s="50">
        <v>0</v>
      </c>
      <c r="L466" s="50">
        <v>812665.83</v>
      </c>
      <c r="M466" s="50">
        <v>0</v>
      </c>
      <c r="N466" s="50">
        <v>0</v>
      </c>
      <c r="O466" s="50">
        <v>0</v>
      </c>
      <c r="P466" s="50">
        <v>0</v>
      </c>
      <c r="Q466" s="50">
        <v>0</v>
      </c>
      <c r="R466" s="50">
        <v>0</v>
      </c>
    </row>
    <row r="467" spans="1:18" ht="18.75" outlineLevel="2">
      <c r="A467" s="48">
        <f>A466+1</f>
        <v>234</v>
      </c>
      <c r="B467" s="48">
        <v>3</v>
      </c>
      <c r="C467" s="49" t="s">
        <v>329</v>
      </c>
      <c r="D467" s="49" t="s">
        <v>331</v>
      </c>
      <c r="E467" s="57">
        <f>SUM(F467:R467)</f>
        <v>861378.46</v>
      </c>
      <c r="F467" s="50">
        <v>861378.46</v>
      </c>
      <c r="G467" s="50">
        <v>0</v>
      </c>
      <c r="H467" s="50">
        <v>0</v>
      </c>
      <c r="I467" s="50">
        <v>0</v>
      </c>
      <c r="J467" s="50">
        <v>0</v>
      </c>
      <c r="K467" s="50">
        <v>0</v>
      </c>
      <c r="L467" s="50">
        <v>0</v>
      </c>
      <c r="M467" s="50">
        <v>0</v>
      </c>
      <c r="N467" s="50">
        <v>0</v>
      </c>
      <c r="O467" s="50">
        <v>0</v>
      </c>
      <c r="P467" s="50">
        <v>0</v>
      </c>
      <c r="Q467" s="50">
        <v>0</v>
      </c>
      <c r="R467" s="50">
        <v>0</v>
      </c>
    </row>
    <row r="468" spans="1:18" ht="18.75" outlineLevel="2">
      <c r="A468" s="48">
        <f>A467+1</f>
        <v>235</v>
      </c>
      <c r="B468" s="48">
        <v>4</v>
      </c>
      <c r="C468" s="49" t="s">
        <v>329</v>
      </c>
      <c r="D468" s="49" t="s">
        <v>332</v>
      </c>
      <c r="E468" s="57">
        <f>SUM(F468:R468)</f>
        <v>864722</v>
      </c>
      <c r="F468" s="50">
        <v>864722</v>
      </c>
      <c r="G468" s="50">
        <v>0</v>
      </c>
      <c r="H468" s="50">
        <v>0</v>
      </c>
      <c r="I468" s="50">
        <v>0</v>
      </c>
      <c r="J468" s="50">
        <v>0</v>
      </c>
      <c r="K468" s="50">
        <v>0</v>
      </c>
      <c r="L468" s="50">
        <v>0</v>
      </c>
      <c r="M468" s="50">
        <v>0</v>
      </c>
      <c r="N468" s="50">
        <v>0</v>
      </c>
      <c r="O468" s="50">
        <v>0</v>
      </c>
      <c r="P468" s="50">
        <v>0</v>
      </c>
      <c r="Q468" s="50">
        <v>0</v>
      </c>
      <c r="R468" s="50">
        <v>0</v>
      </c>
    </row>
    <row r="469" spans="1:18" ht="18.75" outlineLevel="1">
      <c r="A469" s="53"/>
      <c r="B469" s="369" t="s">
        <v>97</v>
      </c>
      <c r="C469" s="369"/>
      <c r="D469" s="369"/>
      <c r="E469" s="54">
        <f>SUM(E465:E468)</f>
        <v>8269617.94</v>
      </c>
      <c r="F469" s="54">
        <f aca="true" t="shared" si="68" ref="F469:R469">SUM(F465:F468)</f>
        <v>2358438.78</v>
      </c>
      <c r="G469" s="54">
        <f t="shared" si="68"/>
        <v>271963.23</v>
      </c>
      <c r="H469" s="54">
        <f t="shared" si="68"/>
        <v>75471.89</v>
      </c>
      <c r="I469" s="54">
        <f t="shared" si="68"/>
        <v>118924.37</v>
      </c>
      <c r="J469" s="54">
        <f t="shared" si="68"/>
        <v>0</v>
      </c>
      <c r="K469" s="54">
        <f t="shared" si="68"/>
        <v>0</v>
      </c>
      <c r="L469" s="54">
        <f t="shared" si="68"/>
        <v>1851641.3900000001</v>
      </c>
      <c r="M469" s="54">
        <f t="shared" si="68"/>
        <v>0</v>
      </c>
      <c r="N469" s="54">
        <f t="shared" si="68"/>
        <v>1696056.37</v>
      </c>
      <c r="O469" s="54">
        <f t="shared" si="68"/>
        <v>1897121.91</v>
      </c>
      <c r="P469" s="54">
        <f t="shared" si="68"/>
        <v>0</v>
      </c>
      <c r="Q469" s="54">
        <f t="shared" si="68"/>
        <v>0</v>
      </c>
      <c r="R469" s="54">
        <f t="shared" si="68"/>
        <v>0</v>
      </c>
    </row>
    <row r="470" spans="1:18" ht="18.75" outlineLevel="1">
      <c r="A470" s="58"/>
      <c r="B470" s="374" t="s">
        <v>333</v>
      </c>
      <c r="C470" s="374"/>
      <c r="D470" s="374"/>
      <c r="E470" s="319"/>
      <c r="F470" s="320"/>
      <c r="G470" s="321"/>
      <c r="H470" s="321"/>
      <c r="I470" s="321"/>
      <c r="J470" s="321"/>
      <c r="K470" s="321"/>
      <c r="L470" s="321"/>
      <c r="M470" s="321"/>
      <c r="N470" s="321"/>
      <c r="O470" s="321"/>
      <c r="P470" s="321"/>
      <c r="Q470" s="321"/>
      <c r="R470" s="321"/>
    </row>
    <row r="471" spans="1:18" ht="18.75" customHeight="1" outlineLevel="2">
      <c r="A471" s="48">
        <f>A468+1</f>
        <v>236</v>
      </c>
      <c r="B471" s="55">
        <v>1</v>
      </c>
      <c r="C471" s="56" t="s">
        <v>334</v>
      </c>
      <c r="D471" s="56" t="s">
        <v>335</v>
      </c>
      <c r="E471" s="57">
        <f aca="true" t="shared" si="69" ref="E471:E477">SUM(F471:R471)</f>
        <v>3195929.51</v>
      </c>
      <c r="F471" s="57">
        <v>0</v>
      </c>
      <c r="G471" s="57">
        <v>0</v>
      </c>
      <c r="H471" s="57">
        <v>0</v>
      </c>
      <c r="I471" s="57">
        <v>0</v>
      </c>
      <c r="J471" s="57">
        <v>0</v>
      </c>
      <c r="K471" s="57">
        <v>0</v>
      </c>
      <c r="L471" s="57">
        <v>0</v>
      </c>
      <c r="M471" s="57">
        <v>0</v>
      </c>
      <c r="N471" s="57">
        <v>0</v>
      </c>
      <c r="O471" s="57">
        <v>3195929.51</v>
      </c>
      <c r="P471" s="57">
        <v>0</v>
      </c>
      <c r="Q471" s="57">
        <v>0</v>
      </c>
      <c r="R471" s="57">
        <v>0</v>
      </c>
    </row>
    <row r="472" spans="1:18" s="135" customFormat="1" ht="18.75" customHeight="1" outlineLevel="2">
      <c r="A472" s="150">
        <f aca="true" t="shared" si="70" ref="A472:A477">A471+1</f>
        <v>237</v>
      </c>
      <c r="B472" s="150">
        <v>2</v>
      </c>
      <c r="C472" s="151" t="s">
        <v>334</v>
      </c>
      <c r="D472" s="151" t="s">
        <v>336</v>
      </c>
      <c r="E472" s="175">
        <f t="shared" si="69"/>
        <v>2132861.28</v>
      </c>
      <c r="F472" s="176">
        <v>520283.39</v>
      </c>
      <c r="G472" s="176">
        <v>0</v>
      </c>
      <c r="H472" s="176">
        <v>0</v>
      </c>
      <c r="I472" s="176">
        <v>0</v>
      </c>
      <c r="J472" s="176">
        <v>0</v>
      </c>
      <c r="K472" s="176">
        <v>0</v>
      </c>
      <c r="L472" s="176">
        <v>0</v>
      </c>
      <c r="M472" s="176">
        <v>0</v>
      </c>
      <c r="N472" s="176">
        <v>0</v>
      </c>
      <c r="O472" s="176">
        <v>1612577.89</v>
      </c>
      <c r="P472" s="176">
        <v>0</v>
      </c>
      <c r="Q472" s="176">
        <v>0</v>
      </c>
      <c r="R472" s="176">
        <v>0</v>
      </c>
    </row>
    <row r="473" spans="1:18" ht="18.75" customHeight="1" outlineLevel="2">
      <c r="A473" s="48">
        <f t="shared" si="70"/>
        <v>238</v>
      </c>
      <c r="B473" s="48">
        <v>4</v>
      </c>
      <c r="C473" s="49" t="s">
        <v>334</v>
      </c>
      <c r="D473" s="49" t="s">
        <v>338</v>
      </c>
      <c r="E473" s="57">
        <f t="shared" si="69"/>
        <v>1643994.14</v>
      </c>
      <c r="F473" s="50">
        <v>0</v>
      </c>
      <c r="G473" s="50">
        <v>0</v>
      </c>
      <c r="H473" s="50">
        <v>0</v>
      </c>
      <c r="I473" s="50">
        <v>0</v>
      </c>
      <c r="J473" s="50">
        <v>0</v>
      </c>
      <c r="K473" s="50">
        <v>0</v>
      </c>
      <c r="L473" s="50">
        <v>0</v>
      </c>
      <c r="M473" s="50">
        <v>0</v>
      </c>
      <c r="N473" s="50">
        <v>0</v>
      </c>
      <c r="O473" s="50">
        <v>1643994.14</v>
      </c>
      <c r="P473" s="50">
        <v>0</v>
      </c>
      <c r="Q473" s="50">
        <v>0</v>
      </c>
      <c r="R473" s="50">
        <v>0</v>
      </c>
    </row>
    <row r="474" spans="1:18" ht="18.75" customHeight="1" outlineLevel="2">
      <c r="A474" s="48">
        <f t="shared" si="70"/>
        <v>239</v>
      </c>
      <c r="B474" s="48">
        <v>5</v>
      </c>
      <c r="C474" s="49" t="s">
        <v>334</v>
      </c>
      <c r="D474" s="49" t="s">
        <v>339</v>
      </c>
      <c r="E474" s="57">
        <f t="shared" si="69"/>
        <v>1634814.72</v>
      </c>
      <c r="F474" s="50">
        <v>0</v>
      </c>
      <c r="G474" s="50">
        <v>0</v>
      </c>
      <c r="H474" s="50">
        <v>0</v>
      </c>
      <c r="I474" s="50">
        <v>0</v>
      </c>
      <c r="J474" s="50">
        <v>0</v>
      </c>
      <c r="K474" s="50">
        <v>0</v>
      </c>
      <c r="L474" s="50">
        <v>0</v>
      </c>
      <c r="M474" s="50">
        <v>0</v>
      </c>
      <c r="N474" s="50">
        <v>1634814.72</v>
      </c>
      <c r="O474" s="50">
        <v>0</v>
      </c>
      <c r="P474" s="50">
        <v>0</v>
      </c>
      <c r="Q474" s="50">
        <v>0</v>
      </c>
      <c r="R474" s="50">
        <v>0</v>
      </c>
    </row>
    <row r="475" spans="1:18" ht="18.75" customHeight="1" outlineLevel="2">
      <c r="A475" s="48">
        <f t="shared" si="70"/>
        <v>240</v>
      </c>
      <c r="B475" s="48">
        <v>6</v>
      </c>
      <c r="C475" s="49" t="s">
        <v>334</v>
      </c>
      <c r="D475" s="49" t="s">
        <v>340</v>
      </c>
      <c r="E475" s="57">
        <f t="shared" si="69"/>
        <v>1521402.96</v>
      </c>
      <c r="F475" s="50">
        <v>0</v>
      </c>
      <c r="G475" s="50">
        <v>0</v>
      </c>
      <c r="H475" s="50">
        <v>0</v>
      </c>
      <c r="I475" s="50">
        <v>0</v>
      </c>
      <c r="J475" s="50">
        <v>0</v>
      </c>
      <c r="K475" s="50">
        <v>0</v>
      </c>
      <c r="L475" s="50">
        <v>0</v>
      </c>
      <c r="M475" s="50">
        <v>0</v>
      </c>
      <c r="N475" s="50">
        <v>1521402.96</v>
      </c>
      <c r="O475" s="50">
        <v>0</v>
      </c>
      <c r="P475" s="50">
        <v>0</v>
      </c>
      <c r="Q475" s="50">
        <v>0</v>
      </c>
      <c r="R475" s="50">
        <v>0</v>
      </c>
    </row>
    <row r="476" spans="1:18" ht="18.75" customHeight="1" outlineLevel="2">
      <c r="A476" s="48">
        <f t="shared" si="70"/>
        <v>241</v>
      </c>
      <c r="B476" s="48">
        <v>7</v>
      </c>
      <c r="C476" s="49" t="s">
        <v>341</v>
      </c>
      <c r="D476" s="49" t="s">
        <v>342</v>
      </c>
      <c r="E476" s="57">
        <f t="shared" si="69"/>
        <v>1260720</v>
      </c>
      <c r="F476" s="50">
        <v>1260720</v>
      </c>
      <c r="G476" s="50">
        <v>0</v>
      </c>
      <c r="H476" s="50">
        <v>0</v>
      </c>
      <c r="I476" s="50">
        <v>0</v>
      </c>
      <c r="J476" s="50">
        <v>0</v>
      </c>
      <c r="K476" s="50">
        <v>0</v>
      </c>
      <c r="L476" s="50">
        <v>0</v>
      </c>
      <c r="M476" s="50">
        <v>0</v>
      </c>
      <c r="N476" s="50">
        <v>0</v>
      </c>
      <c r="O476" s="50">
        <v>0</v>
      </c>
      <c r="P476" s="50">
        <v>0</v>
      </c>
      <c r="Q476" s="50">
        <v>0</v>
      </c>
      <c r="R476" s="50">
        <v>0</v>
      </c>
    </row>
    <row r="477" spans="1:18" ht="18.75" customHeight="1" outlineLevel="2">
      <c r="A477" s="48">
        <f t="shared" si="70"/>
        <v>242</v>
      </c>
      <c r="B477" s="48">
        <v>8</v>
      </c>
      <c r="C477" s="49" t="s">
        <v>341</v>
      </c>
      <c r="D477" s="49" t="s">
        <v>343</v>
      </c>
      <c r="E477" s="57">
        <f t="shared" si="69"/>
        <v>3444000.96</v>
      </c>
      <c r="F477" s="50">
        <v>2278400</v>
      </c>
      <c r="G477" s="50">
        <v>1165600.96</v>
      </c>
      <c r="H477" s="50">
        <v>0</v>
      </c>
      <c r="I477" s="50">
        <v>0</v>
      </c>
      <c r="J477" s="50">
        <v>0</v>
      </c>
      <c r="K477" s="50">
        <v>0</v>
      </c>
      <c r="L477" s="50">
        <v>0</v>
      </c>
      <c r="M477" s="50">
        <v>0</v>
      </c>
      <c r="N477" s="50">
        <v>0</v>
      </c>
      <c r="O477" s="50">
        <v>0</v>
      </c>
      <c r="P477" s="50">
        <v>0</v>
      </c>
      <c r="Q477" s="50">
        <v>0</v>
      </c>
      <c r="R477" s="50">
        <v>0</v>
      </c>
    </row>
    <row r="478" spans="1:18" ht="18.75" outlineLevel="1">
      <c r="A478" s="51"/>
      <c r="B478" s="375" t="s">
        <v>97</v>
      </c>
      <c r="C478" s="375"/>
      <c r="D478" s="375"/>
      <c r="E478" s="52">
        <f>SUM(E471:E477)</f>
        <v>14833723.57</v>
      </c>
      <c r="F478" s="52">
        <f aca="true" t="shared" si="71" ref="F478:R478">SUM(F471:F477)</f>
        <v>4059403.39</v>
      </c>
      <c r="G478" s="52">
        <f t="shared" si="71"/>
        <v>1165600.96</v>
      </c>
      <c r="H478" s="52">
        <f t="shared" si="71"/>
        <v>0</v>
      </c>
      <c r="I478" s="52">
        <f t="shared" si="71"/>
        <v>0</v>
      </c>
      <c r="J478" s="52">
        <f t="shared" si="71"/>
        <v>0</v>
      </c>
      <c r="K478" s="52">
        <f t="shared" si="71"/>
        <v>0</v>
      </c>
      <c r="L478" s="52">
        <f t="shared" si="71"/>
        <v>0</v>
      </c>
      <c r="M478" s="52">
        <f t="shared" si="71"/>
        <v>0</v>
      </c>
      <c r="N478" s="52">
        <f t="shared" si="71"/>
        <v>3156217.6799999997</v>
      </c>
      <c r="O478" s="52">
        <f t="shared" si="71"/>
        <v>6452501.539999999</v>
      </c>
      <c r="P478" s="52">
        <f t="shared" si="71"/>
        <v>0</v>
      </c>
      <c r="Q478" s="52">
        <f t="shared" si="71"/>
        <v>0</v>
      </c>
      <c r="R478" s="52">
        <f t="shared" si="71"/>
        <v>0</v>
      </c>
    </row>
    <row r="479" spans="1:18" s="177" customFormat="1" ht="18.75" outlineLevel="1">
      <c r="A479" s="21"/>
      <c r="B479" s="365" t="s">
        <v>435</v>
      </c>
      <c r="C479" s="366"/>
      <c r="D479" s="366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</row>
    <row r="480" spans="1:18" s="177" customFormat="1" ht="18.75" outlineLevel="1">
      <c r="A480" s="178"/>
      <c r="B480" s="377" t="s">
        <v>469</v>
      </c>
      <c r="C480" s="377"/>
      <c r="D480" s="377"/>
      <c r="E480" s="308"/>
      <c r="F480" s="309"/>
      <c r="G480" s="182"/>
      <c r="H480" s="182"/>
      <c r="I480" s="182"/>
      <c r="J480" s="182"/>
      <c r="K480" s="182"/>
      <c r="L480" s="182"/>
      <c r="M480" s="182"/>
      <c r="N480" s="182"/>
      <c r="O480" s="182"/>
      <c r="P480" s="182"/>
      <c r="Q480" s="182"/>
      <c r="R480" s="182"/>
    </row>
    <row r="481" spans="1:18" s="177" customFormat="1" ht="18.75" outlineLevel="1">
      <c r="A481" s="179">
        <v>243</v>
      </c>
      <c r="B481" s="180">
        <v>1</v>
      </c>
      <c r="C481" s="151" t="s">
        <v>163</v>
      </c>
      <c r="D481" s="181" t="s">
        <v>470</v>
      </c>
      <c r="E481" s="157">
        <v>8400000</v>
      </c>
      <c r="F481" s="157">
        <v>0</v>
      </c>
      <c r="G481" s="157">
        <v>2387166</v>
      </c>
      <c r="H481" s="157">
        <v>462834</v>
      </c>
      <c r="I481" s="157">
        <v>0</v>
      </c>
      <c r="J481" s="157">
        <v>0</v>
      </c>
      <c r="K481" s="157">
        <v>5550000</v>
      </c>
      <c r="L481" s="157">
        <v>0</v>
      </c>
      <c r="M481" s="157">
        <v>0</v>
      </c>
      <c r="N481" s="157">
        <v>0</v>
      </c>
      <c r="O481" s="157">
        <v>0</v>
      </c>
      <c r="P481" s="157">
        <v>0</v>
      </c>
      <c r="Q481" s="157">
        <v>0</v>
      </c>
      <c r="R481" s="157">
        <v>0</v>
      </c>
    </row>
    <row r="482" spans="1:18" s="177" customFormat="1" ht="18.75" outlineLevel="1">
      <c r="A482" s="148"/>
      <c r="B482" s="369" t="s">
        <v>97</v>
      </c>
      <c r="C482" s="369"/>
      <c r="D482" s="369"/>
      <c r="E482" s="78">
        <f>E481</f>
        <v>8400000</v>
      </c>
      <c r="F482" s="78">
        <f aca="true" t="shared" si="72" ref="F482:R482">F481</f>
        <v>0</v>
      </c>
      <c r="G482" s="78">
        <f t="shared" si="72"/>
        <v>2387166</v>
      </c>
      <c r="H482" s="78">
        <f t="shared" si="72"/>
        <v>462834</v>
      </c>
      <c r="I482" s="78">
        <f t="shared" si="72"/>
        <v>0</v>
      </c>
      <c r="J482" s="78">
        <f t="shared" si="72"/>
        <v>0</v>
      </c>
      <c r="K482" s="78">
        <f t="shared" si="72"/>
        <v>5550000</v>
      </c>
      <c r="L482" s="78">
        <f t="shared" si="72"/>
        <v>0</v>
      </c>
      <c r="M482" s="78">
        <f t="shared" si="72"/>
        <v>0</v>
      </c>
      <c r="N482" s="78">
        <f t="shared" si="72"/>
        <v>0</v>
      </c>
      <c r="O482" s="78">
        <f t="shared" si="72"/>
        <v>0</v>
      </c>
      <c r="P482" s="78">
        <f t="shared" si="72"/>
        <v>0</v>
      </c>
      <c r="Q482" s="78">
        <f t="shared" si="72"/>
        <v>0</v>
      </c>
      <c r="R482" s="78">
        <f t="shared" si="72"/>
        <v>0</v>
      </c>
    </row>
    <row r="483" spans="1:18" s="177" customFormat="1" ht="18.75" outlineLevel="1">
      <c r="A483" s="178"/>
      <c r="B483" s="377" t="s">
        <v>416</v>
      </c>
      <c r="C483" s="377"/>
      <c r="D483" s="377"/>
      <c r="E483" s="308"/>
      <c r="F483" s="309"/>
      <c r="G483" s="182"/>
      <c r="H483" s="182"/>
      <c r="I483" s="182"/>
      <c r="J483" s="182"/>
      <c r="K483" s="182"/>
      <c r="L483" s="182"/>
      <c r="M483" s="182"/>
      <c r="N483" s="182"/>
      <c r="O483" s="182"/>
      <c r="P483" s="182"/>
      <c r="Q483" s="182"/>
      <c r="R483" s="182"/>
    </row>
    <row r="484" spans="1:18" s="177" customFormat="1" ht="18.75" outlineLevel="1">
      <c r="A484" s="179">
        <v>244</v>
      </c>
      <c r="B484" s="180">
        <v>1</v>
      </c>
      <c r="C484" s="183" t="s">
        <v>296</v>
      </c>
      <c r="D484" s="184" t="s">
        <v>471</v>
      </c>
      <c r="E484" s="307">
        <f>SUM(F484:R484)</f>
        <v>3989227.79</v>
      </c>
      <c r="F484" s="307">
        <v>372917.87</v>
      </c>
      <c r="G484" s="307">
        <v>167074.63999999998</v>
      </c>
      <c r="H484" s="307">
        <v>53703.86</v>
      </c>
      <c r="I484" s="307">
        <v>88514.54000000001</v>
      </c>
      <c r="J484" s="307">
        <v>0</v>
      </c>
      <c r="K484" s="307">
        <v>0</v>
      </c>
      <c r="L484" s="307">
        <v>741574.18</v>
      </c>
      <c r="M484" s="307">
        <v>0</v>
      </c>
      <c r="N484" s="307">
        <v>1113598.05</v>
      </c>
      <c r="O484" s="307">
        <v>1304051.03</v>
      </c>
      <c r="P484" s="307">
        <v>112315.23999999999</v>
      </c>
      <c r="Q484" s="307">
        <v>35478.380000000005</v>
      </c>
      <c r="R484" s="307">
        <v>0</v>
      </c>
    </row>
    <row r="485" spans="1:18" s="177" customFormat="1" ht="18.75" outlineLevel="1">
      <c r="A485" s="179">
        <v>245</v>
      </c>
      <c r="B485" s="180">
        <v>2</v>
      </c>
      <c r="C485" s="183" t="s">
        <v>296</v>
      </c>
      <c r="D485" s="184" t="s">
        <v>472</v>
      </c>
      <c r="E485" s="307">
        <f>SUM(F485:R485)</f>
        <v>4334511.74</v>
      </c>
      <c r="F485" s="307">
        <v>493160.33</v>
      </c>
      <c r="G485" s="307">
        <v>221741.84</v>
      </c>
      <c r="H485" s="307">
        <v>61379.340000000004</v>
      </c>
      <c r="I485" s="307">
        <v>96736.17</v>
      </c>
      <c r="J485" s="307">
        <v>0</v>
      </c>
      <c r="K485" s="307">
        <v>0</v>
      </c>
      <c r="L485" s="307">
        <v>750081.4800000001</v>
      </c>
      <c r="M485" s="307">
        <v>0</v>
      </c>
      <c r="N485" s="307">
        <v>1167111.48</v>
      </c>
      <c r="O485" s="307">
        <v>1384145.8399999999</v>
      </c>
      <c r="P485" s="307">
        <v>113174.01</v>
      </c>
      <c r="Q485" s="307">
        <v>46981.25</v>
      </c>
      <c r="R485" s="307">
        <v>0</v>
      </c>
    </row>
    <row r="486" spans="1:18" s="177" customFormat="1" ht="18.75" outlineLevel="1">
      <c r="A486" s="179">
        <v>246</v>
      </c>
      <c r="B486" s="180">
        <v>3</v>
      </c>
      <c r="C486" s="183" t="s">
        <v>296</v>
      </c>
      <c r="D486" s="184" t="s">
        <v>484</v>
      </c>
      <c r="E486" s="307">
        <f>SUM(F486:R486)</f>
        <v>1899999.9999999998</v>
      </c>
      <c r="F486" s="307">
        <v>0</v>
      </c>
      <c r="G486" s="307">
        <v>0</v>
      </c>
      <c r="H486" s="307">
        <v>0</v>
      </c>
      <c r="I486" s="307">
        <v>0</v>
      </c>
      <c r="J486" s="307">
        <v>0</v>
      </c>
      <c r="K486" s="307">
        <v>0</v>
      </c>
      <c r="L486" s="307">
        <v>597161.98</v>
      </c>
      <c r="M486" s="307">
        <v>0</v>
      </c>
      <c r="N486" s="307">
        <v>1199100.3399999999</v>
      </c>
      <c r="O486" s="307">
        <v>0</v>
      </c>
      <c r="P486" s="307">
        <v>0</v>
      </c>
      <c r="Q486" s="307">
        <v>103737.68</v>
      </c>
      <c r="R486" s="307">
        <v>0</v>
      </c>
    </row>
    <row r="487" spans="1:18" s="177" customFormat="1" ht="18.75" outlineLevel="1">
      <c r="A487" s="179">
        <v>247</v>
      </c>
      <c r="B487" s="180">
        <v>4</v>
      </c>
      <c r="C487" s="183" t="s">
        <v>296</v>
      </c>
      <c r="D487" s="184" t="s">
        <v>485</v>
      </c>
      <c r="E487" s="307">
        <f>SUM(F487:R487)</f>
        <v>1900000</v>
      </c>
      <c r="F487" s="307">
        <v>0</v>
      </c>
      <c r="G487" s="307">
        <v>0</v>
      </c>
      <c r="H487" s="307">
        <v>0</v>
      </c>
      <c r="I487" s="307">
        <v>0</v>
      </c>
      <c r="J487" s="307">
        <v>0</v>
      </c>
      <c r="K487" s="307">
        <v>0</v>
      </c>
      <c r="L487" s="307">
        <v>584786.77</v>
      </c>
      <c r="M487" s="307">
        <v>0</v>
      </c>
      <c r="N487" s="307">
        <v>1175612.36</v>
      </c>
      <c r="O487" s="307">
        <v>0</v>
      </c>
      <c r="P487" s="307">
        <v>0</v>
      </c>
      <c r="Q487" s="307">
        <v>139600.87</v>
      </c>
      <c r="R487" s="307">
        <v>0</v>
      </c>
    </row>
    <row r="488" spans="1:18" s="177" customFormat="1" ht="18.75" outlineLevel="1">
      <c r="A488" s="315"/>
      <c r="B488" s="378" t="s">
        <v>97</v>
      </c>
      <c r="C488" s="378"/>
      <c r="D488" s="378"/>
      <c r="E488" s="128">
        <f>SUM(E484:E487)</f>
        <v>12123739.53</v>
      </c>
      <c r="F488" s="128">
        <f aca="true" t="shared" si="73" ref="F488:R488">SUM(F484:F487)</f>
        <v>866078.2</v>
      </c>
      <c r="G488" s="128">
        <f t="shared" si="73"/>
        <v>388816.48</v>
      </c>
      <c r="H488" s="128">
        <f t="shared" si="73"/>
        <v>115083.20000000001</v>
      </c>
      <c r="I488" s="128">
        <f t="shared" si="73"/>
        <v>185250.71000000002</v>
      </c>
      <c r="J488" s="128">
        <f t="shared" si="73"/>
        <v>0</v>
      </c>
      <c r="K488" s="128">
        <f t="shared" si="73"/>
        <v>0</v>
      </c>
      <c r="L488" s="128">
        <f t="shared" si="73"/>
        <v>2673604.41</v>
      </c>
      <c r="M488" s="128">
        <f t="shared" si="73"/>
        <v>0</v>
      </c>
      <c r="N488" s="128">
        <f t="shared" si="73"/>
        <v>4655422.23</v>
      </c>
      <c r="O488" s="128">
        <f t="shared" si="73"/>
        <v>2688196.87</v>
      </c>
      <c r="P488" s="128">
        <f t="shared" si="73"/>
        <v>225489.25</v>
      </c>
      <c r="Q488" s="128">
        <f t="shared" si="73"/>
        <v>325798.18</v>
      </c>
      <c r="R488" s="128">
        <f t="shared" si="73"/>
        <v>0</v>
      </c>
    </row>
    <row r="489" spans="1:18" ht="18.75">
      <c r="A489" s="313"/>
      <c r="B489" s="379" t="s">
        <v>482</v>
      </c>
      <c r="C489" s="379"/>
      <c r="D489" s="379"/>
      <c r="E489" s="314">
        <f>E242+E249+E253+E263+E266+E270+E293+E337+E340+E345+E348+E353+E397+E400+E403+E410+E415+E418+E432+E435+E440+E444+E450+E453+E463+E469+E478+E482+E488+E406</f>
        <v>808240570.1700001</v>
      </c>
      <c r="F489" s="314">
        <f aca="true" t="shared" si="74" ref="F489:R489">F242+F249+F253+F263+F266+F270+F293+F337+F340+F345+F348+F353+F397+F400+F403+F410+F415+F418+F432+F435+F440+F444+F450+F453+F463+F469+F478+F482+F488+F406</f>
        <v>106619339.53999999</v>
      </c>
      <c r="G489" s="314">
        <f t="shared" si="74"/>
        <v>34924368.79</v>
      </c>
      <c r="H489" s="314">
        <f t="shared" si="74"/>
        <v>23713876.27</v>
      </c>
      <c r="I489" s="314">
        <f t="shared" si="74"/>
        <v>39705057.879999995</v>
      </c>
      <c r="J489" s="314">
        <f t="shared" si="74"/>
        <v>611450.84</v>
      </c>
      <c r="K489" s="314">
        <f t="shared" si="74"/>
        <v>5550000</v>
      </c>
      <c r="L489" s="314">
        <f t="shared" si="74"/>
        <v>128115011.52999999</v>
      </c>
      <c r="M489" s="314">
        <f t="shared" si="74"/>
        <v>36347235.53</v>
      </c>
      <c r="N489" s="314">
        <f t="shared" si="74"/>
        <v>193353173.97</v>
      </c>
      <c r="O489" s="314">
        <f t="shared" si="74"/>
        <v>232765065.14000002</v>
      </c>
      <c r="P489" s="314">
        <f t="shared" si="74"/>
        <v>225489.25</v>
      </c>
      <c r="Q489" s="314">
        <f t="shared" si="74"/>
        <v>2035375.94</v>
      </c>
      <c r="R489" s="314">
        <f t="shared" si="74"/>
        <v>4275125.49</v>
      </c>
    </row>
    <row r="491" ht="18.75">
      <c r="E491" s="136"/>
    </row>
    <row r="502" spans="9:11" ht="18.75">
      <c r="I502" s="334"/>
      <c r="J502" s="334"/>
      <c r="K502" s="334"/>
    </row>
  </sheetData>
  <sheetProtection/>
  <autoFilter ref="A12:R489"/>
  <mergeCells count="128">
    <mergeCell ref="B51:D51"/>
    <mergeCell ref="B52:D52"/>
    <mergeCell ref="B54:D54"/>
    <mergeCell ref="B55:D55"/>
    <mergeCell ref="B82:D82"/>
    <mergeCell ref="B91:D91"/>
    <mergeCell ref="B83:D83"/>
    <mergeCell ref="B94:D94"/>
    <mergeCell ref="B102:D102"/>
    <mergeCell ref="B103:D103"/>
    <mergeCell ref="B87:D87"/>
    <mergeCell ref="B440:D440"/>
    <mergeCell ref="B93:D93"/>
    <mergeCell ref="B432:D432"/>
    <mergeCell ref="B433:D433"/>
    <mergeCell ref="B401:D401"/>
    <mergeCell ref="B403:D403"/>
    <mergeCell ref="B489:D489"/>
    <mergeCell ref="B453:D453"/>
    <mergeCell ref="B454:D454"/>
    <mergeCell ref="B463:D463"/>
    <mergeCell ref="B464:D464"/>
    <mergeCell ref="B145:D145"/>
    <mergeCell ref="B410:D410"/>
    <mergeCell ref="B411:D411"/>
    <mergeCell ref="B435:D435"/>
    <mergeCell ref="B436:D436"/>
    <mergeCell ref="B451:D451"/>
    <mergeCell ref="B479:D479"/>
    <mergeCell ref="B480:D480"/>
    <mergeCell ref="B482:D482"/>
    <mergeCell ref="B88:D88"/>
    <mergeCell ref="B90:D90"/>
    <mergeCell ref="B444:D444"/>
    <mergeCell ref="B445:D445"/>
    <mergeCell ref="B450:D450"/>
    <mergeCell ref="B400:D400"/>
    <mergeCell ref="B483:D483"/>
    <mergeCell ref="B488:D488"/>
    <mergeCell ref="B470:D470"/>
    <mergeCell ref="B478:D478"/>
    <mergeCell ref="B415:D415"/>
    <mergeCell ref="B416:D416"/>
    <mergeCell ref="B418:D418"/>
    <mergeCell ref="B419:D419"/>
    <mergeCell ref="B469:D469"/>
    <mergeCell ref="B441:D441"/>
    <mergeCell ref="B407:D407"/>
    <mergeCell ref="B404:D404"/>
    <mergeCell ref="B406:D406"/>
    <mergeCell ref="B348:D348"/>
    <mergeCell ref="B349:D349"/>
    <mergeCell ref="B353:D353"/>
    <mergeCell ref="B354:D354"/>
    <mergeCell ref="B397:D397"/>
    <mergeCell ref="B398:D398"/>
    <mergeCell ref="B341:D341"/>
    <mergeCell ref="B345:D345"/>
    <mergeCell ref="B346:D346"/>
    <mergeCell ref="B266:D266"/>
    <mergeCell ref="B267:D267"/>
    <mergeCell ref="B270:D270"/>
    <mergeCell ref="B271:D271"/>
    <mergeCell ref="B293:D293"/>
    <mergeCell ref="B253:D253"/>
    <mergeCell ref="B254:D254"/>
    <mergeCell ref="B263:D263"/>
    <mergeCell ref="B264:D264"/>
    <mergeCell ref="B338:D338"/>
    <mergeCell ref="B340:D340"/>
    <mergeCell ref="B243:D243"/>
    <mergeCell ref="B337:D337"/>
    <mergeCell ref="B13:D13"/>
    <mergeCell ref="B15:D15"/>
    <mergeCell ref="B16:D16"/>
    <mergeCell ref="B171:D171"/>
    <mergeCell ref="B173:D173"/>
    <mergeCell ref="B174:D174"/>
    <mergeCell ref="B294:D294"/>
    <mergeCell ref="B250:D250"/>
    <mergeCell ref="B35:D35"/>
    <mergeCell ref="B36:D36"/>
    <mergeCell ref="B42:D42"/>
    <mergeCell ref="B249:D249"/>
    <mergeCell ref="B179:D179"/>
    <mergeCell ref="A180:R180"/>
    <mergeCell ref="B159:D159"/>
    <mergeCell ref="B170:D170"/>
    <mergeCell ref="B181:D181"/>
    <mergeCell ref="B242:D242"/>
    <mergeCell ref="B178:D178"/>
    <mergeCell ref="B154:D154"/>
    <mergeCell ref="B155:D155"/>
    <mergeCell ref="B156:D156"/>
    <mergeCell ref="B158:D158"/>
    <mergeCell ref="B43:D43"/>
    <mergeCell ref="B45:D45"/>
    <mergeCell ref="B46:D46"/>
    <mergeCell ref="B48:D48"/>
    <mergeCell ref="B49:D49"/>
    <mergeCell ref="B144:D144"/>
    <mergeCell ref="B106:D106"/>
    <mergeCell ref="B107:D107"/>
    <mergeCell ref="B133:D133"/>
    <mergeCell ref="B134:D134"/>
    <mergeCell ref="B136:D136"/>
    <mergeCell ref="B137:D137"/>
    <mergeCell ref="B139:D139"/>
    <mergeCell ref="B140:D140"/>
    <mergeCell ref="M1:R1"/>
    <mergeCell ref="M2:R2"/>
    <mergeCell ref="B4:R4"/>
    <mergeCell ref="B5:R5"/>
    <mergeCell ref="F9:R9"/>
    <mergeCell ref="A9:A12"/>
    <mergeCell ref="B9:B12"/>
    <mergeCell ref="C9:C12"/>
    <mergeCell ref="D9:D12"/>
    <mergeCell ref="E9:E11"/>
    <mergeCell ref="F10:J10"/>
    <mergeCell ref="P10:P11"/>
    <mergeCell ref="Q10:Q11"/>
    <mergeCell ref="R10:R11"/>
    <mergeCell ref="M10:M11"/>
    <mergeCell ref="N10:N11"/>
    <mergeCell ref="O10:O11"/>
    <mergeCell ref="K10:K11"/>
    <mergeCell ref="L10:L11"/>
  </mergeCells>
  <printOptions/>
  <pageMargins left="0.37" right="0.23" top="0.6" bottom="0.51" header="0.5118110236220472" footer="0.5118110236220472"/>
  <pageSetup fitToHeight="0" horizontalDpi="600" verticalDpi="600" orientation="landscape" paperSize="9" scale="34" r:id="rId1"/>
  <rowBreaks count="4" manualBreakCount="4">
    <brk id="82" max="17" man="1"/>
    <brk id="158" max="17" man="1"/>
    <brk id="238" max="17" man="1"/>
    <brk id="31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Юрий-ПК</dc:creator>
  <cp:keywords/>
  <dc:description/>
  <cp:lastModifiedBy>424_4</cp:lastModifiedBy>
  <cp:lastPrinted>2016-12-13T01:06:49Z</cp:lastPrinted>
  <dcterms:created xsi:type="dcterms:W3CDTF">2015-12-02T00:11:26Z</dcterms:created>
  <dcterms:modified xsi:type="dcterms:W3CDTF">2017-08-30T06:26:21Z</dcterms:modified>
  <cp:category/>
  <cp:version/>
  <cp:contentType/>
  <cp:contentStatus/>
</cp:coreProperties>
</file>